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https://digitalgojp.sharepoint.com/sites/NTA_FS000026/lib0006/03　組織参考資料フォルダ/03_公募要領/12　令和８年度/04_0115決裁済_セット版（公表用）/03_公募申請様式/"/>
    </mc:Choice>
  </mc:AlternateContent>
  <xr:revisionPtr revIDLastSave="3" documentId="8_{C7CF7828-F6D5-4BB3-BB59-BFC84229C482}" xr6:coauthVersionLast="47" xr6:coauthVersionMax="47" xr10:uidLastSave="{066EE8D7-4C0C-4FA7-97D7-1013F282A586}"/>
  <workbookProtection workbookAlgorithmName="SHA-512" workbookHashValue="qpxXl9MymWhEX6ml8CxBR1QuSWhc2+oHJV4bXI986dzFYOaCneGkDIl5kKcRskvk03U14sEQ8h/yi91jufYtug==" workbookSaltValue="+RJpnM0y7RHMtP9v2cp1Hw==" workbookSpinCount="100000" lockStructure="1"/>
  <bookViews>
    <workbookView xWindow="28680" yWindow="-120" windowWidth="29040" windowHeight="15720" tabRatio="785" xr2:uid="{48509E36-2FBD-428A-ACE8-D9639D0907F5}"/>
  </bookViews>
  <sheets>
    <sheet name="基本情報入力" sheetId="1" r:id="rId1"/>
    <sheet name="削除しない" sheetId="7" state="hidden" r:id="rId2"/>
    <sheet name="（参考）申請書類チェックシート" sheetId="13" r:id="rId3"/>
    <sheet name="（様式）補助事業申請書" sheetId="15" r:id="rId4"/>
    <sheet name="（別紙1-2）計画表" sheetId="2" r:id="rId5"/>
    <sheet name="（別紙２）参画事業者等" sheetId="3" r:id="rId6"/>
    <sheet name="（参考）別紙２" sheetId="4" r:id="rId7"/>
    <sheet name="（別紙３）経費明細表" sheetId="5" r:id="rId8"/>
    <sheet name="（別紙４）経費一覧表" sheetId="6" r:id="rId9"/>
    <sheet name="（別紙5）役員等名簿" sheetId="8" r:id="rId10"/>
    <sheet name="(別紙6)概要書" sheetId="9" r:id="rId11"/>
    <sheet name="（別紙7）確認票" sheetId="10" r:id="rId12"/>
    <sheet name="（別紙８）誓約書" sheetId="12" r:id="rId13"/>
    <sheet name="※国税庁整理欄" sheetId="14" r:id="rId14"/>
  </sheets>
  <externalReferences>
    <externalReference r:id="rId15"/>
  </externalReferences>
  <definedNames>
    <definedName name="①酒類業振興支援事業費補助金海外展開支援枠" localSheetId="7">削除しない!$C$2:$C$3</definedName>
    <definedName name="①酒類業振興支援事業費補助金海外展開支援枠">削除しない!$A$2:$A$5</definedName>
    <definedName name="②酒類業振興支援事業費補助金新市場開拓支援枠" localSheetId="7">削除しない!$D$2:$D$4</definedName>
    <definedName name="②酒類業振興支援事業費補助金新市場開拓支援枠">削除しない!$B$2:$B$6</definedName>
    <definedName name="ＩＣＴ技術の活用による製造・流通の高度化・効率化事業" localSheetId="0">削除しない!$B$20:$B$23</definedName>
    <definedName name="_xlnm.Print_Area" localSheetId="2">'（参考）申請書類チェックシート'!$A$1:$E$29</definedName>
    <definedName name="_xlnm.Print_Area" localSheetId="6">'（参考）別紙２'!$A$1:$J$20</definedName>
    <definedName name="_xlnm.Print_Area" localSheetId="4">'（別紙1-2）計画表'!$A$1:$J$28</definedName>
    <definedName name="_xlnm.Print_Area" localSheetId="5">'（別紙２）参画事業者等'!$A$1:$K$27</definedName>
    <definedName name="_xlnm.Print_Area" localSheetId="7">'（別紙３）経費明細表'!$A$1:$I$30</definedName>
    <definedName name="_xlnm.Print_Area" localSheetId="8">'（別紙４）経費一覧表'!$A$1:$X$77</definedName>
    <definedName name="_xlnm.Print_Area" localSheetId="9">'（別紙5）役員等名簿'!$A$1:$F$14</definedName>
    <definedName name="_xlnm.Print_Area" localSheetId="10">'(別紙6)概要書'!$A$4:$O$39</definedName>
    <definedName name="_xlnm.Print_Area" localSheetId="11">'（別紙7）確認票'!$B$1:$F$29</definedName>
    <definedName name="_xlnm.Print_Area" localSheetId="12">'（別紙８）誓約書'!$B$1:$P$31</definedName>
    <definedName name="_xlnm.Print_Area" localSheetId="3">'（様式）補助事業申請書'!$A$1:$L$50</definedName>
    <definedName name="Z_F3801D94_0EDC_4876_A64F_05EA3DADAD17_.wvu.PrintArea" localSheetId="10" hidden="1">'(別紙6)概要書'!$A$4:$O$39</definedName>
    <definedName name="事業区分">[1]Sheet5!$B$2:$G$2</definedName>
    <definedName name="酒類事業者による酒米産地との連携を活かした新たな取組" localSheetId="0">削除しない!$B$24:$B$27</definedName>
    <definedName name="祝日">#REF!</definedName>
    <definedName name="商品の差別化による新たなニーズ獲得事業" localSheetId="0">削除しない!$B$8:$B$14</definedName>
    <definedName name="販売手法の多様化による新たなニーズ獲得事業" localSheetId="0">削除しない!$B$15:$B$19</definedName>
    <definedName name="曜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 i="1" l="1"/>
  <c r="P6" i="1" l="1"/>
  <c r="N9" i="12" l="1"/>
  <c r="L9" i="12"/>
  <c r="U38" i="6"/>
  <c r="U39" i="6" l="1"/>
  <c r="U37" i="6"/>
  <c r="L6" i="2"/>
  <c r="P20" i="1"/>
  <c r="P19" i="1"/>
  <c r="P18" i="1"/>
  <c r="P17" i="1"/>
  <c r="P16" i="1"/>
  <c r="P15" i="1"/>
  <c r="P13" i="1" l="1"/>
  <c r="P5" i="14"/>
  <c r="N5" i="14"/>
  <c r="J10" i="15"/>
  <c r="K9" i="15"/>
  <c r="J9" i="15"/>
  <c r="J8" i="15"/>
  <c r="J7" i="15"/>
  <c r="Q5" i="14"/>
  <c r="AG5" i="14"/>
  <c r="N15" i="1"/>
  <c r="C8" i="9" l="1"/>
  <c r="AE5" i="14" l="1"/>
  <c r="H5" i="14"/>
  <c r="F5" i="14" l="1"/>
  <c r="D5" i="14"/>
  <c r="E5" i="14"/>
  <c r="G5" i="14"/>
  <c r="M5" i="14"/>
  <c r="O5" i="14"/>
  <c r="AB5" i="14"/>
  <c r="AC5" i="14"/>
  <c r="AD5" i="14"/>
  <c r="P14" i="1"/>
  <c r="Y38" i="6"/>
  <c r="Y39" i="6"/>
  <c r="Y40" i="6"/>
  <c r="Y41" i="6"/>
  <c r="Y42" i="6"/>
  <c r="Y43" i="6"/>
  <c r="Y44" i="6"/>
  <c r="Y45" i="6"/>
  <c r="Y46" i="6"/>
  <c r="Y47" i="6"/>
  <c r="Y48" i="6"/>
  <c r="Y49" i="6"/>
  <c r="Y50" i="6"/>
  <c r="Y51" i="6"/>
  <c r="Y52" i="6"/>
  <c r="Y53" i="6"/>
  <c r="Y54" i="6"/>
  <c r="Y55" i="6"/>
  <c r="Y56" i="6"/>
  <c r="Y57" i="6"/>
  <c r="Y58" i="6"/>
  <c r="Y59" i="6"/>
  <c r="Y60" i="6"/>
  <c r="Y61" i="6"/>
  <c r="Y62" i="6"/>
  <c r="Y63" i="6"/>
  <c r="Y64" i="6"/>
  <c r="Y65" i="6"/>
  <c r="Y66" i="6"/>
  <c r="Y67" i="6"/>
  <c r="Y68" i="6"/>
  <c r="Y69" i="6"/>
  <c r="Y70" i="6"/>
  <c r="Y71" i="6"/>
  <c r="Y72" i="6"/>
  <c r="Y73" i="6"/>
  <c r="Y74" i="6"/>
  <c r="Y75" i="6"/>
  <c r="Y76" i="6"/>
  <c r="Y37" i="6"/>
  <c r="I16" i="2"/>
  <c r="H16" i="2"/>
  <c r="G16" i="2"/>
  <c r="F16" i="2"/>
  <c r="E16" i="2"/>
  <c r="I8" i="2"/>
  <c r="H8" i="2"/>
  <c r="G8" i="2"/>
  <c r="F8" i="2"/>
  <c r="D1" i="2"/>
  <c r="E8" i="2"/>
  <c r="J16" i="2" l="1"/>
  <c r="J8" i="2"/>
  <c r="J1" i="7"/>
  <c r="J3" i="12"/>
  <c r="D13" i="2"/>
  <c r="D2" i="2" s="1"/>
  <c r="F13" i="2"/>
  <c r="G13" i="2"/>
  <c r="J2" i="7" l="1"/>
  <c r="L2" i="7"/>
  <c r="G14" i="2"/>
  <c r="F14" i="2"/>
  <c r="L1" i="7" l="1"/>
  <c r="L3" i="7"/>
  <c r="C7" i="13"/>
  <c r="I2" i="2"/>
  <c r="C21" i="1"/>
  <c r="A5" i="14" s="1"/>
  <c r="B5" i="14" s="1"/>
  <c r="U75" i="6"/>
  <c r="U74" i="6"/>
  <c r="U73" i="6"/>
  <c r="U72" i="6"/>
  <c r="U71" i="6"/>
  <c r="U70" i="6"/>
  <c r="U69" i="6"/>
  <c r="U68" i="6"/>
  <c r="U67" i="6"/>
  <c r="U66" i="6"/>
  <c r="U65" i="6"/>
  <c r="U64" i="6"/>
  <c r="U63" i="6"/>
  <c r="U62" i="6"/>
  <c r="U61" i="6"/>
  <c r="U60" i="6"/>
  <c r="U59" i="6"/>
  <c r="U58" i="6"/>
  <c r="U57" i="6"/>
  <c r="U56" i="6"/>
  <c r="U55" i="6"/>
  <c r="U54" i="6"/>
  <c r="U53" i="6"/>
  <c r="U25" i="6" s="1"/>
  <c r="U52" i="6"/>
  <c r="U51" i="6"/>
  <c r="I17" i="6" s="1"/>
  <c r="U50" i="6"/>
  <c r="U49" i="6"/>
  <c r="U48" i="6"/>
  <c r="U20" i="6" s="1"/>
  <c r="U47" i="6"/>
  <c r="U19" i="6" s="1"/>
  <c r="U46" i="6"/>
  <c r="U18" i="6" s="1"/>
  <c r="U45" i="6"/>
  <c r="U17" i="6" s="1"/>
  <c r="U44" i="6"/>
  <c r="U16" i="6" s="1"/>
  <c r="U43" i="6"/>
  <c r="U15" i="6" s="1"/>
  <c r="U42" i="6"/>
  <c r="U14" i="6" s="1"/>
  <c r="U41" i="6"/>
  <c r="U13" i="6" s="1"/>
  <c r="U40" i="6"/>
  <c r="U12" i="6" s="1"/>
  <c r="M3" i="6"/>
  <c r="Q8" i="2"/>
  <c r="L6" i="9"/>
  <c r="C6" i="9"/>
  <c r="L6" i="12"/>
  <c r="L8" i="12"/>
  <c r="M4" i="1"/>
  <c r="L4" i="1"/>
  <c r="K4" i="1"/>
  <c r="N6" i="2"/>
  <c r="O15" i="1"/>
  <c r="M15" i="1"/>
  <c r="M16" i="1" s="1"/>
  <c r="L15" i="1"/>
  <c r="L16" i="1" s="1"/>
  <c r="A4" i="9"/>
  <c r="L4" i="9"/>
  <c r="E2" i="8"/>
  <c r="I2" i="3"/>
  <c r="E6" i="3" s="1"/>
  <c r="C8" i="5"/>
  <c r="J12" i="5" s="1"/>
  <c r="C11" i="5"/>
  <c r="C10" i="5"/>
  <c r="B1" i="6" s="1"/>
  <c r="U76" i="6"/>
  <c r="U10" i="6"/>
  <c r="U24" i="6"/>
  <c r="U23" i="6"/>
  <c r="U22" i="6"/>
  <c r="U21" i="6"/>
  <c r="I21" i="6"/>
  <c r="I19" i="6"/>
  <c r="H3" i="6"/>
  <c r="V1" i="6"/>
  <c r="T1" i="6"/>
  <c r="R1" i="6"/>
  <c r="P1" i="6"/>
  <c r="N1" i="6"/>
  <c r="L1" i="6"/>
  <c r="J1" i="6"/>
  <c r="H1" i="6"/>
  <c r="F1" i="6"/>
  <c r="D1" i="6"/>
  <c r="G27" i="5"/>
  <c r="I13" i="6" l="1"/>
  <c r="I11" i="6"/>
  <c r="I15" i="6"/>
  <c r="C3" i="6"/>
  <c r="J9" i="5"/>
  <c r="U11" i="6"/>
  <c r="U9" i="6"/>
  <c r="L17" i="1"/>
  <c r="Q21" i="12" s="1"/>
  <c r="C21" i="12" s="1"/>
  <c r="N4" i="1"/>
  <c r="G13" i="5"/>
  <c r="S3" i="6" s="1"/>
  <c r="I29" i="6"/>
  <c r="I27" i="6" l="1"/>
  <c r="E17" i="5" s="1"/>
  <c r="M29" i="6"/>
  <c r="I31" i="6" s="1"/>
  <c r="U31" i="6" s="1"/>
  <c r="I25" i="6"/>
  <c r="C17" i="5" s="1"/>
  <c r="M2" i="12"/>
  <c r="I4" i="15"/>
  <c r="U28" i="6"/>
  <c r="N29" i="6" l="1"/>
  <c r="G17" i="5"/>
  <c r="AF5" i="14" s="1"/>
  <c r="J17" i="5" l="1"/>
  <c r="L8" i="9"/>
  <c r="C25" i="5"/>
  <c r="C28" i="5" s="1"/>
  <c r="E28" i="5" s="1"/>
  <c r="I13" i="2"/>
  <c r="I14" i="2" s="1"/>
  <c r="H13" i="2"/>
  <c r="H14" i="2" s="1"/>
  <c r="E13" i="2"/>
  <c r="E14" i="2" s="1"/>
  <c r="I6" i="2"/>
  <c r="H6" i="2"/>
  <c r="G6" i="2"/>
  <c r="F6" i="2"/>
  <c r="E6" i="2"/>
  <c r="D6" i="2"/>
  <c r="J14" i="2" l="1"/>
  <c r="F19" i="2"/>
  <c r="J27" i="5"/>
  <c r="E19" i="2" l="1"/>
  <c r="P16" i="2"/>
  <c r="D19" i="2"/>
  <c r="G19" i="2" l="1"/>
  <c r="P8" i="2"/>
</calcChain>
</file>

<file path=xl/sharedStrings.xml><?xml version="1.0" encoding="utf-8"?>
<sst xmlns="http://schemas.openxmlformats.org/spreadsheetml/2006/main" count="835" uniqueCount="464">
  <si>
    <t>令和</t>
    <rPh sb="0" eb="2">
      <t>レイワ</t>
    </rPh>
    <phoneticPr fontId="3"/>
  </si>
  <si>
    <t>年度  １・２期　酒類業振興支援事業費補助金</t>
    <phoneticPr fontId="3"/>
  </si>
  <si>
    <t>申請日付</t>
    <rPh sb="0" eb="2">
      <t>シンセイ</t>
    </rPh>
    <rPh sb="2" eb="4">
      <t>ヒヅケ</t>
    </rPh>
    <phoneticPr fontId="3"/>
  </si>
  <si>
    <t>年</t>
    <rPh sb="0" eb="1">
      <t>ネン</t>
    </rPh>
    <phoneticPr fontId="3"/>
  </si>
  <si>
    <t>月</t>
    <rPh sb="0" eb="1">
      <t>ツキ</t>
    </rPh>
    <phoneticPr fontId="3"/>
  </si>
  <si>
    <t>日</t>
    <rPh sb="0" eb="1">
      <t>ニチ</t>
    </rPh>
    <phoneticPr fontId="3"/>
  </si>
  <si>
    <t>法人番号</t>
    <rPh sb="0" eb="4">
      <t>ホウジンバンゴウ</t>
    </rPh>
    <phoneticPr fontId="3"/>
  </si>
  <si>
    <t>申請者</t>
    <rPh sb="0" eb="3">
      <t>シンセイシャ</t>
    </rPh>
    <phoneticPr fontId="3"/>
  </si>
  <si>
    <t>法人名（個人事業主は屋号）</t>
    <rPh sb="0" eb="2">
      <t>ホウジン</t>
    </rPh>
    <rPh sb="2" eb="3">
      <t>メイ</t>
    </rPh>
    <rPh sb="4" eb="6">
      <t>コジン</t>
    </rPh>
    <rPh sb="6" eb="9">
      <t>ジギョウヌシ</t>
    </rPh>
    <rPh sb="10" eb="12">
      <t>ヤゴウ</t>
    </rPh>
    <phoneticPr fontId="3"/>
  </si>
  <si>
    <t>代表者役職</t>
    <rPh sb="0" eb="3">
      <t>ダイヒョウシャ</t>
    </rPh>
    <rPh sb="3" eb="5">
      <t>ヤクショク</t>
    </rPh>
    <phoneticPr fontId="3"/>
  </si>
  <si>
    <t>個人事業主は入力不要</t>
    <rPh sb="0" eb="5">
      <t>コジンジギョウヌシ</t>
    </rPh>
    <rPh sb="6" eb="8">
      <t>ニュウリョク</t>
    </rPh>
    <rPh sb="8" eb="10">
      <t>フヨウ</t>
    </rPh>
    <phoneticPr fontId="3"/>
  </si>
  <si>
    <t>代表者氏名</t>
    <rPh sb="0" eb="5">
      <t>ダイヒョウシャシメイ</t>
    </rPh>
    <phoneticPr fontId="3"/>
  </si>
  <si>
    <t>郵便番号</t>
    <rPh sb="0" eb="4">
      <t>ユウビンバンゴウ</t>
    </rPh>
    <phoneticPr fontId="3"/>
  </si>
  <si>
    <t>-</t>
    <phoneticPr fontId="3"/>
  </si>
  <si>
    <t>申請者所在地</t>
    <rPh sb="0" eb="3">
      <t>シンセイシャ</t>
    </rPh>
    <rPh sb="3" eb="6">
      <t>ショザイチ</t>
    </rPh>
    <phoneticPr fontId="3"/>
  </si>
  <si>
    <t>事業実施場所（都道府県）</t>
    <rPh sb="0" eb="4">
      <t>ジギョウジッシ</t>
    </rPh>
    <rPh sb="4" eb="6">
      <t>バショ</t>
    </rPh>
    <rPh sb="7" eb="11">
      <t>トドウフケン</t>
    </rPh>
    <phoneticPr fontId="3"/>
  </si>
  <si>
    <t>青森県</t>
  </si>
  <si>
    <t>補助金の種類</t>
    <rPh sb="0" eb="3">
      <t>ホジョキン</t>
    </rPh>
    <rPh sb="4" eb="6">
      <t>シュルイ</t>
    </rPh>
    <phoneticPr fontId="3"/>
  </si>
  <si>
    <t>②酒類業振興支援事業費補助金新市場開拓支援枠</t>
  </si>
  <si>
    <t>事業区分</t>
    <rPh sb="0" eb="4">
      <t>ジギョウクブン</t>
    </rPh>
    <phoneticPr fontId="3"/>
  </si>
  <si>
    <t>該当する事業区分を選択</t>
    <rPh sb="0" eb="2">
      <t>ガイトウ</t>
    </rPh>
    <rPh sb="4" eb="8">
      <t>ジギョウクブン</t>
    </rPh>
    <rPh sb="9" eb="11">
      <t>センタク</t>
    </rPh>
    <phoneticPr fontId="3"/>
  </si>
  <si>
    <t>事業区分細目</t>
    <phoneticPr fontId="3"/>
  </si>
  <si>
    <t>該当する事業区分細目を選択</t>
    <rPh sb="0" eb="2">
      <t>ガイトウ</t>
    </rPh>
    <rPh sb="4" eb="6">
      <t>ジギョウ</t>
    </rPh>
    <rPh sb="6" eb="8">
      <t>クブン</t>
    </rPh>
    <rPh sb="8" eb="10">
      <t>サイモク</t>
    </rPh>
    <rPh sb="11" eb="13">
      <t>センタク</t>
    </rPh>
    <phoneticPr fontId="3"/>
  </si>
  <si>
    <t>事業計画期間</t>
    <rPh sb="0" eb="6">
      <t>ジギョウケイカクキカン</t>
    </rPh>
    <phoneticPr fontId="3"/>
  </si>
  <si>
    <t>年間</t>
    <rPh sb="0" eb="2">
      <t>ネンカン</t>
    </rPh>
    <phoneticPr fontId="3"/>
  </si>
  <si>
    <t>リストボックスから選択</t>
    <rPh sb="9" eb="11">
      <t>センタク</t>
    </rPh>
    <phoneticPr fontId="3"/>
  </si>
  <si>
    <t>基準年度※</t>
    <rPh sb="0" eb="4">
      <t>キジュンネンド</t>
    </rPh>
    <phoneticPr fontId="3"/>
  </si>
  <si>
    <t>月期</t>
    <rPh sb="0" eb="1">
      <t>ツキ</t>
    </rPh>
    <rPh sb="1" eb="2">
      <t>キ</t>
    </rPh>
    <phoneticPr fontId="3"/>
  </si>
  <si>
    <t>基準年度の決算期を入力</t>
    <rPh sb="0" eb="4">
      <t>キジュンネンド</t>
    </rPh>
    <rPh sb="5" eb="8">
      <t>ケッサンキ</t>
    </rPh>
    <rPh sb="9" eb="11">
      <t>ニュウリョク</t>
    </rPh>
    <phoneticPr fontId="3"/>
  </si>
  <si>
    <t>売上額又は付加価値額</t>
    <rPh sb="0" eb="3">
      <t>ウリアゲガク</t>
    </rPh>
    <rPh sb="3" eb="4">
      <t>マタ</t>
    </rPh>
    <rPh sb="5" eb="7">
      <t>フカ</t>
    </rPh>
    <rPh sb="7" eb="9">
      <t>カチ</t>
    </rPh>
    <rPh sb="9" eb="10">
      <t>ガク</t>
    </rPh>
    <phoneticPr fontId="3"/>
  </si>
  <si>
    <t>事業名</t>
  </si>
  <si>
    <t>事業計画書と同一</t>
    <rPh sb="0" eb="5">
      <t>ジギョウケイカクショ</t>
    </rPh>
    <rPh sb="6" eb="8">
      <t>ドウイツ</t>
    </rPh>
    <phoneticPr fontId="3"/>
  </si>
  <si>
    <t>補助事業で取扱う酒類</t>
  </si>
  <si>
    <t>合成清酒</t>
  </si>
  <si>
    <t>複数の品目を取り扱う場合は代表する１品目を記載</t>
  </si>
  <si>
    <t>提出先</t>
    <phoneticPr fontId="3"/>
  </si>
  <si>
    <t>※　基準年度には、申請締切日から６か月前の日以降の決算期を記載してください。</t>
    <rPh sb="27" eb="28">
      <t>キ</t>
    </rPh>
    <phoneticPr fontId="3"/>
  </si>
  <si>
    <t>海外展開支援枠</t>
    <rPh sb="0" eb="7">
      <t>カイガイテンカイシエンワク</t>
    </rPh>
    <phoneticPr fontId="3"/>
  </si>
  <si>
    <t>新市場開拓支援枠</t>
    <rPh sb="0" eb="8">
      <t>シンシジョウカイタクシエンワク</t>
    </rPh>
    <phoneticPr fontId="3"/>
  </si>
  <si>
    <t>北海道</t>
    <phoneticPr fontId="3"/>
  </si>
  <si>
    <t>札幌国税局</t>
    <rPh sb="0" eb="2">
      <t>サッポロ</t>
    </rPh>
    <rPh sb="2" eb="5">
      <t>コクゼイキョク</t>
    </rPh>
    <phoneticPr fontId="3"/>
  </si>
  <si>
    <t>清酒</t>
  </si>
  <si>
    <t>札幌局</t>
    <rPh sb="0" eb="2">
      <t>サッポロ</t>
    </rPh>
    <rPh sb="2" eb="3">
      <t>キョク</t>
    </rPh>
    <phoneticPr fontId="3"/>
  </si>
  <si>
    <t>01</t>
    <phoneticPr fontId="3"/>
  </si>
  <si>
    <t>【事業区分を選択してください】</t>
    <rPh sb="1" eb="5">
      <t>ジギョウクブン</t>
    </rPh>
    <rPh sb="6" eb="8">
      <t>センタク</t>
    </rPh>
    <phoneticPr fontId="3"/>
  </si>
  <si>
    <t>【補助率を選択してください】</t>
    <rPh sb="1" eb="4">
      <t>ホジョリツ</t>
    </rPh>
    <rPh sb="5" eb="7">
      <t>センタク</t>
    </rPh>
    <phoneticPr fontId="3"/>
  </si>
  <si>
    <t>仙台国税局</t>
    <rPh sb="0" eb="2">
      <t>センダイ</t>
    </rPh>
    <rPh sb="2" eb="5">
      <t>コクゼイキョク</t>
    </rPh>
    <phoneticPr fontId="3"/>
  </si>
  <si>
    <t>仙台局</t>
    <rPh sb="0" eb="3">
      <t>センダイキョク</t>
    </rPh>
    <phoneticPr fontId="3"/>
  </si>
  <si>
    <t>02</t>
    <phoneticPr fontId="3"/>
  </si>
  <si>
    <t>日本産酒類の海外展開</t>
  </si>
  <si>
    <t>商品の差別化による新たなニーズ獲得事業</t>
  </si>
  <si>
    <t>1/2</t>
    <phoneticPr fontId="3"/>
  </si>
  <si>
    <t>岩手県</t>
  </si>
  <si>
    <t>単式・連続式蒸留焼酎</t>
    <rPh sb="0" eb="2">
      <t>タンシキ</t>
    </rPh>
    <phoneticPr fontId="3"/>
  </si>
  <si>
    <t>関信局</t>
    <rPh sb="0" eb="2">
      <t>カンシン</t>
    </rPh>
    <rPh sb="2" eb="3">
      <t>キョク</t>
    </rPh>
    <phoneticPr fontId="3"/>
  </si>
  <si>
    <t>03</t>
  </si>
  <si>
    <t>酒蔵ツーリズムの推進</t>
  </si>
  <si>
    <t>販売手法の多様化による新たなニーズ獲得事業</t>
    <phoneticPr fontId="3"/>
  </si>
  <si>
    <t>2/3</t>
    <phoneticPr fontId="3"/>
  </si>
  <si>
    <t>宮城県</t>
  </si>
  <si>
    <t>みりん</t>
  </si>
  <si>
    <t>東京局</t>
    <rPh sb="0" eb="3">
      <t>トウキョウキョク</t>
    </rPh>
    <phoneticPr fontId="3"/>
  </si>
  <si>
    <t>04</t>
  </si>
  <si>
    <t>酒類事業者による酒米産地との連携を活かした新たな取組</t>
    <phoneticPr fontId="3"/>
  </si>
  <si>
    <t>ＩＣＴ技術の活用による製造・流通の高度化・効率化事業</t>
  </si>
  <si>
    <t>秋田県</t>
  </si>
  <si>
    <t>ビール</t>
  </si>
  <si>
    <t>金沢局</t>
    <rPh sb="0" eb="2">
      <t>カナザワ</t>
    </rPh>
    <rPh sb="2" eb="3">
      <t>キョク</t>
    </rPh>
    <phoneticPr fontId="3"/>
  </si>
  <si>
    <t>05</t>
  </si>
  <si>
    <t>山形県</t>
  </si>
  <si>
    <t>果実酒</t>
  </si>
  <si>
    <t>名古屋局</t>
    <rPh sb="0" eb="4">
      <t>ナゴヤキョク</t>
    </rPh>
    <phoneticPr fontId="3"/>
  </si>
  <si>
    <t>06</t>
  </si>
  <si>
    <t>福島県</t>
  </si>
  <si>
    <t>甘味果実酒</t>
  </si>
  <si>
    <t>大阪局</t>
    <rPh sb="0" eb="3">
      <t>オオサカキョク</t>
    </rPh>
    <phoneticPr fontId="3"/>
  </si>
  <si>
    <t>07</t>
  </si>
  <si>
    <t>【事業区分細目を選択してください】</t>
    <rPh sb="8" eb="10">
      <t>センタク</t>
    </rPh>
    <phoneticPr fontId="3"/>
  </si>
  <si>
    <t>茨城県</t>
  </si>
  <si>
    <t>関東信越国税局</t>
    <rPh sb="0" eb="4">
      <t>カントウシンエツ</t>
    </rPh>
    <rPh sb="4" eb="7">
      <t>コクゼイキョク</t>
    </rPh>
    <phoneticPr fontId="3"/>
  </si>
  <si>
    <t>ウイスキー</t>
  </si>
  <si>
    <t>広島局</t>
    <rPh sb="0" eb="3">
      <t>ヒロシマキョク</t>
    </rPh>
    <phoneticPr fontId="3"/>
  </si>
  <si>
    <t>08</t>
  </si>
  <si>
    <t>ａ.食品とのペアリングに特化した商品や、地方産品の特性を生かした商品</t>
    <phoneticPr fontId="3"/>
  </si>
  <si>
    <t>栃木県</t>
  </si>
  <si>
    <t>ブランデー</t>
  </si>
  <si>
    <t>高松局</t>
    <rPh sb="0" eb="3">
      <t>タカマツキョク</t>
    </rPh>
    <phoneticPr fontId="3"/>
  </si>
  <si>
    <t>09</t>
  </si>
  <si>
    <t>ｂ.地元・活用した休耕田の収穫物を原材料とした商品</t>
    <phoneticPr fontId="3"/>
  </si>
  <si>
    <t>群馬県</t>
  </si>
  <si>
    <t>原料用アルコール</t>
  </si>
  <si>
    <t>福岡局</t>
    <rPh sb="0" eb="3">
      <t>フクオカキョク</t>
    </rPh>
    <phoneticPr fontId="3"/>
  </si>
  <si>
    <t>10</t>
  </si>
  <si>
    <t>ｃ.個人に対するオーダーメイド商品の開発体制の構築</t>
    <phoneticPr fontId="3"/>
  </si>
  <si>
    <t>埼玉県</t>
  </si>
  <si>
    <t>発泡酒</t>
  </si>
  <si>
    <t>熊本局</t>
    <rPh sb="0" eb="3">
      <t>クマモトキョク</t>
    </rPh>
    <phoneticPr fontId="3"/>
  </si>
  <si>
    <t>11</t>
  </si>
  <si>
    <t>ｄ.新たな原材料等を使用し、これまでにない特性を持たせた高付加価値商品の開発</t>
    <phoneticPr fontId="3"/>
  </si>
  <si>
    <t>千葉県</t>
  </si>
  <si>
    <t>東京国税局</t>
    <rPh sb="0" eb="2">
      <t>トウキョウ</t>
    </rPh>
    <rPh sb="2" eb="5">
      <t>コクゼイキョク</t>
    </rPh>
    <phoneticPr fontId="3"/>
  </si>
  <si>
    <t>その他の醸造酒</t>
  </si>
  <si>
    <t>沖縄所</t>
    <rPh sb="0" eb="2">
      <t>オキナワ</t>
    </rPh>
    <rPh sb="2" eb="3">
      <t>ショ</t>
    </rPh>
    <phoneticPr fontId="3"/>
  </si>
  <si>
    <t>12</t>
  </si>
  <si>
    <t>ｅ.「伝統的酒造り」を差別化のポイントとした高付加価値商品の開発</t>
    <phoneticPr fontId="3"/>
  </si>
  <si>
    <t>東京都</t>
  </si>
  <si>
    <t>スピリッツ</t>
  </si>
  <si>
    <t>ｆ.その他</t>
    <phoneticPr fontId="3"/>
  </si>
  <si>
    <t>神奈川県</t>
  </si>
  <si>
    <t>リキュール</t>
  </si>
  <si>
    <t>新潟県</t>
  </si>
  <si>
    <t>粉末酒</t>
  </si>
  <si>
    <t>ｇ.商品情報の充実による販売促進（二次元コード等を活用した取扱商品のブランドストーリーの提供や消費者が求める情報を記載した裏ラベルの活用等）</t>
    <phoneticPr fontId="3"/>
  </si>
  <si>
    <t>富山県</t>
  </si>
  <si>
    <t>金沢国税局</t>
    <rPh sb="0" eb="2">
      <t>カナザワ</t>
    </rPh>
    <rPh sb="2" eb="5">
      <t>コクゼイキョク</t>
    </rPh>
    <phoneticPr fontId="3"/>
  </si>
  <si>
    <t>雑酒</t>
  </si>
  <si>
    <t>ｈ.テイスティング等の顧客体験を重視した販売形態の確立</t>
    <phoneticPr fontId="3"/>
  </si>
  <si>
    <t>石川県</t>
  </si>
  <si>
    <t>その他</t>
    <phoneticPr fontId="3"/>
  </si>
  <si>
    <t>ｉ.データ分析等を用いた、顧客の嗜好に合致した商品の販売手法の導入</t>
    <phoneticPr fontId="3"/>
  </si>
  <si>
    <t>福井県</t>
  </si>
  <si>
    <t>ｊ.その他</t>
    <phoneticPr fontId="3"/>
  </si>
  <si>
    <t>山梨県</t>
  </si>
  <si>
    <t>長野県</t>
  </si>
  <si>
    <t>ｋ.製造：ＡＩ技術等を活用した品質管理システムの導入</t>
    <phoneticPr fontId="3"/>
  </si>
  <si>
    <t>岐阜県</t>
  </si>
  <si>
    <t>名古屋国税局</t>
    <rPh sb="0" eb="3">
      <t>ナゴヤ</t>
    </rPh>
    <rPh sb="3" eb="6">
      <t>コクゼイキョク</t>
    </rPh>
    <phoneticPr fontId="3"/>
  </si>
  <si>
    <t>ｌ.流通：ＲＦＩＤやＡＩカメラ等を活用した管理システムの導入</t>
    <phoneticPr fontId="3"/>
  </si>
  <si>
    <t>静岡県</t>
  </si>
  <si>
    <t>ｍ.その他</t>
    <phoneticPr fontId="3"/>
  </si>
  <si>
    <t>愛知県</t>
  </si>
  <si>
    <t>三重県</t>
  </si>
  <si>
    <t>ｎ.契約栽培先の多角化等による、酒米を安定的に確保できる体制の構築</t>
    <phoneticPr fontId="3"/>
  </si>
  <si>
    <t>滋賀県</t>
  </si>
  <si>
    <t>大阪国税局</t>
    <rPh sb="0" eb="5">
      <t>オオサカコクゼイキョク</t>
    </rPh>
    <phoneticPr fontId="3"/>
  </si>
  <si>
    <t>ｏ.地域の農家との連携を強化し他県産米から自県産米への切替を促進する取組</t>
    <phoneticPr fontId="3"/>
  </si>
  <si>
    <t>京都府</t>
  </si>
  <si>
    <t>ｐ.その他</t>
    <phoneticPr fontId="3"/>
  </si>
  <si>
    <t>大阪府</t>
  </si>
  <si>
    <t>兵庫県</t>
  </si>
  <si>
    <t>奈良県</t>
  </si>
  <si>
    <t>和歌山県</t>
  </si>
  <si>
    <t>鳥取県</t>
  </si>
  <si>
    <t>広島国税局</t>
    <rPh sb="0" eb="2">
      <t>ヒロシマ</t>
    </rPh>
    <rPh sb="2" eb="5">
      <t>コクゼイキョク</t>
    </rPh>
    <phoneticPr fontId="3"/>
  </si>
  <si>
    <t>島根県</t>
  </si>
  <si>
    <t>岡山県</t>
  </si>
  <si>
    <t>広島県</t>
  </si>
  <si>
    <t>山口県</t>
  </si>
  <si>
    <t>徳島県</t>
  </si>
  <si>
    <t>高松国税局</t>
    <rPh sb="0" eb="2">
      <t>タカマツ</t>
    </rPh>
    <rPh sb="2" eb="5">
      <t>コクゼイキョク</t>
    </rPh>
    <phoneticPr fontId="3"/>
  </si>
  <si>
    <t>香川県</t>
  </si>
  <si>
    <t>愛媛県</t>
  </si>
  <si>
    <t>高知県</t>
  </si>
  <si>
    <t>福岡県</t>
  </si>
  <si>
    <t>福岡国税局</t>
    <rPh sb="0" eb="2">
      <t>フクオカ</t>
    </rPh>
    <rPh sb="2" eb="5">
      <t>コクゼイキョク</t>
    </rPh>
    <phoneticPr fontId="3"/>
  </si>
  <si>
    <t>佐賀県</t>
  </si>
  <si>
    <t>長崎県</t>
  </si>
  <si>
    <t>熊本県</t>
  </si>
  <si>
    <t>熊本国税局</t>
    <rPh sb="0" eb="2">
      <t>クマモト</t>
    </rPh>
    <rPh sb="2" eb="5">
      <t>コクゼイキョク</t>
    </rPh>
    <phoneticPr fontId="3"/>
  </si>
  <si>
    <t>大分県</t>
  </si>
  <si>
    <t>宮崎県</t>
  </si>
  <si>
    <t>鹿児島県</t>
  </si>
  <si>
    <t>沖縄県</t>
  </si>
  <si>
    <t>沖縄国税事務所</t>
    <rPh sb="0" eb="7">
      <t>オキナワコクゼイジムショ</t>
    </rPh>
    <phoneticPr fontId="3"/>
  </si>
  <si>
    <t>（参考）</t>
    <rPh sb="1" eb="3">
      <t>サンコウ</t>
    </rPh>
    <phoneticPr fontId="4"/>
  </si>
  <si>
    <t>補助金申請書類チェックシート</t>
    <rPh sb="0" eb="3">
      <t>ホジョキン</t>
    </rPh>
    <rPh sb="3" eb="5">
      <t>シンセイ</t>
    </rPh>
    <rPh sb="5" eb="7">
      <t>ショルイ</t>
    </rPh>
    <phoneticPr fontId="4"/>
  </si>
  <si>
    <t>　申請書提出書類について、用意ができた書類のチェック欄に「✓」を記載してください。</t>
    <rPh sb="1" eb="3">
      <t>シンセイ</t>
    </rPh>
    <rPh sb="3" eb="4">
      <t>ショ</t>
    </rPh>
    <rPh sb="4" eb="6">
      <t>テイシュツ</t>
    </rPh>
    <rPh sb="6" eb="8">
      <t>ショルイ</t>
    </rPh>
    <rPh sb="13" eb="15">
      <t>ヨウイ</t>
    </rPh>
    <rPh sb="19" eb="21">
      <t>ショルイ</t>
    </rPh>
    <phoneticPr fontId="4"/>
  </si>
  <si>
    <t>チェック欄</t>
    <rPh sb="4" eb="5">
      <t>ラン</t>
    </rPh>
    <phoneticPr fontId="4"/>
  </si>
  <si>
    <t>申請枠</t>
    <rPh sb="0" eb="2">
      <t>シンセイ</t>
    </rPh>
    <rPh sb="2" eb="3">
      <t>ワク</t>
    </rPh>
    <phoneticPr fontId="4"/>
  </si>
  <si>
    <t>提出書類</t>
    <rPh sb="0" eb="2">
      <t>テイシュツ</t>
    </rPh>
    <rPh sb="2" eb="4">
      <t>ショルイ</t>
    </rPh>
    <phoneticPr fontId="4"/>
  </si>
  <si>
    <t>備考</t>
    <rPh sb="0" eb="2">
      <t>ビコウ</t>
    </rPh>
    <phoneticPr fontId="4"/>
  </si>
  <si>
    <t>（様式）補助事業申請書</t>
    <rPh sb="1" eb="3">
      <t>ヨウシキ</t>
    </rPh>
    <rPh sb="4" eb="6">
      <t>ホジョ</t>
    </rPh>
    <rPh sb="6" eb="8">
      <t>ジギョウ</t>
    </rPh>
    <rPh sb="8" eb="11">
      <t>シンセイショ</t>
    </rPh>
    <phoneticPr fontId="4"/>
  </si>
  <si>
    <t>（別紙１－１）補助事業計画書</t>
    <rPh sb="1" eb="3">
      <t>ベッシ</t>
    </rPh>
    <rPh sb="7" eb="9">
      <t>ホジョ</t>
    </rPh>
    <rPh sb="9" eb="11">
      <t>ジギョウ</t>
    </rPh>
    <rPh sb="11" eb="14">
      <t>ケイカクショ</t>
    </rPh>
    <phoneticPr fontId="4"/>
  </si>
  <si>
    <t>別途Ｗｏｒｄで作成してください。</t>
    <rPh sb="0" eb="2">
      <t>ベット</t>
    </rPh>
    <rPh sb="7" eb="9">
      <t>サクセイ</t>
    </rPh>
    <phoneticPr fontId="3"/>
  </si>
  <si>
    <t>（別紙１－２）計画表</t>
    <rPh sb="1" eb="3">
      <t>ベッシ</t>
    </rPh>
    <rPh sb="7" eb="9">
      <t>ケイカク</t>
    </rPh>
    <rPh sb="9" eb="10">
      <t>ヒョウ</t>
    </rPh>
    <phoneticPr fontId="4"/>
  </si>
  <si>
    <t>（別紙２）参画事業者等</t>
    <rPh sb="1" eb="3">
      <t>ベッシ</t>
    </rPh>
    <rPh sb="5" eb="7">
      <t>サンカク</t>
    </rPh>
    <rPh sb="7" eb="9">
      <t>ジギョウ</t>
    </rPh>
    <rPh sb="9" eb="10">
      <t>シャ</t>
    </rPh>
    <rPh sb="10" eb="11">
      <t>トウ</t>
    </rPh>
    <phoneticPr fontId="4"/>
  </si>
  <si>
    <t>（別紙３）経費明細表</t>
    <rPh sb="1" eb="3">
      <t>ベッシ</t>
    </rPh>
    <rPh sb="5" eb="7">
      <t>ケイヒ</t>
    </rPh>
    <rPh sb="7" eb="9">
      <t>メイサイ</t>
    </rPh>
    <rPh sb="9" eb="10">
      <t>ヒョウ</t>
    </rPh>
    <phoneticPr fontId="4"/>
  </si>
  <si>
    <t>（別紙４）経費一覧表</t>
    <rPh sb="1" eb="3">
      <t>ベッシ</t>
    </rPh>
    <rPh sb="5" eb="7">
      <t>ケイヒ</t>
    </rPh>
    <rPh sb="7" eb="9">
      <t>イチラン</t>
    </rPh>
    <rPh sb="9" eb="10">
      <t>ヒョウ</t>
    </rPh>
    <phoneticPr fontId="4"/>
  </si>
  <si>
    <t>（別紙５）役員等名簿</t>
    <rPh sb="1" eb="3">
      <t>ベッシ</t>
    </rPh>
    <rPh sb="5" eb="7">
      <t>ヤクイン</t>
    </rPh>
    <rPh sb="7" eb="8">
      <t>トウ</t>
    </rPh>
    <rPh sb="8" eb="10">
      <t>メイボ</t>
    </rPh>
    <phoneticPr fontId="4"/>
  </si>
  <si>
    <t>（別紙６）補助事業概要書</t>
    <rPh sb="1" eb="3">
      <t>ベッシ</t>
    </rPh>
    <rPh sb="5" eb="7">
      <t>ホジョ</t>
    </rPh>
    <rPh sb="7" eb="9">
      <t>ジギョウ</t>
    </rPh>
    <rPh sb="9" eb="12">
      <t>ガイヨウショ</t>
    </rPh>
    <phoneticPr fontId="4"/>
  </si>
  <si>
    <t>（別紙７）事業実施に際しての確認票</t>
    <rPh sb="1" eb="3">
      <t>ベッシ</t>
    </rPh>
    <rPh sb="5" eb="7">
      <t>ジギョウ</t>
    </rPh>
    <rPh sb="7" eb="9">
      <t>ジッシ</t>
    </rPh>
    <rPh sb="10" eb="11">
      <t>サイ</t>
    </rPh>
    <rPh sb="14" eb="16">
      <t>カクニン</t>
    </rPh>
    <rPh sb="16" eb="17">
      <t>ヒョウ</t>
    </rPh>
    <phoneticPr fontId="4"/>
  </si>
  <si>
    <t>（別紙８）給与支給額の引上げに関する誓約書</t>
    <phoneticPr fontId="4"/>
  </si>
  <si>
    <t>申請者の決算書（直近２事業年度の貸借対照表及び損益計算書）</t>
    <rPh sb="0" eb="3">
      <t>シンセイシャ</t>
    </rPh>
    <rPh sb="4" eb="6">
      <t>ケッサン</t>
    </rPh>
    <rPh sb="6" eb="7">
      <t>ショ</t>
    </rPh>
    <rPh sb="8" eb="10">
      <t>チョッキン</t>
    </rPh>
    <rPh sb="11" eb="13">
      <t>ジギョウ</t>
    </rPh>
    <rPh sb="13" eb="15">
      <t>ネンド</t>
    </rPh>
    <rPh sb="16" eb="18">
      <t>タイシャク</t>
    </rPh>
    <rPh sb="18" eb="21">
      <t>タイショウヒョウ</t>
    </rPh>
    <rPh sb="21" eb="22">
      <t>オヨ</t>
    </rPh>
    <rPh sb="23" eb="25">
      <t>ソンエキ</t>
    </rPh>
    <rPh sb="25" eb="28">
      <t>ケイサンショ</t>
    </rPh>
    <phoneticPr fontId="4"/>
  </si>
  <si>
    <t>・参画事業者分は不要です。
・設立後１年未満の企業等は、決算書（作成している場合）の他に、事業計画書及び収支予算書を提出してください。</t>
    <rPh sb="1" eb="5">
      <t>サンカクジギョウ</t>
    </rPh>
    <rPh sb="5" eb="6">
      <t>シャ</t>
    </rPh>
    <rPh sb="6" eb="7">
      <t>ブン</t>
    </rPh>
    <rPh sb="8" eb="10">
      <t>フヨウ</t>
    </rPh>
    <rPh sb="15" eb="17">
      <t>セツリツ</t>
    </rPh>
    <rPh sb="17" eb="18">
      <t>ゴ</t>
    </rPh>
    <rPh sb="19" eb="20">
      <t>ネン</t>
    </rPh>
    <rPh sb="20" eb="22">
      <t>ミマン</t>
    </rPh>
    <rPh sb="23" eb="25">
      <t>キギョウ</t>
    </rPh>
    <rPh sb="25" eb="26">
      <t>トウ</t>
    </rPh>
    <rPh sb="28" eb="31">
      <t>ケッサンショ</t>
    </rPh>
    <rPh sb="32" eb="34">
      <t>サクセイ</t>
    </rPh>
    <rPh sb="38" eb="40">
      <t>バアイ</t>
    </rPh>
    <rPh sb="42" eb="43">
      <t>ホカ</t>
    </rPh>
    <rPh sb="45" eb="47">
      <t>ジギョウ</t>
    </rPh>
    <rPh sb="47" eb="50">
      <t>ケイカクショ</t>
    </rPh>
    <rPh sb="50" eb="51">
      <t>オヨ</t>
    </rPh>
    <rPh sb="52" eb="54">
      <t>シュウシ</t>
    </rPh>
    <rPh sb="54" eb="56">
      <t>ヨサン</t>
    </rPh>
    <rPh sb="56" eb="57">
      <t>ショ</t>
    </rPh>
    <rPh sb="58" eb="60">
      <t>テイシュツ</t>
    </rPh>
    <phoneticPr fontId="4"/>
  </si>
  <si>
    <t>直前の財務状況が債務超過である場合、債務超過を解消する具体的な計画等</t>
  </si>
  <si>
    <t>　直前の財務状況が債務超過でない場合は不要です。</t>
    <rPh sb="1" eb="3">
      <t>チョクゼン</t>
    </rPh>
    <rPh sb="4" eb="6">
      <t>ザイム</t>
    </rPh>
    <rPh sb="6" eb="8">
      <t>ジョウキョウ</t>
    </rPh>
    <rPh sb="9" eb="11">
      <t>サイム</t>
    </rPh>
    <rPh sb="11" eb="13">
      <t>チョウカ</t>
    </rPh>
    <rPh sb="16" eb="18">
      <t>バアイ</t>
    </rPh>
    <rPh sb="19" eb="21">
      <t>フヨウ</t>
    </rPh>
    <phoneticPr fontId="4"/>
  </si>
  <si>
    <t>公募申請時点の常勤従業員数が確認できる資料</t>
    <rPh sb="0" eb="2">
      <t>コウボ</t>
    </rPh>
    <rPh sb="2" eb="4">
      <t>シンセイ</t>
    </rPh>
    <rPh sb="4" eb="6">
      <t>ジテン</t>
    </rPh>
    <rPh sb="7" eb="9">
      <t>ジョウキン</t>
    </rPh>
    <rPh sb="9" eb="12">
      <t>ジュウギョウイン</t>
    </rPh>
    <rPh sb="12" eb="13">
      <t>スウ</t>
    </rPh>
    <rPh sb="14" eb="16">
      <t>カクニン</t>
    </rPh>
    <rPh sb="19" eb="21">
      <t>シリョウ</t>
    </rPh>
    <phoneticPr fontId="4"/>
  </si>
  <si>
    <t xml:space="preserve">
「新市場開拓支援枠」のうち小規模事業者に該当するし、補助率３分の２で申請する場合は、代表申請者及び参画事業者（酒類事業者に限る）の常勤従業員が確認できる資料が必要です。</t>
    <phoneticPr fontId="4"/>
  </si>
  <si>
    <t>経営強化法、中小企業地域資源活用促進法又は農商工等連携促進法等に基づく計画認定の通知書</t>
    <rPh sb="40" eb="43">
      <t>ツウチショ</t>
    </rPh>
    <phoneticPr fontId="4"/>
  </si>
  <si>
    <t>　計画の認定を受けていた場合。</t>
    <rPh sb="1" eb="3">
      <t>ケイカク</t>
    </rPh>
    <rPh sb="4" eb="6">
      <t>ニンテイ</t>
    </rPh>
    <rPh sb="7" eb="8">
      <t>ウ</t>
    </rPh>
    <rPh sb="12" eb="14">
      <t>バアイ</t>
    </rPh>
    <phoneticPr fontId="4"/>
  </si>
  <si>
    <t>パートナーシップ構築宣言の写</t>
    <phoneticPr fontId="4"/>
  </si>
  <si>
    <t>　パートナーシップ構築宣言をしている場合。</t>
    <phoneticPr fontId="4"/>
  </si>
  <si>
    <t>団体規約及び構成員名簿</t>
    <phoneticPr fontId="4"/>
  </si>
  <si>
    <t>　法人・個人事業主に該当しない人格なき社団等の場合。</t>
    <phoneticPr fontId="4"/>
  </si>
  <si>
    <t>（別紙９）酒米の価格高騰等に関する確認書</t>
    <phoneticPr fontId="4"/>
  </si>
  <si>
    <t>　酒米の価格高騰等の影響を受けて（または受ける見込みがあり）「（別紙９）酒米の価格高騰等に関する確認書」による高評価の適用を受けようとする場合は提出が必要です。
　別途Ｅｘｃｅｌで作成してください。</t>
    <phoneticPr fontId="4"/>
  </si>
  <si>
    <t>　地方自治体等から酒米を購入するために補助金などを受給された方は、受給したことがわかる書類</t>
    <rPh sb="6" eb="7">
      <t>トウ</t>
    </rPh>
    <phoneticPr fontId="4"/>
  </si>
  <si>
    <t>　「（別紙９）酒米の価格高騰等に関する確認書」を提出する場合で地方自治体等から酒米を購入するために補助金などを受給された方は、受給したことがわかる書類（申請書のみは不可）を提出してください。</t>
    <rPh sb="24" eb="26">
      <t>テイシュツ</t>
    </rPh>
    <rPh sb="28" eb="30">
      <t>バアイ</t>
    </rPh>
    <rPh sb="36" eb="37">
      <t>トウ</t>
    </rPh>
    <phoneticPr fontId="4"/>
  </si>
  <si>
    <t>（別紙10）米国関税措置に関する確認書</t>
    <phoneticPr fontId="4"/>
  </si>
  <si>
    <t>　米国関税措置による影響を受けて（または受ける見込みがあり）「（別紙10）米国関税措置の取組確認書」による高評価の適用を受けようとする場合は提出が必要です。
　別途Ｅｘｃｅｌで作成してください。</t>
    <rPh sb="32" eb="34">
      <t>ベッシ</t>
    </rPh>
    <phoneticPr fontId="4"/>
  </si>
  <si>
    <t>　米国へ輸出をしていることが分かる書類（輸出許可書等）及び米国の関税措置による影響を証明する書類（取引先からのメール、帳票書類等）</t>
    <phoneticPr fontId="4"/>
  </si>
  <si>
    <t>　「（別紙10）米国関税措置に関する確認書」を提出する場合は提出が必要です。</t>
    <rPh sb="23" eb="25">
      <t>テイシュツ</t>
    </rPh>
    <rPh sb="27" eb="29">
      <t>バアイ</t>
    </rPh>
    <rPh sb="30" eb="32">
      <t>テイシュツ</t>
    </rPh>
    <rPh sb="33" eb="35">
      <t>ヒツヨウ</t>
    </rPh>
    <phoneticPr fontId="4"/>
  </si>
  <si>
    <t>様式</t>
    <phoneticPr fontId="3"/>
  </si>
  <si>
    <t>　国税庁長官　殿</t>
  </si>
  <si>
    <t>申請者　</t>
    <phoneticPr fontId="3"/>
  </si>
  <si>
    <t>住所</t>
    <phoneticPr fontId="3"/>
  </si>
  <si>
    <t>氏名及び屋号</t>
    <phoneticPr fontId="3"/>
  </si>
  <si>
    <t>酒類業振興支援事業費補助金</t>
    <phoneticPr fontId="3"/>
  </si>
  <si>
    <t>補助事業申請書</t>
    <phoneticPr fontId="3"/>
  </si>
  <si>
    <t>　酒類業振興支援事業費補助金の交付を受けたいので、下記の書類を添えて申請します。</t>
    <phoneticPr fontId="3"/>
  </si>
  <si>
    <t>　この誓約が虚偽であり、又はこの誓約に反したことにより、当方が不利益を被ることとなっても、異議は一切申し</t>
    <phoneticPr fontId="3"/>
  </si>
  <si>
    <t>立てません。</t>
    <phoneticPr fontId="3"/>
  </si>
  <si>
    <t>記</t>
    <phoneticPr fontId="3"/>
  </si>
  <si>
    <t>①　補助事業申請書（本様式）</t>
    <phoneticPr fontId="3"/>
  </si>
  <si>
    <t>②　補助事業計画書（別紙１－１）</t>
    <phoneticPr fontId="3"/>
  </si>
  <si>
    <t>③　計画表（別紙１－２）</t>
    <phoneticPr fontId="3"/>
  </si>
  <si>
    <t>④　参画事業者等（別紙２）</t>
    <phoneticPr fontId="3"/>
  </si>
  <si>
    <t>⑤　経費明細表（別紙３）</t>
    <phoneticPr fontId="3"/>
  </si>
  <si>
    <t>⑥　経費一覧表（別紙４）</t>
    <phoneticPr fontId="3"/>
  </si>
  <si>
    <t>⑦　役員等名簿（別紙５）</t>
    <phoneticPr fontId="3"/>
  </si>
  <si>
    <t>⑧　補助事業概要書（別紙６）</t>
    <phoneticPr fontId="3"/>
  </si>
  <si>
    <t>⑨　事業実施に際しての確認票（別紙７）</t>
    <phoneticPr fontId="3"/>
  </si>
  <si>
    <t>⑩　給与支給総額の引上げに関する誓約書（別紙８）</t>
    <phoneticPr fontId="3"/>
  </si>
  <si>
    <t>⑪　申請者の直近２期分の決算書（参画事業者分は不要。必要に応じて申請者の個別注記表を添付）</t>
    <phoneticPr fontId="3"/>
  </si>
  <si>
    <t>⑫　直前の財務状況が債務超過である場合、債務超過を解消する具体的な計画等（該当する場合は任意の様式によ</t>
    <phoneticPr fontId="3"/>
  </si>
  <si>
    <t>り提出）</t>
    <phoneticPr fontId="3"/>
  </si>
  <si>
    <t>⑬　公募申請時点の常勤従業員数の確認資料（労働者名簿など）</t>
    <phoneticPr fontId="3"/>
  </si>
  <si>
    <t>⑭　経営強化法、中小企業地域資源活用促進法又は農商工等連携促進法等に基づく計画認定を受けたことがわかる</t>
    <phoneticPr fontId="3"/>
  </si>
  <si>
    <t>通知書の写し（該当する場合）</t>
    <phoneticPr fontId="3"/>
  </si>
  <si>
    <t>⑮　パートナーシップ構築宣言の写し（パートナーシップ構築宣言をしている場合）</t>
    <phoneticPr fontId="3"/>
  </si>
  <si>
    <t>⑯　団体規約及び構成員名簿</t>
    <phoneticPr fontId="3"/>
  </si>
  <si>
    <t>⑰　酒米の価格高騰等に関する確認書（別紙９）及び酒米の価格高騰等の影響が分かる書類（酒米の受払簿、総勘</t>
    <phoneticPr fontId="3"/>
  </si>
  <si>
    <t>定元帳など該当する部分の写し等）</t>
    <phoneticPr fontId="3"/>
  </si>
  <si>
    <t>⑱　地方自治体などから酒米代の高騰部分に対する補助金等を受給したことが分かる書類（該当する者）</t>
    <phoneticPr fontId="3"/>
  </si>
  <si>
    <t xml:space="preserve">⑲　米国関税措置に関する確認書（別紙10）、米国への輸出実績が分かる書類（輸出許可書等）及び米国の関税措 </t>
    <phoneticPr fontId="3"/>
  </si>
  <si>
    <t>置による影響を証明する書類（取引先からのメール、帳票書類等）</t>
    <phoneticPr fontId="3"/>
  </si>
  <si>
    <t>※　⑬については、小規模事業者に該当し、新市場開拓支援枠において補助率２／３で申請を行う場合、⑯につい</t>
    <phoneticPr fontId="3"/>
  </si>
  <si>
    <t>ては、法人・個人事業主に該当しない人格なき社団等の場合、⑰については、酒米の価格高騰等の影響を受けて</t>
    <phoneticPr fontId="3"/>
  </si>
  <si>
    <t>（又は受ける見込みがあり）取組を行う事業で加点評価を受けようとする場合、⑲については、米国の関税措置に</t>
    <phoneticPr fontId="3"/>
  </si>
  <si>
    <t>よる影響を受けて（又は受ける見込みがあり）取組を行う事業で加点評価を受けようとする場合のみ提出。</t>
    <phoneticPr fontId="3"/>
  </si>
  <si>
    <t>(別紙１－２)</t>
    <phoneticPr fontId="4"/>
  </si>
  <si>
    <t>申請者</t>
    <rPh sb="0" eb="3">
      <t>シンセイシャ</t>
    </rPh>
    <phoneticPr fontId="4"/>
  </si>
  <si>
    <t>計画表</t>
    <rPh sb="0" eb="2">
      <t>ケイカク</t>
    </rPh>
    <rPh sb="2" eb="3">
      <t>ヒョウ</t>
    </rPh>
    <phoneticPr fontId="4"/>
  </si>
  <si>
    <t>計画表</t>
    <rPh sb="0" eb="2">
      <t>ケイカク</t>
    </rPh>
    <rPh sb="2" eb="3">
      <t>オモテ</t>
    </rPh>
    <phoneticPr fontId="4"/>
  </si>
  <si>
    <t>（単位：円）</t>
    <rPh sb="1" eb="3">
      <t>タンイ</t>
    </rPh>
    <rPh sb="4" eb="5">
      <t>エン</t>
    </rPh>
    <phoneticPr fontId="4"/>
  </si>
  <si>
    <t xml:space="preserve">　基準年度を下の枠内に入力してください。
</t>
    <rPh sb="1" eb="5">
      <t>キジュンネンド</t>
    </rPh>
    <rPh sb="6" eb="7">
      <t>シタ</t>
    </rPh>
    <rPh sb="8" eb="10">
      <t>ワクナイ</t>
    </rPh>
    <rPh sb="11" eb="13">
      <t>ニュウリョク</t>
    </rPh>
    <phoneticPr fontId="4"/>
  </si>
  <si>
    <t>基準年度</t>
    <rPh sb="0" eb="4">
      <t>キジュンネンド</t>
    </rPh>
    <phoneticPr fontId="4"/>
  </si>
  <si>
    <t>年率
平均伸び率</t>
    <rPh sb="0" eb="2">
      <t>ネンリツ</t>
    </rPh>
    <rPh sb="3" eb="5">
      <t>ヘイキン</t>
    </rPh>
    <rPh sb="5" eb="6">
      <t>ノ</t>
    </rPh>
    <rPh sb="7" eb="8">
      <t>リツ</t>
    </rPh>
    <phoneticPr fontId="4"/>
  </si>
  <si>
    <t>令和</t>
    <rPh sb="0" eb="2">
      <t>レイワ</t>
    </rPh>
    <phoneticPr fontId="4"/>
  </si>
  <si>
    <t>年</t>
    <rPh sb="0" eb="1">
      <t>ネン</t>
    </rPh>
    <phoneticPr fontId="4"/>
  </si>
  <si>
    <t>月期</t>
    <rPh sb="0" eb="1">
      <t>ツキ</t>
    </rPh>
    <rPh sb="1" eb="2">
      <t>キ</t>
    </rPh>
    <phoneticPr fontId="4"/>
  </si>
  <si>
    <t>①</t>
    <phoneticPr fontId="4"/>
  </si>
  <si>
    <t>売上額</t>
    <rPh sb="0" eb="2">
      <t>ウリアゲ</t>
    </rPh>
    <rPh sb="2" eb="3">
      <t>ガク</t>
    </rPh>
    <phoneticPr fontId="4"/>
  </si>
  <si>
    <t>対基準年度
伸び率（％）</t>
    <rPh sb="0" eb="5">
      <t>タイキジュンネンド</t>
    </rPh>
    <rPh sb="6" eb="7">
      <t>ノ</t>
    </rPh>
    <rPh sb="8" eb="9">
      <t>リツ</t>
    </rPh>
    <phoneticPr fontId="4"/>
  </si>
  <si>
    <t>②</t>
    <phoneticPr fontId="4"/>
  </si>
  <si>
    <t>営業利益</t>
    <rPh sb="0" eb="4">
      <t>エイギョウリエキ</t>
    </rPh>
    <phoneticPr fontId="4"/>
  </si>
  <si>
    <t>③</t>
    <phoneticPr fontId="4"/>
  </si>
  <si>
    <t>経常利益</t>
    <rPh sb="0" eb="4">
      <t>ケイジョウリエキ</t>
    </rPh>
    <phoneticPr fontId="4"/>
  </si>
  <si>
    <t>④</t>
    <phoneticPr fontId="4"/>
  </si>
  <si>
    <t>人件費</t>
    <rPh sb="0" eb="3">
      <t>ジンケンヒ</t>
    </rPh>
    <phoneticPr fontId="4"/>
  </si>
  <si>
    <t>⑤</t>
    <phoneticPr fontId="4"/>
  </si>
  <si>
    <t>減価償却費</t>
    <rPh sb="0" eb="5">
      <t>ゲンカショウキャクヒ</t>
    </rPh>
    <phoneticPr fontId="4"/>
  </si>
  <si>
    <t>付加価値額
（②＋④＋⑤）</t>
    <rPh sb="0" eb="5">
      <t>フカカチガク</t>
    </rPh>
    <phoneticPr fontId="4"/>
  </si>
  <si>
    <t>⑥</t>
    <phoneticPr fontId="4"/>
  </si>
  <si>
    <t>給与支給総額</t>
    <rPh sb="0" eb="6">
      <t>キュウヨシキュウソウガク</t>
    </rPh>
    <phoneticPr fontId="4"/>
  </si>
  <si>
    <t>申請要件</t>
    <rPh sb="0" eb="4">
      <t>シンセイヨウケン</t>
    </rPh>
    <phoneticPr fontId="4"/>
  </si>
  <si>
    <t>売上額</t>
    <rPh sb="2" eb="3">
      <t>ガク</t>
    </rPh>
    <phoneticPr fontId="4"/>
  </si>
  <si>
    <t>付加価値額</t>
    <phoneticPr fontId="4"/>
  </si>
  <si>
    <t>給与支給総額</t>
    <phoneticPr fontId="4"/>
  </si>
  <si>
    <t>判定</t>
    <rPh sb="0" eb="2">
      <t>ハンテイ</t>
    </rPh>
    <phoneticPr fontId="3"/>
  </si>
  <si>
    <t>基準値</t>
    <rPh sb="0" eb="3">
      <t>キジュンチ</t>
    </rPh>
    <phoneticPr fontId="4"/>
  </si>
  <si>
    <t>算出根拠</t>
    <rPh sb="0" eb="4">
      <t>サンシュツコンキョ</t>
    </rPh>
    <phoneticPr fontId="4"/>
  </si>
  <si>
    <t>※</t>
    <phoneticPr fontId="4"/>
  </si>
  <si>
    <t>基準年度に売上額、付加価値額又は給与支給総額の実績がない場合（０の場合）には、年率平均の算定ができないことから各欄に１を入れてください。</t>
    <rPh sb="0" eb="4">
      <t>キジュンネンド</t>
    </rPh>
    <rPh sb="5" eb="7">
      <t>ウリアゲ</t>
    </rPh>
    <rPh sb="7" eb="8">
      <t>ガク</t>
    </rPh>
    <rPh sb="9" eb="13">
      <t>フカカチ</t>
    </rPh>
    <rPh sb="13" eb="14">
      <t>ガク</t>
    </rPh>
    <rPh sb="14" eb="15">
      <t>マタ</t>
    </rPh>
    <rPh sb="16" eb="22">
      <t>キュウヨシキュウソウガク</t>
    </rPh>
    <rPh sb="23" eb="25">
      <t>ジッセキ</t>
    </rPh>
    <rPh sb="28" eb="30">
      <t>バアイ</t>
    </rPh>
    <rPh sb="33" eb="35">
      <t>バアイ</t>
    </rPh>
    <rPh sb="39" eb="41">
      <t>ネンリツ</t>
    </rPh>
    <rPh sb="41" eb="43">
      <t>ヘイキン</t>
    </rPh>
    <rPh sb="44" eb="46">
      <t>サンテイ</t>
    </rPh>
    <rPh sb="55" eb="57">
      <t>カクラン</t>
    </rPh>
    <rPh sb="60" eb="61">
      <t>イ</t>
    </rPh>
    <phoneticPr fontId="3"/>
  </si>
  <si>
    <t>(別紙２)</t>
    <phoneticPr fontId="4"/>
  </si>
  <si>
    <t>参画事業者等</t>
    <phoneticPr fontId="4"/>
  </si>
  <si>
    <t>１．参画事業者の有無</t>
  </si>
  <si>
    <t>　　※　「あり」を選択した場合は、以下の「２．参画事業者」についても記入してください。</t>
    <phoneticPr fontId="4"/>
  </si>
  <si>
    <t>２．参画事業者</t>
  </si>
  <si>
    <t>事業者名</t>
  </si>
  <si>
    <t>業種</t>
  </si>
  <si>
    <r>
      <t xml:space="preserve">従業員数
</t>
    </r>
    <r>
      <rPr>
        <sz val="12"/>
        <rFont val="ＭＳ ゴシック"/>
        <family val="3"/>
        <charset val="128"/>
      </rPr>
      <t>（人）</t>
    </r>
    <rPh sb="6" eb="7">
      <t>ニン</t>
    </rPh>
    <phoneticPr fontId="4"/>
  </si>
  <si>
    <r>
      <t xml:space="preserve">所在地
</t>
    </r>
    <r>
      <rPr>
        <sz val="12"/>
        <rFont val="ＭＳ ゴシック"/>
        <family val="3"/>
        <charset val="128"/>
      </rPr>
      <t>（●県●市）</t>
    </r>
    <phoneticPr fontId="4"/>
  </si>
  <si>
    <r>
      <t xml:space="preserve">資本金
</t>
    </r>
    <r>
      <rPr>
        <sz val="12"/>
        <rFont val="ＭＳ ゴシック"/>
        <family val="3"/>
        <charset val="128"/>
      </rPr>
      <t>（円）</t>
    </r>
    <phoneticPr fontId="4"/>
  </si>
  <si>
    <t>役割</t>
  </si>
  <si>
    <t>参画の承諾
（※）</t>
    <rPh sb="0" eb="2">
      <t>サンカク</t>
    </rPh>
    <rPh sb="3" eb="5">
      <t>ショウダク</t>
    </rPh>
    <phoneticPr fontId="4"/>
  </si>
  <si>
    <t>※　参画の承諾を得ていない場合、参画事業者としてみなすことはできません。</t>
    <rPh sb="2" eb="4">
      <t>サンカク</t>
    </rPh>
    <rPh sb="5" eb="7">
      <t>ショウダク</t>
    </rPh>
    <rPh sb="8" eb="9">
      <t>エ</t>
    </rPh>
    <rPh sb="13" eb="15">
      <t>バアイ</t>
    </rPh>
    <rPh sb="16" eb="18">
      <t>サンカク</t>
    </rPh>
    <rPh sb="18" eb="21">
      <t>ジギョウシャ</t>
    </rPh>
    <phoneticPr fontId="4"/>
  </si>
  <si>
    <t>※　（参考）別紙２シートを参照し、参画事業者の各要件・義務について説明し、参画の承諾を得ていただくようお願いします。</t>
    <rPh sb="3" eb="5">
      <t>サンコウ</t>
    </rPh>
    <rPh sb="6" eb="8">
      <t>ベッシ</t>
    </rPh>
    <rPh sb="13" eb="15">
      <t>サンショウ</t>
    </rPh>
    <rPh sb="17" eb="22">
      <t>サンカクジギョウシャ</t>
    </rPh>
    <rPh sb="23" eb="26">
      <t>カクヨウケン</t>
    </rPh>
    <rPh sb="27" eb="29">
      <t>ギム</t>
    </rPh>
    <rPh sb="33" eb="35">
      <t>セツメイ</t>
    </rPh>
    <rPh sb="37" eb="39">
      <t>サンカク</t>
    </rPh>
    <rPh sb="40" eb="42">
      <t>ショウダク</t>
    </rPh>
    <rPh sb="43" eb="44">
      <t>エ</t>
    </rPh>
    <rPh sb="52" eb="53">
      <t>ネガ</t>
    </rPh>
    <phoneticPr fontId="4"/>
  </si>
  <si>
    <t>３．外部専門家、支援機関、その他事業のサポートを行う民間企業等</t>
    <phoneticPr fontId="4"/>
  </si>
  <si>
    <t>氏名</t>
    <phoneticPr fontId="4"/>
  </si>
  <si>
    <t>役職・所属</t>
    <phoneticPr fontId="4"/>
  </si>
  <si>
    <t>専門分野・役割・選定理由等</t>
    <phoneticPr fontId="4"/>
  </si>
  <si>
    <t>（注１）</t>
    <phoneticPr fontId="4"/>
  </si>
  <si>
    <t>参画事業者には、代表申請者と共同して事業を実施する事業者を記載してください。</t>
  </si>
  <si>
    <t>（注２）</t>
    <phoneticPr fontId="4"/>
  </si>
  <si>
    <t>参画事業者が組合等の場合は、従業員数の欄に当該組合等の構成員数（内訳は別添（任意様式）を添付）を記載してください。</t>
    <phoneticPr fontId="4"/>
  </si>
  <si>
    <t>（注３）</t>
    <phoneticPr fontId="4"/>
  </si>
  <si>
    <t>参画事業者が酒類事業者である場合の「業種」欄には、「酒類製造者」、「酒類卸売業者」、「酒類小売業者」又は「酒類業組合等」のいずれかを記載してください。</t>
    <phoneticPr fontId="4"/>
  </si>
  <si>
    <t>（注４）</t>
    <phoneticPr fontId="4"/>
  </si>
  <si>
    <t>必要に応じて記入欄を増やしていただいて構いません。</t>
    <phoneticPr fontId="4"/>
  </si>
  <si>
    <t>(別紙２)参考</t>
    <rPh sb="5" eb="7">
      <t>サンコウ</t>
    </rPh>
    <phoneticPr fontId="4"/>
  </si>
  <si>
    <t>参画事業者の要件等</t>
    <rPh sb="6" eb="8">
      <t>ヨウケン</t>
    </rPh>
    <rPh sb="8" eb="9">
      <t>トウ</t>
    </rPh>
    <phoneticPr fontId="4"/>
  </si>
  <si>
    <t>１．要件</t>
    <rPh sb="2" eb="4">
      <t>ヨウケン</t>
    </rPh>
    <phoneticPr fontId="4"/>
  </si>
  <si>
    <t>　「酒類業振興支援事業費補助金の交付を受ける者として不適当な者」として、参画事業者が次の①から⑪のいずれにも該当しないこと。</t>
    <phoneticPr fontId="3"/>
  </si>
  <si>
    <t xml:space="preserve">①　法人等（個人、法人又は団体をいう。以下同じ。）が、暴力団（暴力団員による不当な行為の防止等に関する法律（平成３年法律第77号）第２条第２号に規定する暴力団をいう。以下同じ。）であるとき又は法人等の役員等（個人である場合はその者、法人である場合は役員又は支店若しくは営業所（常時契約を締結する事務所をいう。）の代表者、団体である場合は代表者、理事等その他経営に実質的に関与している者をいう。以下同じ。）が、暴力団員（同法第２条第６号に規定する暴力団員をいう。以下同じ。）である場合
</t>
    <phoneticPr fontId="3"/>
  </si>
  <si>
    <t xml:space="preserve">②　役員等が、自己、自社若しくは第三者の不正の利益を図る目的又は第三者に損害を加える目的をもって、暴力団又は暴力団員を利用するなどしている場合
</t>
    <phoneticPr fontId="3"/>
  </si>
  <si>
    <t xml:space="preserve">③　役員等が、暴力団又は暴力団員に対して、資金等を供給し、又は便宜を供与するなど直接的あるいは積極的に暴力団の維持、運営に協力し、若しくは関与している場合
</t>
    <phoneticPr fontId="3"/>
  </si>
  <si>
    <t xml:space="preserve">④　役員等が、暴力団又は暴力団員であることを知りながらこれと社会的に非難されるべき関係を有している場合
</t>
    <phoneticPr fontId="3"/>
  </si>
  <si>
    <t xml:space="preserve">⑤　法人等が刑事告訴され又は民事法上の不法行為を行った結果、係争中である場合
</t>
    <phoneticPr fontId="3"/>
  </si>
  <si>
    <t>⑥　公募締切日の時点で、当事業にて市場獲得を目指す対象国の中に、国際連合安全保障理事会決議によって経済制裁が行われている国が含まれている場合</t>
    <phoneticPr fontId="3"/>
  </si>
  <si>
    <t>⑦　法人等が、公募締切日の時点で納付すべき国税（附帯税または地方消費税等を含む。）をその納付の期限までに納付していない場合</t>
    <phoneticPr fontId="3"/>
  </si>
  <si>
    <t>⑧　法人等が、公募締切日の前日から起算して３年前の日から公募締切日までの間に酒税関係法令に違反し、罰金以上の刑に処せられている場合</t>
    <phoneticPr fontId="3"/>
  </si>
  <si>
    <t>⑨　法人等が、公募締切日の時点で「酒類の公正な取引に関する基準」に違反し、指示を受けた事項を改善していない場合</t>
    <phoneticPr fontId="3"/>
  </si>
  <si>
    <t>⑩　令和３年度、令和４年度又は令和５年度の国税庁の酒類事業者向け補助金の補助事業者のうち、提出期限の到来した事業化状況報告書が未提出である場合</t>
    <phoneticPr fontId="3"/>
  </si>
  <si>
    <t xml:space="preserve">
⑪　公募締切日より過去３年の間において、国又は地方公共団体の補助金等を不正に受給し、交付決定の取消処分を受けた場合</t>
    <phoneticPr fontId="3"/>
  </si>
  <si>
    <t>２．義務</t>
    <rPh sb="2" eb="4">
      <t>ギム</t>
    </rPh>
    <phoneticPr fontId="4"/>
  </si>
  <si>
    <t>代表申請者が本補助事業に係る事業化の状況（「補助事業に係る収入額」、「補助事業に係る収益額」、「売上総利益」等。）を国税庁長官に報告する際、参画事業者においても本補助事業に係る事業化の状況を調査し、補助事業者へ情報提供しなければならない。
なお、国税庁から参画事業者へ連絡する場合がある。</t>
    <rPh sb="68" eb="69">
      <t>サイ</t>
    </rPh>
    <rPh sb="70" eb="75">
      <t>サンカクジギョウシャ</t>
    </rPh>
    <rPh sb="99" eb="104">
      <t>ホジョジギョウシャ</t>
    </rPh>
    <rPh sb="105" eb="109">
      <t>ジョウホウテイキョウ</t>
    </rPh>
    <phoneticPr fontId="4"/>
  </si>
  <si>
    <t>　（別紙３）　</t>
    <rPh sb="2" eb="4">
      <t>ベッシ</t>
    </rPh>
    <phoneticPr fontId="3"/>
  </si>
  <si>
    <t>経費明細表</t>
    <phoneticPr fontId="3"/>
  </si>
  <si>
    <t>※水色の欄を入力してください。他の欄は経費一覧表（別紙４）シートの入力内容により計算結果が自動で表示されます。</t>
    <rPh sb="1" eb="3">
      <t>ミズイロ</t>
    </rPh>
    <rPh sb="4" eb="5">
      <t>ラン</t>
    </rPh>
    <rPh sb="6" eb="8">
      <t>ニュウリョク</t>
    </rPh>
    <rPh sb="15" eb="16">
      <t>ホカ</t>
    </rPh>
    <rPh sb="17" eb="18">
      <t>ラン</t>
    </rPh>
    <rPh sb="19" eb="21">
      <t>ケイヒ</t>
    </rPh>
    <rPh sb="21" eb="24">
      <t>イチランヒョウ</t>
    </rPh>
    <rPh sb="25" eb="27">
      <t>ベッシ</t>
    </rPh>
    <rPh sb="33" eb="35">
      <t>ニュウリョク</t>
    </rPh>
    <rPh sb="35" eb="37">
      <t>ナイヨウ</t>
    </rPh>
    <rPh sb="40" eb="42">
      <t>ケイサン</t>
    </rPh>
    <rPh sb="42" eb="44">
      <t>ケッカ</t>
    </rPh>
    <rPh sb="45" eb="47">
      <t>ジドウ</t>
    </rPh>
    <rPh sb="48" eb="50">
      <t>ヒョウジ</t>
    </rPh>
    <phoneticPr fontId="3"/>
  </si>
  <si>
    <t>１　基本情報</t>
    <rPh sb="2" eb="6">
      <t>キホンジョウホウ</t>
    </rPh>
    <phoneticPr fontId="3"/>
  </si>
  <si>
    <t>（令和８年度１・２期用）</t>
    <rPh sb="1" eb="3">
      <t>レイワ</t>
    </rPh>
    <rPh sb="4" eb="6">
      <t>ネンド</t>
    </rPh>
    <rPh sb="9" eb="10">
      <t>キ</t>
    </rPh>
    <rPh sb="10" eb="11">
      <t>ヨウ</t>
    </rPh>
    <phoneticPr fontId="3"/>
  </si>
  <si>
    <t>補助事業の経理担当者
役職・氏名</t>
    <rPh sb="0" eb="2">
      <t>ホジョ</t>
    </rPh>
    <rPh sb="2" eb="4">
      <t>ジギョウ</t>
    </rPh>
    <rPh sb="5" eb="10">
      <t>ケイリタントウシャ</t>
    </rPh>
    <rPh sb="11" eb="13">
      <t>ヤクショク</t>
    </rPh>
    <rPh sb="14" eb="16">
      <t>シメイ</t>
    </rPh>
    <phoneticPr fontId="3"/>
  </si>
  <si>
    <t>酒類事業者の数</t>
    <rPh sb="0" eb="5">
      <t>シュルイジギョウシャ</t>
    </rPh>
    <rPh sb="6" eb="7">
      <t>カズ</t>
    </rPh>
    <phoneticPr fontId="3"/>
  </si>
  <si>
    <t>課税・非課税</t>
    <rPh sb="0" eb="2">
      <t>カゼイ</t>
    </rPh>
    <rPh sb="3" eb="6">
      <t>ヒカゼイ</t>
    </rPh>
    <phoneticPr fontId="3"/>
  </si>
  <si>
    <t>補助率</t>
    <rPh sb="0" eb="3">
      <t>ホジョリツ</t>
    </rPh>
    <phoneticPr fontId="3"/>
  </si>
  <si>
    <t>補助金額上限</t>
    <rPh sb="0" eb="2">
      <t>ホジョ</t>
    </rPh>
    <rPh sb="2" eb="3">
      <t>キン</t>
    </rPh>
    <rPh sb="3" eb="4">
      <t>ガク</t>
    </rPh>
    <rPh sb="4" eb="6">
      <t>ジョウゲン</t>
    </rPh>
    <phoneticPr fontId="3"/>
  </si>
  <si>
    <t>※　「酒類事業者の数」欄には、連携して申請（グループ申請）を行う場合における代表申請者又は参画事業者のうち酒類事業者である事業者数を記載してください。</t>
    <rPh sb="3" eb="8">
      <t>シュルイジギョウシャ</t>
    </rPh>
    <rPh sb="9" eb="10">
      <t>カズ</t>
    </rPh>
    <rPh sb="11" eb="12">
      <t>ラン</t>
    </rPh>
    <rPh sb="15" eb="17">
      <t>レンケイ</t>
    </rPh>
    <rPh sb="19" eb="21">
      <t>シンセイ</t>
    </rPh>
    <rPh sb="26" eb="28">
      <t>シンセイ</t>
    </rPh>
    <rPh sb="30" eb="31">
      <t>オコナ</t>
    </rPh>
    <rPh sb="32" eb="34">
      <t>バアイ</t>
    </rPh>
    <rPh sb="38" eb="43">
      <t>ダイヒョウシンセイシャ</t>
    </rPh>
    <rPh sb="43" eb="44">
      <t>マタ</t>
    </rPh>
    <rPh sb="45" eb="50">
      <t>サンカクジギョウシャ</t>
    </rPh>
    <rPh sb="53" eb="58">
      <t>シュルイジギョウシャ</t>
    </rPh>
    <rPh sb="61" eb="64">
      <t>ジギョウシャ</t>
    </rPh>
    <rPh sb="64" eb="65">
      <t>スウ</t>
    </rPh>
    <rPh sb="66" eb="68">
      <t>キサイ</t>
    </rPh>
    <phoneticPr fontId="3"/>
  </si>
  <si>
    <t>２　経費配分内訳</t>
    <rPh sb="2" eb="6">
      <t>ケイヒハイブン</t>
    </rPh>
    <rPh sb="6" eb="8">
      <t>ウチワケ</t>
    </rPh>
    <phoneticPr fontId="3"/>
  </si>
  <si>
    <t>経費区分</t>
    <rPh sb="0" eb="2">
      <t>ケイヒ</t>
    </rPh>
    <rPh sb="2" eb="4">
      <t>クブン</t>
    </rPh>
    <phoneticPr fontId="3"/>
  </si>
  <si>
    <t>補助事業に
要する経費</t>
    <rPh sb="0" eb="2">
      <t>ホジョ</t>
    </rPh>
    <rPh sb="2" eb="4">
      <t>ジギョウ</t>
    </rPh>
    <rPh sb="6" eb="7">
      <t>ヨウ</t>
    </rPh>
    <rPh sb="9" eb="11">
      <t>ケイヒ</t>
    </rPh>
    <phoneticPr fontId="3"/>
  </si>
  <si>
    <t>補助対象経費</t>
    <rPh sb="0" eb="2">
      <t>ホジョ</t>
    </rPh>
    <rPh sb="2" eb="4">
      <t>タイショウ</t>
    </rPh>
    <rPh sb="4" eb="6">
      <t>ケイヒ</t>
    </rPh>
    <phoneticPr fontId="3"/>
  </si>
  <si>
    <t>交付申請額（※）</t>
    <rPh sb="0" eb="2">
      <t>コウフ</t>
    </rPh>
    <rPh sb="2" eb="4">
      <t>シンセイ</t>
    </rPh>
    <rPh sb="4" eb="5">
      <t>ガク</t>
    </rPh>
    <phoneticPr fontId="3"/>
  </si>
  <si>
    <t>事業費</t>
    <rPh sb="0" eb="2">
      <t>ジギョウ</t>
    </rPh>
    <rPh sb="2" eb="3">
      <t>ヒ</t>
    </rPh>
    <phoneticPr fontId="3"/>
  </si>
  <si>
    <t>※　経費一覧表（別紙４）を作成の上、該当する項目の内容に誤りがないことを確認してください。</t>
    <rPh sb="2" eb="4">
      <t>ケイヒ</t>
    </rPh>
    <rPh sb="4" eb="7">
      <t>イチランヒョウ</t>
    </rPh>
    <rPh sb="8" eb="10">
      <t>ベッシ</t>
    </rPh>
    <rPh sb="13" eb="15">
      <t>サクセイ</t>
    </rPh>
    <rPh sb="16" eb="17">
      <t>ウエ</t>
    </rPh>
    <rPh sb="18" eb="20">
      <t>ガイトウ</t>
    </rPh>
    <rPh sb="22" eb="24">
      <t>コウモク</t>
    </rPh>
    <rPh sb="25" eb="27">
      <t>ナイヨウ</t>
    </rPh>
    <rPh sb="28" eb="29">
      <t>アヤマ</t>
    </rPh>
    <rPh sb="36" eb="38">
      <t>カクニン</t>
    </rPh>
    <phoneticPr fontId="3"/>
  </si>
  <si>
    <t>３　資金調達内訳</t>
    <rPh sb="2" eb="4">
      <t>シキン</t>
    </rPh>
    <rPh sb="4" eb="6">
      <t>チョウタツ</t>
    </rPh>
    <rPh sb="6" eb="8">
      <t>ウチワケ</t>
    </rPh>
    <phoneticPr fontId="3"/>
  </si>
  <si>
    <t>　（事業全体に要する経費調達一覧）</t>
    <phoneticPr fontId="3"/>
  </si>
  <si>
    <t>区分</t>
    <rPh sb="0" eb="2">
      <t>クブン</t>
    </rPh>
    <phoneticPr fontId="3"/>
  </si>
  <si>
    <t>補助事業に
要する経費</t>
    <rPh sb="0" eb="4">
      <t>ホジョジギョウ</t>
    </rPh>
    <rPh sb="6" eb="7">
      <t>ヨウ</t>
    </rPh>
    <rPh sb="9" eb="11">
      <t>ケイヒ</t>
    </rPh>
    <phoneticPr fontId="3"/>
  </si>
  <si>
    <t>資金の
調達先</t>
    <rPh sb="0" eb="2">
      <t>シキン</t>
    </rPh>
    <rPh sb="4" eb="7">
      <t>チョウタツサキ</t>
    </rPh>
    <phoneticPr fontId="3"/>
  </si>
  <si>
    <t>自己資金</t>
    <rPh sb="0" eb="4">
      <t>ジコシキン</t>
    </rPh>
    <phoneticPr fontId="3"/>
  </si>
  <si>
    <t>補助金交付申請額</t>
    <rPh sb="0" eb="3">
      <t>ホジョキン</t>
    </rPh>
    <rPh sb="3" eb="8">
      <t>コウフシンセイガク</t>
    </rPh>
    <phoneticPr fontId="3"/>
  </si>
  <si>
    <t>借入金</t>
    <rPh sb="0" eb="3">
      <t>カリイレキン</t>
    </rPh>
    <phoneticPr fontId="3"/>
  </si>
  <si>
    <t>その他</t>
    <rPh sb="2" eb="3">
      <t>タ</t>
    </rPh>
    <phoneticPr fontId="3"/>
  </si>
  <si>
    <t>合計額</t>
    <rPh sb="0" eb="3">
      <t>ゴウケイガク</t>
    </rPh>
    <phoneticPr fontId="3"/>
  </si>
  <si>
    <t>円</t>
    <rPh sb="0" eb="1">
      <t>エン</t>
    </rPh>
    <phoneticPr fontId="3"/>
  </si>
  <si>
    <t>入力の注意点</t>
    <phoneticPr fontId="3"/>
  </si>
  <si>
    <t>金額</t>
    <rPh sb="0" eb="2">
      <t>キンガク</t>
    </rPh>
    <phoneticPr fontId="3"/>
  </si>
  <si>
    <t>費目</t>
    <phoneticPr fontId="3"/>
  </si>
  <si>
    <t>合計(税込)</t>
    <rPh sb="0" eb="2">
      <t>ゴウケイ</t>
    </rPh>
    <rPh sb="3" eb="5">
      <t>ゼイコ</t>
    </rPh>
    <phoneticPr fontId="3"/>
  </si>
  <si>
    <t>事業費</t>
    <rPh sb="0" eb="3">
      <t>ジギョウヒ</t>
    </rPh>
    <phoneticPr fontId="3"/>
  </si>
  <si>
    <t>①設備等費</t>
    <rPh sb="1" eb="3">
      <t>セツビ</t>
    </rPh>
    <rPh sb="3" eb="4">
      <t>ナド</t>
    </rPh>
    <rPh sb="4" eb="5">
      <t>ヒ</t>
    </rPh>
    <phoneticPr fontId="3"/>
  </si>
  <si>
    <t>②謝金</t>
    <rPh sb="1" eb="3">
      <t>シャキン</t>
    </rPh>
    <phoneticPr fontId="3"/>
  </si>
  <si>
    <t>A 補助対象経費(課税)</t>
    <rPh sb="2" eb="8">
      <t>ホジョタイショウケイヒ</t>
    </rPh>
    <rPh sb="9" eb="11">
      <t>カゼイ</t>
    </rPh>
    <phoneticPr fontId="3"/>
  </si>
  <si>
    <t>円</t>
    <phoneticPr fontId="3"/>
  </si>
  <si>
    <t>③旅費</t>
    <rPh sb="1" eb="3">
      <t>リョヒ</t>
    </rPh>
    <phoneticPr fontId="3"/>
  </si>
  <si>
    <t>④借損料</t>
    <rPh sb="1" eb="4">
      <t>シャクソンリョウ</t>
    </rPh>
    <phoneticPr fontId="3"/>
  </si>
  <si>
    <t>B 補助対象経費(非課税)</t>
    <rPh sb="2" eb="8">
      <t>ホジョタイショウケイヒ</t>
    </rPh>
    <rPh sb="9" eb="12">
      <t>ヒカゼイ</t>
    </rPh>
    <phoneticPr fontId="3"/>
  </si>
  <si>
    <t>⑤通訳・翻訳費</t>
    <rPh sb="1" eb="3">
      <t>ツウヤク</t>
    </rPh>
    <rPh sb="4" eb="6">
      <t>ホンヤク</t>
    </rPh>
    <rPh sb="6" eb="7">
      <t>ヒ</t>
    </rPh>
    <phoneticPr fontId="3"/>
  </si>
  <si>
    <t>⑥会議費</t>
    <rPh sb="1" eb="3">
      <t>カイギ</t>
    </rPh>
    <rPh sb="3" eb="4">
      <t>ヒ</t>
    </rPh>
    <phoneticPr fontId="3"/>
  </si>
  <si>
    <t>C 補助対象経費(軽減)</t>
    <rPh sb="2" eb="8">
      <t>ホジョタイショウケイヒ</t>
    </rPh>
    <rPh sb="9" eb="11">
      <t>ケイゲン</t>
    </rPh>
    <phoneticPr fontId="3"/>
  </si>
  <si>
    <t>⑦広報費</t>
    <rPh sb="1" eb="3">
      <t>コウホウ</t>
    </rPh>
    <rPh sb="3" eb="4">
      <t>ヒ</t>
    </rPh>
    <phoneticPr fontId="3"/>
  </si>
  <si>
    <t>⑧委託費</t>
    <rPh sb="1" eb="3">
      <t>イタク</t>
    </rPh>
    <rPh sb="3" eb="4">
      <t>ヒ</t>
    </rPh>
    <phoneticPr fontId="3"/>
  </si>
  <si>
    <t>D 補助対象外経費(課税)</t>
    <rPh sb="2" eb="4">
      <t>ホジョ</t>
    </rPh>
    <rPh sb="4" eb="6">
      <t>タイショウ</t>
    </rPh>
    <rPh sb="6" eb="7">
      <t>ガイ</t>
    </rPh>
    <rPh sb="7" eb="9">
      <t>ケイヒ</t>
    </rPh>
    <rPh sb="10" eb="12">
      <t>カゼイ</t>
    </rPh>
    <phoneticPr fontId="3"/>
  </si>
  <si>
    <t>⑨外注費</t>
    <rPh sb="1" eb="3">
      <t>ガイチュウ</t>
    </rPh>
    <rPh sb="3" eb="4">
      <t>ヒ</t>
    </rPh>
    <phoneticPr fontId="3"/>
  </si>
  <si>
    <t>⑩マーケティング調査費</t>
    <rPh sb="8" eb="11">
      <t>チョウサヒ</t>
    </rPh>
    <phoneticPr fontId="3"/>
  </si>
  <si>
    <t>E 補助対象外経費(非課税)</t>
    <rPh sb="2" eb="4">
      <t>ホジョ</t>
    </rPh>
    <rPh sb="4" eb="6">
      <t>タイショウ</t>
    </rPh>
    <rPh sb="6" eb="7">
      <t>ガイ</t>
    </rPh>
    <rPh sb="7" eb="9">
      <t>ケイヒ</t>
    </rPh>
    <rPh sb="10" eb="13">
      <t>ヒカゼイ</t>
    </rPh>
    <phoneticPr fontId="3"/>
  </si>
  <si>
    <t>⑪産業財産権等取得等費</t>
    <rPh sb="1" eb="3">
      <t>サンギョウ</t>
    </rPh>
    <rPh sb="3" eb="6">
      <t>ザイサンケン</t>
    </rPh>
    <rPh sb="6" eb="7">
      <t>ナド</t>
    </rPh>
    <rPh sb="7" eb="9">
      <t>シュトク</t>
    </rPh>
    <rPh sb="9" eb="10">
      <t>ナド</t>
    </rPh>
    <rPh sb="10" eb="11">
      <t>ヒ</t>
    </rPh>
    <phoneticPr fontId="3"/>
  </si>
  <si>
    <t>⑫展示会等出展費</t>
    <rPh sb="1" eb="5">
      <t>テンジカイナド</t>
    </rPh>
    <rPh sb="5" eb="7">
      <t>シュッテン</t>
    </rPh>
    <rPh sb="7" eb="8">
      <t>ヒ</t>
    </rPh>
    <phoneticPr fontId="3"/>
  </si>
  <si>
    <t>F 補助対象外経費(軽減)</t>
    <rPh sb="2" eb="4">
      <t>ホジョ</t>
    </rPh>
    <rPh sb="4" eb="6">
      <t>タイショウ</t>
    </rPh>
    <rPh sb="6" eb="7">
      <t>ガイ</t>
    </rPh>
    <rPh sb="7" eb="9">
      <t>ケイヒ</t>
    </rPh>
    <rPh sb="10" eb="12">
      <t>ケイゲン</t>
    </rPh>
    <phoneticPr fontId="3"/>
  </si>
  <si>
    <t>⑬雑役務費</t>
    <rPh sb="1" eb="4">
      <t>ザツエキム</t>
    </rPh>
    <rPh sb="4" eb="5">
      <t>シュッピ</t>
    </rPh>
    <phoneticPr fontId="3"/>
  </si>
  <si>
    <t>⑭原材料等費</t>
    <rPh sb="1" eb="5">
      <t>ゲンザイリョウナド</t>
    </rPh>
    <phoneticPr fontId="3"/>
  </si>
  <si>
    <t>⑮設計・デザイン費</t>
    <rPh sb="1" eb="3">
      <t>セッケイ</t>
    </rPh>
    <rPh sb="8" eb="9">
      <t>ヒ</t>
    </rPh>
    <phoneticPr fontId="3"/>
  </si>
  <si>
    <t>⑯出演料</t>
    <rPh sb="1" eb="4">
      <t>シュツエンリョウ</t>
    </rPh>
    <phoneticPr fontId="3"/>
  </si>
  <si>
    <t>G 補助事業に要する経費</t>
    <rPh sb="2" eb="6">
      <t>ホジョジギョウ</t>
    </rPh>
    <rPh sb="7" eb="8">
      <t>ヨウ</t>
    </rPh>
    <rPh sb="10" eb="12">
      <t>ケイヒ</t>
    </rPh>
    <phoneticPr fontId="3"/>
  </si>
  <si>
    <t>⑰運営費</t>
    <rPh sb="1" eb="3">
      <t>ウンエイ</t>
    </rPh>
    <rPh sb="3" eb="4">
      <t>ヒ</t>
    </rPh>
    <phoneticPr fontId="3"/>
  </si>
  <si>
    <t>⑱事務運搬費</t>
    <rPh sb="1" eb="6">
      <t>ジムウンパンヒ</t>
    </rPh>
    <phoneticPr fontId="3"/>
  </si>
  <si>
    <t>H 補助対象経費</t>
    <rPh sb="2" eb="8">
      <t>ホジョタイショウケイヒ</t>
    </rPh>
    <phoneticPr fontId="3"/>
  </si>
  <si>
    <t>合計</t>
    <rPh sb="0" eb="2">
      <t>ゴウケイ</t>
    </rPh>
    <phoneticPr fontId="3"/>
  </si>
  <si>
    <t>I 補助対象外経費</t>
    <rPh sb="2" eb="4">
      <t>ホジョ</t>
    </rPh>
    <rPh sb="4" eb="7">
      <t>タイショウガイ</t>
    </rPh>
    <rPh sb="7" eb="9">
      <t>ケイヒ</t>
    </rPh>
    <phoneticPr fontId="3"/>
  </si>
  <si>
    <t>J 交付申請額(自動計算)</t>
    <rPh sb="2" eb="6">
      <t>コウフシンセイ</t>
    </rPh>
    <rPh sb="8" eb="10">
      <t>ジドウ</t>
    </rPh>
    <rPh sb="10" eb="12">
      <t>ケイサン</t>
    </rPh>
    <phoneticPr fontId="3"/>
  </si>
  <si>
    <t>交付申請額</t>
    <rPh sb="0" eb="2">
      <t>コウフ</t>
    </rPh>
    <rPh sb="2" eb="4">
      <t>シンセイ</t>
    </rPh>
    <rPh sb="4" eb="5">
      <t>ガク</t>
    </rPh>
    <phoneticPr fontId="3"/>
  </si>
  <si>
    <t>費目</t>
    <rPh sb="0" eb="2">
      <t>ヒモク</t>
    </rPh>
    <phoneticPr fontId="3"/>
  </si>
  <si>
    <t>支払先</t>
    <rPh sb="0" eb="2">
      <t>シハラ</t>
    </rPh>
    <rPh sb="2" eb="3">
      <t>サキ</t>
    </rPh>
    <phoneticPr fontId="3"/>
  </si>
  <si>
    <t>支出内容</t>
    <rPh sb="0" eb="2">
      <t>シシュツ</t>
    </rPh>
    <rPh sb="2" eb="4">
      <t>ナイヨウ</t>
    </rPh>
    <phoneticPr fontId="3"/>
  </si>
  <si>
    <t>支払月</t>
    <rPh sb="0" eb="2">
      <t>シハラ</t>
    </rPh>
    <rPh sb="2" eb="3">
      <t>ツキ</t>
    </rPh>
    <phoneticPr fontId="3"/>
  </si>
  <si>
    <t>補助対象
・対象外</t>
    <rPh sb="0" eb="2">
      <t>ホジョ</t>
    </rPh>
    <rPh sb="2" eb="4">
      <t>タイショウ</t>
    </rPh>
    <rPh sb="6" eb="9">
      <t>タイショウガイ</t>
    </rPh>
    <phoneticPr fontId="3"/>
  </si>
  <si>
    <t>税区分</t>
    <rPh sb="0" eb="1">
      <t>ゼイ</t>
    </rPh>
    <rPh sb="1" eb="3">
      <t>クブン</t>
    </rPh>
    <phoneticPr fontId="3"/>
  </si>
  <si>
    <t>単価（税込）</t>
    <rPh sb="0" eb="2">
      <t>タンカ</t>
    </rPh>
    <rPh sb="3" eb="5">
      <t>ゼイコ</t>
    </rPh>
    <phoneticPr fontId="3"/>
  </si>
  <si>
    <t>数量</t>
    <rPh sb="0" eb="2">
      <t>スウリョウ</t>
    </rPh>
    <phoneticPr fontId="3"/>
  </si>
  <si>
    <t>金額(税込)</t>
    <rPh sb="0" eb="2">
      <t>キンガク</t>
    </rPh>
    <rPh sb="3" eb="5">
      <t>ゼイコ</t>
    </rPh>
    <phoneticPr fontId="3"/>
  </si>
  <si>
    <t>個数</t>
    <rPh sb="0" eb="2">
      <t>コスウ</t>
    </rPh>
    <phoneticPr fontId="3"/>
  </si>
  <si>
    <t>単位</t>
    <rPh sb="0" eb="2">
      <t>タンイ</t>
    </rPh>
    <phoneticPr fontId="3"/>
  </si>
  <si>
    <t>円</t>
  </si>
  <si>
    <t>×</t>
  </si>
  <si>
    <t>=</t>
  </si>
  <si>
    <t>（別紙５）</t>
    <phoneticPr fontId="4"/>
  </si>
  <si>
    <t>役員等名簿</t>
  </si>
  <si>
    <t>氏名（漢字）</t>
  </si>
  <si>
    <t>氏名（ｶﾅ）</t>
  </si>
  <si>
    <t>会社名</t>
  </si>
  <si>
    <t>役職名</t>
  </si>
  <si>
    <t>（記載例）</t>
  </si>
  <si>
    <t>国税　太郎</t>
  </si>
  <si>
    <t>ｺｸｾﾞｲ ﾀﾛｳ</t>
  </si>
  <si>
    <t>㈱Ａ</t>
  </si>
  <si>
    <t>代表取締役</t>
  </si>
  <si>
    <t>：</t>
    <phoneticPr fontId="3"/>
  </si>
  <si>
    <t>所在地（都道府県）</t>
    <rPh sb="0" eb="3">
      <t>ショザイチ</t>
    </rPh>
    <rPh sb="4" eb="8">
      <t>トドウフケン</t>
    </rPh>
    <phoneticPr fontId="3"/>
  </si>
  <si>
    <t>事業名</t>
    <rPh sb="0" eb="2">
      <t>ジギョウ</t>
    </rPh>
    <rPh sb="2" eb="3">
      <t>メイ</t>
    </rPh>
    <phoneticPr fontId="3"/>
  </si>
  <si>
    <t>【事業概要】</t>
    <rPh sb="1" eb="3">
      <t>ジギョウ</t>
    </rPh>
    <rPh sb="3" eb="5">
      <t>ガイヨウ</t>
    </rPh>
    <phoneticPr fontId="3"/>
  </si>
  <si>
    <t>【主な経費】（具体的な用途・金額について可能な限り詳細に記載してください。）</t>
    <rPh sb="1" eb="2">
      <t>オモ</t>
    </rPh>
    <rPh sb="3" eb="5">
      <t>ケイヒ</t>
    </rPh>
    <rPh sb="7" eb="10">
      <t>グタイテキ</t>
    </rPh>
    <rPh sb="11" eb="13">
      <t>ヨウト</t>
    </rPh>
    <rPh sb="14" eb="16">
      <t>キンガク</t>
    </rPh>
    <rPh sb="20" eb="22">
      <t>カノウ</t>
    </rPh>
    <rPh sb="23" eb="24">
      <t>カギ</t>
    </rPh>
    <rPh sb="25" eb="27">
      <t>ショウサイ</t>
    </rPh>
    <rPh sb="28" eb="30">
      <t>キサイ</t>
    </rPh>
    <phoneticPr fontId="3"/>
  </si>
  <si>
    <t>【期待できる効果】（可能な限り定量的に記載してください。）</t>
    <rPh sb="1" eb="3">
      <t>キタイ</t>
    </rPh>
    <rPh sb="6" eb="8">
      <t>コウカ</t>
    </rPh>
    <rPh sb="10" eb="12">
      <t>カノウ</t>
    </rPh>
    <rPh sb="13" eb="14">
      <t>カギ</t>
    </rPh>
    <rPh sb="15" eb="18">
      <t>テイリョウテキ</t>
    </rPh>
    <rPh sb="19" eb="21">
      <t>キサイ</t>
    </rPh>
    <phoneticPr fontId="3"/>
  </si>
  <si>
    <t>《本年度の事業KPI》</t>
    <phoneticPr fontId="3"/>
  </si>
  <si>
    <t>内容</t>
    <rPh sb="0" eb="2">
      <t>ナイヨウ</t>
    </rPh>
    <phoneticPr fontId="3"/>
  </si>
  <si>
    <t>数値</t>
    <rPh sb="0" eb="2">
      <t>スウチ</t>
    </rPh>
    <phoneticPr fontId="3"/>
  </si>
  <si>
    <t>【実施スケジュール】（令和９年２月28日までに完了するスケジュールを記載してください。）</t>
    <rPh sb="1" eb="3">
      <t>ジッシ</t>
    </rPh>
    <rPh sb="11" eb="13">
      <t>レイワ</t>
    </rPh>
    <rPh sb="14" eb="15">
      <t>ネン</t>
    </rPh>
    <rPh sb="16" eb="17">
      <t>ガツ</t>
    </rPh>
    <rPh sb="19" eb="20">
      <t>ニチ</t>
    </rPh>
    <rPh sb="23" eb="25">
      <t>カンリョウ</t>
    </rPh>
    <rPh sb="34" eb="36">
      <t>キサイ</t>
    </rPh>
    <phoneticPr fontId="3"/>
  </si>
  <si>
    <t>(別紙７)</t>
    <phoneticPr fontId="4"/>
  </si>
  <si>
    <t>事業実施に際しての確認票</t>
  </si>
  <si>
    <t>以下の全ての項目に該当することを確認し、チェック欄に「✓」を記載してください。</t>
    <phoneticPr fontId="4"/>
  </si>
  <si>
    <t>チェック欄</t>
  </si>
  <si>
    <t>項目</t>
    <rPh sb="0" eb="2">
      <t>コウモク</t>
    </rPh>
    <phoneticPr fontId="4"/>
  </si>
  <si>
    <t>　公募要領Ｐ.４の「３　補助対象者」について要件を満たしている。</t>
    <phoneticPr fontId="4"/>
  </si>
  <si>
    <t>　海外展開支援枠及び新市場開拓支援枠のどちらかを選択している。</t>
    <rPh sb="1" eb="3">
      <t>カイガイ</t>
    </rPh>
    <rPh sb="3" eb="5">
      <t>テンカイ</t>
    </rPh>
    <rPh sb="5" eb="7">
      <t>シエン</t>
    </rPh>
    <rPh sb="7" eb="8">
      <t>ワク</t>
    </rPh>
    <rPh sb="8" eb="9">
      <t>オヨ</t>
    </rPh>
    <rPh sb="10" eb="18">
      <t>シンシジョウカイタクシエンワク</t>
    </rPh>
    <rPh sb="24" eb="26">
      <t>センタク</t>
    </rPh>
    <phoneticPr fontId="4"/>
  </si>
  <si>
    <r>
      <t>　</t>
    </r>
    <r>
      <rPr>
        <b/>
        <sz val="14"/>
        <color theme="1"/>
        <rFont val="ＭＳ ゴシック"/>
        <family val="3"/>
        <charset val="128"/>
      </rPr>
      <t>海外展開支援枠</t>
    </r>
    <r>
      <rPr>
        <sz val="14"/>
        <color theme="1"/>
        <rFont val="ＭＳ ゴシック"/>
        <family val="3"/>
        <charset val="128"/>
      </rPr>
      <t>について以下の項目のとおり申請している。</t>
    </r>
    <rPh sb="1" eb="3">
      <t>カイガイ</t>
    </rPh>
    <rPh sb="3" eb="5">
      <t>テンカイ</t>
    </rPh>
    <rPh sb="5" eb="7">
      <t>シエン</t>
    </rPh>
    <rPh sb="7" eb="8">
      <t>ワク</t>
    </rPh>
    <rPh sb="12" eb="14">
      <t>イカ</t>
    </rPh>
    <rPh sb="15" eb="17">
      <t>コウモク</t>
    </rPh>
    <rPh sb="21" eb="23">
      <t>シンセイ</t>
    </rPh>
    <phoneticPr fontId="4"/>
  </si>
  <si>
    <t>　・補助率は１／２</t>
    <phoneticPr fontId="4"/>
  </si>
  <si>
    <t>　・下限額50万円</t>
    <phoneticPr fontId="4"/>
  </si>
  <si>
    <t>　・上限額は連携して申請する酒類事業者の数に応じた額</t>
    <phoneticPr fontId="4"/>
  </si>
  <si>
    <t>１～２者：1,000万円</t>
    <phoneticPr fontId="4"/>
  </si>
  <si>
    <t>　３者　：1,200万円</t>
    <rPh sb="2" eb="3">
      <t>シャ</t>
    </rPh>
    <rPh sb="10" eb="11">
      <t>マン</t>
    </rPh>
    <rPh sb="11" eb="12">
      <t>エン</t>
    </rPh>
    <phoneticPr fontId="4"/>
  </si>
  <si>
    <t>　４者　：1,300万円</t>
    <rPh sb="2" eb="3">
      <t>シャ</t>
    </rPh>
    <rPh sb="10" eb="12">
      <t>マンエン</t>
    </rPh>
    <phoneticPr fontId="4"/>
  </si>
  <si>
    <t>　５者　：1,400万円</t>
    <rPh sb="2" eb="3">
      <t>シャ</t>
    </rPh>
    <rPh sb="10" eb="12">
      <t>マンエン</t>
    </rPh>
    <phoneticPr fontId="4"/>
  </si>
  <si>
    <t>６者以上：1,500万円</t>
    <rPh sb="1" eb="2">
      <t>モノ</t>
    </rPh>
    <rPh sb="2" eb="4">
      <t>イジョウ</t>
    </rPh>
    <rPh sb="10" eb="12">
      <t>マンエン</t>
    </rPh>
    <phoneticPr fontId="4"/>
  </si>
  <si>
    <r>
      <t>　</t>
    </r>
    <r>
      <rPr>
        <b/>
        <sz val="14"/>
        <color theme="1"/>
        <rFont val="ＭＳ ゴシック"/>
        <family val="3"/>
        <charset val="128"/>
      </rPr>
      <t>新市場開拓支援枠</t>
    </r>
    <r>
      <rPr>
        <sz val="14"/>
        <color theme="1"/>
        <rFont val="ＭＳ ゴシック"/>
        <family val="3"/>
        <charset val="128"/>
      </rPr>
      <t>について以下の項目のとおり申請している。</t>
    </r>
    <rPh sb="1" eb="9">
      <t>シンシジョウカイタクシエンワク</t>
    </rPh>
    <rPh sb="13" eb="15">
      <t>イカ</t>
    </rPh>
    <rPh sb="16" eb="18">
      <t>コウモク</t>
    </rPh>
    <rPh sb="22" eb="24">
      <t>シンセイ</t>
    </rPh>
    <phoneticPr fontId="4"/>
  </si>
  <si>
    <t>　・補助率は１／２、小規模事業者は２／３</t>
    <rPh sb="10" eb="16">
      <t>ショウキボジギョウシャ</t>
    </rPh>
    <phoneticPr fontId="4"/>
  </si>
  <si>
    <t>　・小規模事業者の判定基準について</t>
    <rPh sb="2" eb="8">
      <t>ショウキボジギョウシャ</t>
    </rPh>
    <rPh sb="9" eb="11">
      <t>ハンテイ</t>
    </rPh>
    <rPh sb="11" eb="13">
      <t>キジュン</t>
    </rPh>
    <phoneticPr fontId="4"/>
  </si>
  <si>
    <t>　・下限額50万円、上限額は500万円</t>
    <rPh sb="10" eb="13">
      <t>ジョウゲンガク</t>
    </rPh>
    <rPh sb="17" eb="19">
      <t>マンエン</t>
    </rPh>
    <phoneticPr fontId="4"/>
  </si>
  <si>
    <t>　設備の導入のみで完結する事業には該当しない。</t>
    <rPh sb="1" eb="3">
      <t>セツビ</t>
    </rPh>
    <rPh sb="4" eb="6">
      <t>ドウニュウ</t>
    </rPh>
    <rPh sb="9" eb="11">
      <t>カンケツ</t>
    </rPh>
    <rPh sb="13" eb="15">
      <t>ジギョウ</t>
    </rPh>
    <rPh sb="17" eb="19">
      <t>ガイトウ</t>
    </rPh>
    <phoneticPr fontId="4"/>
  </si>
  <si>
    <t>　申請書類は全て揃っている。</t>
    <rPh sb="1" eb="5">
      <t>シンセイショルイ</t>
    </rPh>
    <rPh sb="6" eb="7">
      <t>スベ</t>
    </rPh>
    <rPh sb="8" eb="9">
      <t>ソロ</t>
    </rPh>
    <phoneticPr fontId="4"/>
  </si>
  <si>
    <t xml:space="preserve"> （別紙８）給与支給総額の引上げに関する誓約書の内容について確認した。</t>
    <rPh sb="2" eb="4">
      <t>ベッシ</t>
    </rPh>
    <rPh sb="24" eb="26">
      <t>ナイヨウ</t>
    </rPh>
    <rPh sb="30" eb="32">
      <t>カクニン</t>
    </rPh>
    <phoneticPr fontId="3"/>
  </si>
  <si>
    <t>　公募申請書類の作成に当たっては、公募要領及び国税庁ウェブサイトに掲載されている補助金に関するＱ＆Ａを確認した。</t>
    <phoneticPr fontId="4"/>
  </si>
  <si>
    <t>（別紙８）</t>
    <rPh sb="1" eb="3">
      <t>ベッシ</t>
    </rPh>
    <phoneticPr fontId="3"/>
  </si>
  <si>
    <t>国税庁長官　殿</t>
    <rPh sb="0" eb="2">
      <t>コクゼイ</t>
    </rPh>
    <rPh sb="2" eb="3">
      <t>チョウ</t>
    </rPh>
    <rPh sb="3" eb="5">
      <t>チョウカン</t>
    </rPh>
    <rPh sb="6" eb="7">
      <t>ドノ</t>
    </rPh>
    <phoneticPr fontId="3"/>
  </si>
  <si>
    <t>誓約者　住　所</t>
    <rPh sb="4" eb="5">
      <t>ジュウ</t>
    </rPh>
    <rPh sb="6" eb="7">
      <t>ショ</t>
    </rPh>
    <phoneticPr fontId="3"/>
  </si>
  <si>
    <t>氏名及び屋号</t>
    <rPh sb="0" eb="2">
      <t>シメイ</t>
    </rPh>
    <rPh sb="2" eb="3">
      <t>オヨ</t>
    </rPh>
    <rPh sb="4" eb="6">
      <t>ヤゴウ</t>
    </rPh>
    <phoneticPr fontId="3"/>
  </si>
  <si>
    <t>給与支給総額の引上げに関する誓約書</t>
    <rPh sb="0" eb="2">
      <t>キュウヨ</t>
    </rPh>
    <rPh sb="2" eb="6">
      <t>シキュウソウガク</t>
    </rPh>
    <rPh sb="7" eb="9">
      <t>ヒキア</t>
    </rPh>
    <rPh sb="11" eb="12">
      <t>カン</t>
    </rPh>
    <rPh sb="14" eb="17">
      <t>セイヤクショ</t>
    </rPh>
    <phoneticPr fontId="3"/>
  </si>
  <si>
    <t>　令和８年度酒類業振興支援事業費補助金（新市場開拓支援枠）の申請に際し、下記の事項を誓約します。</t>
    <rPh sb="6" eb="19">
      <t>シュルイギョウシンコウシエンジギョウヒホジョキン</t>
    </rPh>
    <rPh sb="27" eb="28">
      <t>ワク</t>
    </rPh>
    <phoneticPr fontId="3"/>
  </si>
  <si>
    <t>記</t>
    <rPh sb="0" eb="1">
      <t>キ</t>
    </rPh>
    <phoneticPr fontId="3"/>
  </si>
  <si>
    <t>１</t>
    <phoneticPr fontId="3"/>
  </si>
  <si>
    <t>　令和○年○月から令和○年○月の期間において、（売上額又は付加価値額）が年率平均３％以上増加したときは、給与支給総額を年率平均１．５％以上、（売上額又は付加価値額）が目標どおりに伸びなかったときは、給与支給総額の年率増加率平均が（売上額又は付加価値額）の年率増加率平均の１／２以上増加させること。</t>
    <rPh sb="1" eb="3">
      <t>レイワ</t>
    </rPh>
    <rPh sb="4" eb="5">
      <t>ネン</t>
    </rPh>
    <rPh sb="6" eb="7">
      <t>ガツ</t>
    </rPh>
    <rPh sb="9" eb="11">
      <t>レイワ</t>
    </rPh>
    <rPh sb="12" eb="13">
      <t>ネン</t>
    </rPh>
    <rPh sb="13" eb="15">
      <t>マルガツ</t>
    </rPh>
    <rPh sb="16" eb="18">
      <t>キカン</t>
    </rPh>
    <rPh sb="120" eb="124">
      <t>フカカチ</t>
    </rPh>
    <rPh sb="124" eb="125">
      <t>ガク</t>
    </rPh>
    <phoneticPr fontId="3"/>
  </si>
  <si>
    <t>２</t>
    <phoneticPr fontId="3"/>
  </si>
  <si>
    <t>　１に記載の給与支給総額の増加が達成できなかった場合には、補助金により導入した設備等の簿価又は時価のいずれか低い方の額のうち補助金額に対応する分（残存簿価等×補助金額／実際の購入金額）を返還すること。</t>
    <rPh sb="3" eb="5">
      <t>キサイ</t>
    </rPh>
    <rPh sb="6" eb="10">
      <t>キュウヨシキュウ</t>
    </rPh>
    <rPh sb="10" eb="12">
      <t>ソウガク</t>
    </rPh>
    <rPh sb="13" eb="15">
      <t>ゾウカ</t>
    </rPh>
    <phoneticPr fontId="3"/>
  </si>
  <si>
    <t>保有する免許（代表申請者）</t>
    <phoneticPr fontId="3"/>
  </si>
  <si>
    <t>　また、申請者及び別紙２記載の参画事業者は、公募要領(Ｐ７、８)に定める「酒類業振興支援事業費補助金の交付</t>
    <phoneticPr fontId="3"/>
  </si>
  <si>
    <t>を受ける者として不適当な者」のいずれにも該当しません。</t>
    <phoneticPr fontId="3"/>
  </si>
  <si>
    <t>会社全体の計画表における「売上額」、「付加価値額」や「給与支給総額」等について算出根拠を明記してください。</t>
    <rPh sb="0" eb="4">
      <t>カイシャゼンタイ</t>
    </rPh>
    <rPh sb="5" eb="7">
      <t>ケイカク</t>
    </rPh>
    <rPh sb="7" eb="8">
      <t>オモテ</t>
    </rPh>
    <rPh sb="13" eb="15">
      <t>ウリアゲ</t>
    </rPh>
    <rPh sb="15" eb="16">
      <t>ガク</t>
    </rPh>
    <rPh sb="19" eb="21">
      <t>フカ</t>
    </rPh>
    <rPh sb="21" eb="23">
      <t>カチ</t>
    </rPh>
    <rPh sb="23" eb="24">
      <t>ガク</t>
    </rPh>
    <rPh sb="27" eb="29">
      <t>キュウヨ</t>
    </rPh>
    <rPh sb="29" eb="31">
      <t>シキュウ</t>
    </rPh>
    <rPh sb="31" eb="33">
      <t>ソウガク</t>
    </rPh>
    <rPh sb="34" eb="35">
      <t>トウ</t>
    </rPh>
    <rPh sb="39" eb="41">
      <t>サンシュツ</t>
    </rPh>
    <rPh sb="41" eb="43">
      <t>コンキョ</t>
    </rPh>
    <rPh sb="44" eb="46">
      <t>メイキ</t>
    </rPh>
    <phoneticPr fontId="4"/>
  </si>
  <si>
    <t>本計画表で示した金額は、補助事業完了後に、事業化状況等報告において伸び率の達成状況の確認を行います。</t>
    <rPh sb="0" eb="1">
      <t>ホン</t>
    </rPh>
    <rPh sb="1" eb="3">
      <t>ケイカク</t>
    </rPh>
    <rPh sb="3" eb="4">
      <t>オモテ</t>
    </rPh>
    <rPh sb="5" eb="6">
      <t>シメ</t>
    </rPh>
    <rPh sb="8" eb="10">
      <t>キンガク</t>
    </rPh>
    <rPh sb="12" eb="14">
      <t>ホジョ</t>
    </rPh>
    <rPh sb="14" eb="16">
      <t>ジギョウ</t>
    </rPh>
    <rPh sb="16" eb="18">
      <t>カンリョウ</t>
    </rPh>
    <rPh sb="18" eb="19">
      <t>ゴ</t>
    </rPh>
    <rPh sb="21" eb="29">
      <t>ジギョウカジョウキョウトウホウコク</t>
    </rPh>
    <rPh sb="33" eb="34">
      <t>ノ</t>
    </rPh>
    <rPh sb="35" eb="36">
      <t>リツ</t>
    </rPh>
    <rPh sb="37" eb="41">
      <t>タッセイジョウキョウ</t>
    </rPh>
    <rPh sb="42" eb="44">
      <t>カクニン</t>
    </rPh>
    <rPh sb="45" eb="46">
      <t>オコナ</t>
    </rPh>
    <phoneticPr fontId="4"/>
  </si>
  <si>
    <t>基準年度には、申請締切日から６か月前の日以降の決算の実績額又は見込み額を記載してください。</t>
    <rPh sb="0" eb="4">
      <t>キジュンネンド</t>
    </rPh>
    <rPh sb="7" eb="10">
      <t>シンセイシ</t>
    </rPh>
    <rPh sb="10" eb="11">
      <t>キ</t>
    </rPh>
    <rPh sb="11" eb="12">
      <t>ビ</t>
    </rPh>
    <rPh sb="16" eb="18">
      <t>ゲツマエ</t>
    </rPh>
    <rPh sb="19" eb="22">
      <t>ヒイコウ</t>
    </rPh>
    <rPh sb="23" eb="25">
      <t>ケッサン</t>
    </rPh>
    <rPh sb="26" eb="28">
      <t>ジッセキ</t>
    </rPh>
    <rPh sb="28" eb="29">
      <t>ガク</t>
    </rPh>
    <rPh sb="29" eb="30">
      <t>マタ</t>
    </rPh>
    <rPh sb="31" eb="33">
      <t>ミコ</t>
    </rPh>
    <rPh sb="34" eb="35">
      <t>ガク</t>
    </rPh>
    <rPh sb="36" eb="38">
      <t>キサイ</t>
    </rPh>
    <phoneticPr fontId="4"/>
  </si>
  <si>
    <t>見込みの金額を記載した場合は、交付申請時等、実績額が判明次第、実績額に修正して、売上額、付加価値額や、給与支給総額等の伸び率の達成状況を確認します。</t>
    <rPh sb="0" eb="2">
      <t>ミコミ</t>
    </rPh>
    <rPh sb="4" eb="6">
      <t>キンガク</t>
    </rPh>
    <rPh sb="7" eb="9">
      <t>キサイ</t>
    </rPh>
    <rPh sb="11" eb="13">
      <t>バアイ</t>
    </rPh>
    <rPh sb="15" eb="21">
      <t>コウフシンセイジトウ</t>
    </rPh>
    <rPh sb="22" eb="24">
      <t>ジッセキ</t>
    </rPh>
    <rPh sb="24" eb="25">
      <t>ガク</t>
    </rPh>
    <rPh sb="26" eb="30">
      <t>ハンメイシダイ</t>
    </rPh>
    <rPh sb="31" eb="33">
      <t>ジッセキ</t>
    </rPh>
    <rPh sb="33" eb="34">
      <t>ガク</t>
    </rPh>
    <rPh sb="35" eb="37">
      <t>シュウセイ</t>
    </rPh>
    <rPh sb="40" eb="42">
      <t>ウリアゲ</t>
    </rPh>
    <rPh sb="42" eb="43">
      <t>ガク</t>
    </rPh>
    <rPh sb="44" eb="46">
      <t>フカ</t>
    </rPh>
    <rPh sb="46" eb="48">
      <t>カチ</t>
    </rPh>
    <rPh sb="48" eb="49">
      <t>ガク</t>
    </rPh>
    <rPh sb="51" eb="53">
      <t>キュウヨ</t>
    </rPh>
    <rPh sb="53" eb="55">
      <t>シキュウ</t>
    </rPh>
    <rPh sb="55" eb="57">
      <t>ソウガク</t>
    </rPh>
    <rPh sb="57" eb="58">
      <t>トウ</t>
    </rPh>
    <rPh sb="59" eb="60">
      <t>ノ</t>
    </rPh>
    <rPh sb="61" eb="62">
      <t>リツ</t>
    </rPh>
    <rPh sb="63" eb="65">
      <t>タッセイ</t>
    </rPh>
    <rPh sb="65" eb="67">
      <t>ジョウキョウ</t>
    </rPh>
    <rPh sb="68" eb="70">
      <t>カクニン</t>
    </rPh>
    <phoneticPr fontId="4"/>
  </si>
  <si>
    <t>（注１）　氏名漢字（全角、姓と名の間も全角で１マス空け）、氏名カナ（半角、姓と名の間も半角で１マス空け）、会社名及び役職名を記載してください。また、外国人については、氏名（漢字）欄にはアルファベット表記を、氏名（カナ）欄には読みをカタカナで記載してください。</t>
    <phoneticPr fontId="3"/>
  </si>
  <si>
    <t>（注２）　グループ申請の場合には参画事業者の役員等も記載してください。</t>
    <phoneticPr fontId="3"/>
  </si>
  <si>
    <t>給与支給総額の増加目標</t>
    <rPh sb="7" eb="11">
      <t>ゾウカモクヒョウ</t>
    </rPh>
    <phoneticPr fontId="3"/>
  </si>
  <si>
    <t>※　各シート青色のセルを必要に応じて入力してください。</t>
    <phoneticPr fontId="3"/>
  </si>
  <si>
    <r>
      <rPr>
        <b/>
        <sz val="12"/>
        <color theme="1"/>
        <rFont val="游ゴシック Light"/>
        <family val="3"/>
        <charset val="128"/>
        <scheme val="major"/>
      </rPr>
      <t xml:space="preserve">
【基本事項】
●</t>
    </r>
    <r>
      <rPr>
        <sz val="12"/>
        <color theme="1"/>
        <rFont val="游ゴシック Light"/>
        <family val="3"/>
        <charset val="128"/>
        <scheme val="major"/>
      </rPr>
      <t xml:space="preserve">水色で塗りつぶした欄以外は自動で計算が表示されます。
●「申請者」の欄に、申請者名称を記載してください。
●「課税・非課税」から該当するものを選択して下さい。
●「課税・非課税」欄の区分については、以下に該当し、消費税を補助対象経費に含めて計算する場合には、「非課税」を選択してください。（公募要領９(1)参照）
　①消費税法上、納税義務者とならない補助事業者
　②消費税法上、免税事業者である補助事業者
　③消費税法上、簡易課税事業者である補助事業者
　④国若しくは地方公共団体（特別会計を設けて事業を行う場合に限る。）、消費税法別表第三に掲げる法人の補助事業者
　⑤国又は地方公共団体の一般会計である補助事業者
　⑥課税事業者のうち課税売上割合が低い等の理由から、消費税仕入控除税額確定後の返還を選択等する補助事業者
</t>
    </r>
    <r>
      <rPr>
        <b/>
        <sz val="12"/>
        <color theme="1"/>
        <rFont val="游ゴシック Light"/>
        <family val="3"/>
        <charset val="128"/>
        <scheme val="major"/>
      </rPr>
      <t>【支出内訳】</t>
    </r>
    <r>
      <rPr>
        <sz val="12"/>
        <color theme="1"/>
        <rFont val="游ゴシック Light"/>
        <family val="3"/>
        <charset val="128"/>
        <scheme val="major"/>
      </rPr>
      <t xml:space="preserve">
</t>
    </r>
    <r>
      <rPr>
        <b/>
        <sz val="12"/>
        <color rgb="FFFF0000"/>
        <rFont val="游ゴシック Light"/>
        <family val="3"/>
        <charset val="128"/>
        <scheme val="major"/>
      </rPr>
      <t>●補助事業に係る経費の全てを記載してください。</t>
    </r>
    <r>
      <rPr>
        <sz val="12"/>
        <color theme="1"/>
        <rFont val="游ゴシック Light"/>
        <family val="3"/>
        <charset val="128"/>
        <scheme val="major"/>
      </rPr>
      <t xml:space="preserve">
●</t>
    </r>
    <r>
      <rPr>
        <u/>
        <sz val="12"/>
        <color rgb="FFFF0000"/>
        <rFont val="游ゴシック Light"/>
        <family val="3"/>
        <charset val="128"/>
        <scheme val="major"/>
      </rPr>
      <t>補助事業に要する経費ではあるものの、補助金の交付対象ではない項目については、「対象外」を選択してください。</t>
    </r>
    <r>
      <rPr>
        <sz val="12"/>
        <color theme="1"/>
        <rFont val="游ゴシック Light"/>
        <family val="3"/>
        <charset val="128"/>
        <scheme val="major"/>
      </rPr>
      <t xml:space="preserve">
●「費目」の順番ごとに記載し、支払月の早いものから順番に記載してください。
　　　(例)謝金8月・9月・・・、旅費8月・9月
●支払月が複数月にまたがる場合は、支出内容に詳細を記載し、支払月は「最初の支払月」を選択して下さい。
　　　(例)支出内容：〇〇のための雑役務費(8～10月)　支払月：8月
●「税区分」は対象費目が、「課税」「非課税」「軽減」のいずれに該当するか確認の上、選択して下さい。
● 「単価」欄には税込価格を記載して下さい。
●「数量」には、「単価×個数1」あるいは「単価×個数1×個数2×個数3」の形で入力してください。
　　 (例)謝金：25,000円×2人×3回
   　(例)雑役務費：1,500円×4時間×２人×4回</t>
    </r>
    <rPh sb="2" eb="4">
      <t>キホン</t>
    </rPh>
    <rPh sb="4" eb="6">
      <t>ジコウ</t>
    </rPh>
    <rPh sb="9" eb="11">
      <t>ミズイロ</t>
    </rPh>
    <rPh sb="12" eb="13">
      <t>ヌ</t>
    </rPh>
    <rPh sb="18" eb="19">
      <t>ラン</t>
    </rPh>
    <rPh sb="19" eb="21">
      <t>イガイ</t>
    </rPh>
    <rPh sb="22" eb="24">
      <t>ジドウ</t>
    </rPh>
    <rPh sb="25" eb="27">
      <t>ケイサン</t>
    </rPh>
    <rPh sb="28" eb="30">
      <t>ヒョウジ</t>
    </rPh>
    <rPh sb="38" eb="41">
      <t>シンセイシャ</t>
    </rPh>
    <rPh sb="43" eb="44">
      <t>ラン</t>
    </rPh>
    <rPh sb="46" eb="49">
      <t>シンセイシャ</t>
    </rPh>
    <rPh sb="49" eb="51">
      <t>メイショウ</t>
    </rPh>
    <rPh sb="52" eb="54">
      <t>キサイ</t>
    </rPh>
    <rPh sb="67" eb="70">
      <t>ヒカゼイ</t>
    </rPh>
    <rPh sb="73" eb="75">
      <t>ガイトウ</t>
    </rPh>
    <rPh sb="80" eb="82">
      <t>センタク</t>
    </rPh>
    <rPh sb="84" eb="85">
      <t>クダ</t>
    </rPh>
    <rPh sb="348" eb="350">
      <t>コウジョ</t>
    </rPh>
    <rPh sb="361" eb="362">
      <t>トウ</t>
    </rPh>
    <rPh sb="372" eb="374">
      <t>シシュツ</t>
    </rPh>
    <rPh sb="374" eb="376">
      <t>ウチワケ</t>
    </rPh>
    <rPh sb="379" eb="383">
      <t>ホジョジギョウ</t>
    </rPh>
    <rPh sb="384" eb="385">
      <t>カカワ</t>
    </rPh>
    <rPh sb="386" eb="388">
      <t>ケイヒ</t>
    </rPh>
    <rPh sb="389" eb="390">
      <t>スベ</t>
    </rPh>
    <rPh sb="392" eb="394">
      <t>キサイ</t>
    </rPh>
    <rPh sb="403" eb="405">
      <t>ホジョ</t>
    </rPh>
    <rPh sb="405" eb="407">
      <t>ジギョウ</t>
    </rPh>
    <rPh sb="408" eb="409">
      <t>ヨウ</t>
    </rPh>
    <rPh sb="411" eb="413">
      <t>ケイヒ</t>
    </rPh>
    <rPh sb="421" eb="424">
      <t>ホジョキン</t>
    </rPh>
    <rPh sb="425" eb="427">
      <t>コウフ</t>
    </rPh>
    <rPh sb="427" eb="429">
      <t>タイショウ</t>
    </rPh>
    <rPh sb="433" eb="435">
      <t>コウモク</t>
    </rPh>
    <rPh sb="442" eb="445">
      <t>タイショウガイ</t>
    </rPh>
    <rPh sb="447" eb="449">
      <t>センタク</t>
    </rPh>
    <rPh sb="459" eb="461">
      <t>ヒモク</t>
    </rPh>
    <rPh sb="463" eb="465">
      <t>ジュンバン</t>
    </rPh>
    <rPh sb="468" eb="470">
      <t>キサイ</t>
    </rPh>
    <rPh sb="472" eb="475">
      <t>シハライツキ</t>
    </rPh>
    <rPh sb="476" eb="477">
      <t>ハヤ</t>
    </rPh>
    <rPh sb="482" eb="484">
      <t>ジュンバン</t>
    </rPh>
    <rPh sb="485" eb="487">
      <t>キサイ</t>
    </rPh>
    <rPh sb="499" eb="500">
      <t>レイ</t>
    </rPh>
    <rPh sb="501" eb="503">
      <t>シャキン</t>
    </rPh>
    <rPh sb="504" eb="505">
      <t>ガツ</t>
    </rPh>
    <rPh sb="507" eb="508">
      <t>ガツ</t>
    </rPh>
    <rPh sb="512" eb="514">
      <t>リョヒ</t>
    </rPh>
    <rPh sb="515" eb="516">
      <t>ガツ</t>
    </rPh>
    <rPh sb="518" eb="519">
      <t>ガツ</t>
    </rPh>
    <rPh sb="521" eb="523">
      <t>シハラ</t>
    </rPh>
    <rPh sb="523" eb="524">
      <t>ツキ</t>
    </rPh>
    <rPh sb="525" eb="527">
      <t>フクスウ</t>
    </rPh>
    <rPh sb="559" eb="560">
      <t>ツキ</t>
    </rPh>
    <rPh sb="577" eb="579">
      <t>シシュツ</t>
    </rPh>
    <rPh sb="579" eb="581">
      <t>ナイヨウ</t>
    </rPh>
    <rPh sb="588" eb="589">
      <t>ザツ</t>
    </rPh>
    <rPh sb="589" eb="592">
      <t>エキムヒ</t>
    </rPh>
    <rPh sb="597" eb="598">
      <t>ガツ</t>
    </rPh>
    <rPh sb="600" eb="603">
      <t>シハライツキ</t>
    </rPh>
    <rPh sb="605" eb="606">
      <t>ガツ</t>
    </rPh>
    <rPh sb="609" eb="610">
      <t>ゼイ</t>
    </rPh>
    <rPh sb="610" eb="612">
      <t>クブン</t>
    </rPh>
    <rPh sb="614" eb="616">
      <t>タイショウ</t>
    </rPh>
    <rPh sb="616" eb="618">
      <t>ヒモク</t>
    </rPh>
    <rPh sb="638" eb="640">
      <t>ガイトウ</t>
    </rPh>
    <rPh sb="643" eb="645">
      <t>カクニン</t>
    </rPh>
    <rPh sb="646" eb="647">
      <t>ウエ</t>
    </rPh>
    <rPh sb="671" eb="673">
      <t>キサイ</t>
    </rPh>
    <rPh sb="675" eb="676">
      <t>クダ</t>
    </rPh>
    <rPh sb="682" eb="684">
      <t>スウリョウ</t>
    </rPh>
    <rPh sb="712" eb="714">
      <t>コスウ</t>
    </rPh>
    <rPh sb="733" eb="734">
      <t>レイ</t>
    </rPh>
    <rPh sb="735" eb="737">
      <t>シャキン</t>
    </rPh>
    <rPh sb="744" eb="745">
      <t>エン</t>
    </rPh>
    <rPh sb="747" eb="748">
      <t>ニン</t>
    </rPh>
    <rPh sb="750" eb="751">
      <t>カイ</t>
    </rPh>
    <rPh sb="757" eb="758">
      <t>レイ</t>
    </rPh>
    <rPh sb="759" eb="760">
      <t>ザツ</t>
    </rPh>
    <rPh sb="760" eb="763">
      <t>エキムヒ</t>
    </rPh>
    <rPh sb="769" eb="770">
      <t>エン</t>
    </rPh>
    <rPh sb="772" eb="774">
      <t>ジカン</t>
    </rPh>
    <rPh sb="776" eb="777">
      <t>ニン</t>
    </rPh>
    <rPh sb="779" eb="780">
      <t>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</si>
</sst>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General&quot;年&quot;&quot;度&quot;"/>
    <numFmt numFmtId="177" formatCode="0.0%"/>
    <numFmt numFmtId="178" formatCode="0_ "/>
    <numFmt numFmtId="179" formatCode="#,###&quot;円&quot;"/>
    <numFmt numFmtId="180" formatCode="0_);[Red]\(0\)"/>
    <numFmt numFmtId="181" formatCode="#,##0_);[Red]\(#,##0\)"/>
    <numFmt numFmtId="182" formatCode="#,##0;[Red]#,##0"/>
    <numFmt numFmtId="183" formatCode="[$-411]ggge&quot;年&quot;m&quot;月&quot;d&quot;日&quot;;@"/>
    <numFmt numFmtId="184" formatCode="#,##0_ &quot;円&quot;"/>
    <numFmt numFmtId="185" formatCode="[$-411]ge\.m\.d;@"/>
    <numFmt numFmtId="186" formatCode="#,##0_ "/>
  </numFmts>
  <fonts count="99">
    <font>
      <sz val="11"/>
      <color theme="1"/>
      <name val="游ゴシック"/>
      <family val="2"/>
      <charset val="128"/>
      <scheme val="minor"/>
    </font>
    <font>
      <sz val="11"/>
      <name val="ＭＳ Ｐゴシック"/>
      <family val="3"/>
      <charset val="128"/>
    </font>
    <font>
      <sz val="14"/>
      <name val="ＭＳ Ｐゴシック"/>
      <family val="3"/>
      <charset val="128"/>
    </font>
    <font>
      <sz val="6"/>
      <name val="游ゴシック"/>
      <family val="2"/>
      <charset val="128"/>
      <scheme val="minor"/>
    </font>
    <font>
      <sz val="6"/>
      <name val="ＭＳ Ｐゴシック"/>
      <family val="3"/>
      <charset val="128"/>
    </font>
    <font>
      <sz val="10"/>
      <name val="ＭＳ Ｐゴシック"/>
      <family val="3"/>
      <charset val="128"/>
    </font>
    <font>
      <sz val="10"/>
      <name val="ＭＳ ゴシック"/>
      <family val="3"/>
      <charset val="128"/>
    </font>
    <font>
      <sz val="14"/>
      <name val="ＭＳ ゴシック"/>
      <family val="3"/>
      <charset val="128"/>
    </font>
    <font>
      <sz val="12"/>
      <name val="ＭＳ Ｐゴシック"/>
      <family val="3"/>
      <charset val="128"/>
    </font>
    <font>
      <sz val="11"/>
      <name val="ＭＳ ゴシック"/>
      <family val="3"/>
      <charset val="128"/>
    </font>
    <font>
      <sz val="12"/>
      <name val="ＭＳ ゴシック"/>
      <family val="3"/>
      <charset val="128"/>
    </font>
    <font>
      <b/>
      <sz val="10"/>
      <name val="ＭＳ Ｐゴシック"/>
      <family val="3"/>
      <charset val="128"/>
    </font>
    <font>
      <b/>
      <sz val="12"/>
      <name val="ＭＳ Ｐゴシック"/>
      <family val="3"/>
      <charset val="128"/>
    </font>
    <font>
      <sz val="12"/>
      <color rgb="FFFF0000"/>
      <name val="ＭＳ Ｐゴシック"/>
      <family val="3"/>
      <charset val="128"/>
    </font>
    <font>
      <sz val="16"/>
      <name val="ＭＳ ゴシック"/>
      <family val="3"/>
      <charset val="128"/>
    </font>
    <font>
      <sz val="9"/>
      <name val="ＭＳ ゴシック"/>
      <family val="3"/>
      <charset val="128"/>
    </font>
    <font>
      <sz val="12"/>
      <color theme="1"/>
      <name val="ＭＳ ゴシック"/>
      <family val="3"/>
      <charset val="128"/>
    </font>
    <font>
      <sz val="11"/>
      <color theme="1"/>
      <name val="ＭＳ ゴシック"/>
      <family val="3"/>
      <charset val="128"/>
    </font>
    <font>
      <sz val="14"/>
      <color theme="1"/>
      <name val="ＭＳ ゴシック"/>
      <family val="3"/>
      <charset val="128"/>
    </font>
    <font>
      <sz val="14"/>
      <color rgb="FFFF0000"/>
      <name val="ＭＳ ゴシック"/>
      <family val="3"/>
      <charset val="128"/>
    </font>
    <font>
      <sz val="11"/>
      <color theme="1"/>
      <name val="游ゴシック"/>
      <family val="2"/>
      <charset val="128"/>
      <scheme val="minor"/>
    </font>
    <font>
      <b/>
      <sz val="24"/>
      <name val="游ゴシック Light"/>
      <family val="3"/>
      <charset val="128"/>
      <scheme val="major"/>
    </font>
    <font>
      <sz val="14"/>
      <name val="游ゴシック Light"/>
      <family val="3"/>
      <charset val="128"/>
      <scheme val="major"/>
    </font>
    <font>
      <b/>
      <sz val="28"/>
      <name val="游ゴシック Light"/>
      <family val="3"/>
      <charset val="128"/>
      <scheme val="major"/>
    </font>
    <font>
      <b/>
      <sz val="16"/>
      <name val="游ゴシック Light"/>
      <family val="3"/>
      <charset val="128"/>
      <scheme val="major"/>
    </font>
    <font>
      <b/>
      <sz val="12"/>
      <color theme="1"/>
      <name val="游ゴシック Light"/>
      <family val="3"/>
      <charset val="128"/>
      <scheme val="major"/>
    </font>
    <font>
      <sz val="14"/>
      <color theme="1"/>
      <name val="游ゴシック"/>
      <family val="3"/>
      <charset val="128"/>
      <scheme val="minor"/>
    </font>
    <font>
      <b/>
      <sz val="11"/>
      <color theme="1"/>
      <name val="游ゴシック"/>
      <family val="3"/>
      <charset val="128"/>
      <scheme val="minor"/>
    </font>
    <font>
      <sz val="14"/>
      <color theme="1"/>
      <name val="游ゴシック"/>
      <family val="2"/>
      <charset val="128"/>
      <scheme val="minor"/>
    </font>
    <font>
      <sz val="22"/>
      <name val="游ゴシック Light"/>
      <family val="3"/>
      <charset val="128"/>
      <scheme val="major"/>
    </font>
    <font>
      <b/>
      <sz val="20"/>
      <color rgb="FFFF0000"/>
      <name val="游ゴシック Light"/>
      <family val="3"/>
      <charset val="128"/>
      <scheme val="major"/>
    </font>
    <font>
      <b/>
      <sz val="20"/>
      <name val="游ゴシック Light"/>
      <family val="3"/>
      <charset val="128"/>
      <scheme val="major"/>
    </font>
    <font>
      <sz val="20"/>
      <name val="游ゴシック Light"/>
      <family val="3"/>
      <charset val="128"/>
      <scheme val="major"/>
    </font>
    <font>
      <b/>
      <sz val="14"/>
      <name val="游ゴシック Light"/>
      <family val="3"/>
      <charset val="128"/>
      <scheme val="major"/>
    </font>
    <font>
      <sz val="20"/>
      <color theme="1"/>
      <name val="游ゴシック Light"/>
      <family val="3"/>
      <charset val="128"/>
      <scheme val="major"/>
    </font>
    <font>
      <sz val="18"/>
      <color theme="1"/>
      <name val="游ゴシック Light"/>
      <family val="3"/>
      <charset val="128"/>
      <scheme val="major"/>
    </font>
    <font>
      <b/>
      <sz val="20"/>
      <color theme="1"/>
      <name val="游ゴシック Light"/>
      <family val="3"/>
      <charset val="128"/>
      <scheme val="major"/>
    </font>
    <font>
      <sz val="18"/>
      <color theme="1"/>
      <name val="游ゴシック"/>
      <family val="3"/>
      <charset val="128"/>
      <scheme val="minor"/>
    </font>
    <font>
      <b/>
      <sz val="20"/>
      <color theme="1"/>
      <name val="游ゴシック"/>
      <family val="3"/>
      <charset val="128"/>
      <scheme val="minor"/>
    </font>
    <font>
      <b/>
      <sz val="16"/>
      <color theme="1"/>
      <name val="游ゴシック Light"/>
      <family val="3"/>
      <charset val="128"/>
      <scheme val="major"/>
    </font>
    <font>
      <sz val="16"/>
      <color theme="1"/>
      <name val="游ゴシック Light"/>
      <family val="3"/>
      <charset val="128"/>
      <scheme val="major"/>
    </font>
    <font>
      <sz val="14"/>
      <color theme="1"/>
      <name val="游ゴシック Light"/>
      <family val="3"/>
      <charset val="128"/>
      <scheme val="major"/>
    </font>
    <font>
      <b/>
      <sz val="18"/>
      <color rgb="FFFF0000"/>
      <name val="游ゴシック Light"/>
      <family val="3"/>
      <charset val="128"/>
      <scheme val="major"/>
    </font>
    <font>
      <sz val="14"/>
      <color rgb="FF111111"/>
      <name val="游ゴシック Light"/>
      <family val="3"/>
      <charset val="128"/>
      <scheme val="major"/>
    </font>
    <font>
      <sz val="18"/>
      <name val="游ゴシック Light"/>
      <family val="3"/>
      <charset val="128"/>
      <scheme val="major"/>
    </font>
    <font>
      <sz val="16"/>
      <name val="游ゴシック Light"/>
      <family val="3"/>
      <charset val="128"/>
      <scheme val="major"/>
    </font>
    <font>
      <b/>
      <u/>
      <sz val="14"/>
      <color rgb="FFFF0000"/>
      <name val="游ゴシック Light"/>
      <family val="3"/>
      <charset val="128"/>
      <scheme val="major"/>
    </font>
    <font>
      <b/>
      <sz val="16"/>
      <color rgb="FFFF0000"/>
      <name val="游ゴシック Light"/>
      <family val="3"/>
      <charset val="128"/>
      <scheme val="major"/>
    </font>
    <font>
      <sz val="11"/>
      <color theme="1"/>
      <name val="游ゴシック Light"/>
      <family val="3"/>
      <charset val="128"/>
      <scheme val="major"/>
    </font>
    <font>
      <b/>
      <sz val="18"/>
      <color theme="0"/>
      <name val="游ゴシック Light"/>
      <family val="3"/>
      <charset val="128"/>
      <scheme val="major"/>
    </font>
    <font>
      <b/>
      <sz val="13"/>
      <name val="游ゴシック Light"/>
      <family val="3"/>
      <charset val="128"/>
      <scheme val="major"/>
    </font>
    <font>
      <b/>
      <sz val="13"/>
      <color theme="1"/>
      <name val="游ゴシック Light"/>
      <family val="3"/>
      <charset val="128"/>
      <scheme val="major"/>
    </font>
    <font>
      <sz val="13"/>
      <name val="游ゴシック Light"/>
      <family val="3"/>
      <charset val="128"/>
      <scheme val="major"/>
    </font>
    <font>
      <sz val="12"/>
      <color theme="1"/>
      <name val="游ゴシック Light"/>
      <family val="3"/>
      <charset val="128"/>
      <scheme val="major"/>
    </font>
    <font>
      <b/>
      <sz val="12"/>
      <color rgb="FFFF0000"/>
      <name val="游ゴシック Light"/>
      <family val="3"/>
      <charset val="128"/>
      <scheme val="major"/>
    </font>
    <font>
      <u/>
      <sz val="12"/>
      <color rgb="FFFF0000"/>
      <name val="游ゴシック Light"/>
      <family val="3"/>
      <charset val="128"/>
      <scheme val="major"/>
    </font>
    <font>
      <sz val="12"/>
      <name val="游ゴシック Light"/>
      <family val="3"/>
      <charset val="128"/>
      <scheme val="major"/>
    </font>
    <font>
      <b/>
      <sz val="13"/>
      <color theme="1"/>
      <name val="游ゴシック"/>
      <family val="3"/>
      <charset val="128"/>
      <scheme val="minor"/>
    </font>
    <font>
      <sz val="13"/>
      <color theme="1"/>
      <name val="游ゴシック"/>
      <family val="3"/>
      <charset val="128"/>
      <scheme val="minor"/>
    </font>
    <font>
      <sz val="14"/>
      <color theme="0"/>
      <name val="游ゴシック Light"/>
      <family val="3"/>
      <charset val="128"/>
      <scheme val="major"/>
    </font>
    <font>
      <b/>
      <sz val="13"/>
      <color rgb="FFFF0000"/>
      <name val="游ゴシック"/>
      <family val="3"/>
      <charset val="128"/>
      <scheme val="minor"/>
    </font>
    <font>
      <b/>
      <sz val="18"/>
      <name val="游ゴシック Light"/>
      <family val="3"/>
      <charset val="128"/>
      <scheme val="major"/>
    </font>
    <font>
      <sz val="16"/>
      <name val="ＭＳ Ｐゴシック"/>
      <family val="3"/>
      <charset val="128"/>
    </font>
    <font>
      <sz val="14"/>
      <color rgb="FFFF0000"/>
      <name val="ＭＳ Ｐゴシック"/>
      <family val="3"/>
      <charset val="128"/>
    </font>
    <font>
      <sz val="11"/>
      <color theme="1"/>
      <name val="HG丸ｺﾞｼｯｸM-PRO"/>
      <family val="3"/>
      <charset val="128"/>
    </font>
    <font>
      <sz val="18"/>
      <color theme="1"/>
      <name val="HG丸ｺﾞｼｯｸM-PRO"/>
      <family val="3"/>
      <charset val="128"/>
    </font>
    <font>
      <sz val="14"/>
      <color theme="1"/>
      <name val="HG丸ｺﾞｼｯｸM-PRO"/>
      <family val="3"/>
      <charset val="128"/>
    </font>
    <font>
      <sz val="12"/>
      <color theme="1"/>
      <name val="HG丸ｺﾞｼｯｸM-PRO"/>
      <family val="3"/>
      <charset val="128"/>
    </font>
    <font>
      <sz val="11"/>
      <name val="游ゴシック"/>
      <family val="2"/>
      <charset val="128"/>
      <scheme val="minor"/>
    </font>
    <font>
      <sz val="13"/>
      <name val="ＭＳ ゴシック"/>
      <family val="3"/>
      <charset val="128"/>
    </font>
    <font>
      <sz val="12"/>
      <color theme="1"/>
      <name val="ＭＳ 明朝"/>
      <family val="1"/>
      <charset val="128"/>
    </font>
    <font>
      <sz val="11"/>
      <color theme="1"/>
      <name val="ＭＳ 明朝"/>
      <family val="1"/>
      <charset val="128"/>
    </font>
    <font>
      <sz val="14"/>
      <color theme="1"/>
      <name val="ＭＳ 明朝"/>
      <family val="1"/>
      <charset val="128"/>
    </font>
    <font>
      <sz val="12"/>
      <name val="ＭＳ 明朝"/>
      <family val="1"/>
      <charset val="128"/>
    </font>
    <font>
      <sz val="12"/>
      <color theme="1"/>
      <name val="ＭＳ Ｐゴシック"/>
      <family val="3"/>
      <charset val="128"/>
    </font>
    <font>
      <sz val="14"/>
      <color rgb="FFFF0000"/>
      <name val="游ゴシック Light"/>
      <family val="3"/>
      <charset val="128"/>
      <scheme val="major"/>
    </font>
    <font>
      <b/>
      <sz val="14"/>
      <name val="ＭＳ ゴシック"/>
      <family val="3"/>
      <charset val="128"/>
    </font>
    <font>
      <b/>
      <sz val="11"/>
      <color rgb="FFFF0000"/>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0"/>
      <name val="ＭＳ 明朝"/>
      <family val="1"/>
      <charset val="128"/>
    </font>
    <font>
      <sz val="72"/>
      <name val="ＭＳ Ｐゴシック"/>
      <family val="3"/>
      <charset val="128"/>
    </font>
    <font>
      <b/>
      <sz val="14"/>
      <color rgb="FFFF0000"/>
      <name val="ＭＳ ゴシック"/>
      <family val="3"/>
      <charset val="128"/>
    </font>
    <font>
      <sz val="11"/>
      <color theme="1"/>
      <name val="ＭＳ Ｐゴシック"/>
      <family val="3"/>
      <charset val="128"/>
    </font>
    <font>
      <sz val="8"/>
      <color theme="1"/>
      <name val="ＭＳ ゴシック"/>
      <family val="3"/>
      <charset val="128"/>
    </font>
    <font>
      <sz val="10"/>
      <color theme="1"/>
      <name val="ＭＳ ゴシック"/>
      <family val="3"/>
      <charset val="128"/>
    </font>
    <font>
      <sz val="9"/>
      <color theme="1"/>
      <name val="ＭＳ ゴシック"/>
      <family val="3"/>
      <charset val="128"/>
    </font>
    <font>
      <sz val="11"/>
      <color rgb="FFFF0000"/>
      <name val="游ゴシック"/>
      <family val="2"/>
      <charset val="128"/>
      <scheme val="minor"/>
    </font>
    <font>
      <sz val="11"/>
      <color theme="1"/>
      <name val="ＭＳ Ｐゴシック"/>
      <family val="2"/>
      <charset val="128"/>
    </font>
    <font>
      <sz val="12"/>
      <color rgb="FFFF0000"/>
      <name val="ＭＳ 明朝"/>
      <family val="1"/>
      <charset val="128"/>
    </font>
    <font>
      <sz val="9"/>
      <color theme="1"/>
      <name val="游ゴシック"/>
      <family val="3"/>
      <charset val="128"/>
      <scheme val="minor"/>
    </font>
    <font>
      <b/>
      <sz val="14"/>
      <color theme="1"/>
      <name val="ＭＳ ゴシック"/>
      <family val="3"/>
      <charset val="128"/>
    </font>
    <font>
      <sz val="11"/>
      <color rgb="FFFF0000"/>
      <name val="ＭＳ Ｐゴシック"/>
      <family val="3"/>
      <charset val="128"/>
    </font>
    <font>
      <sz val="8"/>
      <color theme="1"/>
      <name val="游ゴシック"/>
      <family val="3"/>
      <charset val="128"/>
      <scheme val="minor"/>
    </font>
    <font>
      <sz val="11"/>
      <color theme="1"/>
      <name val="游ゴシック"/>
      <family val="2"/>
      <scheme val="minor"/>
    </font>
    <font>
      <sz val="12"/>
      <color rgb="FFFF0000"/>
      <name val="ＭＳ ゴシック"/>
      <family val="3"/>
      <charset val="128"/>
    </font>
    <font>
      <b/>
      <sz val="12"/>
      <color rgb="FFFF0000"/>
      <name val="ＭＳ ゴシック"/>
      <family val="3"/>
      <charset val="128"/>
    </font>
    <font>
      <b/>
      <sz val="18"/>
      <color theme="1"/>
      <name val="游ゴシック Light"/>
      <family val="3"/>
      <charset val="128"/>
      <scheme val="major"/>
    </font>
    <font>
      <sz val="8"/>
      <color theme="1"/>
      <name val="游ゴシック"/>
      <family val="2"/>
      <charset val="128"/>
      <scheme val="minor"/>
    </font>
  </fonts>
  <fills count="9">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3" tint="0.89999084444715716"/>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122">
    <border>
      <left/>
      <right/>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diagonalUp="1">
      <left style="thin">
        <color indexed="64"/>
      </left>
      <right style="medium">
        <color indexed="64"/>
      </right>
      <top/>
      <bottom style="medium">
        <color indexed="64"/>
      </bottom>
      <diagonal style="thin">
        <color indexed="64"/>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theme="1"/>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1"/>
      </right>
      <top/>
      <bottom style="thin">
        <color theme="0" tint="-0.499984740745262"/>
      </bottom>
      <diagonal/>
    </border>
    <border>
      <left style="medium">
        <color theme="1"/>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style="medium">
        <color theme="1"/>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style="thin">
        <color theme="0" tint="-0.499984740745262"/>
      </top>
      <bottom style="medium">
        <color theme="1"/>
      </bottom>
      <diagonal/>
    </border>
    <border>
      <left style="thin">
        <color theme="0" tint="-0.499984740745262"/>
      </left>
      <right style="medium">
        <color theme="1"/>
      </right>
      <top style="thin">
        <color theme="0" tint="-0.499984740745262"/>
      </top>
      <bottom style="medium">
        <color theme="1"/>
      </bottom>
      <diagonal/>
    </border>
    <border>
      <left style="thin">
        <color indexed="64"/>
      </left>
      <right style="medium">
        <color indexed="64"/>
      </right>
      <top style="thin">
        <color indexed="64"/>
      </top>
      <bottom/>
      <diagonal/>
    </border>
    <border>
      <left/>
      <right style="thin">
        <color theme="0" tint="-0.499984740745262"/>
      </right>
      <top style="medium">
        <color indexed="64"/>
      </top>
      <bottom/>
      <diagonal/>
    </border>
    <border>
      <left style="thin">
        <color theme="0" tint="-0.499984740745262"/>
      </left>
      <right/>
      <top style="medium">
        <color indexed="64"/>
      </top>
      <bottom/>
      <diagonal/>
    </border>
    <border>
      <left style="thin">
        <color theme="0" tint="-0.499984740745262"/>
      </left>
      <right style="medium">
        <color indexed="64"/>
      </right>
      <top style="medium">
        <color indexed="64"/>
      </top>
      <bottom/>
      <diagonal/>
    </border>
    <border>
      <left style="medium">
        <color indexed="64"/>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style="medium">
        <color indexed="64"/>
      </right>
      <top/>
      <bottom style="thin">
        <color theme="0" tint="-0.499984740745262"/>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right/>
      <top style="thin">
        <color indexed="64"/>
      </top>
      <bottom style="medium">
        <color indexed="64"/>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right style="thin">
        <color indexed="64"/>
      </right>
      <top/>
      <bottom style="medium">
        <color indexed="64"/>
      </bottom>
      <diagonal/>
    </border>
    <border>
      <left style="medium">
        <color indexed="64"/>
      </left>
      <right style="thin">
        <color theme="0" tint="-0.499984740745262"/>
      </right>
      <top/>
      <bottom style="thin">
        <color theme="0" tint="-0.499984740745262"/>
      </bottom>
      <diagonal/>
    </border>
    <border>
      <left style="thin">
        <color theme="0" tint="-0.499984740745262"/>
      </left>
      <right style="thin">
        <color theme="0" tint="-0.499984740745262"/>
      </right>
      <top style="medium">
        <color indexed="64"/>
      </top>
      <bottom/>
      <diagonal/>
    </border>
    <border>
      <left style="medium">
        <color indexed="64"/>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bottom style="medium">
        <color theme="1"/>
      </bottom>
      <diagonal/>
    </border>
    <border>
      <left style="thin">
        <color theme="0" tint="-0.499984740745262"/>
      </left>
      <right/>
      <top/>
      <bottom style="medium">
        <color theme="1"/>
      </bottom>
      <diagonal/>
    </border>
    <border>
      <left/>
      <right style="thin">
        <color theme="0" tint="-0.499984740745262"/>
      </right>
      <top/>
      <bottom style="medium">
        <color theme="1"/>
      </bottom>
      <diagonal/>
    </border>
    <border>
      <left style="thin">
        <color theme="0" tint="-0.499984740745262"/>
      </left>
      <right style="medium">
        <color indexed="64"/>
      </right>
      <top style="thin">
        <color theme="0" tint="-0.499984740745262"/>
      </top>
      <bottom style="medium">
        <color theme="1"/>
      </bottom>
      <diagonal/>
    </border>
    <border>
      <left style="thin">
        <color theme="0" tint="-0.499984740745262"/>
      </left>
      <right/>
      <top style="medium">
        <color theme="1"/>
      </top>
      <bottom style="thin">
        <color theme="0" tint="-0.499984740745262"/>
      </bottom>
      <diagonal/>
    </border>
    <border>
      <left/>
      <right style="thin">
        <color theme="0" tint="-0.499984740745262"/>
      </right>
      <top style="medium">
        <color theme="1"/>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bottom style="medium">
        <color indexed="64"/>
      </bottom>
      <diagonal/>
    </border>
    <border>
      <left style="thin">
        <color theme="0" tint="-0.499984740745262"/>
      </left>
      <right/>
      <top style="thin">
        <color theme="0" tint="-0.499984740745262"/>
      </top>
      <bottom style="medium">
        <color indexed="64"/>
      </bottom>
      <diagonal/>
    </border>
    <border>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s>
  <cellStyleXfs count="6">
    <xf numFmtId="0" fontId="0" fillId="0" borderId="0">
      <alignment vertical="center"/>
    </xf>
    <xf numFmtId="0" fontId="1"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20" fillId="0" borderId="0" applyFont="0" applyFill="0" applyBorder="0" applyAlignment="0" applyProtection="0">
      <alignment vertical="center"/>
    </xf>
    <xf numFmtId="0" fontId="94" fillId="0" borderId="0"/>
  </cellStyleXfs>
  <cellXfs count="693">
    <xf numFmtId="0" fontId="0" fillId="0" borderId="0" xfId="0">
      <alignment vertical="center"/>
    </xf>
    <xf numFmtId="10" fontId="12" fillId="0" borderId="20" xfId="3" applyNumberFormat="1" applyFont="1" applyFill="1" applyBorder="1" applyAlignment="1" applyProtection="1">
      <alignment horizontal="right" vertical="center"/>
    </xf>
    <xf numFmtId="38" fontId="8" fillId="4" borderId="13" xfId="2" applyFont="1" applyFill="1" applyBorder="1" applyAlignment="1" applyProtection="1">
      <alignment horizontal="right" vertical="center"/>
      <protection locked="0"/>
    </xf>
    <xf numFmtId="38" fontId="8" fillId="4" borderId="14" xfId="2" applyFont="1" applyFill="1" applyBorder="1" applyAlignment="1" applyProtection="1">
      <alignment horizontal="right" vertical="center"/>
      <protection locked="0"/>
    </xf>
    <xf numFmtId="0" fontId="7" fillId="0" borderId="0" xfId="1" applyFont="1" applyAlignment="1">
      <alignment horizontal="left" vertical="top"/>
    </xf>
    <xf numFmtId="0" fontId="9" fillId="0" borderId="0" xfId="1" applyFont="1" applyAlignment="1">
      <alignment vertical="center"/>
    </xf>
    <xf numFmtId="0" fontId="6" fillId="0" borderId="0" xfId="1" applyFont="1" applyAlignment="1">
      <alignment horizontal="center" vertical="center"/>
    </xf>
    <xf numFmtId="0" fontId="6" fillId="0" borderId="0" xfId="1" applyFont="1" applyAlignment="1">
      <alignment vertical="center"/>
    </xf>
    <xf numFmtId="0" fontId="15" fillId="0" borderId="0" xfId="1" applyFont="1" applyAlignment="1">
      <alignment horizontal="center" vertical="center"/>
    </xf>
    <xf numFmtId="0" fontId="15" fillId="0" borderId="0" xfId="1" applyFont="1" applyAlignment="1">
      <alignment vertical="center"/>
    </xf>
    <xf numFmtId="0" fontId="7" fillId="0" borderId="0" xfId="1" applyFont="1" applyAlignment="1">
      <alignment vertical="center"/>
    </xf>
    <xf numFmtId="0" fontId="10" fillId="0" borderId="0" xfId="1" applyFont="1" applyAlignment="1">
      <alignment vertical="center"/>
    </xf>
    <xf numFmtId="0" fontId="10" fillId="0" borderId="0" xfId="1" applyFont="1" applyAlignment="1">
      <alignment horizontal="center" vertical="center"/>
    </xf>
    <xf numFmtId="0" fontId="22" fillId="0" borderId="0" xfId="0" applyFont="1">
      <alignment vertical="center"/>
    </xf>
    <xf numFmtId="0" fontId="28" fillId="0" borderId="0" xfId="0" applyFont="1">
      <alignment vertical="center"/>
    </xf>
    <xf numFmtId="0" fontId="22" fillId="0" borderId="0" xfId="0" applyFont="1" applyAlignment="1">
      <alignment horizontal="left" vertical="center"/>
    </xf>
    <xf numFmtId="0" fontId="22" fillId="0" borderId="0" xfId="0" applyFont="1" applyAlignment="1">
      <alignment vertical="center" wrapText="1"/>
    </xf>
    <xf numFmtId="0" fontId="48" fillId="0" borderId="0" xfId="0" applyFont="1">
      <alignment vertical="center"/>
    </xf>
    <xf numFmtId="0" fontId="22" fillId="0" borderId="0" xfId="0" applyFont="1" applyAlignment="1">
      <alignment horizontal="center" vertical="center"/>
    </xf>
    <xf numFmtId="0" fontId="70" fillId="7" borderId="0" xfId="0" applyFont="1" applyFill="1">
      <alignment vertical="center"/>
    </xf>
    <xf numFmtId="0" fontId="70" fillId="0" borderId="0" xfId="0" applyFont="1">
      <alignment vertical="center"/>
    </xf>
    <xf numFmtId="0" fontId="71" fillId="0" borderId="0" xfId="0" applyFont="1">
      <alignment vertical="center"/>
    </xf>
    <xf numFmtId="0" fontId="70" fillId="7" borderId="0" xfId="0" applyFont="1" applyFill="1" applyAlignment="1">
      <alignment horizontal="center" vertical="center"/>
    </xf>
    <xf numFmtId="0" fontId="70" fillId="7" borderId="0" xfId="0" applyFont="1" applyFill="1" applyAlignment="1">
      <alignment horizontal="left" vertical="center"/>
    </xf>
    <xf numFmtId="0" fontId="70" fillId="7" borderId="0" xfId="0" applyFont="1" applyFill="1" applyAlignment="1">
      <alignment vertical="top"/>
    </xf>
    <xf numFmtId="0" fontId="70" fillId="7" borderId="0" xfId="0" applyFont="1" applyFill="1" applyAlignment="1">
      <alignment horizontal="left" vertical="top"/>
    </xf>
    <xf numFmtId="49" fontId="70" fillId="7" borderId="0" xfId="0" applyNumberFormat="1" applyFont="1" applyFill="1" applyAlignment="1">
      <alignment horizontal="center" vertical="top"/>
    </xf>
    <xf numFmtId="179" fontId="22" fillId="4" borderId="32" xfId="0" applyNumberFormat="1" applyFont="1" applyFill="1" applyBorder="1" applyAlignment="1" applyProtection="1">
      <alignment horizontal="right" vertical="center" indent="1"/>
      <protection locked="0"/>
    </xf>
    <xf numFmtId="179" fontId="22" fillId="4" borderId="43" xfId="0" applyNumberFormat="1" applyFont="1" applyFill="1" applyBorder="1" applyAlignment="1" applyProtection="1">
      <alignment horizontal="right" vertical="center" indent="1"/>
      <protection locked="0"/>
    </xf>
    <xf numFmtId="179" fontId="22" fillId="4" borderId="56" xfId="0" applyNumberFormat="1" applyFont="1" applyFill="1" applyBorder="1" applyAlignment="1" applyProtection="1">
      <alignment horizontal="right" vertical="center" indent="1"/>
      <protection locked="0"/>
    </xf>
    <xf numFmtId="179" fontId="22" fillId="4" borderId="55" xfId="0" applyNumberFormat="1" applyFont="1" applyFill="1" applyBorder="1" applyAlignment="1" applyProtection="1">
      <alignment horizontal="right" vertical="center" indent="1"/>
      <protection locked="0"/>
    </xf>
    <xf numFmtId="179" fontId="22" fillId="4" borderId="29" xfId="0" applyNumberFormat="1" applyFont="1" applyFill="1" applyBorder="1" applyAlignment="1" applyProtection="1">
      <alignment horizontal="right" vertical="center" indent="1"/>
      <protection locked="0"/>
    </xf>
    <xf numFmtId="179" fontId="22" fillId="4" borderId="54" xfId="0" applyNumberFormat="1" applyFont="1" applyFill="1" applyBorder="1" applyAlignment="1" applyProtection="1">
      <alignment horizontal="right" vertical="center" indent="1"/>
      <protection locked="0"/>
    </xf>
    <xf numFmtId="0" fontId="22" fillId="4" borderId="43" xfId="0" applyFont="1" applyFill="1" applyBorder="1" applyProtection="1">
      <alignment vertical="center"/>
      <protection locked="0"/>
    </xf>
    <xf numFmtId="0" fontId="22" fillId="4" borderId="55" xfId="0" applyFont="1" applyFill="1" applyBorder="1" applyProtection="1">
      <alignment vertical="center"/>
      <protection locked="0"/>
    </xf>
    <xf numFmtId="0" fontId="67" fillId="4" borderId="29" xfId="0" applyFont="1" applyFill="1" applyBorder="1" applyAlignment="1" applyProtection="1">
      <alignment horizontal="center" vertical="center" shrinkToFit="1"/>
      <protection locked="0"/>
    </xf>
    <xf numFmtId="0" fontId="17" fillId="0" borderId="0" xfId="0" applyFont="1">
      <alignment vertical="center"/>
    </xf>
    <xf numFmtId="0" fontId="0" fillId="4" borderId="29" xfId="0" applyFill="1" applyBorder="1" applyAlignment="1" applyProtection="1">
      <alignment horizontal="center" vertical="center"/>
      <protection locked="0"/>
    </xf>
    <xf numFmtId="38" fontId="8" fillId="0" borderId="0" xfId="2" applyFont="1" applyFill="1" applyBorder="1" applyAlignment="1" applyProtection="1">
      <alignment horizontal="right" vertical="center"/>
    </xf>
    <xf numFmtId="38" fontId="8" fillId="0" borderId="13" xfId="2" applyFont="1" applyFill="1" applyBorder="1" applyAlignment="1" applyProtection="1">
      <alignment horizontal="center" vertical="center"/>
    </xf>
    <xf numFmtId="38" fontId="8" fillId="0" borderId="50" xfId="2" applyFont="1" applyFill="1" applyBorder="1" applyAlignment="1" applyProtection="1">
      <alignment horizontal="center" vertical="center"/>
    </xf>
    <xf numFmtId="38" fontId="8" fillId="0" borderId="14" xfId="2" applyFont="1" applyFill="1" applyBorder="1" applyAlignment="1" applyProtection="1">
      <alignment horizontal="center" vertical="center"/>
    </xf>
    <xf numFmtId="38" fontId="74" fillId="0" borderId="18" xfId="2" applyFont="1" applyFill="1" applyBorder="1" applyAlignment="1" applyProtection="1">
      <alignment horizontal="center" vertical="center" wrapText="1"/>
    </xf>
    <xf numFmtId="38" fontId="8" fillId="0" borderId="48" xfId="2" applyFont="1" applyFill="1" applyBorder="1" applyAlignment="1" applyProtection="1">
      <alignment horizontal="center" vertical="center"/>
    </xf>
    <xf numFmtId="177" fontId="12" fillId="0" borderId="0" xfId="3" applyNumberFormat="1" applyFont="1" applyFill="1" applyAlignment="1" applyProtection="1">
      <alignment horizontal="right" vertical="center"/>
    </xf>
    <xf numFmtId="0" fontId="7" fillId="4" borderId="29" xfId="1" applyFont="1" applyFill="1" applyBorder="1" applyAlignment="1" applyProtection="1">
      <alignment vertical="center" shrinkToFit="1"/>
      <protection locked="0"/>
    </xf>
    <xf numFmtId="0" fontId="7" fillId="4" borderId="29" xfId="1" applyFont="1" applyFill="1" applyBorder="1" applyAlignment="1" applyProtection="1">
      <alignment horizontal="center" vertical="center" shrinkToFit="1"/>
      <protection locked="0"/>
    </xf>
    <xf numFmtId="0" fontId="6" fillId="0" borderId="0" xfId="1" applyFont="1" applyAlignment="1" applyProtection="1">
      <alignment vertical="center"/>
      <protection locked="0"/>
    </xf>
    <xf numFmtId="0" fontId="6" fillId="0" borderId="0" xfId="1" applyFont="1" applyAlignment="1" applyProtection="1">
      <alignment horizontal="center" vertical="center"/>
      <protection locked="0"/>
    </xf>
    <xf numFmtId="49" fontId="0" fillId="0" borderId="0" xfId="0" applyNumberFormat="1">
      <alignment vertical="center"/>
    </xf>
    <xf numFmtId="0" fontId="44" fillId="0" borderId="57" xfId="0" applyFont="1" applyBorder="1" applyAlignment="1">
      <alignment horizontal="center" vertical="center"/>
    </xf>
    <xf numFmtId="179" fontId="22" fillId="0" borderId="60" xfId="0" applyNumberFormat="1" applyFont="1" applyBorder="1" applyAlignment="1">
      <alignment horizontal="right" vertical="center" indent="1"/>
    </xf>
    <xf numFmtId="179" fontId="22" fillId="0" borderId="59" xfId="0" applyNumberFormat="1" applyFont="1" applyBorder="1" applyAlignment="1">
      <alignment horizontal="right" vertical="center" indent="1"/>
    </xf>
    <xf numFmtId="0" fontId="42" fillId="0" borderId="0" xfId="0" applyFont="1">
      <alignment vertical="center"/>
    </xf>
    <xf numFmtId="0" fontId="47" fillId="0" borderId="0" xfId="0" applyFont="1">
      <alignment vertical="center"/>
    </xf>
    <xf numFmtId="179" fontId="22" fillId="0" borderId="58" xfId="0" applyNumberFormat="1" applyFont="1" applyBorder="1" applyAlignment="1">
      <alignment horizontal="right" vertical="center" indent="1"/>
    </xf>
    <xf numFmtId="0" fontId="22" fillId="0" borderId="59" xfId="0" applyFont="1" applyBorder="1">
      <alignment vertical="center"/>
    </xf>
    <xf numFmtId="0" fontId="44" fillId="0" borderId="53" xfId="0" applyFont="1" applyBorder="1" applyAlignment="1">
      <alignment horizontal="center" vertical="center"/>
    </xf>
    <xf numFmtId="0" fontId="44" fillId="0" borderId="25" xfId="0" applyFont="1" applyBorder="1" applyAlignment="1">
      <alignment horizontal="center" vertical="center"/>
    </xf>
    <xf numFmtId="0" fontId="44" fillId="0" borderId="26" xfId="0" applyFont="1" applyBorder="1" applyAlignment="1">
      <alignment horizontal="center" vertical="center"/>
    </xf>
    <xf numFmtId="179" fontId="22" fillId="0" borderId="35" xfId="0" applyNumberFormat="1" applyFont="1" applyBorder="1" applyAlignment="1">
      <alignment horizontal="right" vertical="center" indent="1"/>
    </xf>
    <xf numFmtId="179" fontId="22" fillId="0" borderId="52" xfId="0" applyNumberFormat="1" applyFont="1" applyBorder="1" applyAlignment="1">
      <alignment horizontal="center" vertical="center"/>
    </xf>
    <xf numFmtId="0" fontId="22" fillId="0" borderId="51" xfId="0" applyFont="1" applyBorder="1">
      <alignment vertical="center"/>
    </xf>
    <xf numFmtId="179" fontId="22" fillId="0" borderId="51" xfId="0" applyNumberFormat="1" applyFont="1" applyBorder="1" applyAlignment="1">
      <alignment horizontal="right" vertical="center" indent="1"/>
    </xf>
    <xf numFmtId="0" fontId="29" fillId="0" borderId="0" xfId="0" applyFont="1">
      <alignment vertical="center"/>
    </xf>
    <xf numFmtId="0" fontId="39" fillId="6" borderId="10" xfId="0" applyFont="1" applyFill="1" applyBorder="1" applyAlignment="1">
      <alignment horizontal="center" vertical="center"/>
    </xf>
    <xf numFmtId="0" fontId="40" fillId="0" borderId="46" xfId="0" applyFont="1" applyBorder="1" applyAlignment="1">
      <alignment horizontal="center" vertical="center"/>
    </xf>
    <xf numFmtId="0" fontId="41" fillId="0" borderId="0" xfId="0" applyFont="1" applyAlignment="1">
      <alignment horizontal="center" vertical="center"/>
    </xf>
    <xf numFmtId="179" fontId="41" fillId="0" borderId="0" xfId="4" applyNumberFormat="1" applyFont="1" applyBorder="1" applyAlignment="1" applyProtection="1">
      <alignment horizontal="right" vertical="center" indent="1"/>
    </xf>
    <xf numFmtId="179" fontId="41" fillId="0" borderId="0" xfId="4" applyNumberFormat="1" applyFont="1" applyBorder="1" applyAlignment="1" applyProtection="1">
      <alignment horizontal="right" vertical="center"/>
    </xf>
    <xf numFmtId="0" fontId="43" fillId="0" borderId="0" xfId="0" applyFont="1">
      <alignment vertical="center"/>
    </xf>
    <xf numFmtId="0" fontId="29" fillId="7" borderId="0" xfId="0" applyFont="1" applyFill="1" applyAlignment="1">
      <alignment horizontal="left" vertical="center"/>
    </xf>
    <xf numFmtId="0" fontId="44" fillId="0" borderId="0" xfId="0" applyFont="1">
      <alignment vertical="center"/>
    </xf>
    <xf numFmtId="0" fontId="45" fillId="0" borderId="0" xfId="0" applyFont="1">
      <alignment vertical="center"/>
    </xf>
    <xf numFmtId="0" fontId="32" fillId="6" borderId="12" xfId="0" applyFont="1" applyFill="1" applyBorder="1" applyAlignment="1">
      <alignment horizontal="center" vertical="center"/>
    </xf>
    <xf numFmtId="0" fontId="45" fillId="6" borderId="50" xfId="0" applyFont="1" applyFill="1" applyBorder="1" applyAlignment="1">
      <alignment horizontal="center" vertical="center" wrapText="1"/>
    </xf>
    <xf numFmtId="0" fontId="45" fillId="6" borderId="14" xfId="0" applyFont="1" applyFill="1" applyBorder="1" applyAlignment="1">
      <alignment horizontal="center" vertical="center" wrapText="1"/>
    </xf>
    <xf numFmtId="0" fontId="46" fillId="0" borderId="0" xfId="0" applyFont="1">
      <alignment vertical="center"/>
    </xf>
    <xf numFmtId="0" fontId="36" fillId="5" borderId="46" xfId="0" applyFont="1" applyFill="1" applyBorder="1" applyAlignment="1">
      <alignment horizontal="center" vertical="center" wrapText="1"/>
    </xf>
    <xf numFmtId="0" fontId="31" fillId="5" borderId="45" xfId="0" applyFont="1" applyFill="1" applyBorder="1" applyAlignment="1">
      <alignment horizontal="center" vertical="center" wrapText="1"/>
    </xf>
    <xf numFmtId="0" fontId="31" fillId="5" borderId="42" xfId="0" applyFont="1" applyFill="1" applyBorder="1" applyAlignment="1">
      <alignment horizontal="center" vertical="center"/>
    </xf>
    <xf numFmtId="49" fontId="22" fillId="0" borderId="0" xfId="0" applyNumberFormat="1" applyFont="1">
      <alignment vertical="center"/>
    </xf>
    <xf numFmtId="0" fontId="33" fillId="5" borderId="42" xfId="0" applyFont="1" applyFill="1" applyBorder="1" applyAlignment="1">
      <alignment horizontal="center" vertical="center" wrapText="1"/>
    </xf>
    <xf numFmtId="0" fontId="24" fillId="0" borderId="0" xfId="0" applyFont="1" applyAlignment="1">
      <alignment horizontal="center" vertical="center"/>
    </xf>
    <xf numFmtId="0" fontId="25" fillId="0" borderId="0" xfId="0" applyFont="1" applyAlignment="1">
      <alignment horizontal="center" vertical="center" wrapText="1"/>
    </xf>
    <xf numFmtId="49" fontId="26" fillId="0" borderId="0" xfId="0" applyNumberFormat="1" applyFont="1" applyAlignment="1">
      <alignment horizontal="center" vertical="center"/>
    </xf>
    <xf numFmtId="0" fontId="27" fillId="0" borderId="0" xfId="0" applyFont="1" applyAlignment="1">
      <alignment horizontal="center" vertical="center" wrapText="1"/>
    </xf>
    <xf numFmtId="3" fontId="28" fillId="0" borderId="0" xfId="0" applyNumberFormat="1" applyFont="1">
      <alignment vertical="center"/>
    </xf>
    <xf numFmtId="0" fontId="29" fillId="0" borderId="0" xfId="0" applyFont="1" applyAlignment="1">
      <alignment horizontal="left" vertical="center"/>
    </xf>
    <xf numFmtId="0" fontId="31" fillId="5" borderId="41" xfId="0" applyFont="1" applyFill="1" applyBorder="1" applyAlignment="1">
      <alignment horizontal="center" vertical="center"/>
    </xf>
    <xf numFmtId="38" fontId="22" fillId="0" borderId="18" xfId="4" applyFont="1" applyFill="1" applyBorder="1" applyAlignment="1" applyProtection="1">
      <alignment horizontal="right" vertical="center"/>
    </xf>
    <xf numFmtId="38" fontId="22" fillId="0" borderId="72" xfId="4" applyFont="1" applyFill="1" applyBorder="1" applyProtection="1">
      <alignment vertical="center"/>
    </xf>
    <xf numFmtId="38" fontId="22" fillId="0" borderId="29" xfId="4" applyFont="1" applyFill="1" applyBorder="1" applyProtection="1">
      <alignment vertical="center"/>
    </xf>
    <xf numFmtId="0" fontId="2" fillId="4" borderId="29" xfId="1" applyFont="1" applyFill="1" applyBorder="1" applyAlignment="1" applyProtection="1">
      <alignment horizontal="center" vertical="center"/>
      <protection locked="0"/>
    </xf>
    <xf numFmtId="38" fontId="7" fillId="4" borderId="29" xfId="2" applyFont="1" applyFill="1" applyBorder="1" applyAlignment="1" applyProtection="1">
      <alignment vertical="center" shrinkToFit="1"/>
      <protection locked="0"/>
    </xf>
    <xf numFmtId="38" fontId="7" fillId="4" borderId="29" xfId="2" applyFont="1" applyFill="1" applyBorder="1" applyAlignment="1" applyProtection="1">
      <alignment horizontal="right" vertical="center" shrinkToFit="1"/>
      <protection locked="0"/>
    </xf>
    <xf numFmtId="38" fontId="41" fillId="4" borderId="75" xfId="4" applyFont="1" applyFill="1" applyBorder="1" applyAlignment="1" applyProtection="1">
      <alignment vertical="center" shrinkToFit="1"/>
      <protection locked="0"/>
    </xf>
    <xf numFmtId="38" fontId="8" fillId="4" borderId="29" xfId="2" applyFont="1" applyFill="1" applyBorder="1" applyAlignment="1" applyProtection="1">
      <alignment horizontal="right" vertical="center"/>
      <protection locked="0"/>
    </xf>
    <xf numFmtId="38" fontId="8" fillId="4" borderId="43" xfId="2" applyFont="1" applyFill="1" applyBorder="1" applyAlignment="1" applyProtection="1">
      <alignment horizontal="right" vertical="center"/>
      <protection locked="0"/>
    </xf>
    <xf numFmtId="38" fontId="8" fillId="0" borderId="72" xfId="2" applyFont="1" applyFill="1" applyBorder="1" applyAlignment="1" applyProtection="1">
      <alignment horizontal="right" vertical="center"/>
    </xf>
    <xf numFmtId="38" fontId="8" fillId="4" borderId="68" xfId="2" applyFont="1" applyFill="1" applyBorder="1" applyAlignment="1" applyProtection="1">
      <alignment horizontal="right" vertical="center"/>
      <protection locked="0"/>
    </xf>
    <xf numFmtId="38" fontId="8" fillId="4" borderId="62" xfId="2" applyFont="1" applyFill="1" applyBorder="1" applyAlignment="1" applyProtection="1">
      <alignment horizontal="right" vertical="center"/>
      <protection locked="0"/>
    </xf>
    <xf numFmtId="38" fontId="8" fillId="0" borderId="7" xfId="2" applyFont="1" applyFill="1" applyBorder="1" applyAlignment="1" applyProtection="1">
      <alignment horizontal="right" vertical="center"/>
    </xf>
    <xf numFmtId="177" fontId="8" fillId="0" borderId="7" xfId="2" applyNumberFormat="1" applyFont="1" applyFill="1" applyBorder="1" applyAlignment="1" applyProtection="1">
      <alignment horizontal="right" vertical="center"/>
    </xf>
    <xf numFmtId="177" fontId="8" fillId="0" borderId="8" xfId="2" applyNumberFormat="1" applyFont="1" applyFill="1" applyBorder="1" applyAlignment="1" applyProtection="1">
      <alignment horizontal="right" vertical="center"/>
    </xf>
    <xf numFmtId="38" fontId="8" fillId="0" borderId="73" xfId="2" applyFont="1" applyFill="1" applyBorder="1" applyAlignment="1" applyProtection="1">
      <alignment horizontal="right" vertical="center"/>
    </xf>
    <xf numFmtId="38" fontId="8" fillId="4" borderId="18" xfId="2" applyFont="1" applyFill="1" applyBorder="1" applyAlignment="1" applyProtection="1">
      <alignment horizontal="right" vertical="center"/>
      <protection locked="0"/>
    </xf>
    <xf numFmtId="38" fontId="8" fillId="4" borderId="19" xfId="2" applyFont="1" applyFill="1" applyBorder="1" applyAlignment="1" applyProtection="1">
      <alignment horizontal="right" vertical="center"/>
      <protection locked="0"/>
    </xf>
    <xf numFmtId="38" fontId="8" fillId="0" borderId="120" xfId="2" applyFont="1" applyFill="1" applyBorder="1" applyAlignment="1" applyProtection="1">
      <alignment horizontal="right" vertical="center"/>
    </xf>
    <xf numFmtId="177" fontId="8" fillId="0" borderId="120" xfId="2" applyNumberFormat="1" applyFont="1" applyFill="1" applyBorder="1" applyAlignment="1" applyProtection="1">
      <alignment horizontal="right" vertical="center"/>
    </xf>
    <xf numFmtId="177" fontId="8" fillId="0" borderId="83" xfId="2" applyNumberFormat="1" applyFont="1" applyFill="1" applyBorder="1" applyAlignment="1" applyProtection="1">
      <alignment horizontal="right" vertical="center"/>
    </xf>
    <xf numFmtId="38" fontId="8" fillId="0" borderId="58" xfId="2" applyFont="1" applyFill="1" applyBorder="1" applyAlignment="1" applyProtection="1">
      <alignment horizontal="right" vertical="center"/>
    </xf>
    <xf numFmtId="177" fontId="8" fillId="0" borderId="58" xfId="2" applyNumberFormat="1" applyFont="1" applyFill="1" applyBorder="1" applyAlignment="1" applyProtection="1">
      <alignment horizontal="right" vertical="center"/>
    </xf>
    <xf numFmtId="177" fontId="8" fillId="0" borderId="121" xfId="2" applyNumberFormat="1" applyFont="1" applyFill="1" applyBorder="1" applyAlignment="1" applyProtection="1">
      <alignment horizontal="right" vertical="center"/>
    </xf>
    <xf numFmtId="0" fontId="7" fillId="4" borderId="29"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86" fillId="0" borderId="0" xfId="0" applyFont="1" applyAlignment="1">
      <alignment horizontal="center" vertical="center"/>
    </xf>
    <xf numFmtId="0" fontId="88" fillId="0" borderId="0" xfId="0" applyFont="1">
      <alignment vertical="center"/>
    </xf>
    <xf numFmtId="49" fontId="0" fillId="0" borderId="0" xfId="0" applyNumberFormat="1" applyAlignment="1">
      <alignment horizontal="center" vertical="center"/>
    </xf>
    <xf numFmtId="0" fontId="84" fillId="0" borderId="0" xfId="0" applyFont="1" applyAlignment="1">
      <alignment horizontal="center" vertical="center"/>
    </xf>
    <xf numFmtId="0" fontId="84" fillId="0" borderId="0" xfId="0" applyFont="1" applyAlignment="1">
      <alignment vertical="center" wrapText="1" shrinkToFit="1"/>
    </xf>
    <xf numFmtId="0" fontId="84" fillId="0" borderId="0" xfId="0" applyFont="1">
      <alignment vertical="center"/>
    </xf>
    <xf numFmtId="0" fontId="84" fillId="0" borderId="0" xfId="0" applyFont="1" applyAlignment="1">
      <alignment vertical="center" wrapText="1"/>
    </xf>
    <xf numFmtId="0" fontId="9" fillId="0" borderId="29" xfId="1" applyFont="1" applyBorder="1" applyAlignment="1" applyProtection="1">
      <alignment vertical="center"/>
      <protection locked="0"/>
      <extLst>
        <ext xmlns:xfpb="http://schemas.microsoft.com/office/spreadsheetml/2022/featurepropertybag" uri="{C7286773-470A-42A8-94C5-96B5CB345126}">
          <xfpb:xfComplement i="0"/>
        </ext>
      </extLst>
    </xf>
    <xf numFmtId="0" fontId="9" fillId="0" borderId="29" xfId="1" applyFont="1" applyBorder="1" applyAlignment="1" applyProtection="1">
      <alignment vertical="center" wrapText="1"/>
      <protection locked="0"/>
      <extLst>
        <ext xmlns:xfpb="http://schemas.microsoft.com/office/spreadsheetml/2022/featurepropertybag" uri="{C7286773-470A-42A8-94C5-96B5CB345126}">
          <xfpb:xfComplement i="0"/>
        </ext>
      </extLst>
    </xf>
    <xf numFmtId="38" fontId="8" fillId="0" borderId="4" xfId="2" applyFont="1" applyFill="1" applyBorder="1" applyAlignment="1" applyProtection="1">
      <alignment vertical="center"/>
    </xf>
    <xf numFmtId="38" fontId="8" fillId="0" borderId="0" xfId="2" applyFont="1" applyFill="1" applyBorder="1" applyAlignment="1" applyProtection="1">
      <alignment vertical="center"/>
    </xf>
    <xf numFmtId="0" fontId="94" fillId="0" borderId="0" xfId="5"/>
    <xf numFmtId="0" fontId="84" fillId="0" borderId="1" xfId="1" applyFont="1" applyBorder="1" applyAlignment="1">
      <alignment horizontal="center" vertical="center" wrapText="1" shrinkToFit="1"/>
    </xf>
    <xf numFmtId="0" fontId="85" fillId="0" borderId="29" xfId="0" applyFont="1" applyBorder="1" applyAlignment="1">
      <alignment horizontal="center" vertical="center"/>
    </xf>
    <xf numFmtId="185" fontId="85" fillId="0" borderId="29" xfId="0" applyNumberFormat="1" applyFont="1" applyBorder="1" applyAlignment="1">
      <alignment horizontal="center" vertical="center"/>
    </xf>
    <xf numFmtId="0" fontId="85" fillId="0" borderId="29" xfId="0" applyFont="1" applyBorder="1" applyAlignment="1">
      <alignment horizontal="center" vertical="center" wrapText="1"/>
    </xf>
    <xf numFmtId="0" fontId="85" fillId="0" borderId="29" xfId="0" applyFont="1" applyBorder="1" applyAlignment="1">
      <alignment horizontal="center" vertical="center" shrinkToFit="1"/>
    </xf>
    <xf numFmtId="0" fontId="85" fillId="0" borderId="29" xfId="0" applyFont="1" applyBorder="1" applyAlignment="1">
      <alignment horizontal="center" vertical="center" wrapText="1" shrinkToFit="1"/>
    </xf>
    <xf numFmtId="186" fontId="85" fillId="0" borderId="29" xfId="0" applyNumberFormat="1" applyFont="1" applyBorder="1">
      <alignment vertical="center"/>
    </xf>
    <xf numFmtId="0" fontId="2" fillId="4" borderId="32" xfId="1" applyFont="1" applyFill="1" applyBorder="1" applyAlignment="1" applyProtection="1">
      <alignment horizontal="center" vertical="center"/>
      <protection locked="0"/>
    </xf>
    <xf numFmtId="0" fontId="27" fillId="0" borderId="0" xfId="0" applyFont="1" applyAlignment="1">
      <alignment horizontal="center" vertical="center"/>
    </xf>
    <xf numFmtId="0" fontId="27" fillId="0" borderId="1" xfId="0" applyFont="1" applyBorder="1" applyAlignment="1">
      <alignment vertical="center" wrapText="1"/>
    </xf>
    <xf numFmtId="0" fontId="79" fillId="0" borderId="29" xfId="0" applyFont="1" applyBorder="1" applyAlignment="1">
      <alignment horizontal="distributed" vertical="center" indent="1"/>
    </xf>
    <xf numFmtId="0" fontId="0" fillId="0" borderId="29" xfId="0" applyBorder="1" applyAlignment="1">
      <alignment horizontal="center" vertical="center"/>
    </xf>
    <xf numFmtId="0" fontId="87" fillId="0" borderId="29" xfId="0" applyFont="1" applyBorder="1" applyAlignment="1">
      <alignment horizontal="center" vertical="center" wrapText="1"/>
    </xf>
    <xf numFmtId="0" fontId="0" fillId="0" borderId="0" xfId="0" applyAlignment="1">
      <alignment horizontal="center" vertical="center"/>
    </xf>
    <xf numFmtId="0" fontId="77" fillId="0" borderId="0" xfId="0" applyFont="1" applyAlignment="1">
      <alignment horizontal="left" vertical="center" indent="1"/>
    </xf>
    <xf numFmtId="14" fontId="0" fillId="0" borderId="0" xfId="0" applyNumberFormat="1">
      <alignment vertical="center"/>
    </xf>
    <xf numFmtId="0" fontId="0" fillId="0" borderId="0" xfId="0" applyAlignment="1">
      <alignment horizontal="left" vertical="center" indent="1"/>
    </xf>
    <xf numFmtId="0" fontId="0" fillId="0" borderId="29" xfId="0" applyBorder="1" applyAlignment="1">
      <alignment horizontal="center" vertical="center" shrinkToFit="1"/>
    </xf>
    <xf numFmtId="0" fontId="68" fillId="0" borderId="0" xfId="0" applyFont="1">
      <alignment vertical="center"/>
    </xf>
    <xf numFmtId="0" fontId="68" fillId="0" borderId="0" xfId="0" applyFont="1" applyAlignment="1">
      <alignment horizontal="right" vertical="center"/>
    </xf>
    <xf numFmtId="0" fontId="0" fillId="0" borderId="29" xfId="0" applyBorder="1" applyAlignment="1">
      <alignment horizontal="right" vertical="center"/>
    </xf>
    <xf numFmtId="0" fontId="0" fillId="0" borderId="29" xfId="0" applyBorder="1" applyAlignment="1">
      <alignment horizontal="center" vertical="center" wrapText="1"/>
    </xf>
    <xf numFmtId="0" fontId="90" fillId="0" borderId="29" xfId="0" applyFont="1" applyBorder="1" applyAlignment="1">
      <alignment horizontal="distributed" vertical="center" wrapText="1" indent="1"/>
    </xf>
    <xf numFmtId="0" fontId="0" fillId="0" borderId="33" xfId="0" applyBorder="1" applyAlignment="1">
      <alignment horizontal="center" vertical="center" shrinkToFit="1"/>
    </xf>
    <xf numFmtId="0" fontId="0" fillId="0" borderId="29" xfId="0" applyBorder="1">
      <alignment vertical="center"/>
    </xf>
    <xf numFmtId="0" fontId="0" fillId="0" borderId="0" xfId="0" applyAlignment="1">
      <alignment horizontal="distributed" vertical="center"/>
    </xf>
    <xf numFmtId="0" fontId="76" fillId="0" borderId="0" xfId="1" applyFont="1" applyAlignment="1">
      <alignment vertical="top"/>
    </xf>
    <xf numFmtId="0" fontId="9" fillId="0" borderId="0" xfId="1" applyFont="1" applyAlignment="1">
      <alignment horizontal="left" vertical="center" wrapText="1"/>
    </xf>
    <xf numFmtId="0" fontId="9" fillId="0" borderId="0" xfId="1" applyFont="1"/>
    <xf numFmtId="0" fontId="9" fillId="0" borderId="0" xfId="1" applyFont="1" applyAlignment="1">
      <alignment vertical="top"/>
    </xf>
    <xf numFmtId="0" fontId="7" fillId="0" borderId="0" xfId="1" applyFont="1" applyAlignment="1">
      <alignment horizontal="center" vertical="top"/>
    </xf>
    <xf numFmtId="0" fontId="7" fillId="0" borderId="0" xfId="1" applyFont="1"/>
    <xf numFmtId="0" fontId="9" fillId="0" borderId="29" xfId="1" applyFont="1" applyBorder="1" applyAlignment="1">
      <alignment horizontal="center" vertical="center"/>
    </xf>
    <xf numFmtId="0" fontId="9" fillId="0" borderId="29" xfId="1" applyFont="1" applyBorder="1" applyAlignment="1">
      <alignment horizontal="center" vertical="center" wrapText="1"/>
    </xf>
    <xf numFmtId="0" fontId="9" fillId="0" borderId="29" xfId="1" applyFont="1" applyBorder="1" applyAlignment="1">
      <alignment horizontal="left" vertical="center" wrapText="1"/>
    </xf>
    <xf numFmtId="0" fontId="9" fillId="0" borderId="0" xfId="1" applyFont="1" applyAlignment="1">
      <alignment wrapText="1"/>
    </xf>
    <xf numFmtId="0" fontId="95" fillId="0" borderId="0" xfId="1" applyFont="1" applyAlignment="1">
      <alignment horizontal="left" vertical="top"/>
    </xf>
    <xf numFmtId="0" fontId="10" fillId="0" borderId="0" xfId="1" applyFont="1" applyAlignment="1">
      <alignment horizontal="left" vertical="top"/>
    </xf>
    <xf numFmtId="0" fontId="95" fillId="0" borderId="0" xfId="1" applyFont="1" applyAlignment="1">
      <alignment horizontal="left" vertical="center"/>
    </xf>
    <xf numFmtId="0" fontId="10" fillId="0" borderId="0" xfId="1" applyFont="1" applyAlignment="1">
      <alignment horizontal="left" vertical="center"/>
    </xf>
    <xf numFmtId="0" fontId="16" fillId="0" borderId="0" xfId="0" applyFont="1" applyAlignment="1">
      <alignment horizontal="left" vertical="center"/>
    </xf>
    <xf numFmtId="0" fontId="96" fillId="0" borderId="0" xfId="1" applyFont="1" applyAlignment="1">
      <alignment vertical="center"/>
    </xf>
    <xf numFmtId="0" fontId="95" fillId="0" borderId="0" xfId="1" applyFont="1" applyAlignment="1">
      <alignment vertical="center"/>
    </xf>
    <xf numFmtId="0" fontId="16" fillId="0" borderId="0" xfId="0" applyFont="1" applyAlignment="1">
      <alignment horizontal="right" vertical="center"/>
    </xf>
    <xf numFmtId="0" fontId="10" fillId="0" borderId="0" xfId="1" applyFont="1" applyAlignment="1">
      <alignment horizontal="center" vertical="center" wrapText="1"/>
    </xf>
    <xf numFmtId="0" fontId="10" fillId="0" borderId="0" xfId="1" applyFont="1" applyAlignment="1">
      <alignment horizontal="center" vertical="center" shrinkToFit="1"/>
    </xf>
    <xf numFmtId="38" fontId="10" fillId="0" borderId="0" xfId="2" applyFont="1" applyFill="1" applyBorder="1" applyAlignment="1" applyProtection="1">
      <alignment vertical="center" shrinkToFit="1"/>
    </xf>
    <xf numFmtId="0" fontId="10" fillId="0" borderId="0" xfId="1" applyFont="1" applyAlignment="1">
      <alignment vertical="center" shrinkToFit="1"/>
    </xf>
    <xf numFmtId="38" fontId="10" fillId="0" borderId="0" xfId="2" applyFont="1" applyFill="1" applyBorder="1" applyAlignment="1" applyProtection="1">
      <alignment horizontal="right" vertical="center" shrinkToFit="1"/>
    </xf>
    <xf numFmtId="0" fontId="2" fillId="0" borderId="0" xfId="1" applyFont="1" applyAlignment="1">
      <alignment horizontal="left" vertical="center"/>
    </xf>
    <xf numFmtId="0" fontId="5" fillId="0" borderId="0" xfId="1" applyFont="1" applyAlignment="1">
      <alignment vertical="center"/>
    </xf>
    <xf numFmtId="0" fontId="92" fillId="0" borderId="0" xfId="1" applyFont="1" applyAlignment="1">
      <alignment vertical="center"/>
    </xf>
    <xf numFmtId="0" fontId="5" fillId="0" borderId="0" xfId="1" applyFont="1" applyAlignment="1">
      <alignment horizontal="center" vertical="center"/>
    </xf>
    <xf numFmtId="0" fontId="5" fillId="0" borderId="0" xfId="1" applyFont="1" applyAlignment="1">
      <alignment horizontal="right" vertical="center"/>
    </xf>
    <xf numFmtId="0" fontId="6" fillId="0" borderId="0" xfId="1" applyFont="1" applyAlignment="1">
      <alignment horizontal="left" vertical="center"/>
    </xf>
    <xf numFmtId="0" fontId="8" fillId="0" borderId="29" xfId="1" applyFont="1" applyBorder="1" applyAlignment="1">
      <alignment horizontal="center" vertical="center"/>
    </xf>
    <xf numFmtId="0" fontId="8" fillId="0" borderId="29" xfId="1" applyFont="1" applyBorder="1" applyAlignment="1">
      <alignment horizontal="left" vertical="center" wrapText="1" shrinkToFit="1"/>
    </xf>
    <xf numFmtId="0" fontId="8" fillId="0" borderId="0" xfId="1" applyFont="1" applyAlignment="1">
      <alignment vertical="center"/>
    </xf>
    <xf numFmtId="0" fontId="8" fillId="0" borderId="12" xfId="1" applyFont="1" applyBorder="1" applyAlignment="1">
      <alignment horizontal="center" vertical="center"/>
    </xf>
    <xf numFmtId="0" fontId="8" fillId="0" borderId="13" xfId="1" applyFont="1" applyBorder="1" applyAlignment="1">
      <alignment horizontal="center" vertical="center"/>
    </xf>
    <xf numFmtId="176" fontId="8" fillId="0" borderId="13" xfId="1" applyNumberFormat="1" applyFont="1" applyBorder="1" applyAlignment="1">
      <alignment horizontal="center" vertical="center"/>
    </xf>
    <xf numFmtId="176" fontId="8" fillId="0" borderId="14" xfId="1" applyNumberFormat="1" applyFont="1" applyBorder="1" applyAlignment="1">
      <alignment horizontal="center" vertical="center"/>
    </xf>
    <xf numFmtId="0" fontId="5" fillId="3" borderId="9" xfId="1" applyFont="1" applyFill="1" applyBorder="1" applyAlignment="1">
      <alignment horizontal="center" vertical="center"/>
    </xf>
    <xf numFmtId="0" fontId="5" fillId="0" borderId="0" xfId="1" applyFont="1" applyAlignment="1">
      <alignment horizontal="left" vertical="center"/>
    </xf>
    <xf numFmtId="0" fontId="8" fillId="0" borderId="61" xfId="1" applyFont="1" applyBorder="1" applyAlignment="1">
      <alignment horizontal="center" vertical="center"/>
    </xf>
    <xf numFmtId="0" fontId="8" fillId="0" borderId="13" xfId="1" applyFont="1" applyBorder="1" applyAlignment="1">
      <alignment horizontal="distributed" vertical="center" indent="1"/>
    </xf>
    <xf numFmtId="0" fontId="12" fillId="0" borderId="0" xfId="1" applyFont="1" applyAlignment="1">
      <alignment horizontal="right" vertical="center"/>
    </xf>
    <xf numFmtId="0" fontId="8" fillId="0" borderId="25" xfId="1" applyFont="1" applyBorder="1" applyAlignment="1">
      <alignment horizontal="center" vertical="center"/>
    </xf>
    <xf numFmtId="0" fontId="8" fillId="0" borderId="29" xfId="1" applyFont="1" applyBorder="1" applyAlignment="1">
      <alignment horizontal="distributed" vertical="center" indent="1"/>
    </xf>
    <xf numFmtId="0" fontId="8" fillId="0" borderId="17" xfId="1" applyFont="1" applyBorder="1" applyAlignment="1">
      <alignment horizontal="center" vertical="center"/>
    </xf>
    <xf numFmtId="0" fontId="8" fillId="0" borderId="18" xfId="1" applyFont="1" applyBorder="1" applyAlignment="1">
      <alignment horizontal="distributed" vertical="center" indent="1"/>
    </xf>
    <xf numFmtId="0" fontId="8" fillId="0" borderId="68" xfId="1" applyFont="1" applyBorder="1" applyAlignment="1">
      <alignment horizontal="center" vertical="center"/>
    </xf>
    <xf numFmtId="0" fontId="8" fillId="0" borderId="0" xfId="1" applyFont="1" applyAlignment="1">
      <alignment horizontal="center" vertical="center"/>
    </xf>
    <xf numFmtId="0" fontId="8" fillId="0" borderId="18" xfId="1" applyFont="1" applyBorder="1" applyAlignment="1">
      <alignment horizontal="center" vertical="center"/>
    </xf>
    <xf numFmtId="0" fontId="74" fillId="0" borderId="19" xfId="1" applyFont="1" applyBorder="1" applyAlignment="1">
      <alignment horizontal="center" vertical="center"/>
    </xf>
    <xf numFmtId="0" fontId="8" fillId="0" borderId="0" xfId="1" applyFont="1" applyAlignment="1">
      <alignment horizontal="justify" vertical="center"/>
    </xf>
    <xf numFmtId="0" fontId="1" fillId="0" borderId="0" xfId="1" applyAlignment="1">
      <alignment horizontal="left" vertical="center"/>
    </xf>
    <xf numFmtId="0" fontId="1" fillId="0" borderId="0" xfId="1" applyAlignment="1">
      <alignment vertical="center"/>
    </xf>
    <xf numFmtId="0" fontId="1" fillId="0" borderId="0" xfId="1" applyAlignment="1">
      <alignment horizontal="right"/>
    </xf>
    <xf numFmtId="0" fontId="8" fillId="0" borderId="13" xfId="1" applyFont="1" applyBorder="1" applyAlignment="1">
      <alignment horizontal="center" vertical="center" wrapText="1"/>
    </xf>
    <xf numFmtId="0" fontId="8" fillId="0" borderId="120" xfId="1" applyFont="1" applyBorder="1" applyAlignment="1">
      <alignment horizontal="center" vertical="center" shrinkToFit="1"/>
    </xf>
    <xf numFmtId="0" fontId="8" fillId="0" borderId="83" xfId="1" applyFont="1" applyBorder="1" applyAlignment="1">
      <alignment horizontal="center" vertical="center" shrinkToFit="1"/>
    </xf>
    <xf numFmtId="0" fontId="8" fillId="0" borderId="68" xfId="1" applyFont="1" applyBorder="1" applyAlignment="1">
      <alignment horizontal="distributed" vertical="center" indent="1"/>
    </xf>
    <xf numFmtId="10" fontId="83" fillId="0" borderId="0" xfId="3" applyNumberFormat="1" applyFont="1" applyAlignment="1" applyProtection="1">
      <alignment horizontal="center" vertical="center"/>
    </xf>
    <xf numFmtId="0" fontId="1" fillId="0" borderId="0" xfId="1" applyAlignment="1">
      <alignment vertical="top"/>
    </xf>
    <xf numFmtId="0" fontId="10" fillId="0" borderId="29" xfId="1" applyFont="1" applyBorder="1" applyAlignment="1">
      <alignment horizontal="center" vertical="center"/>
    </xf>
    <xf numFmtId="0" fontId="82" fillId="0" borderId="37" xfId="1" applyFont="1" applyBorder="1" applyAlignment="1">
      <alignment vertical="center"/>
    </xf>
    <xf numFmtId="0" fontId="19" fillId="0" borderId="0" xfId="1" applyFont="1" applyAlignment="1">
      <alignment vertical="center"/>
    </xf>
    <xf numFmtId="0" fontId="7" fillId="0" borderId="0" xfId="1" applyFont="1" applyAlignment="1">
      <alignment horizontal="center" vertical="center"/>
    </xf>
    <xf numFmtId="0" fontId="7" fillId="0" borderId="29" xfId="1" applyFont="1" applyBorder="1" applyAlignment="1">
      <alignment horizontal="center" vertical="center" wrapText="1"/>
    </xf>
    <xf numFmtId="0" fontId="7" fillId="0" borderId="29" xfId="1" applyFont="1" applyBorder="1" applyAlignment="1">
      <alignment horizontal="center" vertical="center"/>
    </xf>
    <xf numFmtId="0" fontId="16" fillId="0" borderId="29" xfId="1" applyFont="1" applyBorder="1" applyAlignment="1">
      <alignment horizontal="center" vertical="center" wrapText="1"/>
    </xf>
    <xf numFmtId="0" fontId="18" fillId="0" borderId="0" xfId="1" applyFont="1" applyAlignment="1">
      <alignment vertical="center" shrinkToFit="1"/>
    </xf>
    <xf numFmtId="0" fontId="10" fillId="0" borderId="34" xfId="1" applyFont="1" applyBorder="1" applyAlignment="1">
      <alignment horizontal="center" vertical="center"/>
    </xf>
    <xf numFmtId="0" fontId="50" fillId="5" borderId="30" xfId="0" applyFont="1" applyFill="1" applyBorder="1" applyAlignment="1">
      <alignment horizontal="center" vertical="center"/>
    </xf>
    <xf numFmtId="180" fontId="22" fillId="0" borderId="0" xfId="0" applyNumberFormat="1" applyFont="1" applyAlignment="1">
      <alignment horizontal="center" vertical="center"/>
    </xf>
    <xf numFmtId="0" fontId="22" fillId="0" borderId="5" xfId="0" applyFont="1" applyBorder="1">
      <alignment vertical="center"/>
    </xf>
    <xf numFmtId="0" fontId="52" fillId="0" borderId="0" xfId="0" applyFont="1">
      <alignment vertical="center"/>
    </xf>
    <xf numFmtId="0" fontId="26" fillId="0" borderId="0" xfId="0" applyFont="1">
      <alignment vertical="center"/>
    </xf>
    <xf numFmtId="0" fontId="53" fillId="0" borderId="5" xfId="0" applyFont="1" applyBorder="1" applyAlignment="1">
      <alignment vertical="top" wrapText="1"/>
    </xf>
    <xf numFmtId="0" fontId="56" fillId="7" borderId="0" xfId="0" applyFont="1" applyFill="1" applyAlignment="1">
      <alignment horizontal="center" vertical="center"/>
    </xf>
    <xf numFmtId="0" fontId="26" fillId="0" borderId="0" xfId="0" applyFont="1" applyAlignment="1">
      <alignment horizontal="center" vertical="center"/>
    </xf>
    <xf numFmtId="0" fontId="28" fillId="0" borderId="0" xfId="0" applyFont="1" applyAlignment="1">
      <alignment horizontal="center" vertical="center"/>
    </xf>
    <xf numFmtId="0" fontId="52" fillId="0" borderId="0" xfId="0" applyFont="1" applyAlignment="1">
      <alignment horizontal="center" vertical="center"/>
    </xf>
    <xf numFmtId="0" fontId="22" fillId="0" borderId="73" xfId="0" applyFont="1" applyBorder="1">
      <alignment vertical="center"/>
    </xf>
    <xf numFmtId="0" fontId="22" fillId="0" borderId="43" xfId="0" applyFont="1" applyBorder="1">
      <alignment vertical="center"/>
    </xf>
    <xf numFmtId="38" fontId="22" fillId="0" borderId="0" xfId="0" applyNumberFormat="1" applyFont="1" applyAlignment="1">
      <alignment horizontal="left" vertical="center"/>
    </xf>
    <xf numFmtId="0" fontId="22" fillId="0" borderId="83" xfId="0" applyFont="1" applyBorder="1">
      <alignment vertical="center"/>
    </xf>
    <xf numFmtId="0" fontId="22" fillId="0" borderId="19" xfId="0" applyFont="1" applyBorder="1">
      <alignment vertical="center"/>
    </xf>
    <xf numFmtId="0" fontId="59" fillId="0" borderId="0" xfId="0" applyFont="1" applyAlignment="1">
      <alignment horizontal="center" vertical="center"/>
    </xf>
    <xf numFmtId="0" fontId="53" fillId="0" borderId="0" xfId="0" applyFont="1" applyAlignment="1">
      <alignment vertical="top" wrapText="1"/>
    </xf>
    <xf numFmtId="0" fontId="22" fillId="0" borderId="81" xfId="0" applyFont="1" applyBorder="1" applyAlignment="1">
      <alignment horizontal="center" vertical="center" wrapText="1"/>
    </xf>
    <xf numFmtId="0" fontId="75" fillId="0" borderId="0" xfId="0" applyFont="1">
      <alignment vertical="center"/>
    </xf>
    <xf numFmtId="0" fontId="22" fillId="7" borderId="0" xfId="0" applyFont="1" applyFill="1" applyAlignment="1">
      <alignment horizontal="center" vertical="center" wrapText="1"/>
    </xf>
    <xf numFmtId="38" fontId="22" fillId="7" borderId="0" xfId="4" applyFont="1" applyFill="1" applyBorder="1" applyAlignment="1" applyProtection="1">
      <alignment vertical="center" shrinkToFit="1"/>
    </xf>
    <xf numFmtId="0" fontId="22" fillId="7" borderId="0" xfId="0" applyFont="1" applyFill="1" applyAlignment="1">
      <alignment horizontal="center" vertical="center"/>
    </xf>
    <xf numFmtId="0" fontId="22" fillId="7" borderId="0" xfId="4" applyNumberFormat="1" applyFont="1" applyFill="1" applyBorder="1" applyAlignment="1" applyProtection="1">
      <alignment vertical="center" shrinkToFit="1"/>
    </xf>
    <xf numFmtId="0" fontId="22" fillId="7" borderId="0" xfId="0" applyFont="1" applyFill="1" applyAlignment="1">
      <alignment horizontal="center" vertical="center" shrinkToFit="1"/>
    </xf>
    <xf numFmtId="181" fontId="22" fillId="7" borderId="0" xfId="0" applyNumberFormat="1" applyFont="1" applyFill="1">
      <alignment vertical="center"/>
    </xf>
    <xf numFmtId="0" fontId="22" fillId="7" borderId="0" xfId="0" applyFont="1" applyFill="1">
      <alignment vertical="center"/>
    </xf>
    <xf numFmtId="0" fontId="41" fillId="0" borderId="0" xfId="0" applyFont="1">
      <alignment vertical="center"/>
    </xf>
    <xf numFmtId="0" fontId="22" fillId="0" borderId="0" xfId="0" applyFont="1" applyAlignment="1">
      <alignment horizontal="center" vertical="center" wrapText="1"/>
    </xf>
    <xf numFmtId="181" fontId="22" fillId="0" borderId="0" xfId="0" applyNumberFormat="1" applyFont="1" applyAlignment="1">
      <alignment horizontal="center" vertical="center" wrapText="1"/>
    </xf>
    <xf numFmtId="181" fontId="22" fillId="0" borderId="0" xfId="0" applyNumberFormat="1" applyFont="1" applyAlignment="1">
      <alignment vertical="center" wrapText="1"/>
    </xf>
    <xf numFmtId="182" fontId="22" fillId="0" borderId="0" xfId="0" applyNumberFormat="1" applyFont="1">
      <alignment vertical="center"/>
    </xf>
    <xf numFmtId="38" fontId="22" fillId="0" borderId="0" xfId="4" applyFont="1" applyFill="1" applyProtection="1">
      <alignment vertical="center"/>
    </xf>
    <xf numFmtId="0" fontId="41" fillId="4" borderId="75" xfId="0" applyFont="1" applyFill="1" applyBorder="1" applyAlignment="1" applyProtection="1">
      <alignment horizontal="center" vertical="center" wrapText="1"/>
      <protection locked="0"/>
    </xf>
    <xf numFmtId="0" fontId="41" fillId="4" borderId="105" xfId="0" applyFont="1" applyFill="1" applyBorder="1" applyAlignment="1" applyProtection="1">
      <alignment vertical="center" shrinkToFit="1"/>
      <protection locked="0"/>
    </xf>
    <xf numFmtId="38" fontId="41" fillId="4" borderId="75" xfId="4" applyFont="1" applyFill="1" applyBorder="1" applyAlignment="1" applyProtection="1">
      <alignment horizontal="center" vertical="center" shrinkToFit="1"/>
      <protection locked="0"/>
    </xf>
    <xf numFmtId="0" fontId="41" fillId="4" borderId="75" xfId="0" applyFont="1" applyFill="1" applyBorder="1" applyAlignment="1" applyProtection="1">
      <alignment vertical="center" shrinkToFit="1"/>
      <protection locked="0"/>
    </xf>
    <xf numFmtId="0" fontId="41" fillId="4" borderId="75" xfId="4" applyNumberFormat="1" applyFont="1" applyFill="1" applyBorder="1" applyAlignment="1" applyProtection="1">
      <alignment vertical="center" shrinkToFit="1"/>
      <protection locked="0"/>
    </xf>
    <xf numFmtId="0" fontId="41" fillId="4" borderId="75" xfId="0" applyFont="1" applyFill="1" applyBorder="1" applyAlignment="1" applyProtection="1">
      <alignment horizontal="right" vertical="center"/>
      <protection locked="0"/>
    </xf>
    <xf numFmtId="38" fontId="41" fillId="4" borderId="78" xfId="4" applyFont="1" applyFill="1" applyBorder="1" applyAlignment="1" applyProtection="1">
      <alignment horizontal="center" vertical="center" shrinkToFit="1"/>
      <protection locked="0"/>
    </xf>
    <xf numFmtId="0" fontId="41" fillId="4" borderId="78" xfId="0" applyFont="1" applyFill="1" applyBorder="1" applyAlignment="1" applyProtection="1">
      <alignment vertical="center" shrinkToFit="1"/>
      <protection locked="0"/>
    </xf>
    <xf numFmtId="0" fontId="41" fillId="4" borderId="78" xfId="0" applyFont="1" applyFill="1" applyBorder="1" applyAlignment="1" applyProtection="1">
      <alignment horizontal="center" vertical="center" wrapText="1"/>
      <protection locked="0"/>
    </xf>
    <xf numFmtId="38" fontId="41" fillId="4" borderId="78" xfId="4" applyFont="1" applyFill="1" applyBorder="1" applyAlignment="1" applyProtection="1">
      <alignment vertical="center" shrinkToFit="1"/>
      <protection locked="0"/>
    </xf>
    <xf numFmtId="0" fontId="41" fillId="4" borderId="78" xfId="4" applyNumberFormat="1" applyFont="1" applyFill="1" applyBorder="1" applyAlignment="1" applyProtection="1">
      <alignment vertical="center" shrinkToFit="1"/>
      <protection locked="0"/>
    </xf>
    <xf numFmtId="0" fontId="41" fillId="4" borderId="78" xfId="0" applyFont="1" applyFill="1" applyBorder="1" applyAlignment="1" applyProtection="1">
      <alignment horizontal="right" vertical="center"/>
      <protection locked="0"/>
    </xf>
    <xf numFmtId="0" fontId="41" fillId="4" borderId="105" xfId="0" applyFont="1" applyFill="1" applyBorder="1" applyAlignment="1" applyProtection="1">
      <alignment vertical="center" wrapText="1"/>
      <protection locked="0"/>
    </xf>
    <xf numFmtId="0" fontId="41" fillId="4" borderId="116" xfId="0" applyFont="1" applyFill="1" applyBorder="1" applyAlignment="1" applyProtection="1">
      <alignment vertical="center" wrapText="1"/>
      <protection locked="0"/>
    </xf>
    <xf numFmtId="38" fontId="41" fillId="4" borderId="102" xfId="4" applyFont="1" applyFill="1" applyBorder="1" applyAlignment="1" applyProtection="1">
      <alignment vertical="center" shrinkToFit="1"/>
      <protection locked="0"/>
    </xf>
    <xf numFmtId="0" fontId="41" fillId="4" borderId="102" xfId="0" applyFont="1" applyFill="1" applyBorder="1" applyAlignment="1" applyProtection="1">
      <alignment vertical="center" shrinkToFit="1"/>
      <protection locked="0"/>
    </xf>
    <xf numFmtId="0" fontId="41" fillId="4" borderId="102" xfId="0" applyFont="1" applyFill="1" applyBorder="1" applyAlignment="1" applyProtection="1">
      <alignment horizontal="center" vertical="center" wrapText="1"/>
      <protection locked="0"/>
    </xf>
    <xf numFmtId="0" fontId="41" fillId="4" borderId="102" xfId="4" applyNumberFormat="1" applyFont="1" applyFill="1" applyBorder="1" applyAlignment="1" applyProtection="1">
      <alignment vertical="center" shrinkToFit="1"/>
      <protection locked="0"/>
    </xf>
    <xf numFmtId="0" fontId="41" fillId="4" borderId="102" xfId="0" applyFont="1" applyFill="1" applyBorder="1" applyAlignment="1" applyProtection="1">
      <alignment horizontal="right" vertical="center"/>
      <protection locked="0"/>
    </xf>
    <xf numFmtId="181" fontId="41" fillId="0" borderId="75" xfId="0" applyNumberFormat="1" applyFont="1" applyBorder="1">
      <alignment vertical="center"/>
    </xf>
    <xf numFmtId="0" fontId="41" fillId="0" borderId="75" xfId="0" applyFont="1" applyBorder="1" applyAlignment="1">
      <alignment horizontal="center" vertical="center"/>
    </xf>
    <xf numFmtId="0" fontId="41" fillId="0" borderId="91" xfId="0" applyFont="1" applyBorder="1">
      <alignment vertical="center"/>
    </xf>
    <xf numFmtId="0" fontId="41" fillId="0" borderId="78" xfId="0" applyFont="1" applyBorder="1" applyAlignment="1">
      <alignment horizontal="center" vertical="center"/>
    </xf>
    <xf numFmtId="0" fontId="41" fillId="0" borderId="96" xfId="0" applyFont="1" applyBorder="1">
      <alignment vertical="center"/>
    </xf>
    <xf numFmtId="0" fontId="41" fillId="0" borderId="102" xfId="0" applyFont="1" applyBorder="1" applyAlignment="1">
      <alignment horizontal="center" vertical="center"/>
    </xf>
    <xf numFmtId="181" fontId="41" fillId="0" borderId="119" xfId="0" applyNumberFormat="1" applyFont="1" applyBorder="1">
      <alignment vertical="center"/>
    </xf>
    <xf numFmtId="0" fontId="41" fillId="0" borderId="103" xfId="0" applyFont="1" applyBorder="1">
      <alignment vertical="center"/>
    </xf>
    <xf numFmtId="38" fontId="59" fillId="0" borderId="0" xfId="4" applyFont="1" applyProtection="1">
      <alignment vertical="center"/>
    </xf>
    <xf numFmtId="0" fontId="2" fillId="0" borderId="0" xfId="1" applyFont="1" applyAlignment="1">
      <alignment vertical="top"/>
    </xf>
    <xf numFmtId="0" fontId="5" fillId="0" borderId="0" xfId="1" applyFont="1" applyAlignment="1">
      <alignment horizontal="center"/>
    </xf>
    <xf numFmtId="0" fontId="5" fillId="0" borderId="0" xfId="1" applyFont="1"/>
    <xf numFmtId="0" fontId="2" fillId="0" borderId="32" xfId="1" applyFont="1" applyBorder="1" applyAlignment="1">
      <alignment horizontal="center" vertical="center"/>
    </xf>
    <xf numFmtId="0" fontId="2" fillId="0" borderId="29" xfId="1" applyFont="1" applyBorder="1" applyAlignment="1">
      <alignment horizontal="center" vertical="center"/>
    </xf>
    <xf numFmtId="0" fontId="63" fillId="0" borderId="35" xfId="1" applyFont="1" applyBorder="1" applyAlignment="1">
      <alignment vertical="center"/>
    </xf>
    <xf numFmtId="0" fontId="63" fillId="0" borderId="120" xfId="1" applyFont="1" applyBorder="1" applyAlignment="1">
      <alignment horizontal="center" vertical="center"/>
    </xf>
    <xf numFmtId="0" fontId="63" fillId="0" borderId="39" xfId="1" applyFont="1" applyBorder="1" applyAlignment="1">
      <alignment horizontal="center" vertical="center"/>
    </xf>
    <xf numFmtId="0" fontId="63" fillId="0" borderId="72" xfId="1" applyFont="1" applyBorder="1" applyAlignment="1">
      <alignment horizontal="center" vertical="center"/>
    </xf>
    <xf numFmtId="0" fontId="64" fillId="0" borderId="0" xfId="0" applyFont="1">
      <alignment vertical="center"/>
    </xf>
    <xf numFmtId="0" fontId="66" fillId="0" borderId="1" xfId="0" applyFont="1" applyBorder="1" applyAlignment="1">
      <alignment horizontal="distributed" vertical="center"/>
    </xf>
    <xf numFmtId="0" fontId="66" fillId="0" borderId="1" xfId="0" applyFont="1" applyBorder="1">
      <alignment vertical="center"/>
    </xf>
    <xf numFmtId="0" fontId="67" fillId="0" borderId="0" xfId="0" applyFont="1">
      <alignment vertical="center"/>
    </xf>
    <xf numFmtId="0" fontId="67" fillId="0" borderId="29" xfId="0" applyFont="1" applyBorder="1" applyAlignment="1">
      <alignment horizontal="center" vertical="center"/>
    </xf>
    <xf numFmtId="0" fontId="1" fillId="0" borderId="0" xfId="1"/>
    <xf numFmtId="0" fontId="81" fillId="0" borderId="0" xfId="1" applyFont="1" applyAlignment="1">
      <alignment vertical="center"/>
    </xf>
    <xf numFmtId="0" fontId="80" fillId="8" borderId="37" xfId="1" applyFont="1" applyFill="1" applyBorder="1" applyAlignment="1">
      <alignment horizontal="justify" vertical="center" wrapText="1"/>
      <extLst>
        <ext xmlns:xfpb="http://schemas.microsoft.com/office/spreadsheetml/2022/featurepropertybag" uri="{C7286773-470A-42A8-94C5-96B5CB345126}">
          <xfpb:xfComplement i="0"/>
        </ext>
      </extLst>
    </xf>
    <xf numFmtId="0" fontId="7" fillId="8" borderId="38" xfId="1" applyFont="1" applyFill="1" applyBorder="1" applyAlignment="1">
      <alignment horizontal="justify" vertical="center" wrapText="1"/>
    </xf>
    <xf numFmtId="0" fontId="7" fillId="8" borderId="39" xfId="1" applyFont="1" applyFill="1" applyBorder="1" applyAlignment="1">
      <alignment horizontal="justify" vertical="center" wrapText="1"/>
    </xf>
    <xf numFmtId="0" fontId="7" fillId="8" borderId="28" xfId="1" applyFont="1" applyFill="1" applyBorder="1" applyAlignment="1">
      <alignment horizontal="justify" vertical="center" wrapText="1"/>
    </xf>
    <xf numFmtId="0" fontId="7" fillId="0" borderId="39" xfId="1" applyFont="1" applyBorder="1" applyAlignment="1">
      <alignment horizontal="justify" vertical="center" wrapText="1"/>
    </xf>
    <xf numFmtId="0" fontId="7" fillId="0" borderId="28" xfId="1" applyFont="1" applyBorder="1" applyAlignment="1">
      <alignment horizontal="justify" vertical="center" wrapText="1"/>
    </xf>
    <xf numFmtId="0" fontId="6" fillId="0" borderId="0" xfId="1" applyFont="1" applyAlignment="1">
      <alignment horizontal="justify" vertical="center"/>
    </xf>
    <xf numFmtId="0" fontId="89" fillId="7" borderId="0" xfId="0" applyFont="1" applyFill="1" applyAlignment="1">
      <alignment horizontal="center" vertical="center"/>
    </xf>
    <xf numFmtId="0" fontId="10" fillId="0" borderId="0" xfId="1" applyFont="1" applyAlignment="1">
      <alignment horizontal="distributed" vertical="center" indent="1" shrinkToFit="1"/>
    </xf>
    <xf numFmtId="0" fontId="5" fillId="0" borderId="0" xfId="1" applyFont="1" applyProtection="1">
      <protection locked="0"/>
    </xf>
    <xf numFmtId="0" fontId="5" fillId="0" borderId="0" xfId="1" applyFont="1" applyAlignment="1" applyProtection="1">
      <alignment horizontal="center"/>
      <protection locked="0"/>
    </xf>
    <xf numFmtId="0" fontId="27" fillId="0" borderId="0" xfId="0" applyFont="1" applyAlignment="1">
      <alignment horizontal="left" vertical="center"/>
    </xf>
    <xf numFmtId="0" fontId="27" fillId="2" borderId="29" xfId="0" applyFont="1" applyFill="1" applyBorder="1" applyAlignment="1">
      <alignment horizontal="center" vertical="center"/>
    </xf>
    <xf numFmtId="0" fontId="0" fillId="0" borderId="29" xfId="0" applyBorder="1" applyAlignment="1">
      <alignment horizontal="left" vertical="center"/>
    </xf>
    <xf numFmtId="0" fontId="0" fillId="4" borderId="29" xfId="0" applyFill="1" applyBorder="1" applyAlignment="1" applyProtection="1">
      <alignment horizontal="center" vertical="center" shrinkToFit="1"/>
      <protection locked="0"/>
    </xf>
    <xf numFmtId="0" fontId="0" fillId="4" borderId="29" xfId="0" applyFill="1" applyBorder="1" applyAlignment="1" applyProtection="1">
      <alignment horizontal="center" vertical="center"/>
      <protection locked="0"/>
    </xf>
    <xf numFmtId="0" fontId="0" fillId="0" borderId="29" xfId="0" applyBorder="1" applyAlignment="1">
      <alignment horizontal="center" vertical="center" shrinkToFit="1"/>
    </xf>
    <xf numFmtId="0" fontId="0" fillId="0" borderId="29" xfId="0" applyBorder="1" applyAlignment="1">
      <alignment horizontal="center" vertical="center"/>
    </xf>
    <xf numFmtId="49" fontId="0" fillId="4" borderId="32" xfId="0" applyNumberFormat="1" applyFill="1" applyBorder="1" applyAlignment="1" applyProtection="1">
      <alignment horizontal="center" vertical="center"/>
      <protection locked="0"/>
    </xf>
    <xf numFmtId="49" fontId="0" fillId="4" borderId="44" xfId="0" applyNumberFormat="1" applyFill="1" applyBorder="1" applyAlignment="1" applyProtection="1">
      <alignment horizontal="center" vertical="center"/>
      <protection locked="0"/>
    </xf>
    <xf numFmtId="49" fontId="0" fillId="4" borderId="33" xfId="0" applyNumberFormat="1" applyFill="1" applyBorder="1" applyAlignment="1" applyProtection="1">
      <alignment horizontal="center" vertical="center"/>
      <protection locked="0"/>
    </xf>
    <xf numFmtId="0" fontId="0" fillId="4" borderId="35" xfId="0" applyFill="1" applyBorder="1" applyAlignment="1" applyProtection="1">
      <alignment horizontal="center" vertical="center" shrinkToFit="1"/>
      <protection locked="0"/>
    </xf>
    <xf numFmtId="0" fontId="0" fillId="4" borderId="34" xfId="0" applyFill="1" applyBorder="1" applyAlignment="1" applyProtection="1">
      <alignment horizontal="center" vertical="center" shrinkToFit="1"/>
      <protection locked="0"/>
    </xf>
    <xf numFmtId="0" fontId="0" fillId="4" borderId="36" xfId="0" applyFill="1" applyBorder="1" applyAlignment="1" applyProtection="1">
      <alignment horizontal="center" vertical="center" shrinkToFit="1"/>
      <protection locked="0"/>
    </xf>
    <xf numFmtId="0" fontId="78" fillId="0" borderId="1" xfId="0" applyFont="1" applyBorder="1" applyAlignment="1">
      <alignment horizontal="left" vertical="center" shrinkToFit="1"/>
    </xf>
    <xf numFmtId="0" fontId="0" fillId="4" borderId="32" xfId="0" applyFill="1" applyBorder="1" applyAlignment="1" applyProtection="1">
      <alignment horizontal="center" vertical="center" shrinkToFit="1"/>
      <protection locked="0"/>
    </xf>
    <xf numFmtId="0" fontId="0" fillId="4" borderId="44" xfId="0" applyFill="1" applyBorder="1" applyAlignment="1" applyProtection="1">
      <alignment horizontal="center" vertical="center" shrinkToFit="1"/>
      <protection locked="0"/>
    </xf>
    <xf numFmtId="0" fontId="0" fillId="4" borderId="33" xfId="0" applyFill="1" applyBorder="1" applyAlignment="1" applyProtection="1">
      <alignment horizontal="center" vertical="center" shrinkToFit="1"/>
      <protection locked="0"/>
    </xf>
    <xf numFmtId="0" fontId="79" fillId="0" borderId="32" xfId="0" applyFont="1" applyBorder="1" applyAlignment="1">
      <alignment horizontal="distributed" vertical="distributed"/>
    </xf>
    <xf numFmtId="0" fontId="79" fillId="0" borderId="33" xfId="0" applyFont="1" applyBorder="1" applyAlignment="1">
      <alignment horizontal="distributed" vertical="distributed"/>
    </xf>
    <xf numFmtId="0" fontId="93" fillId="0" borderId="32" xfId="0" applyFont="1" applyBorder="1" applyAlignment="1">
      <alignment horizontal="distributed" vertical="distributed"/>
    </xf>
    <xf numFmtId="0" fontId="93" fillId="0" borderId="33" xfId="0" applyFont="1" applyBorder="1" applyAlignment="1">
      <alignment horizontal="distributed" vertical="distributed"/>
    </xf>
    <xf numFmtId="0" fontId="27" fillId="0" borderId="32" xfId="0" applyFont="1" applyBorder="1" applyAlignment="1">
      <alignment horizontal="distributed" vertical="distributed"/>
    </xf>
    <xf numFmtId="0" fontId="27" fillId="0" borderId="33" xfId="0" applyFont="1" applyBorder="1" applyAlignment="1">
      <alignment horizontal="distributed" vertical="distributed"/>
    </xf>
    <xf numFmtId="0" fontId="0" fillId="0" borderId="34" xfId="0" applyBorder="1" applyAlignment="1">
      <alignment horizontal="left" vertical="center"/>
    </xf>
    <xf numFmtId="0" fontId="77" fillId="0" borderId="0" xfId="0" applyFont="1" applyAlignment="1">
      <alignment horizontal="left" vertical="center" wrapText="1" indent="1"/>
    </xf>
    <xf numFmtId="0" fontId="98" fillId="0" borderId="29" xfId="0" applyFont="1" applyBorder="1" applyAlignment="1">
      <alignment horizontal="distributed" vertical="distributed" textRotation="255" wrapText="1"/>
    </xf>
    <xf numFmtId="0" fontId="93" fillId="0" borderId="29" xfId="0" applyFont="1" applyBorder="1" applyAlignment="1">
      <alignment horizontal="distributed" vertical="distributed" textRotation="255" wrapText="1"/>
    </xf>
    <xf numFmtId="0" fontId="79" fillId="0" borderId="32" xfId="0" applyFont="1" applyBorder="1" applyAlignment="1">
      <alignment horizontal="distributed" vertical="distributed" shrinkToFit="1"/>
    </xf>
    <xf numFmtId="0" fontId="79" fillId="0" borderId="33" xfId="0" applyFont="1" applyBorder="1" applyAlignment="1">
      <alignment horizontal="distributed" vertical="distributed" shrinkToFit="1"/>
    </xf>
    <xf numFmtId="0" fontId="17" fillId="0" borderId="29" xfId="0" applyFont="1" applyBorder="1">
      <alignment vertical="center"/>
    </xf>
    <xf numFmtId="0" fontId="76" fillId="0" borderId="0" xfId="1" applyFont="1" applyAlignment="1">
      <alignment horizontal="center" vertical="top"/>
    </xf>
    <xf numFmtId="0" fontId="7" fillId="0" borderId="0" xfId="1" applyFont="1" applyAlignment="1">
      <alignment horizontal="center" vertical="top"/>
    </xf>
    <xf numFmtId="0" fontId="9" fillId="0" borderId="32" xfId="1" applyFont="1" applyBorder="1" applyAlignment="1">
      <alignment horizontal="center" vertical="center" wrapText="1"/>
    </xf>
    <xf numFmtId="0" fontId="9" fillId="0" borderId="33" xfId="1" applyFont="1" applyBorder="1" applyAlignment="1">
      <alignment horizontal="center" vertical="center" wrapText="1"/>
    </xf>
    <xf numFmtId="0" fontId="9" fillId="0" borderId="32" xfId="1" applyFont="1" applyBorder="1" applyAlignment="1">
      <alignment vertical="center" wrapText="1"/>
    </xf>
    <xf numFmtId="0" fontId="9" fillId="0" borderId="33" xfId="1" applyFont="1" applyBorder="1" applyAlignment="1">
      <alignment vertical="center" wrapText="1"/>
    </xf>
    <xf numFmtId="0" fontId="17" fillId="0" borderId="32" xfId="1" applyFont="1" applyBorder="1" applyAlignment="1">
      <alignment vertical="center" wrapText="1"/>
    </xf>
    <xf numFmtId="0" fontId="17" fillId="0" borderId="33" xfId="1" applyFont="1" applyBorder="1" applyAlignment="1">
      <alignment vertical="center" wrapText="1"/>
    </xf>
    <xf numFmtId="0" fontId="10" fillId="0" borderId="0" xfId="1" applyFont="1" applyAlignment="1">
      <alignment horizontal="left" vertical="center"/>
    </xf>
    <xf numFmtId="0" fontId="10" fillId="0" borderId="0" xfId="1" applyFont="1" applyAlignment="1">
      <alignment horizontal="left" vertical="center" wrapText="1"/>
    </xf>
    <xf numFmtId="0" fontId="10" fillId="0" borderId="0" xfId="1" applyFont="1" applyAlignment="1">
      <alignment horizontal="left" vertical="center" shrinkToFit="1"/>
    </xf>
    <xf numFmtId="0" fontId="10" fillId="0" borderId="0" xfId="1" applyFont="1" applyAlignment="1">
      <alignment horizontal="center" vertical="top" wrapText="1"/>
    </xf>
    <xf numFmtId="0" fontId="10" fillId="0" borderId="0" xfId="1" applyFont="1" applyAlignment="1">
      <alignment horizontal="left" vertical="top"/>
    </xf>
    <xf numFmtId="0" fontId="16" fillId="0" borderId="0" xfId="1" applyFont="1" applyAlignment="1">
      <alignment horizontal="center" vertical="center"/>
    </xf>
    <xf numFmtId="0" fontId="10" fillId="0" borderId="0" xfId="1" applyFont="1" applyAlignment="1">
      <alignment horizontal="center" vertical="center"/>
    </xf>
    <xf numFmtId="0" fontId="10" fillId="0" borderId="0" xfId="1" applyFont="1" applyAlignment="1">
      <alignment horizontal="distributed" vertical="distributed" wrapText="1"/>
    </xf>
    <xf numFmtId="0" fontId="10" fillId="0" borderId="0" xfId="1" applyFont="1" applyAlignment="1">
      <alignment horizontal="center" vertical="center" shrinkToFit="1"/>
    </xf>
    <xf numFmtId="0" fontId="16" fillId="0" borderId="0" xfId="1" applyFont="1" applyAlignment="1">
      <alignment horizontal="center" vertical="center" shrinkToFit="1"/>
    </xf>
    <xf numFmtId="0" fontId="10" fillId="0" borderId="0" xfId="1" applyFont="1" applyAlignment="1">
      <alignment horizontal="distributed" vertical="distributed"/>
    </xf>
    <xf numFmtId="0" fontId="10" fillId="0" borderId="0" xfId="1" applyFont="1" applyAlignment="1">
      <alignment horizontal="distributed" vertical="center" indent="1" shrinkToFit="1"/>
    </xf>
    <xf numFmtId="0" fontId="10" fillId="0" borderId="0" xfId="1" applyFont="1" applyAlignment="1">
      <alignment horizontal="left" vertical="center" wrapText="1" shrinkToFit="1"/>
    </xf>
    <xf numFmtId="183" fontId="10" fillId="0" borderId="0" xfId="1" applyNumberFormat="1" applyFont="1" applyAlignment="1">
      <alignment horizontal="center" vertical="center"/>
    </xf>
    <xf numFmtId="183" fontId="10" fillId="0" borderId="0" xfId="1" applyNumberFormat="1" applyFont="1" applyAlignment="1">
      <alignment horizontal="right" vertical="center"/>
    </xf>
    <xf numFmtId="0" fontId="16" fillId="0" borderId="0" xfId="0" applyFont="1" applyAlignment="1">
      <alignment horizontal="distributed" vertical="distributed" indent="1"/>
    </xf>
    <xf numFmtId="0" fontId="5" fillId="0" borderId="0" xfId="1" applyFont="1" applyAlignment="1">
      <alignment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26" xfId="1" applyFont="1" applyBorder="1" applyAlignment="1">
      <alignment horizontal="center" vertical="center"/>
    </xf>
    <xf numFmtId="0" fontId="8" fillId="0" borderId="120" xfId="1" applyFont="1" applyBorder="1" applyAlignment="1">
      <alignment horizontal="center" vertical="center"/>
    </xf>
    <xf numFmtId="0" fontId="11" fillId="0" borderId="0" xfId="1" applyFont="1" applyAlignment="1">
      <alignment horizontal="center" vertical="center" wrapText="1"/>
    </xf>
    <xf numFmtId="0" fontId="83" fillId="0" borderId="0" xfId="1" applyFont="1" applyAlignment="1">
      <alignment horizontal="justify" vertical="top" wrapText="1"/>
    </xf>
    <xf numFmtId="0" fontId="8" fillId="0" borderId="22" xfId="1" applyFont="1" applyBorder="1" applyAlignment="1">
      <alignment horizontal="center" vertical="center" wrapText="1" shrinkToFit="1"/>
    </xf>
    <xf numFmtId="0" fontId="8" fillId="0" borderId="72" xfId="1" applyFont="1" applyBorder="1" applyAlignment="1">
      <alignment horizontal="center" vertical="center" shrinkToFit="1"/>
    </xf>
    <xf numFmtId="0" fontId="8" fillId="0" borderId="26" xfId="1" applyFont="1" applyBorder="1" applyAlignment="1">
      <alignment horizontal="center" vertical="center" wrapText="1"/>
    </xf>
    <xf numFmtId="0" fontId="8" fillId="0" borderId="57" xfId="1" applyFont="1" applyBorder="1" applyAlignment="1">
      <alignment horizontal="center" vertical="center" wrapText="1"/>
    </xf>
    <xf numFmtId="0" fontId="8" fillId="0" borderId="58" xfId="1" applyFont="1" applyBorder="1" applyAlignment="1">
      <alignment horizontal="center" vertical="center"/>
    </xf>
    <xf numFmtId="0" fontId="8" fillId="0" borderId="10" xfId="1" applyFont="1" applyBorder="1" applyAlignment="1">
      <alignment horizontal="center" vertical="center"/>
    </xf>
    <xf numFmtId="0" fontId="8" fillId="0" borderId="27" xfId="1" applyFont="1" applyBorder="1" applyAlignment="1">
      <alignment horizontal="center" vertical="center"/>
    </xf>
    <xf numFmtId="0" fontId="8" fillId="0" borderId="17" xfId="1" applyFont="1" applyBorder="1" applyAlignment="1">
      <alignment horizontal="center" vertical="center"/>
    </xf>
    <xf numFmtId="0" fontId="8" fillId="0" borderId="18" xfId="1" applyFont="1" applyBorder="1" applyAlignment="1">
      <alignment horizontal="center" vertical="center"/>
    </xf>
    <xf numFmtId="0" fontId="8" fillId="4" borderId="30" xfId="1" applyFont="1" applyFill="1" applyBorder="1" applyAlignment="1" applyProtection="1">
      <alignment horizontal="left" vertical="top" wrapText="1"/>
      <protection locked="0"/>
    </xf>
    <xf numFmtId="0" fontId="8" fillId="4" borderId="31" xfId="1" applyFont="1" applyFill="1" applyBorder="1" applyAlignment="1" applyProtection="1">
      <alignment horizontal="left" vertical="top" wrapText="1"/>
      <protection locked="0"/>
    </xf>
    <xf numFmtId="0" fontId="8" fillId="4" borderId="20" xfId="1" applyFont="1" applyFill="1" applyBorder="1" applyAlignment="1" applyProtection="1">
      <alignment horizontal="left" vertical="top" wrapText="1"/>
      <protection locked="0"/>
    </xf>
    <xf numFmtId="0" fontId="1" fillId="0" borderId="0" xfId="1" applyAlignment="1">
      <alignment horizontal="left" vertical="top"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xf>
    <xf numFmtId="0" fontId="8" fillId="0" borderId="29" xfId="1" applyFont="1" applyBorder="1" applyAlignment="1">
      <alignment horizontal="left" vertical="center" wrapText="1" shrinkToFit="1"/>
    </xf>
    <xf numFmtId="0" fontId="2" fillId="0" borderId="0" xfId="1" applyFont="1" applyAlignment="1">
      <alignment horizontal="center" vertical="center"/>
    </xf>
    <xf numFmtId="0" fontId="17" fillId="0" borderId="0" xfId="1" applyFont="1" applyAlignment="1">
      <alignment horizontal="left" vertical="center"/>
    </xf>
    <xf numFmtId="0" fontId="10" fillId="0" borderId="32" xfId="1" applyFont="1" applyBorder="1" applyAlignment="1">
      <alignment horizontal="left" vertical="center" wrapText="1" shrinkToFit="1"/>
    </xf>
    <xf numFmtId="0" fontId="10" fillId="0" borderId="33" xfId="1" applyFont="1" applyBorder="1" applyAlignment="1">
      <alignment horizontal="left" vertical="center" wrapText="1" shrinkToFit="1"/>
    </xf>
    <xf numFmtId="0" fontId="14" fillId="0" borderId="0" xfId="1" applyFont="1" applyAlignment="1">
      <alignment horizontal="center" vertical="center"/>
    </xf>
    <xf numFmtId="0" fontId="7" fillId="0" borderId="32" xfId="1" applyFont="1" applyBorder="1" applyAlignment="1">
      <alignment horizontal="center" vertical="center"/>
    </xf>
    <xf numFmtId="0" fontId="7" fillId="0" borderId="33" xfId="1" applyFont="1" applyBorder="1" applyAlignment="1">
      <alignment horizontal="center" vertical="center"/>
    </xf>
    <xf numFmtId="0" fontId="7" fillId="4" borderId="32" xfId="1" applyFont="1" applyFill="1" applyBorder="1" applyAlignment="1" applyProtection="1">
      <alignment horizontal="center" vertical="center" shrinkToFit="1"/>
      <protection locked="0"/>
    </xf>
    <xf numFmtId="0" fontId="7" fillId="4" borderId="33" xfId="1" applyFont="1" applyFill="1" applyBorder="1" applyAlignment="1" applyProtection="1">
      <alignment horizontal="center" vertical="center" shrinkToFit="1"/>
      <protection locked="0"/>
    </xf>
    <xf numFmtId="0" fontId="7" fillId="4" borderId="29" xfId="1" applyFont="1" applyFill="1" applyBorder="1" applyAlignment="1" applyProtection="1">
      <alignment horizontal="center" vertical="center"/>
      <protection locked="0"/>
    </xf>
    <xf numFmtId="0" fontId="17" fillId="0" borderId="34" xfId="1" applyFont="1" applyBorder="1" applyAlignment="1">
      <alignment horizontal="left" vertical="center" shrinkToFit="1"/>
    </xf>
    <xf numFmtId="0" fontId="7" fillId="0" borderId="29" xfId="1" applyFont="1" applyBorder="1" applyAlignment="1">
      <alignment horizontal="center" vertical="center"/>
    </xf>
    <xf numFmtId="0" fontId="7" fillId="4" borderId="29" xfId="1" applyFont="1" applyFill="1" applyBorder="1" applyAlignment="1" applyProtection="1">
      <alignment horizontal="center" vertical="center" shrinkToFit="1"/>
      <protection locked="0"/>
    </xf>
    <xf numFmtId="0" fontId="7" fillId="4" borderId="29" xfId="1" applyFont="1" applyFill="1" applyBorder="1" applyAlignment="1" applyProtection="1">
      <alignment vertical="center" shrinkToFit="1"/>
      <protection locked="0"/>
    </xf>
    <xf numFmtId="0" fontId="7" fillId="0" borderId="0" xfId="1" applyFont="1" applyAlignment="1">
      <alignment horizontal="justify" vertical="top" wrapText="1"/>
    </xf>
    <xf numFmtId="0" fontId="7" fillId="0" borderId="0" xfId="1" applyFont="1" applyAlignment="1">
      <alignment horizontal="justify" vertical="top"/>
    </xf>
    <xf numFmtId="0" fontId="7" fillId="0" borderId="34" xfId="1" applyFont="1" applyBorder="1" applyAlignment="1">
      <alignment horizontal="left" vertical="top" wrapText="1"/>
    </xf>
    <xf numFmtId="0" fontId="7" fillId="0" borderId="0" xfId="1" applyFont="1" applyAlignment="1">
      <alignment horizontal="left" vertical="top" wrapText="1"/>
    </xf>
    <xf numFmtId="0" fontId="7" fillId="0" borderId="35" xfId="1" applyFont="1" applyBorder="1" applyAlignment="1">
      <alignment horizontal="left" vertical="top" wrapText="1"/>
    </xf>
    <xf numFmtId="0" fontId="7" fillId="0" borderId="36" xfId="1" applyFont="1" applyBorder="1" applyAlignment="1">
      <alignment horizontal="left" vertical="top" wrapText="1"/>
    </xf>
    <xf numFmtId="0" fontId="7" fillId="0" borderId="39" xfId="1" applyFont="1" applyBorder="1" applyAlignment="1">
      <alignment vertical="top" wrapText="1"/>
    </xf>
    <xf numFmtId="0" fontId="7" fillId="0" borderId="1" xfId="1" applyFont="1" applyBorder="1" applyAlignment="1">
      <alignment vertical="top" wrapText="1"/>
    </xf>
    <xf numFmtId="0" fontId="7" fillId="0" borderId="28" xfId="1" applyFont="1" applyBorder="1" applyAlignment="1">
      <alignment vertical="top" wrapText="1"/>
    </xf>
    <xf numFmtId="0" fontId="7" fillId="0" borderId="37" xfId="1" applyFont="1" applyBorder="1" applyAlignment="1">
      <alignment vertical="top" wrapText="1"/>
    </xf>
    <xf numFmtId="0" fontId="7" fillId="0" borderId="0" xfId="1" applyFont="1" applyAlignment="1">
      <alignment vertical="top" wrapText="1"/>
    </xf>
    <xf numFmtId="0" fontId="7" fillId="0" borderId="38" xfId="1" applyFont="1" applyBorder="1" applyAlignment="1">
      <alignment vertical="top" wrapText="1"/>
    </xf>
    <xf numFmtId="0" fontId="42" fillId="0" borderId="0" xfId="0" applyFont="1" applyAlignment="1">
      <alignment horizontal="left" vertical="center"/>
    </xf>
    <xf numFmtId="0" fontId="34" fillId="0" borderId="0" xfId="0" applyFont="1" applyAlignment="1">
      <alignment horizontal="justify" vertical="top" wrapText="1"/>
    </xf>
    <xf numFmtId="0" fontId="42" fillId="0" borderId="4" xfId="0" applyFont="1" applyBorder="1" applyAlignment="1">
      <alignment horizontal="left" vertical="center" wrapText="1"/>
    </xf>
    <xf numFmtId="0" fontId="42" fillId="0" borderId="0" xfId="0" applyFont="1" applyAlignment="1">
      <alignment horizontal="left" vertical="center" wrapText="1"/>
    </xf>
    <xf numFmtId="0" fontId="34" fillId="0" borderId="49" xfId="0" applyFont="1" applyBorder="1" applyAlignment="1">
      <alignment horizontal="justify" vertical="top" wrapText="1"/>
    </xf>
    <xf numFmtId="0" fontId="39" fillId="6" borderId="10" xfId="0" applyFont="1" applyFill="1" applyBorder="1" applyAlignment="1">
      <alignment horizontal="center" vertical="center" wrapText="1" shrinkToFit="1"/>
    </xf>
    <xf numFmtId="0" fontId="39" fillId="6" borderId="27" xfId="0" applyFont="1" applyFill="1" applyBorder="1" applyAlignment="1">
      <alignment horizontal="center" vertical="center" wrapText="1" shrinkToFit="1"/>
    </xf>
    <xf numFmtId="0" fontId="39" fillId="6" borderId="50" xfId="0" applyFont="1" applyFill="1" applyBorder="1" applyAlignment="1">
      <alignment horizontal="center" vertical="center"/>
    </xf>
    <xf numFmtId="0" fontId="39" fillId="6" borderId="27" xfId="0" applyFont="1" applyFill="1" applyBorder="1" applyAlignment="1">
      <alignment horizontal="center" vertical="center"/>
    </xf>
    <xf numFmtId="0" fontId="39" fillId="6" borderId="11" xfId="0" applyFont="1" applyFill="1" applyBorder="1" applyAlignment="1">
      <alignment horizontal="center" vertical="center"/>
    </xf>
    <xf numFmtId="179" fontId="41" fillId="0" borderId="15" xfId="4" applyNumberFormat="1" applyFont="1" applyBorder="1" applyAlignment="1" applyProtection="1">
      <alignment horizontal="right" vertical="center" indent="1"/>
    </xf>
    <xf numFmtId="179" fontId="41" fillId="0" borderId="47" xfId="4" applyNumberFormat="1" applyFont="1" applyBorder="1" applyAlignment="1" applyProtection="1">
      <alignment horizontal="right" vertical="center" indent="1"/>
    </xf>
    <xf numFmtId="179" fontId="41" fillId="0" borderId="48" xfId="4" applyNumberFormat="1" applyFont="1" applyBorder="1" applyAlignment="1" applyProtection="1">
      <alignment horizontal="right" vertical="center" indent="1"/>
    </xf>
    <xf numFmtId="179" fontId="41" fillId="0" borderId="48" xfId="4" applyNumberFormat="1" applyFont="1" applyFill="1" applyBorder="1" applyAlignment="1" applyProtection="1">
      <alignment horizontal="right" vertical="center" indent="1"/>
    </xf>
    <xf numFmtId="179" fontId="41" fillId="0" borderId="16" xfId="4" applyNumberFormat="1" applyFont="1" applyFill="1" applyBorder="1" applyAlignment="1" applyProtection="1">
      <alignment horizontal="right" vertical="center" indent="1"/>
    </xf>
    <xf numFmtId="49" fontId="37" fillId="4" borderId="47" xfId="0" applyNumberFormat="1" applyFont="1" applyFill="1" applyBorder="1" applyAlignment="1" applyProtection="1">
      <alignment horizontal="center" vertical="center"/>
      <protection locked="0"/>
    </xf>
    <xf numFmtId="49" fontId="37" fillId="4" borderId="48" xfId="0" applyNumberFormat="1" applyFont="1" applyFill="1" applyBorder="1" applyAlignment="1" applyProtection="1">
      <alignment horizontal="center" vertical="center"/>
      <protection locked="0"/>
    </xf>
    <xf numFmtId="0" fontId="38" fillId="5" borderId="17" xfId="0" applyFont="1" applyFill="1" applyBorder="1" applyAlignment="1">
      <alignment horizontal="center" vertical="center" wrapText="1"/>
    </xf>
    <xf numFmtId="0" fontId="38" fillId="5" borderId="19" xfId="0" applyFont="1" applyFill="1" applyBorder="1" applyAlignment="1">
      <alignment horizontal="center" vertical="center" wrapText="1"/>
    </xf>
    <xf numFmtId="179" fontId="37" fillId="0" borderId="15" xfId="4" applyNumberFormat="1" applyFont="1" applyFill="1" applyBorder="1" applyAlignment="1" applyProtection="1">
      <alignment horizontal="center" vertical="center"/>
    </xf>
    <xf numFmtId="179" fontId="37" fillId="0" borderId="16" xfId="4" applyNumberFormat="1" applyFont="1" applyFill="1" applyBorder="1" applyAlignment="1" applyProtection="1">
      <alignment horizontal="center" vertical="center"/>
    </xf>
    <xf numFmtId="0" fontId="21" fillId="0" borderId="0" xfId="0" applyFont="1" applyAlignment="1">
      <alignment horizontal="left" vertical="center"/>
    </xf>
    <xf numFmtId="0" fontId="23" fillId="0" borderId="0" xfId="0" applyFont="1" applyAlignment="1">
      <alignment horizontal="center" vertical="center"/>
    </xf>
    <xf numFmtId="0" fontId="30" fillId="0" borderId="0" xfId="0" applyFont="1" applyAlignment="1">
      <alignment horizontal="left" vertical="center" wrapText="1"/>
    </xf>
    <xf numFmtId="0" fontId="34" fillId="0" borderId="40" xfId="0" applyFont="1" applyBorder="1" applyAlignment="1">
      <alignment horizontal="center" vertical="center"/>
    </xf>
    <xf numFmtId="0" fontId="32" fillId="0" borderId="27" xfId="0" applyFont="1" applyBorder="1" applyAlignment="1">
      <alignment horizontal="left" vertical="center"/>
    </xf>
    <xf numFmtId="0" fontId="32" fillId="0" borderId="13" xfId="0" applyFont="1" applyBorder="1" applyAlignment="1">
      <alignment horizontal="left" vertical="center"/>
    </xf>
    <xf numFmtId="0" fontId="32" fillId="0" borderId="14" xfId="0" applyFont="1" applyBorder="1" applyAlignment="1">
      <alignment horizontal="left" vertical="center"/>
    </xf>
    <xf numFmtId="0" fontId="32" fillId="4" borderId="25" xfId="0" applyFont="1" applyFill="1" applyBorder="1" applyProtection="1">
      <alignment vertical="center"/>
      <protection locked="0"/>
    </xf>
    <xf numFmtId="0" fontId="32" fillId="4" borderId="29" xfId="0" applyFont="1" applyFill="1" applyBorder="1" applyProtection="1">
      <alignment vertical="center"/>
      <protection locked="0"/>
    </xf>
    <xf numFmtId="0" fontId="32" fillId="4" borderId="43" xfId="0" applyFont="1" applyFill="1" applyBorder="1" applyProtection="1">
      <alignment vertical="center"/>
      <protection locked="0"/>
    </xf>
    <xf numFmtId="0" fontId="34" fillId="0" borderId="23" xfId="0" applyFont="1" applyBorder="1" applyAlignment="1">
      <alignment horizontal="left" vertical="center"/>
    </xf>
    <xf numFmtId="0" fontId="34" fillId="0" borderId="44" xfId="0" applyFont="1" applyBorder="1" applyAlignment="1">
      <alignment horizontal="left" vertical="center"/>
    </xf>
    <xf numFmtId="0" fontId="34" fillId="0" borderId="24" xfId="0" applyFont="1" applyBorder="1" applyAlignment="1">
      <alignment horizontal="left" vertical="center"/>
    </xf>
    <xf numFmtId="0" fontId="34" fillId="0" borderId="4" xfId="0" applyFont="1" applyBorder="1" applyAlignment="1">
      <alignment horizontal="left" vertical="center"/>
    </xf>
    <xf numFmtId="0" fontId="34" fillId="0" borderId="0" xfId="0" applyFont="1" applyAlignment="1">
      <alignment horizontal="left" vertical="center"/>
    </xf>
    <xf numFmtId="0" fontId="34" fillId="0" borderId="5" xfId="0" applyFont="1" applyBorder="1" applyAlignment="1">
      <alignment horizontal="left" vertical="center"/>
    </xf>
    <xf numFmtId="178" fontId="35" fillId="0" borderId="23" xfId="0" applyNumberFormat="1" applyFont="1" applyBorder="1" applyAlignment="1" applyProtection="1">
      <alignment horizontal="center" vertical="center"/>
      <protection locked="0"/>
    </xf>
    <xf numFmtId="178" fontId="35" fillId="0" borderId="24" xfId="0" applyNumberFormat="1" applyFont="1" applyBorder="1" applyAlignment="1" applyProtection="1">
      <alignment horizontal="center" vertical="center"/>
      <protection locked="0"/>
    </xf>
    <xf numFmtId="0" fontId="36" fillId="5" borderId="12" xfId="0" applyFont="1" applyFill="1" applyBorder="1" applyAlignment="1">
      <alignment horizontal="center" vertical="center" wrapText="1"/>
    </xf>
    <xf numFmtId="0" fontId="36" fillId="5" borderId="14" xfId="0" applyFont="1" applyFill="1" applyBorder="1" applyAlignment="1">
      <alignment horizontal="center" vertical="center" wrapText="1"/>
    </xf>
    <xf numFmtId="0" fontId="35" fillId="4" borderId="23" xfId="0" applyFont="1" applyFill="1" applyBorder="1" applyAlignment="1" applyProtection="1">
      <alignment horizontal="center" vertical="center"/>
      <protection locked="0"/>
    </xf>
    <xf numFmtId="0" fontId="35" fillId="4" borderId="24" xfId="0" applyFont="1" applyFill="1" applyBorder="1" applyAlignment="1" applyProtection="1">
      <alignment horizontal="center" vertical="center"/>
      <protection locked="0"/>
    </xf>
    <xf numFmtId="0" fontId="41" fillId="0" borderId="114" xfId="0" applyFont="1" applyBorder="1" applyAlignment="1">
      <alignment horizontal="center" vertical="center"/>
    </xf>
    <xf numFmtId="0" fontId="41" fillId="0" borderId="115" xfId="0" applyFont="1" applyBorder="1" applyAlignment="1">
      <alignment horizontal="center" vertical="center"/>
    </xf>
    <xf numFmtId="0" fontId="41" fillId="0" borderId="117" xfId="0" applyFont="1" applyBorder="1" applyAlignment="1">
      <alignment horizontal="center" vertical="center"/>
    </xf>
    <xf numFmtId="0" fontId="41" fillId="0" borderId="118" xfId="0" applyFont="1" applyBorder="1" applyAlignment="1">
      <alignment horizontal="center" vertical="center"/>
    </xf>
    <xf numFmtId="0" fontId="22" fillId="0" borderId="75" xfId="0" applyFont="1" applyBorder="1" applyAlignment="1">
      <alignment horizontal="center" vertical="center"/>
    </xf>
    <xf numFmtId="0" fontId="22" fillId="0" borderId="91" xfId="0" applyFont="1" applyBorder="1" applyAlignment="1">
      <alignment horizontal="center" vertical="center"/>
    </xf>
    <xf numFmtId="0" fontId="22" fillId="0" borderId="81" xfId="0" applyFont="1" applyBorder="1" applyAlignment="1">
      <alignment horizontal="center" vertical="center"/>
    </xf>
    <xf numFmtId="0" fontId="22" fillId="0" borderId="111" xfId="0" applyFont="1" applyBorder="1" applyAlignment="1">
      <alignment horizontal="center" vertical="center"/>
    </xf>
    <xf numFmtId="0" fontId="41" fillId="0" borderId="112" xfId="0" applyFont="1" applyBorder="1" applyAlignment="1">
      <alignment horizontal="center" vertical="center"/>
    </xf>
    <xf numFmtId="0" fontId="41" fillId="0" borderId="113" xfId="0" applyFont="1" applyBorder="1" applyAlignment="1">
      <alignment horizontal="center" vertical="center"/>
    </xf>
    <xf numFmtId="0" fontId="22" fillId="0" borderId="106" xfId="0" applyFont="1" applyBorder="1" applyAlignment="1">
      <alignment horizontal="center" vertical="center"/>
    </xf>
    <xf numFmtId="0" fontId="22" fillId="0" borderId="108"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109" xfId="0" applyFont="1" applyBorder="1" applyAlignment="1">
      <alignment horizontal="center" vertical="center"/>
    </xf>
    <xf numFmtId="0" fontId="22" fillId="0" borderId="110" xfId="0" applyFont="1" applyBorder="1" applyAlignment="1">
      <alignment horizontal="center" vertical="center"/>
    </xf>
    <xf numFmtId="0" fontId="22" fillId="0" borderId="14" xfId="0" applyFont="1" applyBorder="1" applyAlignment="1">
      <alignment horizontal="center" vertical="center"/>
    </xf>
    <xf numFmtId="0" fontId="22" fillId="0" borderId="19" xfId="0" applyFont="1" applyBorder="1" applyAlignment="1">
      <alignment horizontal="center" vertical="center"/>
    </xf>
    <xf numFmtId="0" fontId="49" fillId="8" borderId="30" xfId="0" applyFont="1" applyFill="1" applyBorder="1" applyAlignment="1">
      <alignment horizontal="center" vertical="center"/>
    </xf>
    <xf numFmtId="0" fontId="49" fillId="8" borderId="31" xfId="0" applyFont="1" applyFill="1" applyBorder="1" applyAlignment="1">
      <alignment horizontal="center" vertical="center"/>
    </xf>
    <xf numFmtId="0" fontId="49" fillId="8" borderId="20" xfId="0" applyFont="1" applyFill="1" applyBorder="1" applyAlignment="1">
      <alignment horizontal="center" vertical="center"/>
    </xf>
    <xf numFmtId="0" fontId="22" fillId="0" borderId="105" xfId="0" applyFont="1" applyBorder="1" applyAlignment="1">
      <alignment horizontal="center" vertical="center"/>
    </xf>
    <xf numFmtId="0" fontId="22" fillId="0" borderId="107" xfId="0" applyFont="1" applyBorder="1" applyAlignment="1">
      <alignment horizontal="center" vertical="center"/>
    </xf>
    <xf numFmtId="0" fontId="22" fillId="0" borderId="75" xfId="0" applyFont="1" applyBorder="1" applyAlignment="1">
      <alignment horizontal="center" vertical="center" wrapText="1"/>
    </xf>
    <xf numFmtId="0" fontId="22" fillId="0" borderId="81" xfId="0" applyFont="1" applyBorder="1" applyAlignment="1">
      <alignment horizontal="center" vertical="center" wrapText="1"/>
    </xf>
    <xf numFmtId="0" fontId="53" fillId="0" borderId="75" xfId="0" applyFont="1" applyBorder="1" applyAlignment="1">
      <alignment horizontal="center" vertical="center" wrapText="1"/>
    </xf>
    <xf numFmtId="0" fontId="53" fillId="0" borderId="81" xfId="0" applyFont="1" applyBorder="1" applyAlignment="1">
      <alignment horizontal="center" vertical="center" wrapText="1"/>
    </xf>
    <xf numFmtId="0" fontId="22" fillId="0" borderId="95" xfId="0" applyFont="1" applyBorder="1" applyAlignment="1">
      <alignment horizontal="left" vertical="center"/>
    </xf>
    <xf numFmtId="0" fontId="22" fillId="0" borderId="78" xfId="0" applyFont="1" applyBorder="1" applyAlignment="1">
      <alignment horizontal="left" vertical="center"/>
    </xf>
    <xf numFmtId="38" fontId="22" fillId="0" borderId="78" xfId="4" applyFont="1" applyFill="1" applyBorder="1" applyAlignment="1" applyProtection="1">
      <alignment horizontal="right" vertical="center"/>
    </xf>
    <xf numFmtId="0" fontId="22" fillId="0" borderId="96" xfId="0" applyFont="1" applyBorder="1" applyAlignment="1">
      <alignment horizontal="center" vertical="center"/>
    </xf>
    <xf numFmtId="0" fontId="60" fillId="0" borderId="49" xfId="0" applyFont="1" applyBorder="1" applyAlignment="1">
      <alignment horizontal="left" vertical="center"/>
    </xf>
    <xf numFmtId="0" fontId="60" fillId="0" borderId="40" xfId="0" applyFont="1" applyBorder="1" applyAlignment="1">
      <alignment horizontal="left" vertical="center"/>
    </xf>
    <xf numFmtId="0" fontId="22" fillId="0" borderId="101" xfId="0" applyFont="1" applyBorder="1" applyAlignment="1">
      <alignment horizontal="left" vertical="center"/>
    </xf>
    <xf numFmtId="0" fontId="22" fillId="0" borderId="102" xfId="0" applyFont="1" applyBorder="1" applyAlignment="1">
      <alignment horizontal="left" vertical="center"/>
    </xf>
    <xf numFmtId="38" fontId="22" fillId="0" borderId="102" xfId="4" applyFont="1" applyFill="1" applyBorder="1" applyAlignment="1" applyProtection="1">
      <alignment horizontal="right" vertical="center"/>
    </xf>
    <xf numFmtId="0" fontId="22" fillId="0" borderId="103" xfId="0" applyFont="1" applyBorder="1" applyAlignment="1">
      <alignment horizontal="center" vertical="center"/>
    </xf>
    <xf numFmtId="0" fontId="61" fillId="0" borderId="2" xfId="0" applyFont="1" applyBorder="1" applyAlignment="1">
      <alignment horizontal="center" vertical="center"/>
    </xf>
    <xf numFmtId="0" fontId="61" fillId="0" borderId="49" xfId="0" applyFont="1" applyBorder="1" applyAlignment="1">
      <alignment horizontal="center" vertical="center"/>
    </xf>
    <xf numFmtId="0" fontId="61" fillId="0" borderId="71" xfId="0" applyFont="1" applyBorder="1" applyAlignment="1">
      <alignment horizontal="center" vertical="center"/>
    </xf>
    <xf numFmtId="0" fontId="61" fillId="0" borderId="65" xfId="0" applyFont="1" applyBorder="1" applyAlignment="1">
      <alignment horizontal="center" vertical="center"/>
    </xf>
    <xf numFmtId="0" fontId="61" fillId="0" borderId="40" xfId="0" applyFont="1" applyBorder="1" applyAlignment="1">
      <alignment horizontal="center" vertical="center"/>
    </xf>
    <xf numFmtId="0" fontId="61" fillId="0" borderId="104" xfId="0" applyFont="1" applyBorder="1" applyAlignment="1">
      <alignment horizontal="center" vertical="center"/>
    </xf>
    <xf numFmtId="3" fontId="22" fillId="0" borderId="13" xfId="0" applyNumberFormat="1" applyFont="1" applyBorder="1" applyAlignment="1">
      <alignment horizontal="right" vertical="center"/>
    </xf>
    <xf numFmtId="3" fontId="22" fillId="0" borderId="18" xfId="0" applyNumberFormat="1" applyFont="1" applyBorder="1" applyAlignment="1">
      <alignment horizontal="right" vertical="center"/>
    </xf>
    <xf numFmtId="0" fontId="50" fillId="5" borderId="68" xfId="0" applyFont="1" applyFill="1" applyBorder="1" applyAlignment="1">
      <alignment horizontal="center" vertical="center"/>
    </xf>
    <xf numFmtId="0" fontId="50" fillId="5" borderId="62" xfId="0" applyFont="1" applyFill="1" applyBorder="1" applyAlignment="1">
      <alignment horizontal="center" vertical="center"/>
    </xf>
    <xf numFmtId="0" fontId="58" fillId="0" borderId="2" xfId="0" applyFont="1" applyBorder="1" applyAlignment="1">
      <alignment horizontal="center" vertical="center"/>
    </xf>
    <xf numFmtId="0" fontId="58" fillId="0" borderId="71" xfId="0" applyFont="1" applyBorder="1" applyAlignment="1">
      <alignment horizontal="center" vertical="center"/>
    </xf>
    <xf numFmtId="0" fontId="58" fillId="0" borderId="4" xfId="0" applyFont="1" applyBorder="1" applyAlignment="1">
      <alignment horizontal="center" vertical="center"/>
    </xf>
    <xf numFmtId="0" fontId="58" fillId="0" borderId="38" xfId="0" applyFont="1" applyBorder="1" applyAlignment="1">
      <alignment horizontal="center" vertical="center"/>
    </xf>
    <xf numFmtId="0" fontId="58" fillId="0" borderId="21" xfId="0" applyFont="1" applyBorder="1" applyAlignment="1">
      <alignment horizontal="center" vertical="center"/>
    </xf>
    <xf numFmtId="0" fontId="58" fillId="0" borderId="28" xfId="0" applyFont="1" applyBorder="1" applyAlignment="1">
      <alignment horizontal="center" vertical="center"/>
    </xf>
    <xf numFmtId="0" fontId="52" fillId="0" borderId="39" xfId="0" applyFont="1" applyBorder="1" applyAlignment="1">
      <alignment vertical="center" shrinkToFit="1"/>
    </xf>
    <xf numFmtId="0" fontId="52" fillId="0" borderId="1" xfId="0" applyFont="1" applyBorder="1" applyAlignment="1">
      <alignment vertical="center" shrinkToFit="1"/>
    </xf>
    <xf numFmtId="0" fontId="52" fillId="0" borderId="28" xfId="0" applyFont="1" applyBorder="1" applyAlignment="1">
      <alignment vertical="center" shrinkToFit="1"/>
    </xf>
    <xf numFmtId="0" fontId="52" fillId="0" borderId="32" xfId="0" applyFont="1" applyBorder="1" applyAlignment="1">
      <alignment vertical="center" shrinkToFit="1"/>
    </xf>
    <xf numFmtId="0" fontId="52" fillId="0" borderId="44" xfId="0" applyFont="1" applyBorder="1" applyAlignment="1">
      <alignment vertical="center" shrinkToFit="1"/>
    </xf>
    <xf numFmtId="0" fontId="52" fillId="0" borderId="33" xfId="0" applyFont="1" applyBorder="1" applyAlignment="1">
      <alignment vertical="center" shrinkToFit="1"/>
    </xf>
    <xf numFmtId="0" fontId="22" fillId="0" borderId="74" xfId="0" applyFont="1" applyBorder="1" applyAlignment="1">
      <alignment horizontal="left" vertical="center"/>
    </xf>
    <xf numFmtId="0" fontId="22" fillId="0" borderId="75" xfId="0" applyFont="1" applyBorder="1" applyAlignment="1">
      <alignment horizontal="left" vertical="center"/>
    </xf>
    <xf numFmtId="0" fontId="22" fillId="0" borderId="77" xfId="0" applyFont="1" applyBorder="1" applyAlignment="1">
      <alignment horizontal="left" vertical="center"/>
    </xf>
    <xf numFmtId="38" fontId="22" fillId="0" borderId="75" xfId="4" applyFont="1" applyFill="1" applyBorder="1" applyAlignment="1" applyProtection="1">
      <alignment horizontal="right" vertical="center"/>
    </xf>
    <xf numFmtId="0" fontId="22" fillId="0" borderId="76" xfId="0" applyFont="1" applyBorder="1" applyAlignment="1">
      <alignment horizontal="center" vertical="center"/>
    </xf>
    <xf numFmtId="0" fontId="22" fillId="0" borderId="79" xfId="0" applyFont="1" applyBorder="1" applyAlignment="1">
      <alignment horizontal="center" vertical="center"/>
    </xf>
    <xf numFmtId="0" fontId="22" fillId="0" borderId="80" xfId="0" applyFont="1" applyBorder="1" applyAlignment="1">
      <alignment horizontal="left" vertical="center"/>
    </xf>
    <xf numFmtId="0" fontId="22" fillId="0" borderId="81" xfId="0" applyFont="1" applyBorder="1" applyAlignment="1">
      <alignment horizontal="left" vertical="center"/>
    </xf>
    <xf numFmtId="38" fontId="22" fillId="0" borderId="81" xfId="4" applyFont="1" applyFill="1" applyBorder="1" applyAlignment="1" applyProtection="1">
      <alignment horizontal="right" vertical="center"/>
    </xf>
    <xf numFmtId="0" fontId="22" fillId="0" borderId="82" xfId="0" applyFont="1" applyBorder="1" applyAlignment="1">
      <alignment horizontal="center" vertical="center"/>
    </xf>
    <xf numFmtId="0" fontId="52" fillId="0" borderId="32" xfId="0" applyFont="1" applyBorder="1" applyAlignment="1">
      <alignment horizontal="left" vertical="center" shrinkToFit="1"/>
    </xf>
    <xf numFmtId="0" fontId="52" fillId="0" borderId="44" xfId="0" applyFont="1" applyBorder="1" applyAlignment="1">
      <alignment horizontal="left" vertical="center" shrinkToFit="1"/>
    </xf>
    <xf numFmtId="0" fontId="52" fillId="0" borderId="33" xfId="0" applyFont="1" applyBorder="1" applyAlignment="1">
      <alignment horizontal="left" vertical="center" shrinkToFit="1"/>
    </xf>
    <xf numFmtId="0" fontId="22" fillId="0" borderId="2" xfId="0" applyFont="1" applyBorder="1" applyAlignment="1">
      <alignment horizontal="left" vertical="center"/>
    </xf>
    <xf numFmtId="0" fontId="22" fillId="0" borderId="49" xfId="0" applyFont="1" applyBorder="1" applyAlignment="1">
      <alignment horizontal="left" vertical="center"/>
    </xf>
    <xf numFmtId="0" fontId="22" fillId="0" borderId="84" xfId="0" applyFont="1" applyBorder="1" applyAlignment="1">
      <alignment horizontal="left" vertical="center"/>
    </xf>
    <xf numFmtId="0" fontId="22" fillId="0" borderId="87" xfId="0" applyFont="1" applyBorder="1" applyAlignment="1">
      <alignment horizontal="left" vertical="center"/>
    </xf>
    <xf numFmtId="0" fontId="22" fillId="0" borderId="88" xfId="0" applyFont="1" applyBorder="1" applyAlignment="1">
      <alignment horizontal="left" vertical="center"/>
    </xf>
    <xf numFmtId="0" fontId="22" fillId="0" borderId="89" xfId="0" applyFont="1" applyBorder="1" applyAlignment="1">
      <alignment horizontal="left" vertical="center"/>
    </xf>
    <xf numFmtId="38" fontId="22" fillId="0" borderId="85" xfId="4" applyFont="1" applyFill="1" applyBorder="1" applyAlignment="1" applyProtection="1">
      <alignment horizontal="right" vertical="center"/>
    </xf>
    <xf numFmtId="38" fontId="22" fillId="0" borderId="49" xfId="4" applyFont="1" applyFill="1" applyBorder="1" applyAlignment="1" applyProtection="1">
      <alignment horizontal="right" vertical="center"/>
    </xf>
    <xf numFmtId="38" fontId="22" fillId="0" borderId="84" xfId="4" applyFont="1" applyFill="1" applyBorder="1" applyAlignment="1" applyProtection="1">
      <alignment horizontal="right" vertical="center"/>
    </xf>
    <xf numFmtId="38" fontId="22" fillId="0" borderId="90" xfId="4" applyFont="1" applyFill="1" applyBorder="1" applyAlignment="1" applyProtection="1">
      <alignment horizontal="right" vertical="center"/>
    </xf>
    <xf numFmtId="38" fontId="22" fillId="0" borderId="88" xfId="4" applyFont="1" applyFill="1" applyBorder="1" applyAlignment="1" applyProtection="1">
      <alignment horizontal="right" vertical="center"/>
    </xf>
    <xf numFmtId="38" fontId="22" fillId="0" borderId="89" xfId="4" applyFont="1" applyFill="1" applyBorder="1" applyAlignment="1" applyProtection="1">
      <alignment horizontal="right" vertical="center"/>
    </xf>
    <xf numFmtId="0" fontId="22" fillId="0" borderId="86" xfId="0" applyFont="1" applyBorder="1" applyAlignment="1">
      <alignment horizontal="center" vertical="center"/>
    </xf>
    <xf numFmtId="0" fontId="22" fillId="0" borderId="92" xfId="0" applyFont="1" applyBorder="1" applyAlignment="1">
      <alignment horizontal="center" vertical="center"/>
    </xf>
    <xf numFmtId="0" fontId="22" fillId="0" borderId="93" xfId="0" applyFont="1" applyBorder="1" applyAlignment="1">
      <alignment horizontal="center" vertical="center"/>
    </xf>
    <xf numFmtId="0" fontId="22" fillId="0" borderId="94" xfId="0" applyFont="1" applyBorder="1" applyAlignment="1">
      <alignment horizontal="center" vertical="center"/>
    </xf>
    <xf numFmtId="0" fontId="22" fillId="0" borderId="97" xfId="0" applyFont="1" applyBorder="1" applyAlignment="1">
      <alignment horizontal="center" vertical="center"/>
    </xf>
    <xf numFmtId="0" fontId="22" fillId="0" borderId="98" xfId="0" applyFont="1" applyBorder="1" applyAlignment="1">
      <alignment horizontal="center" vertical="center"/>
    </xf>
    <xf numFmtId="0" fontId="22" fillId="0" borderId="99" xfId="0" applyFont="1" applyBorder="1" applyAlignment="1">
      <alignment horizontal="center" vertical="center"/>
    </xf>
    <xf numFmtId="0" fontId="58" fillId="0" borderId="15" xfId="0" applyFont="1" applyBorder="1" applyAlignment="1">
      <alignment horizontal="right" vertical="center"/>
    </xf>
    <xf numFmtId="0" fontId="58" fillId="0" borderId="100" xfId="0" applyFont="1" applyBorder="1" applyAlignment="1">
      <alignment horizontal="right" vertical="center"/>
    </xf>
    <xf numFmtId="0" fontId="58" fillId="0" borderId="47" xfId="0" applyFont="1" applyBorder="1" applyAlignment="1">
      <alignment horizontal="right" vertical="center"/>
    </xf>
    <xf numFmtId="0" fontId="97" fillId="0" borderId="30" xfId="0" applyFont="1" applyBorder="1" applyAlignment="1">
      <alignment horizontal="center" vertical="center"/>
    </xf>
    <xf numFmtId="0" fontId="97" fillId="0" borderId="31" xfId="0" applyFont="1" applyBorder="1" applyAlignment="1">
      <alignment horizontal="center" vertical="center"/>
    </xf>
    <xf numFmtId="0" fontId="97" fillId="0" borderId="20" xfId="0" applyFont="1" applyBorder="1" applyAlignment="1">
      <alignment horizontal="center" vertical="center"/>
    </xf>
    <xf numFmtId="0" fontId="22" fillId="0" borderId="61" xfId="0" applyFont="1" applyBorder="1" applyAlignment="1">
      <alignment horizontal="left" vertical="center"/>
    </xf>
    <xf numFmtId="0" fontId="22" fillId="0" borderId="62" xfId="0" applyFont="1" applyBorder="1" applyAlignment="1">
      <alignment horizontal="left" vertical="center"/>
    </xf>
    <xf numFmtId="0" fontId="25" fillId="5" borderId="63" xfId="0" applyFont="1" applyFill="1" applyBorder="1" applyAlignment="1">
      <alignment horizontal="center" vertical="center" wrapText="1"/>
    </xf>
    <xf numFmtId="0" fontId="25" fillId="5" borderId="64" xfId="0" applyFont="1" applyFill="1" applyBorder="1" applyAlignment="1">
      <alignment horizontal="center" vertical="center" wrapText="1"/>
    </xf>
    <xf numFmtId="0" fontId="41" fillId="0" borderId="63" xfId="0" applyFont="1" applyBorder="1" applyAlignment="1">
      <alignment horizontal="center" vertical="center"/>
    </xf>
    <xf numFmtId="0" fontId="41" fillId="0" borderId="64" xfId="0" applyFont="1" applyBorder="1" applyAlignment="1">
      <alignment horizontal="center" vertical="center"/>
    </xf>
    <xf numFmtId="49" fontId="26" fillId="0" borderId="63" xfId="0" applyNumberFormat="1" applyFont="1" applyBorder="1" applyAlignment="1">
      <alignment horizontal="center" vertical="center"/>
    </xf>
    <xf numFmtId="0" fontId="26" fillId="0" borderId="63" xfId="0" applyFont="1" applyBorder="1" applyAlignment="1">
      <alignment horizontal="center" vertical="center"/>
    </xf>
    <xf numFmtId="0" fontId="26" fillId="0" borderId="64" xfId="0" applyFont="1" applyBorder="1" applyAlignment="1">
      <alignment horizontal="center" vertical="center"/>
    </xf>
    <xf numFmtId="0" fontId="27" fillId="5" borderId="63" xfId="0" applyFont="1" applyFill="1" applyBorder="1" applyAlignment="1">
      <alignment horizontal="center" vertical="center" wrapText="1"/>
    </xf>
    <xf numFmtId="0" fontId="27" fillId="5" borderId="64" xfId="0" applyFont="1" applyFill="1" applyBorder="1" applyAlignment="1">
      <alignment horizontal="center" vertical="center" wrapText="1"/>
    </xf>
    <xf numFmtId="3" fontId="28" fillId="0" borderId="2" xfId="4" applyNumberFormat="1" applyFont="1" applyBorder="1" applyAlignment="1" applyProtection="1">
      <alignment horizontal="right" vertical="center"/>
    </xf>
    <xf numFmtId="3" fontId="28" fillId="0" borderId="49" xfId="4" applyNumberFormat="1" applyFont="1" applyBorder="1" applyAlignment="1" applyProtection="1">
      <alignment horizontal="right" vertical="center"/>
    </xf>
    <xf numFmtId="3" fontId="28" fillId="0" borderId="65" xfId="4" applyNumberFormat="1" applyFont="1" applyBorder="1" applyAlignment="1" applyProtection="1">
      <alignment horizontal="right" vertical="center"/>
    </xf>
    <xf numFmtId="3" fontId="28" fillId="0" borderId="40" xfId="4" applyNumberFormat="1" applyFont="1" applyBorder="1" applyAlignment="1" applyProtection="1">
      <alignment horizontal="right" vertical="center"/>
    </xf>
    <xf numFmtId="0" fontId="22" fillId="0" borderId="3" xfId="0" applyFont="1" applyBorder="1" applyAlignment="1">
      <alignment horizontal="center" vertical="center"/>
    </xf>
    <xf numFmtId="0" fontId="22" fillId="0" borderId="66" xfId="0" applyFont="1" applyBorder="1" applyAlignment="1">
      <alignment horizontal="center" vertical="center"/>
    </xf>
    <xf numFmtId="0" fontId="51" fillId="5" borderId="30" xfId="0" applyFont="1" applyFill="1" applyBorder="1" applyAlignment="1">
      <alignment horizontal="center" vertical="center"/>
    </xf>
    <xf numFmtId="0" fontId="51" fillId="5" borderId="31" xfId="0" applyFont="1" applyFill="1" applyBorder="1" applyAlignment="1">
      <alignment horizontal="center" vertical="center"/>
    </xf>
    <xf numFmtId="0" fontId="51" fillId="5" borderId="20" xfId="0" applyFont="1" applyFill="1" applyBorder="1" applyAlignment="1">
      <alignment horizontal="center" vertical="center"/>
    </xf>
    <xf numFmtId="0" fontId="53" fillId="0" borderId="2" xfId="0" applyFont="1" applyBorder="1" applyAlignment="1">
      <alignment horizontal="left" vertical="top" wrapText="1"/>
    </xf>
    <xf numFmtId="0" fontId="53" fillId="0" borderId="49" xfId="0" applyFont="1" applyBorder="1" applyAlignment="1">
      <alignment horizontal="left" vertical="top" wrapText="1"/>
    </xf>
    <xf numFmtId="0" fontId="53" fillId="0" borderId="3" xfId="0" applyFont="1" applyBorder="1" applyAlignment="1">
      <alignment horizontal="left" vertical="top" wrapText="1"/>
    </xf>
    <xf numFmtId="0" fontId="53" fillId="0" borderId="4" xfId="0" applyFont="1" applyBorder="1" applyAlignment="1">
      <alignment horizontal="left" vertical="top" wrapText="1"/>
    </xf>
    <xf numFmtId="0" fontId="53" fillId="0" borderId="0" xfId="0" applyFont="1" applyAlignment="1">
      <alignment horizontal="left" vertical="top" wrapText="1"/>
    </xf>
    <xf numFmtId="0" fontId="53" fillId="0" borderId="5" xfId="0" applyFont="1" applyBorder="1" applyAlignment="1">
      <alignment horizontal="left" vertical="top" wrapText="1"/>
    </xf>
    <xf numFmtId="0" fontId="53" fillId="0" borderId="65" xfId="0" applyFont="1" applyBorder="1" applyAlignment="1">
      <alignment horizontal="left" vertical="top" wrapText="1"/>
    </xf>
    <xf numFmtId="0" fontId="53" fillId="0" borderId="40" xfId="0" applyFont="1" applyBorder="1" applyAlignment="1">
      <alignment horizontal="left" vertical="top" wrapText="1"/>
    </xf>
    <xf numFmtId="0" fontId="53" fillId="0" borderId="66" xfId="0" applyFont="1" applyBorder="1" applyAlignment="1">
      <alignment horizontal="left" vertical="top" wrapText="1"/>
    </xf>
    <xf numFmtId="0" fontId="51" fillId="5" borderId="2" xfId="0" applyFont="1" applyFill="1" applyBorder="1" applyAlignment="1">
      <alignment horizontal="center" vertical="center"/>
    </xf>
    <xf numFmtId="0" fontId="51" fillId="5" borderId="49" xfId="0" applyFont="1" applyFill="1" applyBorder="1" applyAlignment="1">
      <alignment horizontal="center" vertical="center"/>
    </xf>
    <xf numFmtId="0" fontId="51" fillId="5" borderId="4" xfId="0" applyFont="1" applyFill="1" applyBorder="1" applyAlignment="1">
      <alignment horizontal="center" vertical="center"/>
    </xf>
    <xf numFmtId="0" fontId="51" fillId="5" borderId="0" xfId="0" applyFont="1" applyFill="1" applyAlignment="1">
      <alignment horizontal="center" vertical="center"/>
    </xf>
    <xf numFmtId="0" fontId="51" fillId="5" borderId="65" xfId="0" applyFont="1" applyFill="1" applyBorder="1" applyAlignment="1">
      <alignment horizontal="center" vertical="center"/>
    </xf>
    <xf numFmtId="0" fontId="51" fillId="5" borderId="40" xfId="0" applyFont="1" applyFill="1" applyBorder="1" applyAlignment="1">
      <alignment horizontal="center" vertical="center"/>
    </xf>
    <xf numFmtId="0" fontId="51" fillId="5" borderId="67" xfId="0" applyFont="1" applyFill="1" applyBorder="1" applyAlignment="1">
      <alignment horizontal="center" vertical="center"/>
    </xf>
    <xf numFmtId="0" fontId="51" fillId="5" borderId="3" xfId="0" applyFont="1" applyFill="1" applyBorder="1" applyAlignment="1">
      <alignment horizontal="center" vertical="center"/>
    </xf>
    <xf numFmtId="0" fontId="51" fillId="5" borderId="37" xfId="0" applyFont="1" applyFill="1" applyBorder="1" applyAlignment="1">
      <alignment horizontal="center" vertical="center"/>
    </xf>
    <xf numFmtId="0" fontId="51" fillId="5" borderId="5" xfId="0" applyFont="1" applyFill="1" applyBorder="1" applyAlignment="1">
      <alignment horizontal="center" vertical="center"/>
    </xf>
    <xf numFmtId="0" fontId="51" fillId="5" borderId="60" xfId="0" applyFont="1" applyFill="1" applyBorder="1" applyAlignment="1">
      <alignment horizontal="center" vertical="center"/>
    </xf>
    <xf numFmtId="0" fontId="51" fillId="5" borderId="66" xfId="0" applyFont="1" applyFill="1" applyBorder="1" applyAlignment="1">
      <alignment horizontal="center" vertical="center"/>
    </xf>
    <xf numFmtId="0" fontId="57" fillId="5" borderId="61" xfId="0" applyFont="1" applyFill="1" applyBorder="1" applyAlignment="1">
      <alignment horizontal="center" vertical="center"/>
    </xf>
    <xf numFmtId="0" fontId="57" fillId="5" borderId="68" xfId="0" applyFont="1" applyFill="1" applyBorder="1" applyAlignment="1">
      <alignment horizontal="center" vertical="center"/>
    </xf>
    <xf numFmtId="0" fontId="50" fillId="5" borderId="69" xfId="0" applyFont="1" applyFill="1" applyBorder="1" applyAlignment="1">
      <alignment horizontal="center" vertical="center"/>
    </xf>
    <xf numFmtId="0" fontId="50" fillId="5" borderId="31" xfId="0" applyFont="1" applyFill="1" applyBorder="1" applyAlignment="1">
      <alignment horizontal="center" vertical="center"/>
    </xf>
    <xf numFmtId="0" fontId="50" fillId="5" borderId="70" xfId="0" applyFont="1" applyFill="1" applyBorder="1" applyAlignment="1">
      <alignment horizontal="center" vertical="center"/>
    </xf>
    <xf numFmtId="0" fontId="62" fillId="0" borderId="0" xfId="1" applyFont="1" applyAlignment="1">
      <alignment horizontal="center" vertical="center"/>
    </xf>
    <xf numFmtId="0" fontId="13" fillId="0" borderId="0" xfId="1" applyFont="1" applyAlignment="1">
      <alignment horizontal="left" vertical="top" wrapText="1"/>
    </xf>
    <xf numFmtId="0" fontId="67" fillId="4" borderId="35" xfId="0" applyFont="1" applyFill="1" applyBorder="1" applyAlignment="1" applyProtection="1">
      <alignment horizontal="left" vertical="top" wrapText="1"/>
      <protection locked="0"/>
    </xf>
    <xf numFmtId="0" fontId="67" fillId="4" borderId="34" xfId="0" applyFont="1" applyFill="1" applyBorder="1" applyAlignment="1" applyProtection="1">
      <alignment horizontal="left" vertical="top" wrapText="1"/>
      <protection locked="0"/>
    </xf>
    <xf numFmtId="0" fontId="67" fillId="4" borderId="36" xfId="0" applyFont="1" applyFill="1" applyBorder="1" applyAlignment="1" applyProtection="1">
      <alignment horizontal="left" vertical="top" wrapText="1"/>
      <protection locked="0"/>
    </xf>
    <xf numFmtId="0" fontId="67" fillId="4" borderId="37" xfId="0" applyFont="1" applyFill="1" applyBorder="1" applyAlignment="1" applyProtection="1">
      <alignment horizontal="left" vertical="top" wrapText="1"/>
      <protection locked="0"/>
    </xf>
    <xf numFmtId="0" fontId="67" fillId="4" borderId="0" xfId="0" applyFont="1" applyFill="1" applyAlignment="1" applyProtection="1">
      <alignment horizontal="left" vertical="top" wrapText="1"/>
      <protection locked="0"/>
    </xf>
    <xf numFmtId="0" fontId="67" fillId="4" borderId="38" xfId="0" applyFont="1" applyFill="1" applyBorder="1" applyAlignment="1" applyProtection="1">
      <alignment horizontal="left" vertical="top" wrapText="1"/>
      <protection locked="0"/>
    </xf>
    <xf numFmtId="0" fontId="67" fillId="4" borderId="39" xfId="0" applyFont="1" applyFill="1" applyBorder="1" applyAlignment="1" applyProtection="1">
      <alignment horizontal="left" vertical="top" wrapText="1"/>
      <protection locked="0"/>
    </xf>
    <xf numFmtId="0" fontId="67" fillId="4" borderId="1" xfId="0" applyFont="1" applyFill="1" applyBorder="1" applyAlignment="1" applyProtection="1">
      <alignment horizontal="left" vertical="top" wrapText="1"/>
      <protection locked="0"/>
    </xf>
    <xf numFmtId="0" fontId="67" fillId="4" borderId="28" xfId="0" applyFont="1" applyFill="1" applyBorder="1" applyAlignment="1" applyProtection="1">
      <alignment horizontal="left" vertical="top" wrapText="1"/>
      <protection locked="0"/>
    </xf>
    <xf numFmtId="0" fontId="67" fillId="0" borderId="29" xfId="0" applyFont="1" applyBorder="1" applyAlignment="1">
      <alignment horizontal="center" vertical="center"/>
    </xf>
    <xf numFmtId="0" fontId="66" fillId="0" borderId="34" xfId="0" applyFont="1" applyBorder="1" applyAlignment="1">
      <alignment horizontal="left" vertical="center"/>
    </xf>
    <xf numFmtId="0" fontId="66" fillId="0" borderId="36" xfId="0" applyFont="1" applyBorder="1" applyAlignment="1">
      <alignment horizontal="left" vertical="center"/>
    </xf>
    <xf numFmtId="0" fontId="67" fillId="0" borderId="7" xfId="0" applyFont="1" applyBorder="1" applyAlignment="1">
      <alignment horizontal="center" vertical="top"/>
    </xf>
    <xf numFmtId="0" fontId="67" fillId="0" borderId="72" xfId="0" applyFont="1" applyBorder="1" applyAlignment="1">
      <alignment horizontal="center" vertical="top"/>
    </xf>
    <xf numFmtId="0" fontId="67" fillId="4" borderId="29" xfId="0" applyFont="1" applyFill="1" applyBorder="1" applyAlignment="1" applyProtection="1">
      <alignment horizontal="center" vertical="center" shrinkToFit="1"/>
      <protection locked="0"/>
    </xf>
    <xf numFmtId="0" fontId="67" fillId="4" borderId="32" xfId="0" applyFont="1" applyFill="1" applyBorder="1" applyAlignment="1" applyProtection="1">
      <alignment horizontal="center" vertical="center" shrinkToFit="1"/>
      <protection locked="0"/>
    </xf>
    <xf numFmtId="0" fontId="67" fillId="4" borderId="44" xfId="0" applyFont="1" applyFill="1" applyBorder="1" applyAlignment="1" applyProtection="1">
      <alignment horizontal="center" vertical="center" shrinkToFit="1"/>
      <protection locked="0"/>
    </xf>
    <xf numFmtId="0" fontId="67" fillId="4" borderId="33" xfId="0" applyFont="1" applyFill="1" applyBorder="1" applyAlignment="1" applyProtection="1">
      <alignment horizontal="center" vertical="center" shrinkToFit="1"/>
      <protection locked="0"/>
    </xf>
    <xf numFmtId="0" fontId="66" fillId="0" borderId="0" xfId="0" applyFont="1" applyAlignment="1">
      <alignment horizontal="left" vertical="center"/>
    </xf>
    <xf numFmtId="0" fontId="66" fillId="0" borderId="34" xfId="0" applyFont="1" applyBorder="1" applyAlignment="1">
      <alignment horizontal="distributed" vertical="center"/>
    </xf>
    <xf numFmtId="0" fontId="66" fillId="0" borderId="1" xfId="0" applyFont="1" applyBorder="1" applyAlignment="1">
      <alignment horizontal="distributed" vertical="center"/>
    </xf>
    <xf numFmtId="0" fontId="66" fillId="0" borderId="34" xfId="0" applyFont="1" applyBorder="1" applyAlignment="1">
      <alignment horizontal="center" vertical="center"/>
    </xf>
    <xf numFmtId="0" fontId="66" fillId="0" borderId="1" xfId="0" applyFont="1" applyBorder="1" applyAlignment="1">
      <alignment horizontal="center" vertical="center"/>
    </xf>
    <xf numFmtId="0" fontId="67" fillId="0" borderId="34" xfId="0" applyFont="1" applyBorder="1" applyAlignment="1">
      <alignment horizontal="center" vertical="center"/>
    </xf>
    <xf numFmtId="0" fontId="67" fillId="0" borderId="1" xfId="0" applyFont="1" applyBorder="1" applyAlignment="1">
      <alignment horizontal="center" vertical="center"/>
    </xf>
    <xf numFmtId="184" fontId="67" fillId="0" borderId="34" xfId="0" applyNumberFormat="1" applyFont="1" applyBorder="1" applyAlignment="1">
      <alignment horizontal="center" vertical="center"/>
    </xf>
    <xf numFmtId="184" fontId="67" fillId="0" borderId="1" xfId="0" applyNumberFormat="1" applyFont="1" applyBorder="1" applyAlignment="1">
      <alignment horizontal="center" vertical="center"/>
    </xf>
    <xf numFmtId="0" fontId="64" fillId="4" borderId="35" xfId="0" applyFont="1" applyFill="1" applyBorder="1" applyAlignment="1" applyProtection="1">
      <alignment horizontal="left" vertical="top" wrapText="1"/>
      <protection locked="0"/>
    </xf>
    <xf numFmtId="0" fontId="64" fillId="4" borderId="34" xfId="0" applyFont="1" applyFill="1" applyBorder="1" applyAlignment="1" applyProtection="1">
      <alignment horizontal="left" vertical="top" wrapText="1"/>
      <protection locked="0"/>
    </xf>
    <xf numFmtId="0" fontId="64" fillId="4" borderId="36" xfId="0" applyFont="1" applyFill="1" applyBorder="1" applyAlignment="1" applyProtection="1">
      <alignment horizontal="left" vertical="top" wrapText="1"/>
      <protection locked="0"/>
    </xf>
    <xf numFmtId="0" fontId="64" fillId="4" borderId="37" xfId="0" applyFont="1" applyFill="1" applyBorder="1" applyAlignment="1" applyProtection="1">
      <alignment horizontal="left" vertical="top" wrapText="1"/>
      <protection locked="0"/>
    </xf>
    <xf numFmtId="0" fontId="64" fillId="4" borderId="0" xfId="0" applyFont="1" applyFill="1" applyAlignment="1" applyProtection="1">
      <alignment horizontal="left" vertical="top" wrapText="1"/>
      <protection locked="0"/>
    </xf>
    <xf numFmtId="0" fontId="64" fillId="4" borderId="38" xfId="0" applyFont="1" applyFill="1" applyBorder="1" applyAlignment="1" applyProtection="1">
      <alignment horizontal="left" vertical="top" wrapText="1"/>
      <protection locked="0"/>
    </xf>
    <xf numFmtId="0" fontId="64" fillId="4" borderId="39" xfId="0" applyFont="1" applyFill="1" applyBorder="1" applyAlignment="1" applyProtection="1">
      <alignment horizontal="left" vertical="top" wrapText="1"/>
      <protection locked="0"/>
    </xf>
    <xf numFmtId="0" fontId="64" fillId="4" borderId="1" xfId="0" applyFont="1" applyFill="1" applyBorder="1" applyAlignment="1" applyProtection="1">
      <alignment horizontal="left" vertical="top" wrapText="1"/>
      <protection locked="0"/>
    </xf>
    <xf numFmtId="0" fontId="64" fillId="4" borderId="28" xfId="0" applyFont="1" applyFill="1" applyBorder="1" applyAlignment="1" applyProtection="1">
      <alignment horizontal="left" vertical="top" wrapText="1"/>
      <protection locked="0"/>
    </xf>
    <xf numFmtId="0" fontId="65" fillId="0" borderId="0" xfId="0" applyFont="1" applyAlignment="1">
      <alignment horizontal="left" vertical="center" shrinkToFit="1"/>
    </xf>
    <xf numFmtId="0" fontId="67" fillId="0" borderId="44" xfId="0" applyFont="1" applyBorder="1" applyAlignment="1">
      <alignment horizontal="left" vertical="center" wrapText="1" shrinkToFit="1"/>
    </xf>
    <xf numFmtId="0" fontId="66" fillId="0" borderId="0" xfId="0" applyFont="1" applyAlignment="1">
      <alignment horizontal="distributed" vertical="center" shrinkToFit="1"/>
    </xf>
    <xf numFmtId="0" fontId="66" fillId="0" borderId="1" xfId="0" applyFont="1" applyBorder="1" applyAlignment="1">
      <alignment horizontal="distributed" vertical="center" shrinkToFit="1"/>
    </xf>
    <xf numFmtId="0" fontId="66" fillId="0" borderId="0" xfId="0" applyFont="1" applyAlignment="1">
      <alignment horizontal="center" vertical="center"/>
    </xf>
    <xf numFmtId="0" fontId="67" fillId="0" borderId="0" xfId="0" applyFont="1" applyAlignment="1">
      <alignment horizontal="center" vertical="center"/>
    </xf>
    <xf numFmtId="0" fontId="66" fillId="0" borderId="0" xfId="0" applyFont="1" applyAlignment="1">
      <alignment horizontal="center" vertical="center" shrinkToFit="1"/>
    </xf>
    <xf numFmtId="0" fontId="66" fillId="0" borderId="1" xfId="0" applyFont="1" applyBorder="1" applyAlignment="1">
      <alignment horizontal="center" vertical="center" shrinkToFit="1"/>
    </xf>
    <xf numFmtId="0" fontId="7" fillId="0" borderId="32" xfId="1" applyFont="1" applyBorder="1" applyAlignment="1">
      <alignment horizontal="justify" vertical="center" wrapText="1"/>
    </xf>
    <xf numFmtId="0" fontId="7" fillId="0" borderId="33" xfId="1" applyFont="1" applyBorder="1" applyAlignment="1">
      <alignment horizontal="justify" vertical="center" wrapText="1"/>
    </xf>
    <xf numFmtId="0" fontId="7" fillId="0" borderId="29" xfId="1" applyFont="1" applyBorder="1" applyAlignment="1">
      <alignment horizontal="justify" vertical="center" wrapText="1"/>
    </xf>
    <xf numFmtId="0" fontId="7" fillId="4" borderId="120"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4" borderId="7"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4" borderId="72"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18" fillId="0" borderId="35" xfId="1" applyFont="1" applyBorder="1" applyAlignment="1">
      <alignment horizontal="justify" vertical="center" wrapText="1"/>
    </xf>
    <xf numFmtId="0" fontId="18" fillId="0" borderId="36" xfId="1" applyFont="1" applyBorder="1" applyAlignment="1">
      <alignment horizontal="justify" vertical="center" wrapText="1"/>
    </xf>
    <xf numFmtId="0" fontId="7" fillId="0" borderId="37" xfId="1" applyFont="1" applyBorder="1" applyAlignment="1">
      <alignment horizontal="justify" vertical="top" wrapText="1"/>
    </xf>
    <xf numFmtId="0" fontId="7" fillId="0" borderId="38" xfId="1" applyFont="1" applyBorder="1" applyAlignment="1">
      <alignment horizontal="justify" vertical="top" wrapText="1"/>
    </xf>
    <xf numFmtId="0" fontId="7" fillId="0" borderId="32" xfId="1" applyFont="1" applyBorder="1" applyAlignment="1">
      <alignment horizontal="left" vertical="center" wrapText="1"/>
    </xf>
    <xf numFmtId="0" fontId="7" fillId="0" borderId="33" xfId="1" applyFont="1" applyBorder="1" applyAlignment="1">
      <alignment horizontal="left" vertical="center" wrapText="1"/>
    </xf>
    <xf numFmtId="0" fontId="69" fillId="0" borderId="0" xfId="1" applyFont="1" applyAlignment="1">
      <alignment horizontal="center" vertical="center"/>
    </xf>
    <xf numFmtId="0" fontId="7" fillId="0" borderId="32" xfId="1" applyFont="1" applyBorder="1" applyAlignment="1">
      <alignment horizontal="center" vertical="center" wrapText="1"/>
    </xf>
    <xf numFmtId="0" fontId="7" fillId="0" borderId="33" xfId="1" applyFont="1" applyBorder="1" applyAlignment="1">
      <alignment horizontal="center" vertical="center" wrapText="1"/>
    </xf>
    <xf numFmtId="0" fontId="7" fillId="8" borderId="120"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7" fillId="8" borderId="7"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7" fillId="8" borderId="72"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18" fillId="8" borderId="35" xfId="1" applyFont="1" applyFill="1" applyBorder="1" applyAlignment="1">
      <alignment horizontal="justify" vertical="center" wrapText="1"/>
    </xf>
    <xf numFmtId="0" fontId="18" fillId="8" borderId="36" xfId="1" applyFont="1" applyFill="1" applyBorder="1" applyAlignment="1">
      <alignment horizontal="justify" vertical="center" wrapText="1"/>
    </xf>
    <xf numFmtId="0" fontId="7" fillId="8" borderId="37" xfId="1" applyFont="1" applyFill="1" applyBorder="1" applyAlignment="1">
      <alignment horizontal="justify" vertical="top" wrapText="1"/>
    </xf>
    <xf numFmtId="0" fontId="7" fillId="8" borderId="38" xfId="1" applyFont="1" applyFill="1" applyBorder="1" applyAlignment="1">
      <alignment horizontal="justify" vertical="top" wrapText="1"/>
    </xf>
    <xf numFmtId="0" fontId="70" fillId="7" borderId="0" xfId="0" applyFont="1" applyFill="1" applyAlignment="1">
      <alignment horizontal="left" vertical="center" wrapText="1"/>
    </xf>
    <xf numFmtId="0" fontId="70" fillId="7" borderId="0" xfId="0" applyFont="1" applyFill="1" applyAlignment="1">
      <alignment horizontal="center" vertical="center" wrapText="1"/>
    </xf>
    <xf numFmtId="0" fontId="71" fillId="0" borderId="0" xfId="0" applyFont="1" applyAlignment="1">
      <alignment vertical="center" wrapText="1"/>
    </xf>
    <xf numFmtId="0" fontId="70" fillId="7" borderId="0" xfId="0" applyFont="1" applyFill="1" applyAlignment="1">
      <alignment vertical="center" wrapText="1"/>
    </xf>
    <xf numFmtId="0" fontId="70" fillId="7" borderId="0" xfId="0" applyFont="1" applyFill="1" applyAlignment="1">
      <alignment horizontal="left" vertical="top" wrapText="1"/>
    </xf>
    <xf numFmtId="0" fontId="72" fillId="7" borderId="0" xfId="0" applyFont="1" applyFill="1" applyAlignment="1">
      <alignment horizontal="center" vertical="center"/>
    </xf>
    <xf numFmtId="0" fontId="73" fillId="7" borderId="0" xfId="0" applyFont="1" applyFill="1" applyAlignment="1">
      <alignment horizontal="left" vertical="center" wrapText="1"/>
    </xf>
    <xf numFmtId="0" fontId="70" fillId="7" borderId="0" xfId="0" applyFont="1" applyFill="1" applyAlignment="1">
      <alignment horizontal="center" vertical="center"/>
    </xf>
    <xf numFmtId="49" fontId="70" fillId="7" borderId="0" xfId="0" applyNumberFormat="1" applyFont="1" applyFill="1" applyAlignment="1">
      <alignment horizontal="center" vertical="top"/>
    </xf>
    <xf numFmtId="0" fontId="70" fillId="7" borderId="0" xfId="0" applyFont="1" applyFill="1" applyAlignment="1">
      <alignment vertical="top" wrapText="1"/>
    </xf>
    <xf numFmtId="183" fontId="70" fillId="7" borderId="0" xfId="0" applyNumberFormat="1" applyFont="1" applyFill="1" applyAlignment="1">
      <alignment horizontal="right" vertical="center"/>
    </xf>
    <xf numFmtId="0" fontId="70" fillId="7" borderId="0" xfId="0" applyFont="1" applyFill="1" applyAlignment="1">
      <alignment horizontal="left" vertical="center"/>
    </xf>
    <xf numFmtId="0" fontId="71" fillId="7" borderId="0" xfId="0" applyFont="1" applyFill="1" applyAlignment="1">
      <alignment horizontal="left" vertical="center" wrapText="1" shrinkToFit="1"/>
    </xf>
    <xf numFmtId="0" fontId="71" fillId="7" borderId="0" xfId="0" applyFont="1" applyFill="1" applyAlignment="1">
      <alignment horizontal="left" vertical="center" shrinkToFit="1"/>
    </xf>
    <xf numFmtId="0" fontId="70" fillId="7" borderId="0" xfId="0" applyFont="1" applyFill="1" applyAlignment="1">
      <alignment horizontal="justify" vertical="center"/>
    </xf>
    <xf numFmtId="0" fontId="70" fillId="0" borderId="0" xfId="0" applyFont="1" applyAlignment="1">
      <alignment horizontal="justify" vertical="center" wrapText="1"/>
    </xf>
    <xf numFmtId="0" fontId="71" fillId="7" borderId="0" xfId="0" applyFont="1" applyFill="1" applyAlignment="1">
      <alignment horizontal="center" vertical="center" shrinkToFit="1"/>
    </xf>
    <xf numFmtId="0" fontId="84" fillId="0" borderId="0" xfId="1" applyFont="1" applyAlignment="1">
      <alignment horizontal="center" vertical="center" wrapText="1" shrinkToFit="1"/>
    </xf>
    <xf numFmtId="0" fontId="84" fillId="0" borderId="1" xfId="1" applyFont="1" applyBorder="1" applyAlignment="1">
      <alignment horizontal="center" vertical="center" wrapText="1" shrinkToFit="1"/>
    </xf>
    <xf numFmtId="0" fontId="84" fillId="0" borderId="0" xfId="1" applyFont="1" applyAlignment="1">
      <alignment horizontal="center" vertical="center" wrapText="1"/>
    </xf>
    <xf numFmtId="0" fontId="84" fillId="0" borderId="1" xfId="1" applyFont="1" applyBorder="1" applyAlignment="1">
      <alignment horizontal="center" vertical="center" wrapText="1"/>
    </xf>
    <xf numFmtId="0" fontId="84" fillId="0" borderId="0" xfId="0" applyFont="1" applyAlignment="1">
      <alignment horizontal="center" vertical="center" wrapText="1"/>
    </xf>
    <xf numFmtId="0" fontId="84" fillId="0" borderId="1" xfId="0" applyFont="1" applyBorder="1" applyAlignment="1">
      <alignment horizontal="center" vertical="center" wrapText="1"/>
    </xf>
    <xf numFmtId="0" fontId="84" fillId="0" borderId="0" xfId="1" applyFont="1" applyAlignment="1">
      <alignment horizontal="center" vertical="center"/>
    </xf>
    <xf numFmtId="0" fontId="84" fillId="0" borderId="1" xfId="1" applyFont="1" applyBorder="1" applyAlignment="1">
      <alignment horizontal="center" vertical="center"/>
    </xf>
    <xf numFmtId="49" fontId="0" fillId="4" borderId="32" xfId="0" applyNumberFormat="1" applyFill="1" applyBorder="1" applyAlignment="1" applyProtection="1">
      <alignment horizontal="center" vertical="center" shrinkToFit="1"/>
      <protection locked="0"/>
    </xf>
    <xf numFmtId="49" fontId="0" fillId="4" borderId="44" xfId="0" applyNumberFormat="1" applyFill="1" applyBorder="1" applyAlignment="1" applyProtection="1">
      <alignment horizontal="center" vertical="center" shrinkToFit="1"/>
      <protection locked="0"/>
    </xf>
    <xf numFmtId="49" fontId="0" fillId="4" borderId="33" xfId="0" applyNumberFormat="1" applyFill="1" applyBorder="1" applyAlignment="1" applyProtection="1">
      <alignment horizontal="center" vertical="center" shrinkToFit="1"/>
      <protection locked="0"/>
    </xf>
  </cellXfs>
  <cellStyles count="6">
    <cellStyle name="パーセント 2" xfId="3" xr:uid="{74003BB9-69AA-422A-B77E-E9BC23F5ABCB}"/>
    <cellStyle name="桁区切り" xfId="4" builtinId="6"/>
    <cellStyle name="桁区切り 2" xfId="2" xr:uid="{52E90319-0988-4022-90B7-1A5AF4C3FC3B}"/>
    <cellStyle name="標準" xfId="0" builtinId="0"/>
    <cellStyle name="標準 2" xfId="1" xr:uid="{590595E7-5AAC-4A75-A9BD-55A80A42A43D}"/>
    <cellStyle name="標準 3" xfId="5" xr:uid="{B54445F4-0DE6-4966-8D53-EF7FFE581378}"/>
  </cellStyles>
  <dxfs count="20">
    <dxf>
      <fill>
        <patternFill>
          <bgColor theme="0" tint="-0.24994659260841701"/>
        </patternFill>
      </fill>
    </dxf>
    <dxf>
      <fill>
        <patternFill>
          <bgColor theme="0" tint="-0.34998626667073579"/>
        </patternFill>
      </fill>
    </dxf>
    <dxf>
      <fill>
        <patternFill>
          <bgColor theme="0" tint="-0.34998626667073579"/>
        </patternFill>
      </fill>
    </dxf>
    <dxf>
      <font>
        <color rgb="FF9C0006"/>
      </font>
      <fill>
        <patternFill>
          <bgColor rgb="FFFFC7CE"/>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ont>
        <color rgb="FFFF0000"/>
      </font>
      <fill>
        <patternFill>
          <bgColor rgb="FFFFFF00"/>
        </patternFill>
      </fill>
    </dxf>
    <dxf>
      <fill>
        <patternFill>
          <bgColor theme="0" tint="-0.24994659260841701"/>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22/11/relationships/FeaturePropertyBag" Target="featurePropertyBag/featurePropertyBag.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9</xdr:col>
      <xdr:colOff>76200</xdr:colOff>
      <xdr:row>0</xdr:row>
      <xdr:rowOff>120650</xdr:rowOff>
    </xdr:from>
    <xdr:to>
      <xdr:col>10</xdr:col>
      <xdr:colOff>1704975</xdr:colOff>
      <xdr:row>1</xdr:row>
      <xdr:rowOff>114300</xdr:rowOff>
    </xdr:to>
    <xdr:sp macro="" textlink="">
      <xdr:nvSpPr>
        <xdr:cNvPr id="2" name="テキスト ボックス 1">
          <a:extLst>
            <a:ext uri="{FF2B5EF4-FFF2-40B4-BE49-F238E27FC236}">
              <a16:creationId xmlns:a16="http://schemas.microsoft.com/office/drawing/2014/main" id="{F194C6CD-801F-44B2-A297-7C5E4AAFD56B}"/>
            </a:ext>
          </a:extLst>
        </xdr:cNvPr>
        <xdr:cNvSpPr txBox="1">
          <a:spLocks noChangeArrowheads="1"/>
        </xdr:cNvSpPr>
      </xdr:nvSpPr>
      <xdr:spPr bwMode="auto">
        <a:xfrm>
          <a:off x="5486400" y="120650"/>
          <a:ext cx="2847975" cy="222250"/>
        </a:xfrm>
        <a:prstGeom prst="rect">
          <a:avLst/>
        </a:prstGeom>
        <a:noFill/>
        <a:ln w="6350">
          <a:solidFill>
            <a:srgbClr val="000000"/>
          </a:solidFill>
          <a:miter lim="800000"/>
          <a:headEnd/>
          <a:tailEnd/>
        </a:ln>
      </xdr:spPr>
      <xdr:txBody>
        <a:bodyPr vertOverflow="clip" wrap="square" lIns="91440" tIns="45720" rIns="91440" bIns="45720" anchor="t" upright="1"/>
        <a:lstStyle/>
        <a:p>
          <a:pPr algn="ctr" rtl="0">
            <a:defRPr sz="1000"/>
          </a:pPr>
          <a:r>
            <a:rPr lang="ja-JP" altLang="en-US" sz="1200" b="0" i="0" u="none" strike="noStrike" baseline="0">
              <a:solidFill>
                <a:srgbClr val="000000"/>
              </a:solidFill>
              <a:latin typeface="ＭＳ 明朝"/>
              <a:ea typeface="ＭＳ 明朝"/>
            </a:rPr>
            <a:t>（令和８年度第１・２期公募用）</a:t>
          </a:r>
        </a:p>
      </xdr:txBody>
    </xdr:sp>
    <xdr:clientData/>
  </xdr:twoCellAnchor>
  <xdr:twoCellAnchor editAs="oneCell">
    <xdr:from>
      <xdr:col>1</xdr:col>
      <xdr:colOff>285750</xdr:colOff>
      <xdr:row>5</xdr:row>
      <xdr:rowOff>12700</xdr:rowOff>
    </xdr:from>
    <xdr:to>
      <xdr:col>2</xdr:col>
      <xdr:colOff>0</xdr:colOff>
      <xdr:row>6</xdr:row>
      <xdr:rowOff>142875</xdr:rowOff>
    </xdr:to>
    <xdr:sp macro="" textlink="">
      <xdr:nvSpPr>
        <xdr:cNvPr id="3" name="CheckBox1" hidden="1">
          <a:extLst>
            <a:ext uri="{63B3BB69-23CF-44E3-9099-C40C66FF867C}">
              <a14:compatExt xmlns:a14="http://schemas.microsoft.com/office/drawing/2010/main" spid="_x0000_s2049"/>
            </a:ext>
            <a:ext uri="{FF2B5EF4-FFF2-40B4-BE49-F238E27FC236}">
              <a16:creationId xmlns:a16="http://schemas.microsoft.com/office/drawing/2014/main" id="{9724E863-29D3-4CFE-BAD0-06BB0E7A6A70}"/>
            </a:ext>
          </a:extLst>
        </xdr:cNvPr>
        <xdr:cNvSpPr/>
      </xdr:nvSpPr>
      <xdr:spPr bwMode="auto">
        <a:xfrm>
          <a:off x="466725" y="1152525"/>
          <a:ext cx="247650" cy="358775"/>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xdr:col>
      <xdr:colOff>285750</xdr:colOff>
      <xdr:row>5</xdr:row>
      <xdr:rowOff>12700</xdr:rowOff>
    </xdr:from>
    <xdr:to>
      <xdr:col>4</xdr:col>
      <xdr:colOff>57150</xdr:colOff>
      <xdr:row>6</xdr:row>
      <xdr:rowOff>142875</xdr:rowOff>
    </xdr:to>
    <xdr:sp macro="" textlink="">
      <xdr:nvSpPr>
        <xdr:cNvPr id="4" name="CheckBox2" hidden="1">
          <a:extLst>
            <a:ext uri="{63B3BB69-23CF-44E3-9099-C40C66FF867C}">
              <a14:compatExt xmlns:a14="http://schemas.microsoft.com/office/drawing/2010/main" spid="_x0000_s2050"/>
            </a:ext>
            <a:ext uri="{FF2B5EF4-FFF2-40B4-BE49-F238E27FC236}">
              <a16:creationId xmlns:a16="http://schemas.microsoft.com/office/drawing/2014/main" id="{91728607-B6E2-4A30-A010-C50CC80E7990}"/>
            </a:ext>
          </a:extLst>
        </xdr:cNvPr>
        <xdr:cNvSpPr/>
      </xdr:nvSpPr>
      <xdr:spPr bwMode="auto">
        <a:xfrm>
          <a:off x="2095500" y="1152525"/>
          <a:ext cx="247650" cy="358775"/>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13</xdr:row>
      <xdr:rowOff>0</xdr:rowOff>
    </xdr:from>
    <xdr:to>
      <xdr:col>4</xdr:col>
      <xdr:colOff>0</xdr:colOff>
      <xdr:row>14</xdr:row>
      <xdr:rowOff>0</xdr:rowOff>
    </xdr:to>
    <xdr:cxnSp macro="">
      <xdr:nvCxnSpPr>
        <xdr:cNvPr id="2" name="直線コネクタ 1">
          <a:extLst>
            <a:ext uri="{FF2B5EF4-FFF2-40B4-BE49-F238E27FC236}">
              <a16:creationId xmlns:a16="http://schemas.microsoft.com/office/drawing/2014/main" id="{59D293C0-70BE-4F56-9627-8E8BD03D9B45}"/>
            </a:ext>
          </a:extLst>
        </xdr:cNvPr>
        <xdr:cNvCxnSpPr/>
      </xdr:nvCxnSpPr>
      <xdr:spPr>
        <a:xfrm flipV="1">
          <a:off x="1460500" y="5715000"/>
          <a:ext cx="1092200" cy="50800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15</xdr:row>
      <xdr:rowOff>0</xdr:rowOff>
    </xdr:from>
    <xdr:to>
      <xdr:col>4</xdr:col>
      <xdr:colOff>0</xdr:colOff>
      <xdr:row>16</xdr:row>
      <xdr:rowOff>0</xdr:rowOff>
    </xdr:to>
    <xdr:cxnSp macro="">
      <xdr:nvCxnSpPr>
        <xdr:cNvPr id="3" name="直線コネクタ 2">
          <a:extLst>
            <a:ext uri="{FF2B5EF4-FFF2-40B4-BE49-F238E27FC236}">
              <a16:creationId xmlns:a16="http://schemas.microsoft.com/office/drawing/2014/main" id="{10C99577-45B2-4C4F-8B07-A6C3E718064B}"/>
            </a:ext>
          </a:extLst>
        </xdr:cNvPr>
        <xdr:cNvCxnSpPr/>
      </xdr:nvCxnSpPr>
      <xdr:spPr>
        <a:xfrm flipV="1">
          <a:off x="1460500" y="6731000"/>
          <a:ext cx="1092200" cy="50800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7</xdr:row>
      <xdr:rowOff>0</xdr:rowOff>
    </xdr:from>
    <xdr:to>
      <xdr:col>4</xdr:col>
      <xdr:colOff>0</xdr:colOff>
      <xdr:row>8</xdr:row>
      <xdr:rowOff>0</xdr:rowOff>
    </xdr:to>
    <xdr:cxnSp macro="">
      <xdr:nvCxnSpPr>
        <xdr:cNvPr id="4" name="直線コネクタ 3">
          <a:extLst>
            <a:ext uri="{FF2B5EF4-FFF2-40B4-BE49-F238E27FC236}">
              <a16:creationId xmlns:a16="http://schemas.microsoft.com/office/drawing/2014/main" id="{AD560CC1-2269-4E4A-93EB-7E08D4132A3E}"/>
            </a:ext>
          </a:extLst>
        </xdr:cNvPr>
        <xdr:cNvCxnSpPr/>
      </xdr:nvCxnSpPr>
      <xdr:spPr>
        <a:xfrm flipV="1">
          <a:off x="1460500" y="2667000"/>
          <a:ext cx="1092200" cy="50800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285750</xdr:colOff>
      <xdr:row>5</xdr:row>
      <xdr:rowOff>12700</xdr:rowOff>
    </xdr:from>
    <xdr:to>
      <xdr:col>2</xdr:col>
      <xdr:colOff>0</xdr:colOff>
      <xdr:row>6</xdr:row>
      <xdr:rowOff>0</xdr:rowOff>
    </xdr:to>
    <xdr:sp macro="" textlink="">
      <xdr:nvSpPr>
        <xdr:cNvPr id="2" name="CheckBox1" hidden="1">
          <a:extLst>
            <a:ext uri="{63B3BB69-23CF-44E3-9099-C40C66FF867C}">
              <a14:compatExt xmlns:a14="http://schemas.microsoft.com/office/drawing/2010/main" spid="_x0000_s2049"/>
            </a:ext>
            <a:ext uri="{FF2B5EF4-FFF2-40B4-BE49-F238E27FC236}">
              <a16:creationId xmlns:a16="http://schemas.microsoft.com/office/drawing/2014/main" id="{6A05E9AD-A1D2-4C6C-8D2C-A32919F11786}"/>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xdr:col>
      <xdr:colOff>285750</xdr:colOff>
      <xdr:row>5</xdr:row>
      <xdr:rowOff>12700</xdr:rowOff>
    </xdr:from>
    <xdr:to>
      <xdr:col>4</xdr:col>
      <xdr:colOff>0</xdr:colOff>
      <xdr:row>6</xdr:row>
      <xdr:rowOff>0</xdr:rowOff>
    </xdr:to>
    <xdr:sp macro="" textlink="">
      <xdr:nvSpPr>
        <xdr:cNvPr id="3" name="CheckBox2" hidden="1">
          <a:extLst>
            <a:ext uri="{63B3BB69-23CF-44E3-9099-C40C66FF867C}">
              <a14:compatExt xmlns:a14="http://schemas.microsoft.com/office/drawing/2010/main" spid="_x0000_s2050"/>
            </a:ext>
            <a:ext uri="{FF2B5EF4-FFF2-40B4-BE49-F238E27FC236}">
              <a16:creationId xmlns:a16="http://schemas.microsoft.com/office/drawing/2014/main" id="{C462E8D8-5E63-4744-B4C0-128C4EEF710E}"/>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138545</xdr:colOff>
      <xdr:row>23</xdr:row>
      <xdr:rowOff>0</xdr:rowOff>
    </xdr:from>
    <xdr:to>
      <xdr:col>5</xdr:col>
      <xdr:colOff>866</xdr:colOff>
      <xdr:row>26</xdr:row>
      <xdr:rowOff>0</xdr:rowOff>
    </xdr:to>
    <xdr:sp macro="" textlink="">
      <xdr:nvSpPr>
        <xdr:cNvPr id="2" name="左中かっこ 1">
          <a:extLst>
            <a:ext uri="{FF2B5EF4-FFF2-40B4-BE49-F238E27FC236}">
              <a16:creationId xmlns:a16="http://schemas.microsoft.com/office/drawing/2014/main" id="{852771AC-2585-4F18-9520-5A11E987BCFD}"/>
            </a:ext>
          </a:extLst>
        </xdr:cNvPr>
        <xdr:cNvSpPr/>
      </xdr:nvSpPr>
      <xdr:spPr>
        <a:xfrm>
          <a:off x="5551920" y="11268075"/>
          <a:ext cx="602096" cy="2286000"/>
        </a:xfrm>
        <a:prstGeom prst="leftBrace">
          <a:avLst>
            <a:gd name="adj1" fmla="val 39566"/>
            <a:gd name="adj2" fmla="val 5074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627529</xdr:colOff>
      <xdr:row>28</xdr:row>
      <xdr:rowOff>49579</xdr:rowOff>
    </xdr:from>
    <xdr:to>
      <xdr:col>21</xdr:col>
      <xdr:colOff>102352</xdr:colOff>
      <xdr:row>39</xdr:row>
      <xdr:rowOff>58755</xdr:rowOff>
    </xdr:to>
    <xdr:sp macro="" textlink="">
      <xdr:nvSpPr>
        <xdr:cNvPr id="2" name="角丸四角形吹き出し 2">
          <a:extLst>
            <a:ext uri="{FF2B5EF4-FFF2-40B4-BE49-F238E27FC236}">
              <a16:creationId xmlns:a16="http://schemas.microsoft.com/office/drawing/2014/main" id="{F87074E9-E9BF-4EF6-808A-4ECEAED522A6}"/>
            </a:ext>
          </a:extLst>
        </xdr:cNvPr>
        <xdr:cNvSpPr/>
      </xdr:nvSpPr>
      <xdr:spPr>
        <a:xfrm>
          <a:off x="10400179" y="5818554"/>
          <a:ext cx="3249898" cy="2365026"/>
        </a:xfrm>
        <a:prstGeom prst="wedgeRoundRectCallout">
          <a:avLst>
            <a:gd name="adj1" fmla="val -64370"/>
            <a:gd name="adj2" fmla="val -13206"/>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Key</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Performance</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Indicator</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）とは、業績管理評価のための重要な指標のことをいい、日本語では「重要業績評価指標」と訳されます。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例えば、次のような事業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が考えられます。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例：ホームページアクセス数、</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SNS</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フォロワー数、外国人観光客誘致数など</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a:solidFill>
                <a:srgbClr val="FF0000"/>
              </a:solidFill>
              <a:latin typeface="ＭＳ Ｐゴシック" panose="020B0600070205080204" pitchFamily="50" charset="-128"/>
              <a:ea typeface="ＭＳ Ｐゴシック" panose="020B0600070205080204" pitchFamily="50" charset="-128"/>
            </a:rPr>
            <a:t>※</a:t>
          </a:r>
          <a:r>
            <a:rPr kumimoji="1" lang="ja-JP" altLang="en-US" sz="1100">
              <a:solidFill>
                <a:srgbClr val="FF0000"/>
              </a:solidFill>
              <a:latin typeface="ＭＳ Ｐゴシック" panose="020B0600070205080204" pitchFamily="50" charset="-128"/>
              <a:ea typeface="ＭＳ Ｐゴシック" panose="020B0600070205080204" pitchFamily="50" charset="-128"/>
            </a:rPr>
            <a:t>補助事業計画書で設定した事業ＫＰＩ（短期）を記載してください。</a:t>
          </a:r>
        </a:p>
      </xdr:txBody>
    </xdr:sp>
    <xdr:clientData/>
  </xdr:twoCellAnchor>
  <xdr:twoCellAnchor>
    <xdr:from>
      <xdr:col>1</xdr:col>
      <xdr:colOff>0</xdr:colOff>
      <xdr:row>1</xdr:row>
      <xdr:rowOff>0</xdr:rowOff>
    </xdr:from>
    <xdr:to>
      <xdr:col>7</xdr:col>
      <xdr:colOff>344236</xdr:colOff>
      <xdr:row>2</xdr:row>
      <xdr:rowOff>392000</xdr:rowOff>
    </xdr:to>
    <xdr:sp macro="" textlink="">
      <xdr:nvSpPr>
        <xdr:cNvPr id="3" name="テキスト ボックス 8">
          <a:extLst>
            <a:ext uri="{FF2B5EF4-FFF2-40B4-BE49-F238E27FC236}">
              <a16:creationId xmlns:a16="http://schemas.microsoft.com/office/drawing/2014/main" id="{067E6066-2071-4265-BDBB-A4D2FB295382}"/>
            </a:ext>
          </a:extLst>
        </xdr:cNvPr>
        <xdr:cNvSpPr txBox="1"/>
      </xdr:nvSpPr>
      <xdr:spPr>
        <a:xfrm>
          <a:off x="1019175" y="123825"/>
          <a:ext cx="3982786" cy="893650"/>
        </a:xfrm>
        <a:prstGeom prst="rect">
          <a:avLst/>
        </a:prstGeom>
        <a:solidFill>
          <a:schemeClr val="bg1"/>
        </a:solidFill>
        <a:ln w="38100">
          <a:solidFill>
            <a:srgbClr val="FF0000"/>
          </a:solidFill>
        </a:ln>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記載上の注意点</a:t>
          </a:r>
          <a:r>
            <a:rPr kumimoji="1" lang="en-US" altLang="ja-JP" sz="1100">
              <a:solidFill>
                <a:srgbClr val="FF0000"/>
              </a:solidFill>
              <a:latin typeface="メイリオ" panose="020B0604030504040204" pitchFamily="50" charset="-128"/>
              <a:ea typeface="メイリオ" panose="020B0604030504040204" pitchFamily="50" charset="-128"/>
            </a:rPr>
            <a:t>】</a:t>
          </a:r>
        </a:p>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補助事業申請書に記入した内容に</a:t>
          </a:r>
          <a:r>
            <a:rPr lang="ja-JP" altLang="en-US" sz="1100">
              <a:solidFill>
                <a:srgbClr val="FF0000"/>
              </a:solidFill>
              <a:latin typeface="メイリオ" panose="020B0604030504040204" pitchFamily="50" charset="-128"/>
              <a:ea typeface="メイリオ" panose="020B0604030504040204" pitchFamily="50" charset="-128"/>
            </a:rPr>
            <a:t>ついて、</a:t>
          </a:r>
          <a:br>
            <a:rPr lang="en-US" altLang="ja-JP" sz="1100">
              <a:solidFill>
                <a:srgbClr val="FF0000"/>
              </a:solidFill>
              <a:latin typeface="メイリオ" panose="020B0604030504040204" pitchFamily="50" charset="-128"/>
              <a:ea typeface="メイリオ" panose="020B0604030504040204" pitchFamily="50" charset="-128"/>
            </a:rPr>
          </a:br>
          <a:r>
            <a:rPr lang="ja-JP" altLang="en-US" sz="1100">
              <a:solidFill>
                <a:srgbClr val="FF0000"/>
              </a:solidFill>
              <a:latin typeface="メイリオ" panose="020B0604030504040204" pitchFamily="50" charset="-128"/>
              <a:ea typeface="メイリオ" panose="020B0604030504040204" pitchFamily="50" charset="-128"/>
            </a:rPr>
            <a:t>　 </a:t>
          </a:r>
          <a:r>
            <a:rPr lang="ja-JP" altLang="en-US" sz="1100" u="sng">
              <a:solidFill>
                <a:srgbClr val="FF0000"/>
              </a:solidFill>
              <a:latin typeface="メイリオ" panose="020B0604030504040204" pitchFamily="50" charset="-128"/>
              <a:ea typeface="メイリオ" panose="020B0604030504040204" pitchFamily="50" charset="-128"/>
            </a:rPr>
            <a:t>Ａ４用紙一枚に収まるように</a:t>
          </a:r>
          <a:r>
            <a:rPr kumimoji="1" lang="ja-JP" altLang="en-US" sz="1100">
              <a:solidFill>
                <a:srgbClr val="FF0000"/>
              </a:solidFill>
              <a:latin typeface="メイリオ" panose="020B0604030504040204" pitchFamily="50" charset="-128"/>
              <a:ea typeface="メイリオ" panose="020B0604030504040204" pitchFamily="50" charset="-128"/>
            </a:rPr>
            <a:t>作成してください。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pPr>
            <a:lnSpc>
              <a:spcPts val="1500"/>
            </a:lnSpc>
          </a:pPr>
          <a:r>
            <a:rPr lang="en-US" altLang="ja-JP" sz="1100">
              <a:solidFill>
                <a:srgbClr val="FF0000"/>
              </a:solidFill>
              <a:latin typeface="メイリオ" panose="020B0604030504040204" pitchFamily="50" charset="-128"/>
              <a:ea typeface="メイリオ" panose="020B0604030504040204" pitchFamily="50" charset="-128"/>
            </a:rPr>
            <a:t>※</a:t>
          </a:r>
          <a:r>
            <a:rPr lang="ja-JP" altLang="en-US" sz="1100">
              <a:solidFill>
                <a:srgbClr val="FF0000"/>
              </a:solidFill>
              <a:latin typeface="メイリオ" panose="020B0604030504040204" pitchFamily="50" charset="-128"/>
              <a:ea typeface="メイリオ" panose="020B0604030504040204" pitchFamily="50" charset="-128"/>
            </a:rPr>
            <a:t>記入する文字の大きさは</a:t>
          </a:r>
          <a:r>
            <a:rPr lang="en-US" altLang="ja-JP" sz="1100">
              <a:solidFill>
                <a:srgbClr val="FF0000"/>
              </a:solidFill>
              <a:latin typeface="メイリオ" panose="020B0604030504040204" pitchFamily="50" charset="-128"/>
              <a:ea typeface="メイリオ" panose="020B0604030504040204" pitchFamily="50" charset="-128"/>
            </a:rPr>
            <a:t>12</a:t>
          </a:r>
          <a:r>
            <a:rPr lang="ja-JP" altLang="en-US" sz="1100">
              <a:solidFill>
                <a:srgbClr val="FF0000"/>
              </a:solidFill>
              <a:latin typeface="メイリオ" panose="020B0604030504040204" pitchFamily="50" charset="-128"/>
              <a:ea typeface="メイリオ" panose="020B0604030504040204" pitchFamily="50" charset="-128"/>
            </a:rPr>
            <a:t>ポイント以上としてください。</a:t>
          </a:r>
          <a:endParaRPr lang="en-US" altLang="ja-JP" sz="11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342900</xdr:colOff>
      <xdr:row>14</xdr:row>
      <xdr:rowOff>31750</xdr:rowOff>
    </xdr:from>
    <xdr:to>
      <xdr:col>4</xdr:col>
      <xdr:colOff>0</xdr:colOff>
      <xdr:row>15</xdr:row>
      <xdr:rowOff>0</xdr:rowOff>
    </xdr:to>
    <xdr:sp macro="" textlink="">
      <xdr:nvSpPr>
        <xdr:cNvPr id="2" name="CheckBox2" hidden="1">
          <a:extLst>
            <a:ext uri="{63B3BB69-23CF-44E3-9099-C40C66FF867C}">
              <a14:compatExt xmlns:a14="http://schemas.microsoft.com/office/drawing/2010/main" spid="_x0000_s10241"/>
            </a:ext>
            <a:ext uri="{FF2B5EF4-FFF2-40B4-BE49-F238E27FC236}">
              <a16:creationId xmlns:a16="http://schemas.microsoft.com/office/drawing/2014/main" id="{4A6B5A00-00AB-4527-8D2B-D47A1147D3ED}"/>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15</xdr:row>
      <xdr:rowOff>31750</xdr:rowOff>
    </xdr:from>
    <xdr:to>
      <xdr:col>4</xdr:col>
      <xdr:colOff>0</xdr:colOff>
      <xdr:row>16</xdr:row>
      <xdr:rowOff>0</xdr:rowOff>
    </xdr:to>
    <xdr:sp macro="" textlink="">
      <xdr:nvSpPr>
        <xdr:cNvPr id="3" name="CheckBox1" hidden="1">
          <a:extLst>
            <a:ext uri="{63B3BB69-23CF-44E3-9099-C40C66FF867C}">
              <a14:compatExt xmlns:a14="http://schemas.microsoft.com/office/drawing/2010/main" spid="_x0000_s10242"/>
            </a:ext>
            <a:ext uri="{FF2B5EF4-FFF2-40B4-BE49-F238E27FC236}">
              <a16:creationId xmlns:a16="http://schemas.microsoft.com/office/drawing/2014/main" id="{C1A25FCB-2E8D-4EF3-A27F-4B40BA44E581}"/>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16</xdr:row>
      <xdr:rowOff>31750</xdr:rowOff>
    </xdr:from>
    <xdr:to>
      <xdr:col>4</xdr:col>
      <xdr:colOff>0</xdr:colOff>
      <xdr:row>17</xdr:row>
      <xdr:rowOff>0</xdr:rowOff>
    </xdr:to>
    <xdr:sp macro="" textlink="">
      <xdr:nvSpPr>
        <xdr:cNvPr id="4" name="CheckBox3" hidden="1">
          <a:extLst>
            <a:ext uri="{63B3BB69-23CF-44E3-9099-C40C66FF867C}">
              <a14:compatExt xmlns:a14="http://schemas.microsoft.com/office/drawing/2010/main" spid="_x0000_s10243"/>
            </a:ext>
            <a:ext uri="{FF2B5EF4-FFF2-40B4-BE49-F238E27FC236}">
              <a16:creationId xmlns:a16="http://schemas.microsoft.com/office/drawing/2014/main" id="{D32EEE75-ACDA-4905-B8F6-10F37DC03191}"/>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17</xdr:row>
      <xdr:rowOff>31750</xdr:rowOff>
    </xdr:from>
    <xdr:to>
      <xdr:col>4</xdr:col>
      <xdr:colOff>0</xdr:colOff>
      <xdr:row>18</xdr:row>
      <xdr:rowOff>0</xdr:rowOff>
    </xdr:to>
    <xdr:sp macro="" textlink="">
      <xdr:nvSpPr>
        <xdr:cNvPr id="5" name="CheckBox4" hidden="1">
          <a:extLst>
            <a:ext uri="{63B3BB69-23CF-44E3-9099-C40C66FF867C}">
              <a14:compatExt xmlns:a14="http://schemas.microsoft.com/office/drawing/2010/main" spid="_x0000_s10244"/>
            </a:ext>
            <a:ext uri="{FF2B5EF4-FFF2-40B4-BE49-F238E27FC236}">
              <a16:creationId xmlns:a16="http://schemas.microsoft.com/office/drawing/2014/main" id="{AF318FB5-EC4E-4EEC-A392-D65C508EDCFE}"/>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13</xdr:row>
      <xdr:rowOff>31750</xdr:rowOff>
    </xdr:from>
    <xdr:to>
      <xdr:col>4</xdr:col>
      <xdr:colOff>0</xdr:colOff>
      <xdr:row>14</xdr:row>
      <xdr:rowOff>0</xdr:rowOff>
    </xdr:to>
    <xdr:sp macro="" textlink="">
      <xdr:nvSpPr>
        <xdr:cNvPr id="6" name="CheckBox5" hidden="1">
          <a:extLst>
            <a:ext uri="{63B3BB69-23CF-44E3-9099-C40C66FF867C}">
              <a14:compatExt xmlns:a14="http://schemas.microsoft.com/office/drawing/2010/main" spid="_x0000_s10245"/>
            </a:ext>
            <a:ext uri="{FF2B5EF4-FFF2-40B4-BE49-F238E27FC236}">
              <a16:creationId xmlns:a16="http://schemas.microsoft.com/office/drawing/2014/main" id="{714670E5-F9C8-4E5E-8F92-B702B5CBC794}"/>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33609;&#22580;&#20142;&#22826;(KUSABARyota)\AppData\Local\Microsoft\Windows\INetCache\Content.Outlook\ZXZ8LUVJ\&#12304;&#21029;&#28155;&#65299;&#12305;7819%20&#20844;&#21215;&#30003;&#35531;&#26360;&#31561;&#21463;&#25173;&#35352;&#37682;&#31807;.xlsx" TargetMode="External"/><Relationship Id="rId1" Type="http://schemas.openxmlformats.org/officeDocument/2006/relationships/externalLinkPath" Target="/Users/&#33609;&#22580;&#20142;&#22826;(KUSABARyota)/AppData/Local/Microsoft/Windows/INetCache/Content.Outlook/ZXZ8LUVJ/&#12304;&#21029;&#28155;&#65299;&#12305;7819%20&#20844;&#21215;&#30003;&#35531;&#26360;&#31561;&#21463;&#25173;&#35352;&#37682;&#318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公募申請書等受払記録簿"/>
      <sheetName val="公募申請書等受払記録簿（記載例）"/>
      <sheetName val="Sheet5"/>
    </sheetNames>
    <sheetDataSet>
      <sheetData sheetId="0"/>
      <sheetData sheetId="1"/>
      <sheetData sheetId="2"/>
    </sheetDataSet>
  </externalBook>
</externalLink>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B27C5-D63F-4AFB-AD3B-2BE420A28978}">
  <sheetPr>
    <tabColor theme="7" tint="0.59999389629810485"/>
    <pageSetUpPr fitToPage="1"/>
  </sheetPr>
  <dimension ref="A2:Q22"/>
  <sheetViews>
    <sheetView showGridLines="0" tabSelected="1" zoomScaleNormal="100" zoomScaleSheetLayoutView="130" workbookViewId="0">
      <selection activeCell="C10" sqref="C10:I10"/>
    </sheetView>
  </sheetViews>
  <sheetFormatPr defaultColWidth="8.58203125" defaultRowHeight="18"/>
  <cols>
    <col min="1" max="1" width="4.9140625" customWidth="1"/>
    <col min="2" max="2" width="27" style="152" customWidth="1"/>
    <col min="3" max="9" width="6.58203125" customWidth="1"/>
    <col min="10" max="10" width="29.08203125" customWidth="1"/>
    <col min="11" max="13" width="8.58203125" hidden="1" customWidth="1"/>
    <col min="14" max="14" width="11.5" hidden="1" customWidth="1"/>
    <col min="15" max="15" width="8.58203125" hidden="1" customWidth="1"/>
    <col min="16" max="16" width="49.58203125" customWidth="1"/>
    <col min="17" max="17" width="19.5" customWidth="1"/>
  </cols>
  <sheetData>
    <row r="2" spans="1:17" ht="28" customHeight="1">
      <c r="B2" s="135"/>
      <c r="C2" s="135" t="s">
        <v>0</v>
      </c>
      <c r="D2" s="135">
        <v>8</v>
      </c>
      <c r="E2" s="308" t="s">
        <v>1</v>
      </c>
      <c r="F2" s="308"/>
      <c r="G2" s="308"/>
      <c r="H2" s="308"/>
      <c r="I2" s="308"/>
      <c r="J2" s="308"/>
    </row>
    <row r="3" spans="1:17" ht="39" customHeight="1">
      <c r="B3" s="136"/>
      <c r="C3" s="321" t="s">
        <v>462</v>
      </c>
      <c r="D3" s="321"/>
      <c r="E3" s="321"/>
      <c r="F3" s="321"/>
      <c r="G3" s="321"/>
      <c r="H3" s="321"/>
      <c r="I3" s="321"/>
    </row>
    <row r="4" spans="1:17" ht="25" customHeight="1">
      <c r="A4" s="325" t="s">
        <v>2</v>
      </c>
      <c r="B4" s="326"/>
      <c r="C4" s="138" t="s">
        <v>0</v>
      </c>
      <c r="D4" s="37"/>
      <c r="E4" s="138" t="s">
        <v>3</v>
      </c>
      <c r="F4" s="37"/>
      <c r="G4" s="138" t="s">
        <v>4</v>
      </c>
      <c r="H4" s="37"/>
      <c r="I4" s="138" t="s">
        <v>5</v>
      </c>
      <c r="J4" s="139"/>
      <c r="K4" s="140" t="str">
        <f>IF(D4&lt;=9,DBCS(D4),IF(D4&gt;=10,ASC(D4)))</f>
        <v/>
      </c>
      <c r="L4" s="140" t="str">
        <f>IF(F4&lt;=9,DBCS(F4),IF(F4&gt;=10,ASC(F4)))</f>
        <v/>
      </c>
      <c r="M4" s="140" t="str">
        <f>IF(H4&lt;=9,DBCS(H4),IF(H4&gt;=10,ASC(H4)))</f>
        <v/>
      </c>
      <c r="N4" t="str">
        <f>IF(AND(D4="",F4="",H4=""),"","令和"&amp;K4&amp;"年"&amp;L4&amp;"月"&amp;M4&amp;"日")</f>
        <v/>
      </c>
      <c r="P4" s="141" t="str">
        <f>IF(OR(D4="",F4="",H4=""),"",IF(AND(ISNUMBER(D4),ISNUMBER(F4),ISNUMBER(H4),F4&gt;=1,F4&lt;=12,H4&gt;=1,H4&lt;=DAY(EOMONTH(DATE(2018+D4,F4,1),0))),"","申請日を見直してください"))</f>
        <v/>
      </c>
      <c r="Q4" s="142"/>
    </row>
    <row r="5" spans="1:17" ht="25" customHeight="1">
      <c r="A5" s="325" t="s">
        <v>6</v>
      </c>
      <c r="B5" s="326"/>
      <c r="C5" s="315"/>
      <c r="D5" s="316"/>
      <c r="E5" s="316"/>
      <c r="F5" s="316"/>
      <c r="G5" s="316"/>
      <c r="H5" s="316"/>
      <c r="I5" s="317"/>
      <c r="J5" s="138" t="s">
        <v>10</v>
      </c>
      <c r="K5" s="140"/>
      <c r="L5" s="140"/>
      <c r="M5" s="140"/>
      <c r="P5" s="143"/>
      <c r="Q5" s="142"/>
    </row>
    <row r="6" spans="1:17" ht="25" customHeight="1">
      <c r="A6" s="325" t="s">
        <v>7</v>
      </c>
      <c r="B6" s="326"/>
      <c r="C6" s="311"/>
      <c r="D6" s="311"/>
      <c r="E6" s="311"/>
      <c r="F6" s="311"/>
      <c r="G6" s="311"/>
      <c r="H6" s="311"/>
      <c r="I6" s="311"/>
      <c r="J6" s="138" t="s">
        <v>8</v>
      </c>
      <c r="P6" s="332" t="str">
        <f>IF(C11="","",IF(OR(C6="",C8="",C9="",G9="",C10="",C11=""),"申請者の欄から事業実施場所の欄で入力漏れがあります",""))</f>
        <v/>
      </c>
    </row>
    <row r="7" spans="1:17" ht="25" customHeight="1">
      <c r="A7" s="325" t="s">
        <v>9</v>
      </c>
      <c r="B7" s="326"/>
      <c r="C7" s="311"/>
      <c r="D7" s="311"/>
      <c r="E7" s="311"/>
      <c r="F7" s="311"/>
      <c r="G7" s="311"/>
      <c r="H7" s="311"/>
      <c r="I7" s="311"/>
      <c r="J7" s="138" t="s">
        <v>10</v>
      </c>
      <c r="P7" s="332"/>
    </row>
    <row r="8" spans="1:17" ht="25" customHeight="1">
      <c r="A8" s="325" t="s">
        <v>11</v>
      </c>
      <c r="B8" s="326"/>
      <c r="C8" s="311"/>
      <c r="D8" s="311"/>
      <c r="E8" s="311"/>
      <c r="F8" s="311"/>
      <c r="G8" s="311"/>
      <c r="H8" s="311"/>
      <c r="I8" s="311"/>
      <c r="J8" s="138"/>
      <c r="P8" s="332"/>
    </row>
    <row r="9" spans="1:17" ht="25" customHeight="1">
      <c r="A9" s="325" t="s">
        <v>12</v>
      </c>
      <c r="B9" s="326"/>
      <c r="C9" s="690"/>
      <c r="D9" s="691"/>
      <c r="E9" s="691"/>
      <c r="F9" s="144" t="s">
        <v>13</v>
      </c>
      <c r="G9" s="691"/>
      <c r="H9" s="691"/>
      <c r="I9" s="692"/>
      <c r="J9" s="138"/>
      <c r="P9" s="332"/>
    </row>
    <row r="10" spans="1:17" ht="25" customHeight="1">
      <c r="A10" s="325" t="s">
        <v>14</v>
      </c>
      <c r="B10" s="326"/>
      <c r="C10" s="311"/>
      <c r="D10" s="311"/>
      <c r="E10" s="311"/>
      <c r="F10" s="311"/>
      <c r="G10" s="311"/>
      <c r="H10" s="311"/>
      <c r="I10" s="311"/>
      <c r="J10" s="138"/>
      <c r="P10" s="332"/>
    </row>
    <row r="11" spans="1:17" ht="25" customHeight="1">
      <c r="A11" s="335" t="s">
        <v>15</v>
      </c>
      <c r="B11" s="336"/>
      <c r="C11" s="311"/>
      <c r="D11" s="311"/>
      <c r="E11" s="311"/>
      <c r="F11" s="311"/>
      <c r="G11" s="311"/>
      <c r="H11" s="311"/>
      <c r="I11" s="311"/>
      <c r="J11" s="138"/>
      <c r="P11" s="332"/>
    </row>
    <row r="12" spans="1:17" ht="25" customHeight="1">
      <c r="A12" s="325" t="s">
        <v>17</v>
      </c>
      <c r="B12" s="326"/>
      <c r="C12" s="313" t="s">
        <v>18</v>
      </c>
      <c r="D12" s="313"/>
      <c r="E12" s="313"/>
      <c r="F12" s="313"/>
      <c r="G12" s="313"/>
      <c r="H12" s="313"/>
      <c r="I12" s="313"/>
      <c r="J12" s="138"/>
      <c r="P12" s="332"/>
    </row>
    <row r="13" spans="1:17" ht="25" customHeight="1">
      <c r="A13" s="325" t="s">
        <v>19</v>
      </c>
      <c r="B13" s="326"/>
      <c r="C13" s="311"/>
      <c r="D13" s="311"/>
      <c r="E13" s="311"/>
      <c r="F13" s="311"/>
      <c r="G13" s="311"/>
      <c r="H13" s="311"/>
      <c r="I13" s="311"/>
      <c r="J13" s="138" t="s">
        <v>20</v>
      </c>
      <c r="P13" s="141" t="str">
        <f>IF(C12="","",IF(OR(C13="【事業区分を選択してください】",C13=""),"事業区分を選択してください",""))</f>
        <v>事業区分を選択してください</v>
      </c>
    </row>
    <row r="14" spans="1:17" ht="25" customHeight="1">
      <c r="A14" s="325" t="s">
        <v>21</v>
      </c>
      <c r="B14" s="326"/>
      <c r="C14" s="322"/>
      <c r="D14" s="323"/>
      <c r="E14" s="323"/>
      <c r="F14" s="323"/>
      <c r="G14" s="323"/>
      <c r="H14" s="323"/>
      <c r="I14" s="324"/>
      <c r="J14" s="138" t="s">
        <v>22</v>
      </c>
      <c r="P14" s="141" t="str">
        <f>IF(C13="","",IF(OR(C14="【事業区分細目を選択してください】",C14=""),"事業区分細目を選択してください",""))</f>
        <v/>
      </c>
    </row>
    <row r="15" spans="1:17" ht="26.5" customHeight="1">
      <c r="A15" s="333" t="s">
        <v>461</v>
      </c>
      <c r="B15" s="137" t="s">
        <v>23</v>
      </c>
      <c r="C15" s="314"/>
      <c r="D15" s="314"/>
      <c r="E15" s="314"/>
      <c r="F15" s="37"/>
      <c r="G15" s="310" t="s">
        <v>24</v>
      </c>
      <c r="H15" s="310"/>
      <c r="I15" s="310"/>
      <c r="J15" s="138" t="s">
        <v>25</v>
      </c>
      <c r="L15" s="145">
        <f>IF(F16&lt;=11,D16,IF(F16=12,D16+1))</f>
        <v>0</v>
      </c>
      <c r="M15" s="145" t="b">
        <f>IF(AND(F16&gt;=1,F16&lt;=11),F16+1,IF(F16=12,1))</f>
        <v>0</v>
      </c>
      <c r="N15" s="146" t="str">
        <f>IF(F15+D16&lt;=9,DBCS(F15+D16),IF(F15+D16&gt;=10,ASC(F15+D16)))</f>
        <v>０</v>
      </c>
      <c r="O15" s="146" t="str">
        <f>IF(F16&lt;=9,DBCS(F16),IF(F16&gt;=10,ASC(F16)))</f>
        <v/>
      </c>
      <c r="P15" s="141" t="str">
        <f>IF(C14="","",IF(F15="","事業計画期間を設定してください",""))</f>
        <v/>
      </c>
    </row>
    <row r="16" spans="1:17" ht="26.5" customHeight="1">
      <c r="A16" s="334"/>
      <c r="B16" s="137" t="s">
        <v>26</v>
      </c>
      <c r="C16" s="147" t="s">
        <v>0</v>
      </c>
      <c r="D16" s="37"/>
      <c r="E16" s="138" t="s">
        <v>3</v>
      </c>
      <c r="F16" s="37"/>
      <c r="G16" s="310" t="s">
        <v>27</v>
      </c>
      <c r="H16" s="310"/>
      <c r="I16" s="310"/>
      <c r="J16" s="148" t="s">
        <v>28</v>
      </c>
      <c r="L16" s="146" t="str">
        <f>IF(L15&lt;=9,DBCS(L15),IF(L15&gt;=10,ASC(L15)))</f>
        <v>０</v>
      </c>
      <c r="M16" s="146" t="str">
        <f>IF(M15&lt;=9,DBCS(M15),IF(M15&gt;=10,ASC(M15)))</f>
        <v>FALSE</v>
      </c>
      <c r="N16" s="145"/>
      <c r="O16" s="145"/>
      <c r="P16" s="141" t="str">
        <f>IF(F15="","",IF(OR(D16="",F16=""),"事業計画期間を設定してください",""))</f>
        <v/>
      </c>
    </row>
    <row r="17" spans="1:16" ht="26.5" customHeight="1">
      <c r="A17" s="334"/>
      <c r="B17" s="149" t="s">
        <v>29</v>
      </c>
      <c r="C17" s="312"/>
      <c r="D17" s="312"/>
      <c r="E17" s="312"/>
      <c r="F17" s="312"/>
      <c r="G17" s="312"/>
      <c r="H17" s="312"/>
      <c r="I17" s="312"/>
      <c r="J17" s="138" t="s">
        <v>25</v>
      </c>
      <c r="L17" s="145" t="str">
        <f>"令和"&amp;L16&amp;"年"&amp;M16&amp;"月から令和"&amp;N15&amp;"年"&amp;O15&amp;"月"</f>
        <v>令和０年FALSE月から令和０年月</v>
      </c>
      <c r="M17" s="145"/>
      <c r="N17" s="145"/>
      <c r="O17" s="145"/>
      <c r="P17" s="141" t="str">
        <f>IF(OR(D16="",F16=""),"",IF(C17="","売上額又は付加価値額を選択してください",""))</f>
        <v/>
      </c>
    </row>
    <row r="18" spans="1:16" ht="25" customHeight="1">
      <c r="A18" s="325" t="s">
        <v>30</v>
      </c>
      <c r="B18" s="326"/>
      <c r="C18" s="318"/>
      <c r="D18" s="319"/>
      <c r="E18" s="319"/>
      <c r="F18" s="319"/>
      <c r="G18" s="319"/>
      <c r="H18" s="319"/>
      <c r="I18" s="320"/>
      <c r="J18" s="138" t="s">
        <v>31</v>
      </c>
      <c r="L18" s="145"/>
      <c r="M18" s="145"/>
      <c r="N18" s="145"/>
      <c r="O18" s="145"/>
      <c r="P18" s="141" t="str">
        <f>IF(C17="","",IF(C18="","事業名を入力してください",""))</f>
        <v/>
      </c>
    </row>
    <row r="19" spans="1:16" ht="25" customHeight="1">
      <c r="A19" s="325" t="s">
        <v>32</v>
      </c>
      <c r="B19" s="326"/>
      <c r="C19" s="318"/>
      <c r="D19" s="319"/>
      <c r="E19" s="319"/>
      <c r="F19" s="319"/>
      <c r="G19" s="319"/>
      <c r="H19" s="319"/>
      <c r="I19" s="320"/>
      <c r="J19" s="150" t="s">
        <v>34</v>
      </c>
      <c r="L19" s="145"/>
      <c r="M19" s="145"/>
      <c r="N19" s="145"/>
      <c r="O19" s="145"/>
      <c r="P19" s="141" t="str">
        <f>IF(C18="","",IF(C19="","補助事業で取扱う酒類を選択してください",""))</f>
        <v/>
      </c>
    </row>
    <row r="20" spans="1:16" ht="25" customHeight="1">
      <c r="A20" s="327" t="s">
        <v>452</v>
      </c>
      <c r="B20" s="328"/>
      <c r="C20" s="318"/>
      <c r="D20" s="319"/>
      <c r="E20" s="319"/>
      <c r="F20" s="319"/>
      <c r="G20" s="319"/>
      <c r="H20" s="319"/>
      <c r="I20" s="320"/>
      <c r="J20" s="138"/>
      <c r="L20" s="145"/>
      <c r="M20" s="145"/>
      <c r="N20" s="145"/>
      <c r="O20" s="145"/>
      <c r="P20" s="141" t="str">
        <f>IF(C19="","",IF(C20="","保有する免許（代表申請者）を選択してください",""))</f>
        <v/>
      </c>
    </row>
    <row r="21" spans="1:16" ht="27" customHeight="1">
      <c r="A21" s="329" t="s">
        <v>35</v>
      </c>
      <c r="B21" s="330"/>
      <c r="C21" s="309" t="str">
        <f>_xlfn.IFNA(VLOOKUP(C11,削除しない!E1:F47,2,0),"")</f>
        <v/>
      </c>
      <c r="D21" s="309"/>
      <c r="E21" s="309"/>
      <c r="F21" s="309"/>
      <c r="G21" s="309"/>
      <c r="H21" s="309"/>
      <c r="I21" s="309"/>
      <c r="J21" s="151"/>
      <c r="P21" s="143"/>
    </row>
    <row r="22" spans="1:16">
      <c r="A22" s="331" t="s">
        <v>36</v>
      </c>
      <c r="B22" s="331"/>
      <c r="C22" s="331"/>
      <c r="D22" s="331"/>
      <c r="E22" s="331"/>
      <c r="F22" s="331"/>
      <c r="G22" s="331"/>
      <c r="H22" s="331"/>
      <c r="I22" s="331"/>
      <c r="J22" s="331"/>
    </row>
  </sheetData>
  <sheetProtection algorithmName="SHA-512" hashValue="uv263RPuheSWWXJM/dctMG2NiHTLq21HMjGJKR9/gNq5o4Kt/+ZFAw9D68ocPbQJwUJPVcIBdVQTrCdO+OCXMQ==" saltValue="djpEyVa/DLf8+bZkjlUxCg==" spinCount="100000" sheet="1" formatCells="0" selectLockedCells="1"/>
  <mergeCells count="39">
    <mergeCell ref="A15:A17"/>
    <mergeCell ref="A4:B4"/>
    <mergeCell ref="A5:B5"/>
    <mergeCell ref="A6:B6"/>
    <mergeCell ref="A7:B7"/>
    <mergeCell ref="A8:B8"/>
    <mergeCell ref="A9:B9"/>
    <mergeCell ref="A10:B10"/>
    <mergeCell ref="A11:B11"/>
    <mergeCell ref="A12:B12"/>
    <mergeCell ref="A13:B13"/>
    <mergeCell ref="A14:B14"/>
    <mergeCell ref="P6:P12"/>
    <mergeCell ref="G15:I15"/>
    <mergeCell ref="C7:I7"/>
    <mergeCell ref="C8:I8"/>
    <mergeCell ref="C10:I10"/>
    <mergeCell ref="C9:E9"/>
    <mergeCell ref="G9:I9"/>
    <mergeCell ref="A18:B18"/>
    <mergeCell ref="A19:B19"/>
    <mergeCell ref="A20:B20"/>
    <mergeCell ref="A21:B21"/>
    <mergeCell ref="A22:J22"/>
    <mergeCell ref="E2:J2"/>
    <mergeCell ref="C21:I21"/>
    <mergeCell ref="G16:I16"/>
    <mergeCell ref="C11:I11"/>
    <mergeCell ref="C17:I17"/>
    <mergeCell ref="C12:I12"/>
    <mergeCell ref="C13:I13"/>
    <mergeCell ref="C15:E15"/>
    <mergeCell ref="C5:I5"/>
    <mergeCell ref="C18:I18"/>
    <mergeCell ref="C19:I19"/>
    <mergeCell ref="C20:I20"/>
    <mergeCell ref="C3:I3"/>
    <mergeCell ref="C14:I14"/>
    <mergeCell ref="C6:I6"/>
  </mergeCells>
  <phoneticPr fontId="3"/>
  <conditionalFormatting sqref="F15:F16 D16 C17:I17 C19:I19">
    <cfRule type="expression" dxfId="19" priority="1">
      <formula>$C$12="①酒類業振興支援事業費補助金海外展開支援枠"</formula>
    </cfRule>
  </conditionalFormatting>
  <dataValidations count="6">
    <dataValidation type="list" allowBlank="1" showInputMessage="1" showErrorMessage="1" sqref="C13" xr:uid="{1EFCA78D-AA4C-4EB5-A8F1-6458011B3614}">
      <formula1>INDIRECT($C$12)</formula1>
    </dataValidation>
    <dataValidation type="list" allowBlank="1" showInputMessage="1" showErrorMessage="1" sqref="F15" xr:uid="{CDCB8B23-9DAD-41A0-B724-801907156F26}">
      <formula1>"３,４,５"</formula1>
    </dataValidation>
    <dataValidation type="list" allowBlank="1" showInputMessage="1" showErrorMessage="1" sqref="C17" xr:uid="{BD629677-885D-43FA-B2AC-2AB1F9BD7890}">
      <formula1>"売上額,付加価値額"</formula1>
    </dataValidation>
    <dataValidation type="list" allowBlank="1" showInputMessage="1" showErrorMessage="1" sqref="C14:I14" xr:uid="{B0FC5D67-98C4-45C1-9FD7-FD339E542615}">
      <formula1>INDIRECT($C$13)</formula1>
    </dataValidation>
    <dataValidation type="list" allowBlank="1" showInputMessage="1" showErrorMessage="1" sqref="C20:I20" xr:uid="{E97241EC-68B0-4DDB-97D2-CF95EB30FB6B}">
      <formula1>"製造業免許,卸売業免許,小売業免許,その他"</formula1>
    </dataValidation>
    <dataValidation type="textLength" operator="lessThanOrEqual" allowBlank="1" showInputMessage="1" showErrorMessage="1" error="文字数が30文字を超過しています。" sqref="C18:I18" xr:uid="{736B19CA-DCFF-479F-A0A9-1AB353608D77}">
      <formula1>30</formula1>
    </dataValidation>
  </dataValidations>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F1FA1301-E5C6-44D7-AD1D-617046CAD31F}">
          <x14:formula1>
            <xm:f>削除しない!$E$1:$E$47</xm:f>
          </x14:formula1>
          <xm:sqref>C11:I11</xm:sqref>
        </x14:dataValidation>
        <x14:dataValidation type="list" allowBlank="1" showInputMessage="1" showErrorMessage="1" xr:uid="{8CCCB590-6A1C-4498-A929-DB57D597DFDE}">
          <x14:formula1>
            <xm:f>削除しない!$J$1:$J$2</xm:f>
          </x14:formula1>
          <xm:sqref>D4</xm:sqref>
        </x14:dataValidation>
        <x14:dataValidation type="list" allowBlank="1" showInputMessage="1" showErrorMessage="1" xr:uid="{313E3EFB-8618-43E3-BAFE-A451243115CF}">
          <x14:formula1>
            <xm:f>削除しない!$K$1:$K$12</xm:f>
          </x14:formula1>
          <xm:sqref>F16 F4</xm:sqref>
        </x14:dataValidation>
        <x14:dataValidation type="list" allowBlank="1" showInputMessage="1" showErrorMessage="1" xr:uid="{C6096307-EE58-4182-A23B-0020B4578D15}">
          <x14:formula1>
            <xm:f>削除しない!$K$1:$K$31</xm:f>
          </x14:formula1>
          <xm:sqref>H4</xm:sqref>
        </x14:dataValidation>
        <x14:dataValidation type="list" allowBlank="1" showInputMessage="1" showErrorMessage="1" xr:uid="{8272DB4E-F95A-4E91-BB44-17BE3C01C863}">
          <x14:formula1>
            <xm:f>削除しない!$L$1:$L$3</xm:f>
          </x14:formula1>
          <xm:sqref>D16</xm:sqref>
        </x14:dataValidation>
        <x14:dataValidation type="list" allowBlank="1" showInputMessage="1" showErrorMessage="1" xr:uid="{39198055-CCC6-431E-A31E-50E715B84DA3}">
          <x14:formula1>
            <xm:f>削除しない!$G$1:$G$17</xm:f>
          </x14:formula1>
          <xm:sqref>C19:I19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9ED71-668F-4FFF-A482-4DDB4FC0660A}">
  <sheetPr>
    <tabColor theme="7" tint="0.59999389629810485"/>
    <pageSetUpPr fitToPage="1"/>
  </sheetPr>
  <dimension ref="B1:AW14"/>
  <sheetViews>
    <sheetView showGridLines="0" view="pageBreakPreview" zoomScaleNormal="100" zoomScaleSheetLayoutView="100" workbookViewId="0">
      <selection activeCell="E8" sqref="E8"/>
    </sheetView>
  </sheetViews>
  <sheetFormatPr defaultColWidth="8.08203125" defaultRowHeight="12"/>
  <cols>
    <col min="1" max="1" width="3.08203125" style="283" customWidth="1"/>
    <col min="2" max="2" width="23.58203125" style="283" customWidth="1"/>
    <col min="3" max="4" width="20.58203125" style="282" customWidth="1"/>
    <col min="5" max="5" width="23.83203125" style="282" customWidth="1"/>
    <col min="6" max="6" width="3.08203125" style="283" customWidth="1"/>
    <col min="7" max="14" width="8.08203125" style="283"/>
    <col min="15" max="16" width="8.08203125" style="282"/>
    <col min="17" max="25" width="8.08203125" style="283"/>
    <col min="26" max="27" width="8.08203125" style="282"/>
    <col min="28" max="36" width="8.08203125" style="283"/>
    <col min="37" max="38" width="8.08203125" style="282"/>
    <col min="39" max="47" width="8.08203125" style="283"/>
    <col min="48" max="49" width="8.08203125" style="282"/>
    <col min="50" max="16384" width="8.08203125" style="283"/>
  </cols>
  <sheetData>
    <row r="1" spans="2:49" ht="30" customHeight="1">
      <c r="B1" s="281" t="s">
        <v>396</v>
      </c>
    </row>
    <row r="2" spans="2:49" ht="26.15" customHeight="1">
      <c r="D2" s="182" t="s">
        <v>241</v>
      </c>
      <c r="E2" s="183">
        <f>基本情報入力!C6</f>
        <v>0</v>
      </c>
    </row>
    <row r="3" spans="2:49" ht="30" customHeight="1">
      <c r="B3" s="597" t="s">
        <v>397</v>
      </c>
      <c r="C3" s="597"/>
      <c r="D3" s="597"/>
      <c r="E3" s="597"/>
    </row>
    <row r="4" spans="2:49" ht="30" customHeight="1"/>
    <row r="5" spans="2:49" ht="30" customHeight="1">
      <c r="B5" s="284" t="s">
        <v>398</v>
      </c>
      <c r="C5" s="285" t="s">
        <v>399</v>
      </c>
      <c r="D5" s="285" t="s">
        <v>400</v>
      </c>
      <c r="E5" s="285" t="s">
        <v>401</v>
      </c>
    </row>
    <row r="6" spans="2:49" ht="20.149999999999999" customHeight="1">
      <c r="B6" s="286" t="s">
        <v>402</v>
      </c>
      <c r="C6" s="287"/>
      <c r="D6" s="287"/>
      <c r="E6" s="287"/>
    </row>
    <row r="7" spans="2:49" ht="20.149999999999999" customHeight="1">
      <c r="B7" s="288" t="s">
        <v>403</v>
      </c>
      <c r="C7" s="289" t="s">
        <v>404</v>
      </c>
      <c r="D7" s="289" t="s">
        <v>405</v>
      </c>
      <c r="E7" s="289" t="s">
        <v>406</v>
      </c>
    </row>
    <row r="8" spans="2:49" s="306" customFormat="1" ht="35.15" customHeight="1">
      <c r="B8" s="134"/>
      <c r="C8" s="93"/>
      <c r="D8" s="93"/>
      <c r="E8" s="93"/>
      <c r="O8" s="307"/>
      <c r="P8" s="307"/>
      <c r="Z8" s="307"/>
      <c r="AA8" s="307"/>
      <c r="AK8" s="307"/>
      <c r="AL8" s="307"/>
      <c r="AV8" s="307"/>
      <c r="AW8" s="307"/>
    </row>
    <row r="9" spans="2:49" s="306" customFormat="1" ht="35.15" customHeight="1">
      <c r="B9" s="134"/>
      <c r="C9" s="93"/>
      <c r="D9" s="93"/>
      <c r="E9" s="93"/>
      <c r="O9" s="307"/>
      <c r="P9" s="307"/>
      <c r="Z9" s="307"/>
      <c r="AA9" s="307"/>
      <c r="AK9" s="307"/>
      <c r="AL9" s="307"/>
      <c r="AV9" s="307"/>
      <c r="AW9" s="307"/>
    </row>
    <row r="10" spans="2:49" s="306" customFormat="1" ht="35.15" customHeight="1">
      <c r="B10" s="134"/>
      <c r="C10" s="93"/>
      <c r="D10" s="93"/>
      <c r="E10" s="93"/>
      <c r="O10" s="307"/>
      <c r="P10" s="307"/>
      <c r="Z10" s="307"/>
      <c r="AA10" s="307"/>
      <c r="AK10" s="307"/>
      <c r="AL10" s="307"/>
      <c r="AV10" s="307"/>
      <c r="AW10" s="307"/>
    </row>
    <row r="11" spans="2:49" s="306" customFormat="1" ht="35.15" customHeight="1">
      <c r="B11" s="134"/>
      <c r="C11" s="93"/>
      <c r="D11" s="93"/>
      <c r="E11" s="93"/>
      <c r="O11" s="307"/>
      <c r="P11" s="307"/>
      <c r="Z11" s="307"/>
      <c r="AA11" s="307"/>
      <c r="AK11" s="307"/>
      <c r="AL11" s="307"/>
      <c r="AV11" s="307"/>
      <c r="AW11" s="307"/>
    </row>
    <row r="12" spans="2:49" ht="10" customHeight="1"/>
    <row r="13" spans="2:49" ht="47.5" customHeight="1">
      <c r="B13" s="598" t="s">
        <v>459</v>
      </c>
      <c r="C13" s="598"/>
      <c r="D13" s="598"/>
      <c r="E13" s="598"/>
    </row>
    <row r="14" spans="2:49" ht="30" customHeight="1">
      <c r="B14" s="598" t="s">
        <v>460</v>
      </c>
      <c r="C14" s="598"/>
      <c r="D14" s="598"/>
      <c r="E14" s="598"/>
    </row>
  </sheetData>
  <sheetProtection algorithmName="SHA-512" hashValue="W1R4Z8tjLW8b9SVlmCjgDjp0S6HexpGhOwh6MSFP6y88xoiozmIjrUVPUGjPcTp3snaTcGxzpWwwmISL9Fnweg==" saltValue="+ZKp1vPgOMxaiv8Qk/nnwg==" spinCount="100000" sheet="1" formatCells="0" insertRows="0" selectLockedCells="1"/>
  <mergeCells count="3">
    <mergeCell ref="B3:E3"/>
    <mergeCell ref="B13:E13"/>
    <mergeCell ref="B14:E14"/>
  </mergeCells>
  <phoneticPr fontId="3"/>
  <pageMargins left="0.25" right="0.25" top="0.75" bottom="0.75" header="0.3" footer="0.3"/>
  <pageSetup paperSize="9" scale="9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170E4-158F-4B20-BD1A-E1F0886846A9}">
  <sheetPr>
    <tabColor theme="7" tint="0.59999389629810485"/>
    <pageSetUpPr fitToPage="1"/>
  </sheetPr>
  <dimension ref="A1:O39"/>
  <sheetViews>
    <sheetView showGridLines="0" view="pageBreakPreview" zoomScale="85" zoomScaleNormal="100" zoomScaleSheetLayoutView="85" zoomScalePageLayoutView="85" workbookViewId="0">
      <selection activeCell="A13" sqref="A13:O18"/>
    </sheetView>
  </sheetViews>
  <sheetFormatPr defaultColWidth="8.08203125" defaultRowHeight="13"/>
  <cols>
    <col min="1" max="1" width="13.33203125" style="290" customWidth="1"/>
    <col min="2" max="2" width="3.33203125" style="290" customWidth="1"/>
    <col min="3" max="9" width="8.83203125" style="290" customWidth="1"/>
    <col min="10" max="10" width="13.33203125" style="290" customWidth="1"/>
    <col min="11" max="11" width="3.33203125" style="290" customWidth="1"/>
    <col min="12" max="12" width="12.5" style="290" customWidth="1"/>
    <col min="13" max="14" width="8.83203125" style="290" customWidth="1"/>
    <col min="15" max="15" width="2.33203125" style="290" customWidth="1"/>
    <col min="16" max="16" width="8.08203125" style="290"/>
    <col min="17" max="17" width="8.08203125" style="290" customWidth="1"/>
    <col min="18" max="16384" width="8.08203125" style="290"/>
  </cols>
  <sheetData>
    <row r="1" spans="1:15" ht="10" customHeight="1"/>
    <row r="2" spans="1:15" ht="40" customHeight="1"/>
    <row r="3" spans="1:15" ht="40" customHeight="1"/>
    <row r="4" spans="1:15" ht="30.65" customHeight="1">
      <c r="A4" s="635" t="str">
        <f>IF(基本情報入力!C12="①酒類業振興支援事業費補助金海外展開支援枠",RIGHT(基本情報入力!C12,20),RIGHT(基本情報入力!C12,21))&amp;"　補助事業概要書"</f>
        <v>酒類業振興支援事業費補助金新市場開拓支援枠　補助事業概要書</v>
      </c>
      <c r="B4" s="635"/>
      <c r="C4" s="635"/>
      <c r="D4" s="635"/>
      <c r="E4" s="635"/>
      <c r="F4" s="635"/>
      <c r="G4" s="635"/>
      <c r="H4" s="635"/>
      <c r="I4" s="635"/>
      <c r="J4" s="291" t="s">
        <v>19</v>
      </c>
      <c r="K4" s="292" t="s">
        <v>407</v>
      </c>
      <c r="L4" s="636">
        <f>基本情報入力!C13</f>
        <v>0</v>
      </c>
      <c r="M4" s="636"/>
      <c r="N4" s="636"/>
      <c r="O4" s="636"/>
    </row>
    <row r="5" spans="1:15" ht="14.15" customHeight="1">
      <c r="L5" s="293"/>
      <c r="M5" s="293"/>
      <c r="N5" s="293"/>
      <c r="O5" s="293"/>
    </row>
    <row r="6" spans="1:15" ht="14.15" customHeight="1">
      <c r="A6" s="637" t="s">
        <v>7</v>
      </c>
      <c r="B6" s="639" t="s">
        <v>407</v>
      </c>
      <c r="C6" s="640">
        <f>基本情報入力!C6</f>
        <v>0</v>
      </c>
      <c r="D6" s="640"/>
      <c r="E6" s="640"/>
      <c r="F6" s="640"/>
      <c r="G6" s="640"/>
      <c r="H6" s="640"/>
      <c r="I6" s="640"/>
      <c r="J6" s="641" t="s">
        <v>408</v>
      </c>
      <c r="K6" s="639" t="s">
        <v>407</v>
      </c>
      <c r="L6" s="640">
        <f>基本情報入力!C11</f>
        <v>0</v>
      </c>
      <c r="M6" s="640"/>
      <c r="N6" s="640"/>
    </row>
    <row r="7" spans="1:15" ht="14.15" customHeight="1">
      <c r="A7" s="638"/>
      <c r="B7" s="621"/>
      <c r="C7" s="623"/>
      <c r="D7" s="623"/>
      <c r="E7" s="623"/>
      <c r="F7" s="623"/>
      <c r="G7" s="623"/>
      <c r="H7" s="623"/>
      <c r="I7" s="623"/>
      <c r="J7" s="642"/>
      <c r="K7" s="621"/>
      <c r="L7" s="623"/>
      <c r="M7" s="623"/>
      <c r="N7" s="623"/>
    </row>
    <row r="8" spans="1:15" ht="14.15" customHeight="1">
      <c r="A8" s="618" t="s">
        <v>409</v>
      </c>
      <c r="B8" s="620" t="s">
        <v>407</v>
      </c>
      <c r="C8" s="622">
        <f>基本情報入力!C18</f>
        <v>0</v>
      </c>
      <c r="D8" s="622"/>
      <c r="E8" s="622"/>
      <c r="F8" s="622"/>
      <c r="G8" s="622"/>
      <c r="H8" s="622"/>
      <c r="I8" s="622"/>
      <c r="J8" s="618" t="s">
        <v>381</v>
      </c>
      <c r="K8" s="620" t="s">
        <v>407</v>
      </c>
      <c r="L8" s="624">
        <f>'（別紙３）経費明細表'!G17</f>
        <v>0</v>
      </c>
      <c r="M8" s="624"/>
      <c r="N8" s="624"/>
      <c r="O8" s="620"/>
    </row>
    <row r="9" spans="1:15" ht="14.15" customHeight="1">
      <c r="A9" s="619"/>
      <c r="B9" s="621"/>
      <c r="C9" s="623"/>
      <c r="D9" s="623"/>
      <c r="E9" s="623"/>
      <c r="F9" s="623"/>
      <c r="G9" s="623"/>
      <c r="H9" s="623"/>
      <c r="I9" s="623"/>
      <c r="J9" s="619"/>
      <c r="K9" s="621"/>
      <c r="L9" s="625"/>
      <c r="M9" s="625"/>
      <c r="N9" s="625"/>
      <c r="O9" s="621"/>
    </row>
    <row r="10" spans="1:15" ht="14.15" customHeight="1"/>
    <row r="11" spans="1:15" ht="14.15" customHeight="1">
      <c r="A11" s="617" t="s">
        <v>410</v>
      </c>
      <c r="B11" s="617"/>
      <c r="C11" s="617"/>
      <c r="D11" s="617"/>
      <c r="E11" s="617"/>
      <c r="F11" s="617"/>
      <c r="G11" s="617"/>
      <c r="H11" s="617"/>
      <c r="I11" s="617"/>
      <c r="J11" s="617"/>
      <c r="K11" s="617"/>
      <c r="L11" s="617"/>
      <c r="M11" s="617"/>
      <c r="N11" s="617"/>
      <c r="O11" s="617"/>
    </row>
    <row r="12" spans="1:15" ht="14.15" customHeight="1">
      <c r="A12" s="617"/>
      <c r="B12" s="617"/>
      <c r="C12" s="617"/>
      <c r="D12" s="617"/>
      <c r="E12" s="617"/>
      <c r="F12" s="617"/>
      <c r="G12" s="617"/>
      <c r="H12" s="617"/>
      <c r="I12" s="617"/>
      <c r="J12" s="617"/>
      <c r="K12" s="617"/>
      <c r="L12" s="617"/>
      <c r="M12" s="617"/>
      <c r="N12" s="617"/>
      <c r="O12" s="617"/>
    </row>
    <row r="13" spans="1:15" ht="14.15" customHeight="1">
      <c r="A13" s="626"/>
      <c r="B13" s="627"/>
      <c r="C13" s="627"/>
      <c r="D13" s="627"/>
      <c r="E13" s="627"/>
      <c r="F13" s="627"/>
      <c r="G13" s="627"/>
      <c r="H13" s="627"/>
      <c r="I13" s="627"/>
      <c r="J13" s="627"/>
      <c r="K13" s="627"/>
      <c r="L13" s="627"/>
      <c r="M13" s="627"/>
      <c r="N13" s="627"/>
      <c r="O13" s="628"/>
    </row>
    <row r="14" spans="1:15" ht="14.15" customHeight="1">
      <c r="A14" s="629"/>
      <c r="B14" s="630"/>
      <c r="C14" s="630"/>
      <c r="D14" s="630"/>
      <c r="E14" s="630"/>
      <c r="F14" s="630"/>
      <c r="G14" s="630"/>
      <c r="H14" s="630"/>
      <c r="I14" s="630"/>
      <c r="J14" s="630"/>
      <c r="K14" s="630"/>
      <c r="L14" s="630"/>
      <c r="M14" s="630"/>
      <c r="N14" s="630"/>
      <c r="O14" s="631"/>
    </row>
    <row r="15" spans="1:15" ht="14.15" customHeight="1">
      <c r="A15" s="629"/>
      <c r="B15" s="630"/>
      <c r="C15" s="630"/>
      <c r="D15" s="630"/>
      <c r="E15" s="630"/>
      <c r="F15" s="630"/>
      <c r="G15" s="630"/>
      <c r="H15" s="630"/>
      <c r="I15" s="630"/>
      <c r="J15" s="630"/>
      <c r="K15" s="630"/>
      <c r="L15" s="630"/>
      <c r="M15" s="630"/>
      <c r="N15" s="630"/>
      <c r="O15" s="631"/>
    </row>
    <row r="16" spans="1:15" ht="14.15" customHeight="1">
      <c r="A16" s="629"/>
      <c r="B16" s="630"/>
      <c r="C16" s="630"/>
      <c r="D16" s="630"/>
      <c r="E16" s="630"/>
      <c r="F16" s="630"/>
      <c r="G16" s="630"/>
      <c r="H16" s="630"/>
      <c r="I16" s="630"/>
      <c r="J16" s="630"/>
      <c r="K16" s="630"/>
      <c r="L16" s="630"/>
      <c r="M16" s="630"/>
      <c r="N16" s="630"/>
      <c r="O16" s="631"/>
    </row>
    <row r="17" spans="1:15" ht="14.15" customHeight="1">
      <c r="A17" s="629"/>
      <c r="B17" s="630"/>
      <c r="C17" s="630"/>
      <c r="D17" s="630"/>
      <c r="E17" s="630"/>
      <c r="F17" s="630"/>
      <c r="G17" s="630"/>
      <c r="H17" s="630"/>
      <c r="I17" s="630"/>
      <c r="J17" s="630"/>
      <c r="K17" s="630"/>
      <c r="L17" s="630"/>
      <c r="M17" s="630"/>
      <c r="N17" s="630"/>
      <c r="O17" s="631"/>
    </row>
    <row r="18" spans="1:15" ht="14.15" customHeight="1">
      <c r="A18" s="632"/>
      <c r="B18" s="633"/>
      <c r="C18" s="633"/>
      <c r="D18" s="633"/>
      <c r="E18" s="633"/>
      <c r="F18" s="633"/>
      <c r="G18" s="633"/>
      <c r="H18" s="633"/>
      <c r="I18" s="633"/>
      <c r="J18" s="633"/>
      <c r="K18" s="633"/>
      <c r="L18" s="633"/>
      <c r="M18" s="633"/>
      <c r="N18" s="633"/>
      <c r="O18" s="634"/>
    </row>
    <row r="19" spans="1:15" ht="14.15" customHeight="1">
      <c r="A19" s="609" t="s">
        <v>411</v>
      </c>
      <c r="B19" s="609"/>
      <c r="C19" s="609"/>
      <c r="D19" s="609"/>
      <c r="E19" s="609"/>
      <c r="F19" s="609"/>
      <c r="G19" s="609"/>
      <c r="H19" s="609"/>
      <c r="I19" s="609"/>
      <c r="J19" s="609"/>
      <c r="K19" s="609"/>
      <c r="L19" s="609"/>
      <c r="M19" s="609"/>
      <c r="N19" s="609"/>
      <c r="O19" s="609"/>
    </row>
    <row r="20" spans="1:15" ht="14.15" customHeight="1">
      <c r="A20" s="617"/>
      <c r="B20" s="617"/>
      <c r="C20" s="617"/>
      <c r="D20" s="617"/>
      <c r="E20" s="617"/>
      <c r="F20" s="617"/>
      <c r="G20" s="617"/>
      <c r="H20" s="617"/>
      <c r="I20" s="617"/>
      <c r="J20" s="617"/>
      <c r="K20" s="617"/>
      <c r="L20" s="617"/>
      <c r="M20" s="617"/>
      <c r="N20" s="617"/>
      <c r="O20" s="617"/>
    </row>
    <row r="21" spans="1:15" ht="14.15" customHeight="1">
      <c r="A21" s="599"/>
      <c r="B21" s="600"/>
      <c r="C21" s="600"/>
      <c r="D21" s="600"/>
      <c r="E21" s="600"/>
      <c r="F21" s="600"/>
      <c r="G21" s="600"/>
      <c r="H21" s="600"/>
      <c r="I21" s="600"/>
      <c r="J21" s="600"/>
      <c r="K21" s="600"/>
      <c r="L21" s="600"/>
      <c r="M21" s="600"/>
      <c r="N21" s="600"/>
      <c r="O21" s="601"/>
    </row>
    <row r="22" spans="1:15" ht="14.15" customHeight="1">
      <c r="A22" s="602"/>
      <c r="B22" s="603"/>
      <c r="C22" s="603"/>
      <c r="D22" s="603"/>
      <c r="E22" s="603"/>
      <c r="F22" s="603"/>
      <c r="G22" s="603"/>
      <c r="H22" s="603"/>
      <c r="I22" s="603"/>
      <c r="J22" s="603"/>
      <c r="K22" s="603"/>
      <c r="L22" s="603"/>
      <c r="M22" s="603"/>
      <c r="N22" s="603"/>
      <c r="O22" s="604"/>
    </row>
    <row r="23" spans="1:15" ht="14.15" customHeight="1">
      <c r="A23" s="602"/>
      <c r="B23" s="603"/>
      <c r="C23" s="603"/>
      <c r="D23" s="603"/>
      <c r="E23" s="603"/>
      <c r="F23" s="603"/>
      <c r="G23" s="603"/>
      <c r="H23" s="603"/>
      <c r="I23" s="603"/>
      <c r="J23" s="603"/>
      <c r="K23" s="603"/>
      <c r="L23" s="603"/>
      <c r="M23" s="603"/>
      <c r="N23" s="603"/>
      <c r="O23" s="604"/>
    </row>
    <row r="24" spans="1:15" ht="14.15" customHeight="1">
      <c r="A24" s="602"/>
      <c r="B24" s="603"/>
      <c r="C24" s="603"/>
      <c r="D24" s="603"/>
      <c r="E24" s="603"/>
      <c r="F24" s="603"/>
      <c r="G24" s="603"/>
      <c r="H24" s="603"/>
      <c r="I24" s="603"/>
      <c r="J24" s="603"/>
      <c r="K24" s="603"/>
      <c r="L24" s="603"/>
      <c r="M24" s="603"/>
      <c r="N24" s="603"/>
      <c r="O24" s="604"/>
    </row>
    <row r="25" spans="1:15" ht="14.15" customHeight="1">
      <c r="A25" s="605"/>
      <c r="B25" s="606"/>
      <c r="C25" s="606"/>
      <c r="D25" s="606"/>
      <c r="E25" s="606"/>
      <c r="F25" s="606"/>
      <c r="G25" s="606"/>
      <c r="H25" s="606"/>
      <c r="I25" s="606"/>
      <c r="J25" s="606"/>
      <c r="K25" s="606"/>
      <c r="L25" s="606"/>
      <c r="M25" s="606"/>
      <c r="N25" s="606"/>
      <c r="O25" s="607"/>
    </row>
    <row r="26" spans="1:15" ht="14.15" customHeight="1">
      <c r="A26" s="609" t="s">
        <v>412</v>
      </c>
      <c r="B26" s="609"/>
      <c r="C26" s="609"/>
      <c r="D26" s="609"/>
      <c r="E26" s="609"/>
      <c r="F26" s="609"/>
      <c r="G26" s="609"/>
      <c r="H26" s="609"/>
      <c r="I26" s="609"/>
      <c r="J26" s="609"/>
      <c r="K26" s="609"/>
      <c r="L26" s="609"/>
      <c r="M26" s="609"/>
      <c r="N26" s="609"/>
      <c r="O26" s="609"/>
    </row>
    <row r="27" spans="1:15" ht="14.15" customHeight="1">
      <c r="A27" s="617"/>
      <c r="B27" s="617"/>
      <c r="C27" s="617"/>
      <c r="D27" s="617"/>
      <c r="E27" s="617"/>
      <c r="F27" s="617"/>
      <c r="G27" s="617"/>
      <c r="H27" s="617"/>
      <c r="I27" s="617"/>
      <c r="J27" s="617"/>
      <c r="K27" s="617"/>
      <c r="L27" s="617"/>
      <c r="M27" s="617"/>
      <c r="N27" s="617"/>
      <c r="O27" s="617"/>
    </row>
    <row r="28" spans="1:15" ht="21" customHeight="1">
      <c r="A28" s="599"/>
      <c r="B28" s="600"/>
      <c r="C28" s="600"/>
      <c r="D28" s="600"/>
      <c r="E28" s="600"/>
      <c r="F28" s="600"/>
      <c r="G28" s="600"/>
      <c r="H28" s="600"/>
      <c r="I28" s="600"/>
      <c r="J28" s="609" t="s">
        <v>413</v>
      </c>
      <c r="K28" s="609"/>
      <c r="L28" s="609"/>
      <c r="M28" s="609"/>
      <c r="N28" s="609"/>
      <c r="O28" s="610"/>
    </row>
    <row r="29" spans="1:15" ht="18" customHeight="1">
      <c r="A29" s="602"/>
      <c r="B29" s="603"/>
      <c r="C29" s="603"/>
      <c r="D29" s="603"/>
      <c r="E29" s="603"/>
      <c r="F29" s="603"/>
      <c r="G29" s="603"/>
      <c r="H29" s="603"/>
      <c r="I29" s="603"/>
      <c r="J29" s="608" t="s">
        <v>414</v>
      </c>
      <c r="K29" s="608"/>
      <c r="L29" s="608"/>
      <c r="M29" s="294" t="s">
        <v>415</v>
      </c>
      <c r="N29" s="294" t="s">
        <v>392</v>
      </c>
      <c r="O29" s="611"/>
    </row>
    <row r="30" spans="1:15" ht="18" customHeight="1">
      <c r="A30" s="602"/>
      <c r="B30" s="603"/>
      <c r="C30" s="603"/>
      <c r="D30" s="603"/>
      <c r="E30" s="603"/>
      <c r="F30" s="603"/>
      <c r="G30" s="603"/>
      <c r="H30" s="603"/>
      <c r="I30" s="603"/>
      <c r="J30" s="613"/>
      <c r="K30" s="613"/>
      <c r="L30" s="613"/>
      <c r="M30" s="35"/>
      <c r="N30" s="35"/>
      <c r="O30" s="611"/>
    </row>
    <row r="31" spans="1:15" ht="18" customHeight="1">
      <c r="A31" s="602"/>
      <c r="B31" s="603"/>
      <c r="C31" s="603"/>
      <c r="D31" s="603"/>
      <c r="E31" s="603"/>
      <c r="F31" s="603"/>
      <c r="G31" s="603"/>
      <c r="H31" s="603"/>
      <c r="I31" s="603"/>
      <c r="J31" s="613"/>
      <c r="K31" s="613"/>
      <c r="L31" s="613"/>
      <c r="M31" s="35"/>
      <c r="N31" s="35"/>
      <c r="O31" s="611"/>
    </row>
    <row r="32" spans="1:15" ht="18" customHeight="1">
      <c r="A32" s="605"/>
      <c r="B32" s="606"/>
      <c r="C32" s="606"/>
      <c r="D32" s="606"/>
      <c r="E32" s="606"/>
      <c r="F32" s="606"/>
      <c r="G32" s="606"/>
      <c r="H32" s="606"/>
      <c r="I32" s="606"/>
      <c r="J32" s="614"/>
      <c r="K32" s="615"/>
      <c r="L32" s="616"/>
      <c r="M32" s="35"/>
      <c r="N32" s="35"/>
      <c r="O32" s="612"/>
    </row>
    <row r="33" spans="1:15" ht="14.15" customHeight="1">
      <c r="A33" s="609" t="s">
        <v>416</v>
      </c>
      <c r="B33" s="609"/>
      <c r="C33" s="609"/>
      <c r="D33" s="609"/>
      <c r="E33" s="609"/>
      <c r="F33" s="609"/>
      <c r="G33" s="609"/>
      <c r="H33" s="609"/>
      <c r="I33" s="609"/>
      <c r="J33" s="609"/>
      <c r="K33" s="609"/>
      <c r="L33" s="609"/>
      <c r="M33" s="609"/>
      <c r="N33" s="609"/>
      <c r="O33" s="609"/>
    </row>
    <row r="34" spans="1:15" ht="14.15" customHeight="1">
      <c r="A34" s="617"/>
      <c r="B34" s="617"/>
      <c r="C34" s="617"/>
      <c r="D34" s="617"/>
      <c r="E34" s="617"/>
      <c r="F34" s="617"/>
      <c r="G34" s="617"/>
      <c r="H34" s="617"/>
      <c r="I34" s="617"/>
      <c r="J34" s="617"/>
      <c r="K34" s="617"/>
      <c r="L34" s="617"/>
      <c r="M34" s="617"/>
      <c r="N34" s="617"/>
      <c r="O34" s="617"/>
    </row>
    <row r="35" spans="1:15" ht="14.15" customHeight="1">
      <c r="A35" s="599"/>
      <c r="B35" s="600"/>
      <c r="C35" s="600"/>
      <c r="D35" s="600"/>
      <c r="E35" s="600"/>
      <c r="F35" s="600"/>
      <c r="G35" s="600"/>
      <c r="H35" s="600"/>
      <c r="I35" s="600"/>
      <c r="J35" s="600"/>
      <c r="K35" s="600"/>
      <c r="L35" s="600"/>
      <c r="M35" s="600"/>
      <c r="N35" s="600"/>
      <c r="O35" s="601"/>
    </row>
    <row r="36" spans="1:15" ht="14.15" customHeight="1">
      <c r="A36" s="602"/>
      <c r="B36" s="603"/>
      <c r="C36" s="603"/>
      <c r="D36" s="603"/>
      <c r="E36" s="603"/>
      <c r="F36" s="603"/>
      <c r="G36" s="603"/>
      <c r="H36" s="603"/>
      <c r="I36" s="603"/>
      <c r="J36" s="603"/>
      <c r="K36" s="603"/>
      <c r="L36" s="603"/>
      <c r="M36" s="603"/>
      <c r="N36" s="603"/>
      <c r="O36" s="604"/>
    </row>
    <row r="37" spans="1:15" ht="14.15" customHeight="1">
      <c r="A37" s="602"/>
      <c r="B37" s="603"/>
      <c r="C37" s="603"/>
      <c r="D37" s="603"/>
      <c r="E37" s="603"/>
      <c r="F37" s="603"/>
      <c r="G37" s="603"/>
      <c r="H37" s="603"/>
      <c r="I37" s="603"/>
      <c r="J37" s="603"/>
      <c r="K37" s="603"/>
      <c r="L37" s="603"/>
      <c r="M37" s="603"/>
      <c r="N37" s="603"/>
      <c r="O37" s="604"/>
    </row>
    <row r="38" spans="1:15" ht="14" customHeight="1">
      <c r="A38" s="602"/>
      <c r="B38" s="603"/>
      <c r="C38" s="603"/>
      <c r="D38" s="603"/>
      <c r="E38" s="603"/>
      <c r="F38" s="603"/>
      <c r="G38" s="603"/>
      <c r="H38" s="603"/>
      <c r="I38" s="603"/>
      <c r="J38" s="603"/>
      <c r="K38" s="603"/>
      <c r="L38" s="603"/>
      <c r="M38" s="603"/>
      <c r="N38" s="603"/>
      <c r="O38" s="604"/>
    </row>
    <row r="39" spans="1:15" ht="14.15" customHeight="1">
      <c r="A39" s="605"/>
      <c r="B39" s="606"/>
      <c r="C39" s="606"/>
      <c r="D39" s="606"/>
      <c r="E39" s="606"/>
      <c r="F39" s="606"/>
      <c r="G39" s="606"/>
      <c r="H39" s="606"/>
      <c r="I39" s="606"/>
      <c r="J39" s="606"/>
      <c r="K39" s="606"/>
      <c r="L39" s="606"/>
      <c r="M39" s="606"/>
      <c r="N39" s="606"/>
      <c r="O39" s="607"/>
    </row>
  </sheetData>
  <sheetProtection algorithmName="SHA-512" hashValue="fKt+q0o+YQ6W7Lv2RAg/ES0qo2fdVNcBM5T1P7zw//U+i6accv4VtaXmpuljNHGYWHh0udBHXvWYXRM+52dd0A==" saltValue="tTFLi03AFF9WDP4BD/vu6Q==" spinCount="100000" sheet="1" formatCells="0" formatRows="0" selectLockedCells="1"/>
  <mergeCells count="29">
    <mergeCell ref="A4:I4"/>
    <mergeCell ref="L4:O4"/>
    <mergeCell ref="A6:A7"/>
    <mergeCell ref="B6:B7"/>
    <mergeCell ref="C6:I7"/>
    <mergeCell ref="J6:J7"/>
    <mergeCell ref="K6:K7"/>
    <mergeCell ref="L6:N7"/>
    <mergeCell ref="A26:O27"/>
    <mergeCell ref="A8:A9"/>
    <mergeCell ref="B8:B9"/>
    <mergeCell ref="C8:I9"/>
    <mergeCell ref="J8:J9"/>
    <mergeCell ref="K8:K9"/>
    <mergeCell ref="L8:N9"/>
    <mergeCell ref="O8:O9"/>
    <mergeCell ref="A11:O12"/>
    <mergeCell ref="A13:O18"/>
    <mergeCell ref="A19:O20"/>
    <mergeCell ref="A21:O25"/>
    <mergeCell ref="A35:O39"/>
    <mergeCell ref="J29:L29"/>
    <mergeCell ref="J28:O28"/>
    <mergeCell ref="O29:O32"/>
    <mergeCell ref="A28:I32"/>
    <mergeCell ref="J30:L30"/>
    <mergeCell ref="J31:L31"/>
    <mergeCell ref="J32:L32"/>
    <mergeCell ref="A33:O34"/>
  </mergeCells>
  <phoneticPr fontId="3"/>
  <dataValidations count="1">
    <dataValidation type="textLength" operator="lessThanOrEqual" allowBlank="1" showInputMessage="1" showErrorMessage="1" error="文字数が30文字を超過しています。" sqref="C8:I9" xr:uid="{9B437D1C-3CC9-400A-BB39-4416947235E6}">
      <formula1>30</formula1>
    </dataValidation>
  </dataValidations>
  <printOptions horizontalCentered="1"/>
  <pageMargins left="0.25" right="0.25" top="0.75" bottom="0.75" header="0.3" footer="0.3"/>
  <pageSetup paperSize="9" scale="87" orientation="landscape" r:id="rId1"/>
  <headerFooter>
    <oddHeader>&amp;R&amp;"HG丸ｺﾞｼｯｸM-PRO,標準"&amp;12（別紙６）</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808FC-673E-4F65-9CF3-A9837CB20E11}">
  <sheetPr>
    <tabColor theme="7" tint="0.59999389629810485"/>
    <pageSetUpPr fitToPage="1"/>
  </sheetPr>
  <dimension ref="A1:AY29"/>
  <sheetViews>
    <sheetView showGridLines="0" view="pageBreakPreview" topLeftCell="B10" zoomScale="85" zoomScaleNormal="100" zoomScaleSheetLayoutView="85" workbookViewId="0">
      <selection activeCell="C20" sqref="C20:C24"/>
    </sheetView>
  </sheetViews>
  <sheetFormatPr defaultColWidth="8.08203125" defaultRowHeight="12"/>
  <cols>
    <col min="1" max="1" width="0" style="283" hidden="1" customWidth="1"/>
    <col min="2" max="2" width="2.33203125" style="283" customWidth="1"/>
    <col min="3" max="3" width="14.33203125" style="283" customWidth="1"/>
    <col min="4" max="4" width="9.58203125" style="283" customWidth="1"/>
    <col min="5" max="5" width="66.58203125" style="282" customWidth="1"/>
    <col min="6" max="6" width="2.33203125" style="282" customWidth="1"/>
    <col min="7" max="7" width="8.08203125" style="282"/>
    <col min="8" max="16" width="8.08203125" style="283"/>
    <col min="17" max="18" width="8.08203125" style="282"/>
    <col min="19" max="27" width="8.08203125" style="283"/>
    <col min="28" max="29" width="8.08203125" style="282"/>
    <col min="30" max="38" width="8.08203125" style="283"/>
    <col min="39" max="40" width="8.08203125" style="282"/>
    <col min="41" max="49" width="8.08203125" style="283"/>
    <col min="50" max="51" width="8.08203125" style="282"/>
    <col min="52" max="16384" width="8.08203125" style="283"/>
  </cols>
  <sheetData>
    <row r="1" spans="1:12" ht="30" customHeight="1">
      <c r="C1" s="4" t="s">
        <v>417</v>
      </c>
      <c r="D1" s="164"/>
      <c r="E1" s="295"/>
    </row>
    <row r="2" spans="1:12" ht="30" customHeight="1">
      <c r="C2" s="181"/>
      <c r="D2" s="181"/>
      <c r="E2" s="295"/>
    </row>
    <row r="3" spans="1:12" ht="30" customHeight="1">
      <c r="C3" s="389" t="s">
        <v>418</v>
      </c>
      <c r="D3" s="389"/>
      <c r="E3" s="389"/>
    </row>
    <row r="4" spans="1:12" ht="30" customHeight="1">
      <c r="C4" s="181"/>
      <c r="D4" s="181"/>
      <c r="E4" s="295"/>
      <c r="H4" s="296"/>
      <c r="I4" s="296"/>
      <c r="J4" s="296"/>
      <c r="K4" s="296"/>
      <c r="L4" s="296"/>
    </row>
    <row r="5" spans="1:12" ht="30" customHeight="1">
      <c r="C5" s="655" t="s">
        <v>419</v>
      </c>
      <c r="D5" s="655"/>
      <c r="E5" s="655"/>
      <c r="H5" s="296"/>
      <c r="I5" s="296"/>
      <c r="J5" s="296"/>
      <c r="K5" s="296"/>
      <c r="L5" s="296"/>
    </row>
    <row r="6" spans="1:12" ht="30" customHeight="1">
      <c r="C6" s="181"/>
      <c r="D6" s="181"/>
      <c r="E6" s="295"/>
      <c r="H6" s="296"/>
      <c r="I6" s="296"/>
      <c r="J6" s="296"/>
      <c r="K6" s="296"/>
      <c r="L6" s="296"/>
    </row>
    <row r="7" spans="1:12" ht="30" customHeight="1">
      <c r="C7" s="216" t="s">
        <v>420</v>
      </c>
      <c r="D7" s="656" t="s">
        <v>421</v>
      </c>
      <c r="E7" s="657"/>
      <c r="H7" s="296"/>
      <c r="I7" s="296"/>
      <c r="J7" s="296"/>
      <c r="K7" s="296"/>
      <c r="L7" s="296"/>
    </row>
    <row r="8" spans="1:12" ht="50.15" customHeight="1">
      <c r="C8" s="114" t="b">
        <v>0</v>
      </c>
      <c r="D8" s="643" t="s">
        <v>422</v>
      </c>
      <c r="E8" s="644"/>
      <c r="H8" s="296"/>
      <c r="I8" s="296"/>
      <c r="J8" s="296"/>
      <c r="K8" s="296"/>
      <c r="L8" s="296"/>
    </row>
    <row r="9" spans="1:12" ht="50.15" customHeight="1">
      <c r="C9" s="114" t="b">
        <v>0</v>
      </c>
      <c r="D9" s="643" t="s">
        <v>423</v>
      </c>
      <c r="E9" s="644"/>
      <c r="H9" s="296"/>
      <c r="I9" s="296"/>
      <c r="J9" s="296"/>
      <c r="K9" s="296"/>
      <c r="L9" s="296"/>
    </row>
    <row r="10" spans="1:12" ht="50.15" customHeight="1">
      <c r="C10" s="658" t="b">
        <v>0</v>
      </c>
      <c r="D10" s="661" t="s">
        <v>424</v>
      </c>
      <c r="E10" s="662"/>
    </row>
    <row r="11" spans="1:12" ht="30" customHeight="1">
      <c r="C11" s="659"/>
      <c r="D11" s="663" t="s">
        <v>425</v>
      </c>
      <c r="E11" s="664"/>
    </row>
    <row r="12" spans="1:12" ht="30" customHeight="1">
      <c r="C12" s="659"/>
      <c r="D12" s="663" t="s">
        <v>426</v>
      </c>
      <c r="E12" s="664"/>
    </row>
    <row r="13" spans="1:12" ht="30" customHeight="1">
      <c r="A13" s="283" t="b">
        <v>0</v>
      </c>
      <c r="C13" s="659"/>
      <c r="D13" s="663" t="s">
        <v>427</v>
      </c>
      <c r="E13" s="664"/>
    </row>
    <row r="14" spans="1:12" ht="20.149999999999999" customHeight="1">
      <c r="C14" s="659"/>
      <c r="D14" s="297" t="b">
        <v>0</v>
      </c>
      <c r="E14" s="298" t="s">
        <v>428</v>
      </c>
    </row>
    <row r="15" spans="1:12" ht="20.149999999999999" customHeight="1">
      <c r="C15" s="659"/>
      <c r="D15" s="297" t="b">
        <v>0</v>
      </c>
      <c r="E15" s="298" t="s">
        <v>429</v>
      </c>
    </row>
    <row r="16" spans="1:12" ht="20.149999999999999" customHeight="1">
      <c r="C16" s="659"/>
      <c r="D16" s="297" t="b">
        <v>0</v>
      </c>
      <c r="E16" s="298" t="s">
        <v>430</v>
      </c>
    </row>
    <row r="17" spans="1:5" ht="20.149999999999999" customHeight="1">
      <c r="C17" s="659"/>
      <c r="D17" s="297" t="b">
        <v>0</v>
      </c>
      <c r="E17" s="298" t="s">
        <v>431</v>
      </c>
    </row>
    <row r="18" spans="1:5" ht="20.149999999999999" customHeight="1">
      <c r="C18" s="659"/>
      <c r="D18" s="297" t="b">
        <v>0</v>
      </c>
      <c r="E18" s="298" t="s">
        <v>432</v>
      </c>
    </row>
    <row r="19" spans="1:5" ht="10" customHeight="1">
      <c r="C19" s="660"/>
      <c r="D19" s="299"/>
      <c r="E19" s="300"/>
    </row>
    <row r="20" spans="1:5" ht="50.15" customHeight="1">
      <c r="C20" s="646" t="b">
        <v>0</v>
      </c>
      <c r="D20" s="649" t="s">
        <v>433</v>
      </c>
      <c r="E20" s="650"/>
    </row>
    <row r="21" spans="1:5" ht="30" customHeight="1">
      <c r="A21" s="283" t="b">
        <v>0</v>
      </c>
      <c r="C21" s="647"/>
      <c r="D21" s="651" t="s">
        <v>434</v>
      </c>
      <c r="E21" s="652"/>
    </row>
    <row r="22" spans="1:5" ht="30" customHeight="1">
      <c r="C22" s="647"/>
      <c r="D22" s="651" t="s">
        <v>435</v>
      </c>
      <c r="E22" s="652"/>
    </row>
    <row r="23" spans="1:5" ht="30" customHeight="1">
      <c r="C23" s="647"/>
      <c r="D23" s="651" t="s">
        <v>436</v>
      </c>
      <c r="E23" s="652"/>
    </row>
    <row r="24" spans="1:5" ht="10" customHeight="1">
      <c r="C24" s="648"/>
      <c r="D24" s="301"/>
      <c r="E24" s="302"/>
    </row>
    <row r="25" spans="1:5" ht="50.15" customHeight="1">
      <c r="C25" s="114" t="b">
        <v>0</v>
      </c>
      <c r="D25" s="643" t="s">
        <v>437</v>
      </c>
      <c r="E25" s="644"/>
    </row>
    <row r="26" spans="1:5" ht="50.15" customHeight="1">
      <c r="C26" s="114" t="b">
        <v>0</v>
      </c>
      <c r="D26" s="643" t="s">
        <v>438</v>
      </c>
      <c r="E26" s="644"/>
    </row>
    <row r="27" spans="1:5" ht="50.15" customHeight="1">
      <c r="C27" s="114" t="b">
        <v>0</v>
      </c>
      <c r="D27" s="653" t="s">
        <v>439</v>
      </c>
      <c r="E27" s="654"/>
    </row>
    <row r="28" spans="1:5" ht="50.15" customHeight="1">
      <c r="C28" s="114" t="b">
        <v>0</v>
      </c>
      <c r="D28" s="645" t="s">
        <v>440</v>
      </c>
      <c r="E28" s="645"/>
    </row>
    <row r="29" spans="1:5" ht="13">
      <c r="C29" s="303"/>
      <c r="D29" s="303"/>
      <c r="E29" s="295"/>
    </row>
  </sheetData>
  <sheetProtection algorithmName="SHA-512" hashValue="Im3YkIBVnHNq/unGO+bv4/ADoBxL0MqSIhuCqcHsbgrmTNoR95zCAZwkTH0E53XydijZYZhCgceNTwiArRrCvA==" saltValue="jmeGKFpo69BA7VQY5RKvsA==" spinCount="100000" sheet="1" selectLockedCells="1"/>
  <mergeCells count="19">
    <mergeCell ref="C10:C19"/>
    <mergeCell ref="D10:E10"/>
    <mergeCell ref="D11:E11"/>
    <mergeCell ref="D12:E12"/>
    <mergeCell ref="D13:E13"/>
    <mergeCell ref="C3:E3"/>
    <mergeCell ref="C5:E5"/>
    <mergeCell ref="D7:E7"/>
    <mergeCell ref="D8:E8"/>
    <mergeCell ref="D9:E9"/>
    <mergeCell ref="D26:E26"/>
    <mergeCell ref="D28:E28"/>
    <mergeCell ref="C20:C24"/>
    <mergeCell ref="D20:E20"/>
    <mergeCell ref="D21:E21"/>
    <mergeCell ref="D22:E22"/>
    <mergeCell ref="D23:E23"/>
    <mergeCell ref="D25:E25"/>
    <mergeCell ref="D27:E27"/>
  </mergeCells>
  <phoneticPr fontId="3"/>
  <conditionalFormatting sqref="C20:E24">
    <cfRule type="expression" dxfId="2" priority="3">
      <formula>$C$10=TRUE</formula>
    </cfRule>
  </conditionalFormatting>
  <conditionalFormatting sqref="C27:E27">
    <cfRule type="expression" dxfId="1" priority="1">
      <formula>$C$10=TRUE</formula>
    </cfRule>
  </conditionalFormatting>
  <printOptions horizontalCentered="1"/>
  <pageMargins left="0.23622047244094491" right="0.23622047244094491" top="0.74803149606299213" bottom="0.74803149606299213" header="0.31496062992125984" footer="0.31496062992125984"/>
  <pageSetup paperSize="9" scale="7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2A269-F5BF-41DA-9F3F-1F59C7040E70}">
  <sheetPr>
    <pageSetUpPr fitToPage="1"/>
  </sheetPr>
  <dimension ref="B1:R40"/>
  <sheetViews>
    <sheetView showGridLines="0" view="pageBreakPreview" topLeftCell="A3" zoomScaleNormal="100" zoomScaleSheetLayoutView="100" workbookViewId="0">
      <selection activeCell="B8" sqref="B8:H8"/>
    </sheetView>
  </sheetViews>
  <sheetFormatPr defaultColWidth="8" defaultRowHeight="13"/>
  <cols>
    <col min="1" max="1" width="5.58203125" style="21" customWidth="1"/>
    <col min="2" max="2" width="1.83203125" style="21" customWidth="1"/>
    <col min="3" max="3" width="2.58203125" style="21" customWidth="1"/>
    <col min="4" max="4" width="8.58203125" style="21" customWidth="1"/>
    <col min="5" max="6" width="7.33203125" style="21" customWidth="1"/>
    <col min="7" max="9" width="5" style="21" customWidth="1"/>
    <col min="10" max="12" width="5.08203125" style="21" customWidth="1"/>
    <col min="13" max="16" width="6.58203125" style="21" customWidth="1"/>
    <col min="17" max="18" width="8" style="21" hidden="1" customWidth="1"/>
    <col min="19" max="16384" width="8" style="21"/>
  </cols>
  <sheetData>
    <row r="1" spans="2:16" ht="19" customHeight="1">
      <c r="B1" s="19" t="s">
        <v>441</v>
      </c>
      <c r="C1" s="19"/>
      <c r="D1" s="19"/>
      <c r="E1" s="19"/>
      <c r="F1" s="19"/>
      <c r="G1" s="19"/>
      <c r="H1" s="19"/>
      <c r="I1" s="19"/>
      <c r="J1" s="19"/>
      <c r="K1" s="19"/>
      <c r="L1" s="19"/>
      <c r="M1" s="20"/>
      <c r="N1" s="20"/>
      <c r="O1" s="20"/>
      <c r="P1" s="20"/>
    </row>
    <row r="2" spans="2:16" ht="19" customHeight="1">
      <c r="B2" s="19"/>
      <c r="C2" s="19"/>
      <c r="D2" s="19"/>
      <c r="E2" s="19"/>
      <c r="G2" s="22"/>
      <c r="H2" s="22"/>
      <c r="K2" s="22"/>
      <c r="L2" s="22"/>
      <c r="M2" s="675" t="str">
        <f>IF(基本情報入力!N4="","令和　年　月　日",基本情報入力!N4)</f>
        <v>令和　年　月　日</v>
      </c>
      <c r="N2" s="675"/>
      <c r="O2" s="675"/>
      <c r="P2" s="675"/>
    </row>
    <row r="3" spans="2:16" ht="15" customHeight="1">
      <c r="B3" s="19"/>
      <c r="C3" s="19"/>
      <c r="D3" s="19"/>
      <c r="E3" s="19"/>
      <c r="G3" s="19"/>
      <c r="H3" s="19"/>
      <c r="I3" s="19"/>
      <c r="J3" s="304" t="str">
        <f>IF(基本情報入力!C12="②酒類業振興支援事業費補助金新市場開拓支援枠",IF('（別紙7）確認票'!C27=FALSE,"※別紙７確認票を確認してください",""),"")</f>
        <v>※別紙７確認票を確認してください</v>
      </c>
      <c r="K3" s="19"/>
      <c r="L3" s="19"/>
      <c r="M3" s="22"/>
      <c r="N3" s="22"/>
      <c r="O3" s="22"/>
      <c r="P3" s="22"/>
    </row>
    <row r="4" spans="2:16" ht="19" customHeight="1">
      <c r="B4" s="19"/>
      <c r="C4" s="19"/>
      <c r="D4" s="676" t="s">
        <v>442</v>
      </c>
      <c r="E4" s="676"/>
      <c r="F4" s="676"/>
      <c r="G4" s="19"/>
      <c r="H4" s="19"/>
      <c r="I4" s="19"/>
      <c r="J4" s="19"/>
      <c r="K4" s="19"/>
      <c r="L4" s="19"/>
      <c r="M4" s="19"/>
      <c r="N4" s="19"/>
      <c r="O4" s="19"/>
      <c r="P4" s="19"/>
    </row>
    <row r="5" spans="2:16" ht="19" customHeight="1">
      <c r="B5" s="19"/>
      <c r="C5" s="19"/>
      <c r="D5" s="23"/>
      <c r="E5" s="23"/>
      <c r="F5" s="23"/>
      <c r="G5" s="19"/>
      <c r="H5" s="19"/>
      <c r="I5" s="19"/>
      <c r="J5" s="19"/>
      <c r="K5" s="19"/>
      <c r="L5" s="19"/>
      <c r="M5" s="19"/>
      <c r="N5" s="19"/>
      <c r="O5" s="19"/>
      <c r="P5" s="19"/>
    </row>
    <row r="6" spans="2:16" ht="22" customHeight="1">
      <c r="B6" s="19"/>
      <c r="C6" s="19"/>
      <c r="D6" s="19"/>
      <c r="E6" s="19"/>
      <c r="F6" s="19"/>
      <c r="G6" s="19"/>
      <c r="H6" s="19"/>
      <c r="I6" s="679" t="s">
        <v>443</v>
      </c>
      <c r="J6" s="679"/>
      <c r="K6" s="679"/>
      <c r="L6" s="677">
        <f>基本情報入力!C10</f>
        <v>0</v>
      </c>
      <c r="M6" s="677"/>
      <c r="N6" s="677"/>
      <c r="O6" s="677"/>
      <c r="P6" s="677"/>
    </row>
    <row r="7" spans="2:16" ht="24" customHeight="1">
      <c r="B7" s="19"/>
      <c r="C7" s="19"/>
      <c r="D7" s="19"/>
      <c r="E7" s="19"/>
      <c r="F7" s="19"/>
      <c r="G7" s="19"/>
      <c r="H7" s="19"/>
      <c r="I7" s="679"/>
      <c r="J7" s="679"/>
      <c r="K7" s="679"/>
      <c r="L7" s="677"/>
      <c r="M7" s="677"/>
      <c r="N7" s="677"/>
      <c r="O7" s="677"/>
      <c r="P7" s="677"/>
    </row>
    <row r="8" spans="2:16" ht="30.65" customHeight="1">
      <c r="B8" s="19"/>
      <c r="C8" s="19"/>
      <c r="D8" s="19"/>
      <c r="E8" s="19"/>
      <c r="F8" s="19"/>
      <c r="G8" s="19"/>
      <c r="H8" s="19"/>
      <c r="I8" s="680" t="s">
        <v>444</v>
      </c>
      <c r="J8" s="680"/>
      <c r="K8" s="680"/>
      <c r="L8" s="678" t="str">
        <f>IF(基本情報入力!C6="","",基本情報入力!C6)</f>
        <v/>
      </c>
      <c r="M8" s="678"/>
      <c r="N8" s="678"/>
      <c r="O8" s="678"/>
      <c r="P8" s="678"/>
    </row>
    <row r="9" spans="2:16" ht="19" customHeight="1">
      <c r="B9" s="19"/>
      <c r="C9" s="19"/>
      <c r="D9" s="19"/>
      <c r="E9" s="19"/>
      <c r="F9" s="19"/>
      <c r="G9" s="19"/>
      <c r="H9" s="19"/>
      <c r="I9" s="680"/>
      <c r="J9" s="680"/>
      <c r="K9" s="680"/>
      <c r="L9" s="681" t="str">
        <f>IF(基本情報入力!C7="","",基本情報入力!C7)</f>
        <v/>
      </c>
      <c r="M9" s="681"/>
      <c r="N9" s="681">
        <f>基本情報入力!C8</f>
        <v>0</v>
      </c>
      <c r="O9" s="681"/>
      <c r="P9" s="681"/>
    </row>
    <row r="10" spans="2:16" ht="19" customHeight="1">
      <c r="B10" s="19"/>
      <c r="C10" s="19"/>
      <c r="D10" s="19"/>
      <c r="E10" s="19"/>
      <c r="F10" s="19"/>
      <c r="G10" s="19"/>
      <c r="H10" s="19"/>
      <c r="I10" s="19"/>
      <c r="J10" s="19"/>
      <c r="K10" s="19"/>
      <c r="L10" s="22"/>
      <c r="M10" s="22"/>
      <c r="N10" s="22"/>
      <c r="O10" s="22"/>
      <c r="P10" s="22"/>
    </row>
    <row r="11" spans="2:16" ht="19" customHeight="1">
      <c r="B11" s="19"/>
      <c r="C11" s="19"/>
      <c r="D11" s="19"/>
      <c r="E11" s="19"/>
      <c r="F11" s="19"/>
      <c r="G11" s="19"/>
      <c r="H11" s="19"/>
      <c r="I11" s="19"/>
      <c r="J11" s="19"/>
      <c r="K11" s="19"/>
      <c r="L11" s="19"/>
      <c r="M11" s="19"/>
      <c r="N11" s="19"/>
      <c r="O11" s="19"/>
      <c r="P11" s="19"/>
    </row>
    <row r="12" spans="2:16" ht="19" customHeight="1">
      <c r="B12" s="670" t="s">
        <v>445</v>
      </c>
      <c r="C12" s="670"/>
      <c r="D12" s="670"/>
      <c r="E12" s="670"/>
      <c r="F12" s="670"/>
      <c r="G12" s="670"/>
      <c r="H12" s="670"/>
      <c r="I12" s="670"/>
      <c r="J12" s="670"/>
      <c r="K12" s="670"/>
      <c r="L12" s="670"/>
      <c r="M12" s="670"/>
      <c r="N12" s="670"/>
      <c r="O12" s="670"/>
      <c r="P12" s="670"/>
    </row>
    <row r="13" spans="2:16" ht="19" customHeight="1">
      <c r="B13" s="19"/>
      <c r="C13" s="19"/>
      <c r="D13" s="19"/>
      <c r="E13" s="19"/>
      <c r="F13" s="19"/>
      <c r="G13" s="19"/>
      <c r="H13" s="19"/>
      <c r="I13" s="19"/>
      <c r="J13" s="19"/>
      <c r="K13" s="19"/>
      <c r="L13" s="19"/>
      <c r="M13" s="19"/>
      <c r="N13" s="19"/>
      <c r="O13" s="19"/>
      <c r="P13" s="19"/>
    </row>
    <row r="14" spans="2:16" ht="19" customHeight="1">
      <c r="B14" s="19"/>
      <c r="C14" s="19"/>
      <c r="D14" s="19"/>
      <c r="E14" s="19"/>
      <c r="F14" s="19"/>
      <c r="G14" s="19"/>
      <c r="H14" s="19"/>
      <c r="I14" s="19"/>
      <c r="J14" s="19"/>
      <c r="K14" s="19"/>
      <c r="L14" s="19"/>
      <c r="M14" s="19"/>
      <c r="N14" s="19"/>
      <c r="O14" s="19"/>
      <c r="P14" s="19"/>
    </row>
    <row r="15" spans="2:16" ht="35.15" customHeight="1">
      <c r="B15" s="671" t="s">
        <v>446</v>
      </c>
      <c r="C15" s="671"/>
      <c r="D15" s="671"/>
      <c r="E15" s="671"/>
      <c r="F15" s="671"/>
      <c r="G15" s="671"/>
      <c r="H15" s="671"/>
      <c r="I15" s="671"/>
      <c r="J15" s="671"/>
      <c r="K15" s="671"/>
      <c r="L15" s="671"/>
      <c r="M15" s="671"/>
      <c r="N15" s="671"/>
      <c r="O15" s="671"/>
      <c r="P15" s="671"/>
    </row>
    <row r="16" spans="2:16" ht="19" customHeight="1">
      <c r="B16" s="25"/>
      <c r="C16" s="25"/>
      <c r="D16" s="25"/>
      <c r="E16" s="25"/>
      <c r="F16" s="25"/>
      <c r="G16" s="25"/>
      <c r="H16" s="25"/>
      <c r="I16" s="25"/>
      <c r="J16" s="25"/>
      <c r="K16" s="25"/>
      <c r="L16" s="25"/>
      <c r="M16" s="25"/>
      <c r="N16" s="25"/>
      <c r="O16" s="25"/>
      <c r="P16" s="25"/>
    </row>
    <row r="17" spans="2:18" ht="19" customHeight="1">
      <c r="B17" s="24"/>
      <c r="C17" s="24"/>
      <c r="D17" s="24"/>
      <c r="E17" s="24"/>
      <c r="F17" s="24"/>
      <c r="G17" s="24"/>
      <c r="H17" s="24"/>
      <c r="I17" s="24"/>
      <c r="J17" s="24"/>
      <c r="K17" s="24"/>
      <c r="L17" s="24"/>
      <c r="M17" s="24"/>
      <c r="N17" s="24"/>
      <c r="O17" s="24"/>
      <c r="P17" s="24"/>
    </row>
    <row r="18" spans="2:18" ht="19" customHeight="1">
      <c r="B18" s="672" t="s">
        <v>447</v>
      </c>
      <c r="C18" s="672"/>
      <c r="D18" s="672"/>
      <c r="E18" s="672"/>
      <c r="F18" s="672"/>
      <c r="G18" s="672"/>
      <c r="H18" s="672"/>
      <c r="I18" s="672"/>
      <c r="J18" s="672"/>
      <c r="K18" s="672"/>
      <c r="L18" s="672"/>
      <c r="M18" s="672"/>
      <c r="N18" s="672"/>
      <c r="O18" s="672"/>
      <c r="P18" s="672"/>
    </row>
    <row r="19" spans="2:18" ht="19" customHeight="1">
      <c r="B19" s="22"/>
      <c r="C19" s="22"/>
      <c r="D19" s="22"/>
      <c r="E19" s="22"/>
      <c r="F19" s="22"/>
      <c r="G19" s="22"/>
      <c r="H19" s="22"/>
      <c r="I19" s="22"/>
      <c r="J19" s="22"/>
      <c r="K19" s="22"/>
      <c r="L19" s="22"/>
      <c r="M19" s="22"/>
      <c r="N19" s="22"/>
      <c r="O19" s="22"/>
      <c r="P19" s="22"/>
    </row>
    <row r="20" spans="2:18" ht="19" customHeight="1">
      <c r="B20" s="19"/>
      <c r="C20" s="19"/>
      <c r="D20" s="19"/>
      <c r="E20" s="19"/>
      <c r="F20" s="19"/>
      <c r="G20" s="19"/>
      <c r="H20" s="19"/>
      <c r="I20" s="19"/>
      <c r="J20" s="19"/>
      <c r="K20" s="19"/>
      <c r="L20" s="19"/>
      <c r="M20" s="19"/>
      <c r="N20" s="19"/>
      <c r="O20" s="19"/>
      <c r="P20" s="19"/>
    </row>
    <row r="21" spans="2:18" ht="19" customHeight="1">
      <c r="B21" s="673" t="s">
        <v>448</v>
      </c>
      <c r="C21" s="674" t="str">
        <f>IF(AND(基本情報入力!F15="",基本情報入力!D16="",基本情報入力!F16="",基本情報入力!C17=""),'（別紙８）誓約書'!R21:R22,'（別紙８）誓約書'!Q21:Q22)</f>
        <v>　令和○年○月から令和○年○月の期間において、（売上額又は付加価値額）が年率平均３％以上増加したときは、給与支給総額を年率平均１．５％以上、（売上額又は付加価値額）が目標どおりに伸びなかったときは、給与支給総額の年率増加率平均が（売上額又は付加価値額）の年率増加率平均の１／２以上増加させること。</v>
      </c>
      <c r="D21" s="674"/>
      <c r="E21" s="674"/>
      <c r="F21" s="674"/>
      <c r="G21" s="674"/>
      <c r="H21" s="674"/>
      <c r="I21" s="674"/>
      <c r="J21" s="674"/>
      <c r="K21" s="674"/>
      <c r="L21" s="674"/>
      <c r="M21" s="674"/>
      <c r="N21" s="674"/>
      <c r="O21" s="674"/>
      <c r="P21" s="674"/>
      <c r="Q21" s="667" t="str">
        <f>"　"&amp;基本情報入力!L17&amp;"の期間において、"&amp;基本情報入力!C17&amp;"が年率平均３％以上増加したときは、給与支給総額を年率平均１．５％以上、"&amp;基本情報入力!C17&amp;"が目標どおりに伸びなかったときは、給与支給総額の年率増加率平均が"&amp;基本情報入力!C17&amp;"の年率増加率平均の１／２以上増加させること。"</f>
        <v>　令和０年FALSE月から令和０年月の期間において、が年率平均３％以上増加したときは、給与支給総額を年率平均１．５％以上、が目標どおりに伸びなかったときは、給与支給総額の年率増加率平均がの年率増加率平均の１／２以上増加させること。</v>
      </c>
      <c r="R21" s="667" t="s">
        <v>449</v>
      </c>
    </row>
    <row r="22" spans="2:18" ht="44.5" customHeight="1">
      <c r="B22" s="673"/>
      <c r="C22" s="674"/>
      <c r="D22" s="674"/>
      <c r="E22" s="674"/>
      <c r="F22" s="674"/>
      <c r="G22" s="674"/>
      <c r="H22" s="674"/>
      <c r="I22" s="674"/>
      <c r="J22" s="674"/>
      <c r="K22" s="674"/>
      <c r="L22" s="674"/>
      <c r="M22" s="674"/>
      <c r="N22" s="674"/>
      <c r="O22" s="674"/>
      <c r="P22" s="674"/>
      <c r="Q22" s="667"/>
      <c r="R22" s="667"/>
    </row>
    <row r="23" spans="2:18" ht="19" customHeight="1">
      <c r="B23" s="19"/>
      <c r="C23" s="674"/>
      <c r="D23" s="674"/>
      <c r="E23" s="674"/>
      <c r="F23" s="674"/>
      <c r="G23" s="674"/>
      <c r="H23" s="674"/>
      <c r="I23" s="674"/>
      <c r="J23" s="674"/>
      <c r="K23" s="674"/>
      <c r="L23" s="674"/>
      <c r="M23" s="674"/>
      <c r="N23" s="674"/>
      <c r="O23" s="674"/>
      <c r="P23" s="674"/>
    </row>
    <row r="24" spans="2:18" ht="19" customHeight="1">
      <c r="B24" s="19"/>
      <c r="C24" s="19"/>
      <c r="D24" s="668"/>
      <c r="E24" s="668"/>
      <c r="F24" s="668"/>
      <c r="G24" s="668"/>
      <c r="H24" s="668"/>
      <c r="I24" s="668"/>
      <c r="J24" s="668"/>
      <c r="K24" s="668"/>
      <c r="L24" s="668"/>
      <c r="M24" s="668"/>
      <c r="N24" s="668"/>
      <c r="O24" s="668"/>
      <c r="P24" s="668"/>
    </row>
    <row r="25" spans="2:18" ht="19" customHeight="1">
      <c r="B25" s="19"/>
      <c r="C25" s="19"/>
      <c r="D25" s="666"/>
      <c r="E25" s="666"/>
      <c r="F25" s="666"/>
      <c r="G25" s="666"/>
      <c r="H25" s="666"/>
      <c r="I25" s="666"/>
      <c r="J25" s="666"/>
      <c r="K25" s="666"/>
      <c r="L25" s="666"/>
      <c r="M25" s="666"/>
      <c r="N25" s="666"/>
      <c r="O25" s="666"/>
      <c r="P25" s="666"/>
    </row>
    <row r="26" spans="2:18" ht="19" customHeight="1">
      <c r="B26" s="19"/>
      <c r="C26" s="19"/>
      <c r="D26" s="666"/>
      <c r="E26" s="666"/>
      <c r="F26" s="666"/>
      <c r="G26" s="666"/>
      <c r="H26" s="666"/>
      <c r="I26" s="666"/>
      <c r="J26" s="666"/>
      <c r="K26" s="666"/>
      <c r="L26" s="666"/>
      <c r="M26" s="666"/>
      <c r="N26" s="666"/>
      <c r="O26" s="666"/>
      <c r="P26" s="666"/>
    </row>
    <row r="27" spans="2:18" ht="53.15" customHeight="1">
      <c r="B27" s="26" t="s">
        <v>450</v>
      </c>
      <c r="C27" s="669" t="s">
        <v>451</v>
      </c>
      <c r="D27" s="669"/>
      <c r="E27" s="669"/>
      <c r="F27" s="669"/>
      <c r="G27" s="669"/>
      <c r="H27" s="669"/>
      <c r="I27" s="669"/>
      <c r="J27" s="669"/>
      <c r="K27" s="669"/>
      <c r="L27" s="669"/>
      <c r="M27" s="669"/>
      <c r="N27" s="669"/>
      <c r="O27" s="669"/>
      <c r="P27" s="669"/>
    </row>
    <row r="28" spans="2:18" ht="19" customHeight="1">
      <c r="B28" s="19"/>
      <c r="C28" s="19"/>
      <c r="D28" s="665"/>
      <c r="E28" s="665"/>
      <c r="F28" s="665"/>
      <c r="G28" s="665"/>
      <c r="H28" s="665"/>
      <c r="I28" s="665"/>
      <c r="J28" s="665"/>
      <c r="K28" s="665"/>
      <c r="L28" s="665"/>
      <c r="M28" s="665"/>
      <c r="N28" s="665"/>
      <c r="O28" s="665"/>
      <c r="P28" s="665"/>
    </row>
    <row r="29" spans="2:18" ht="19" customHeight="1">
      <c r="B29" s="19"/>
      <c r="C29" s="19"/>
      <c r="D29" s="665"/>
      <c r="E29" s="665"/>
      <c r="F29" s="665"/>
      <c r="G29" s="665"/>
      <c r="H29" s="665"/>
      <c r="I29" s="665"/>
      <c r="J29" s="665"/>
      <c r="K29" s="665"/>
      <c r="L29" s="665"/>
      <c r="M29" s="665"/>
      <c r="N29" s="665"/>
      <c r="O29" s="665"/>
      <c r="P29" s="665"/>
    </row>
    <row r="30" spans="2:18" ht="19" customHeight="1">
      <c r="B30" s="19"/>
      <c r="C30" s="19"/>
      <c r="D30" s="666"/>
      <c r="E30" s="666"/>
      <c r="F30" s="666"/>
      <c r="G30" s="666"/>
      <c r="H30" s="666"/>
      <c r="I30" s="666"/>
      <c r="J30" s="666"/>
      <c r="K30" s="666"/>
      <c r="L30" s="666"/>
      <c r="M30" s="666"/>
      <c r="N30" s="666"/>
      <c r="O30" s="666"/>
      <c r="P30" s="666"/>
    </row>
    <row r="31" spans="2:18" ht="19" customHeight="1">
      <c r="B31" s="19"/>
      <c r="C31" s="19"/>
      <c r="D31" s="666"/>
      <c r="E31" s="666"/>
      <c r="F31" s="666"/>
      <c r="G31" s="666"/>
      <c r="H31" s="666"/>
      <c r="I31" s="666"/>
      <c r="J31" s="666"/>
      <c r="K31" s="666"/>
      <c r="L31" s="666"/>
      <c r="M31" s="666"/>
      <c r="N31" s="666"/>
      <c r="O31" s="666"/>
      <c r="P31" s="666"/>
    </row>
    <row r="32" spans="2:18" ht="19" customHeight="1"/>
    <row r="33" ht="19" customHeight="1"/>
    <row r="34" ht="19" customHeight="1"/>
    <row r="35" ht="19" customHeight="1"/>
    <row r="36" ht="19" customHeight="1"/>
    <row r="37" ht="19" customHeight="1"/>
    <row r="38" ht="19" customHeight="1"/>
    <row r="39" ht="19" customHeight="1"/>
    <row r="40" ht="19" customHeight="1"/>
  </sheetData>
  <sheetProtection algorithmName="SHA-512" hashValue="jjpN/baHMPejlSpJlEBzM6ocWhEm8Zpe1CA4ZCWI4lTc1e0klYb4j5jeS10z0C1VVh/c0f6elfpG8jWI0SfyYA==" saltValue="vdSpRzDN4r6pfKJ1HNClDg==" spinCount="100000" sheet="1" selectLockedCells="1"/>
  <dataConsolidate/>
  <mergeCells count="23">
    <mergeCell ref="M2:P2"/>
    <mergeCell ref="D4:F4"/>
    <mergeCell ref="L6:P7"/>
    <mergeCell ref="L8:P8"/>
    <mergeCell ref="I6:K7"/>
    <mergeCell ref="I8:K9"/>
    <mergeCell ref="L9:M9"/>
    <mergeCell ref="N9:P9"/>
    <mergeCell ref="B12:P12"/>
    <mergeCell ref="B15:P15"/>
    <mergeCell ref="B18:P18"/>
    <mergeCell ref="B21:B22"/>
    <mergeCell ref="C21:P23"/>
    <mergeCell ref="D29:P29"/>
    <mergeCell ref="D30:P30"/>
    <mergeCell ref="D31:P31"/>
    <mergeCell ref="R21:R22"/>
    <mergeCell ref="D24:P24"/>
    <mergeCell ref="D25:P25"/>
    <mergeCell ref="D26:P26"/>
    <mergeCell ref="C27:P27"/>
    <mergeCell ref="D28:P28"/>
    <mergeCell ref="Q21:Q22"/>
  </mergeCells>
  <phoneticPr fontId="3"/>
  <printOptions horizontalCentered="1"/>
  <pageMargins left="0.25" right="0.25" top="0.75" bottom="0.75" header="0.3" footer="0.3"/>
  <pageSetup paperSize="9" orientation="portrait" r:id="rId1"/>
  <ignoredErrors>
    <ignoredError sqref="B21:B27" numberStoredAsText="1"/>
  </ignoredErrors>
  <extLst>
    <ext xmlns:x14="http://schemas.microsoft.com/office/spreadsheetml/2009/9/main" uri="{78C0D931-6437-407d-A8EE-F0AAD7539E65}">
      <x14:conditionalFormattings>
        <x14:conditionalFormatting xmlns:xm="http://schemas.microsoft.com/office/excel/2006/main">
          <x14:cfRule type="expression" priority="1" id="{B3B5DB8B-ACA5-4D15-986E-B1528C231EC2}">
            <xm:f>'（参考）申請書類チェックシート'!$C$7="①海外展開支援枠"</xm:f>
            <x14:dxf>
              <fill>
                <patternFill>
                  <bgColor theme="0" tint="-0.24994659260841701"/>
                </patternFill>
              </fill>
            </x14:dxf>
          </x14:cfRule>
          <xm:sqref>B1:P1 B2:E2 G2:H2 K2:P2 B3:P5 B6:I6 L6:P8 B7:H9 I8 L9 B10:P31</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4B98E-3B31-4BCD-B67A-5EB64E428A1A}">
  <dimension ref="A1:AI5"/>
  <sheetViews>
    <sheetView showGridLines="0" topLeftCell="A3" workbookViewId="0">
      <selection activeCell="AE5" sqref="AE5"/>
    </sheetView>
  </sheetViews>
  <sheetFormatPr defaultRowHeight="18"/>
  <cols>
    <col min="5" max="5" width="25.5" customWidth="1"/>
    <col min="8" max="8" width="17.83203125" customWidth="1"/>
    <col min="11" max="11" width="16.83203125" customWidth="1"/>
    <col min="12" max="12" width="9.83203125" customWidth="1"/>
    <col min="15" max="15" width="11.08203125" customWidth="1"/>
    <col min="16" max="16" width="12.33203125" customWidth="1"/>
    <col min="17" max="17" width="11.08203125" customWidth="1"/>
    <col min="18" max="18" width="12.1640625" customWidth="1"/>
    <col min="28" max="28" width="13.33203125" customWidth="1"/>
    <col min="29" max="29" width="16.33203125" customWidth="1"/>
    <col min="30" max="31" width="20.58203125" customWidth="1"/>
    <col min="32" max="32" width="15.08203125" customWidth="1"/>
  </cols>
  <sheetData>
    <row r="1" spans="1:35" hidden="1"/>
    <row r="2" spans="1:35" s="118" customFormat="1" ht="21" hidden="1" customHeight="1">
      <c r="A2" s="121"/>
      <c r="B2" s="121"/>
      <c r="C2" s="121"/>
      <c r="D2" s="120"/>
      <c r="E2" s="121"/>
      <c r="F2" s="121"/>
      <c r="G2" s="121"/>
      <c r="H2" s="120"/>
      <c r="I2" s="121"/>
      <c r="J2" s="121"/>
      <c r="K2" s="121"/>
      <c r="L2" s="121"/>
      <c r="M2" s="121"/>
      <c r="N2" s="121"/>
      <c r="O2" s="121"/>
      <c r="P2" s="121"/>
      <c r="Q2" s="121"/>
      <c r="R2" s="119"/>
      <c r="S2" s="119"/>
      <c r="T2" s="119"/>
      <c r="U2" s="119"/>
      <c r="V2" s="119"/>
      <c r="W2" s="119"/>
      <c r="X2" s="119"/>
      <c r="Y2" s="119"/>
      <c r="Z2" s="119"/>
      <c r="AA2" s="119"/>
      <c r="AB2" s="119"/>
      <c r="AC2" s="119"/>
      <c r="AD2" s="119"/>
      <c r="AE2" s="119"/>
      <c r="AF2" s="119"/>
      <c r="AG2" s="119"/>
      <c r="AH2" s="119"/>
      <c r="AI2" s="120"/>
    </row>
    <row r="3" spans="1:35" s="118" customFormat="1" ht="20.149999999999999" customHeight="1">
      <c r="A3" s="684"/>
      <c r="B3" s="684"/>
      <c r="C3" s="684"/>
      <c r="D3" s="688"/>
      <c r="E3" s="684"/>
      <c r="F3" s="686"/>
      <c r="G3" s="686"/>
      <c r="H3" s="688"/>
      <c r="I3" s="684"/>
      <c r="J3" s="684"/>
      <c r="K3" s="684"/>
      <c r="L3" s="686"/>
      <c r="M3" s="684"/>
      <c r="N3" s="684"/>
      <c r="O3" s="684"/>
      <c r="P3" s="684"/>
      <c r="Q3" s="684"/>
      <c r="R3" s="682"/>
      <c r="S3" s="682"/>
      <c r="T3" s="682"/>
      <c r="U3" s="682"/>
      <c r="V3" s="682"/>
      <c r="W3" s="682"/>
      <c r="X3" s="682"/>
      <c r="Y3" s="682"/>
      <c r="Z3" s="682"/>
      <c r="AA3" s="682"/>
      <c r="AB3" s="682"/>
      <c r="AC3" s="682"/>
      <c r="AD3" s="682"/>
      <c r="AE3" s="682"/>
      <c r="AF3" s="682"/>
      <c r="AG3" s="682"/>
      <c r="AH3" s="682"/>
      <c r="AI3" s="688"/>
    </row>
    <row r="4" spans="1:35" s="118" customFormat="1" ht="20.149999999999999" customHeight="1">
      <c r="A4" s="685"/>
      <c r="B4" s="685"/>
      <c r="C4" s="685"/>
      <c r="D4" s="689"/>
      <c r="E4" s="689"/>
      <c r="F4" s="687"/>
      <c r="G4" s="687"/>
      <c r="H4" s="689"/>
      <c r="I4" s="685"/>
      <c r="J4" s="685"/>
      <c r="K4" s="685"/>
      <c r="L4" s="687"/>
      <c r="M4" s="685"/>
      <c r="N4" s="685"/>
      <c r="O4" s="685"/>
      <c r="P4" s="685"/>
      <c r="Q4" s="685"/>
      <c r="R4" s="683"/>
      <c r="S4" s="127"/>
      <c r="T4" s="127"/>
      <c r="U4" s="127"/>
      <c r="V4" s="683"/>
      <c r="W4" s="683"/>
      <c r="X4" s="683"/>
      <c r="Y4" s="127"/>
      <c r="Z4" s="127"/>
      <c r="AA4" s="127"/>
      <c r="AB4" s="683"/>
      <c r="AC4" s="683"/>
      <c r="AD4" s="683"/>
      <c r="AE4" s="683"/>
      <c r="AF4" s="683"/>
      <c r="AG4" s="683"/>
      <c r="AH4" s="683"/>
      <c r="AI4" s="689"/>
    </row>
    <row r="5" spans="1:35" s="115" customFormat="1" ht="30" customHeight="1">
      <c r="A5" s="128" t="str">
        <f>SUBSTITUTE(SUBSTITUTE(SUBSTITUTE(基本情報入力!C21,"関東信越","関信"),"事務",""),"国税","")</f>
        <v/>
      </c>
      <c r="B5" s="128" t="e">
        <f>VLOOKUP(A5,削除しない!H1:I12,2,0)</f>
        <v>#N/A</v>
      </c>
      <c r="C5" s="128"/>
      <c r="D5" s="129" t="e">
        <f>DATE(IF(基本情報入力!D4=8,"2026",IF(基本情報入力!D4=9,"2027","")),基本情報入力!F4,基本情報入力!H4)</f>
        <v>#VALUE!</v>
      </c>
      <c r="E5" s="130">
        <f>基本情報入力!C6</f>
        <v>0</v>
      </c>
      <c r="F5" s="130" t="str">
        <f>基本情報入力!C9&amp;"-"&amp;基本情報入力!G9</f>
        <v>-</v>
      </c>
      <c r="G5" s="130">
        <f>基本情報入力!C10</f>
        <v>0</v>
      </c>
      <c r="H5" s="128">
        <f>基本情報入力!C5</f>
        <v>0</v>
      </c>
      <c r="I5" s="129"/>
      <c r="J5" s="129"/>
      <c r="K5" s="129"/>
      <c r="L5" s="129"/>
      <c r="M5" s="128">
        <f>基本情報入力!C11</f>
        <v>0</v>
      </c>
      <c r="N5" s="128">
        <f>IF(基本情報入力!C7="",基本情報入力!C8,"")</f>
        <v>0</v>
      </c>
      <c r="O5" s="128">
        <f>基本情報入力!C7</f>
        <v>0</v>
      </c>
      <c r="P5" s="128" t="str">
        <f>IF(基本情報入力!C7="","",基本情報入力!C8)</f>
        <v/>
      </c>
      <c r="Q5" s="128">
        <f>基本情報入力!C20</f>
        <v>0</v>
      </c>
      <c r="R5" s="131"/>
      <c r="S5" s="131"/>
      <c r="T5" s="131"/>
      <c r="U5" s="131"/>
      <c r="V5" s="130"/>
      <c r="W5" s="128"/>
      <c r="X5" s="131"/>
      <c r="Y5" s="132"/>
      <c r="Z5" s="132"/>
      <c r="AA5" s="132"/>
      <c r="AB5" s="132">
        <f>'(別紙6)概要書'!C8</f>
        <v>0</v>
      </c>
      <c r="AC5" s="132">
        <f>基本情報入力!C13</f>
        <v>0</v>
      </c>
      <c r="AD5" s="132">
        <f>基本情報入力!C14</f>
        <v>0</v>
      </c>
      <c r="AE5" s="132">
        <f>'(別紙6)概要書'!A13</f>
        <v>0</v>
      </c>
      <c r="AF5" s="133">
        <f>'（別紙３）経費明細表'!G17</f>
        <v>0</v>
      </c>
      <c r="AG5" s="133">
        <f>基本情報入力!C19</f>
        <v>0</v>
      </c>
      <c r="AH5" s="133"/>
      <c r="AI5" s="128"/>
    </row>
  </sheetData>
  <sheetProtection algorithmName="SHA-512" hashValue="BXZ1xcC6hlIMhMoigeQYKFcCTA7oshAvfJgo66233sVNECOav3UtNX+tgrmvI6rTGqBeFdzlPmA2irdj9LWq/w==" saltValue="ehuTL4GmXsWw9Yzh0qGQvg==" spinCount="100000" sheet="1" objects="1" scenarios="1"/>
  <mergeCells count="31">
    <mergeCell ref="AH3:AH4"/>
    <mergeCell ref="AI3:AI4"/>
    <mergeCell ref="AE3:AE4"/>
    <mergeCell ref="AC3:AC4"/>
    <mergeCell ref="AD3:AD4"/>
    <mergeCell ref="AF3:AF4"/>
    <mergeCell ref="AG3:AG4"/>
    <mergeCell ref="F3:F4"/>
    <mergeCell ref="G3:G4"/>
    <mergeCell ref="H3:H4"/>
    <mergeCell ref="K3:K4"/>
    <mergeCell ref="O3:O4"/>
    <mergeCell ref="A3:A4"/>
    <mergeCell ref="B3:B4"/>
    <mergeCell ref="C3:C4"/>
    <mergeCell ref="D3:D4"/>
    <mergeCell ref="E3:E4"/>
    <mergeCell ref="AB3:AB4"/>
    <mergeCell ref="V3:V4"/>
    <mergeCell ref="W3:W4"/>
    <mergeCell ref="I3:I4"/>
    <mergeCell ref="J3:J4"/>
    <mergeCell ref="L3:L4"/>
    <mergeCell ref="M3:M4"/>
    <mergeCell ref="N3:N4"/>
    <mergeCell ref="X3:X4"/>
    <mergeCell ref="Y3:AA3"/>
    <mergeCell ref="P3:P4"/>
    <mergeCell ref="Q3:Q4"/>
    <mergeCell ref="R3:R4"/>
    <mergeCell ref="S3:U3"/>
  </mergeCells>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26A68-DFD0-4521-A252-72A8075F3EAA}">
  <dimension ref="A1:L47"/>
  <sheetViews>
    <sheetView topLeftCell="B1" workbookViewId="0">
      <selection activeCell="B1" sqref="A1:XFD1048576"/>
    </sheetView>
  </sheetViews>
  <sheetFormatPr defaultRowHeight="18"/>
  <cols>
    <col min="1" max="1" width="46.33203125" customWidth="1"/>
    <col min="2" max="2" width="49.58203125" customWidth="1"/>
    <col min="3" max="3" width="17.58203125" customWidth="1"/>
    <col min="4" max="4" width="18.08203125" customWidth="1"/>
    <col min="6" max="6" width="16.58203125" customWidth="1"/>
    <col min="8" max="8" width="12.83203125" customWidth="1"/>
  </cols>
  <sheetData>
    <row r="1" spans="1:12">
      <c r="A1" t="s">
        <v>37</v>
      </c>
      <c r="B1" t="s">
        <v>38</v>
      </c>
      <c r="C1" t="s">
        <v>37</v>
      </c>
      <c r="D1" t="s">
        <v>38</v>
      </c>
      <c r="E1" s="36" t="s">
        <v>39</v>
      </c>
      <c r="F1" t="s">
        <v>40</v>
      </c>
      <c r="G1" s="126" t="s">
        <v>41</v>
      </c>
      <c r="H1" s="116" t="s">
        <v>42</v>
      </c>
      <c r="I1" s="117" t="s">
        <v>43</v>
      </c>
      <c r="J1">
        <f>基本情報入力!D2</f>
        <v>8</v>
      </c>
      <c r="K1">
        <v>1</v>
      </c>
      <c r="L1">
        <f>L2-1</f>
        <v>7</v>
      </c>
    </row>
    <row r="2" spans="1:12">
      <c r="A2" t="s">
        <v>44</v>
      </c>
      <c r="B2" t="s">
        <v>44</v>
      </c>
      <c r="C2" t="s">
        <v>45</v>
      </c>
      <c r="D2" t="s">
        <v>45</v>
      </c>
      <c r="E2" t="s">
        <v>16</v>
      </c>
      <c r="F2" t="s">
        <v>46</v>
      </c>
      <c r="G2" s="126" t="s">
        <v>33</v>
      </c>
      <c r="H2" s="116" t="s">
        <v>47</v>
      </c>
      <c r="I2" s="117" t="s">
        <v>48</v>
      </c>
      <c r="J2">
        <f>J1+1</f>
        <v>9</v>
      </c>
      <c r="K2">
        <v>2</v>
      </c>
      <c r="L2">
        <f>J1</f>
        <v>8</v>
      </c>
    </row>
    <row r="3" spans="1:12">
      <c r="A3" t="s">
        <v>49</v>
      </c>
      <c r="B3" t="s">
        <v>50</v>
      </c>
      <c r="C3" s="49" t="s">
        <v>51</v>
      </c>
      <c r="D3" s="49" t="s">
        <v>51</v>
      </c>
      <c r="E3" t="s">
        <v>52</v>
      </c>
      <c r="F3" t="s">
        <v>46</v>
      </c>
      <c r="G3" s="126" t="s">
        <v>53</v>
      </c>
      <c r="H3" t="s">
        <v>54</v>
      </c>
      <c r="I3" s="117" t="s">
        <v>55</v>
      </c>
      <c r="K3">
        <v>3</v>
      </c>
      <c r="L3">
        <f>L2+1</f>
        <v>9</v>
      </c>
    </row>
    <row r="4" spans="1:12">
      <c r="A4" t="s">
        <v>56</v>
      </c>
      <c r="B4" t="s">
        <v>57</v>
      </c>
      <c r="D4" s="49" t="s">
        <v>58</v>
      </c>
      <c r="E4" t="s">
        <v>59</v>
      </c>
      <c r="F4" t="s">
        <v>46</v>
      </c>
      <c r="G4" s="126" t="s">
        <v>60</v>
      </c>
      <c r="H4" t="s">
        <v>61</v>
      </c>
      <c r="I4" s="117" t="s">
        <v>62</v>
      </c>
      <c r="K4">
        <v>4</v>
      </c>
    </row>
    <row r="5" spans="1:12">
      <c r="A5" t="s">
        <v>63</v>
      </c>
      <c r="B5" t="s">
        <v>64</v>
      </c>
      <c r="E5" t="s">
        <v>65</v>
      </c>
      <c r="F5" t="s">
        <v>46</v>
      </c>
      <c r="G5" s="126" t="s">
        <v>66</v>
      </c>
      <c r="H5" t="s">
        <v>67</v>
      </c>
      <c r="I5" s="117" t="s">
        <v>68</v>
      </c>
      <c r="K5">
        <v>5</v>
      </c>
    </row>
    <row r="6" spans="1:12">
      <c r="B6" t="s">
        <v>63</v>
      </c>
      <c r="E6" t="s">
        <v>69</v>
      </c>
      <c r="F6" t="s">
        <v>46</v>
      </c>
      <c r="G6" s="126" t="s">
        <v>70</v>
      </c>
      <c r="H6" t="s">
        <v>71</v>
      </c>
      <c r="I6" s="117" t="s">
        <v>72</v>
      </c>
      <c r="K6">
        <v>6</v>
      </c>
    </row>
    <row r="7" spans="1:12">
      <c r="E7" t="s">
        <v>73</v>
      </c>
      <c r="F7" t="s">
        <v>46</v>
      </c>
      <c r="G7" s="126" t="s">
        <v>74</v>
      </c>
      <c r="H7" t="s">
        <v>75</v>
      </c>
      <c r="I7" s="117" t="s">
        <v>76</v>
      </c>
      <c r="K7">
        <v>7</v>
      </c>
    </row>
    <row r="8" spans="1:12">
      <c r="B8" t="s">
        <v>77</v>
      </c>
      <c r="E8" t="s">
        <v>78</v>
      </c>
      <c r="F8" t="s">
        <v>79</v>
      </c>
      <c r="G8" s="126" t="s">
        <v>80</v>
      </c>
      <c r="H8" t="s">
        <v>81</v>
      </c>
      <c r="I8" s="117" t="s">
        <v>82</v>
      </c>
      <c r="K8">
        <v>8</v>
      </c>
    </row>
    <row r="9" spans="1:12">
      <c r="B9" t="s">
        <v>83</v>
      </c>
      <c r="E9" t="s">
        <v>84</v>
      </c>
      <c r="F9" t="s">
        <v>79</v>
      </c>
      <c r="G9" s="126" t="s">
        <v>85</v>
      </c>
      <c r="H9" t="s">
        <v>86</v>
      </c>
      <c r="I9" s="117" t="s">
        <v>87</v>
      </c>
      <c r="K9">
        <v>9</v>
      </c>
    </row>
    <row r="10" spans="1:12">
      <c r="B10" t="s">
        <v>88</v>
      </c>
      <c r="E10" t="s">
        <v>89</v>
      </c>
      <c r="F10" t="s">
        <v>79</v>
      </c>
      <c r="G10" s="126" t="s">
        <v>90</v>
      </c>
      <c r="H10" t="s">
        <v>91</v>
      </c>
      <c r="I10" s="117" t="s">
        <v>92</v>
      </c>
      <c r="K10">
        <v>10</v>
      </c>
    </row>
    <row r="11" spans="1:12">
      <c r="B11" t="s">
        <v>93</v>
      </c>
      <c r="E11" t="s">
        <v>94</v>
      </c>
      <c r="F11" t="s">
        <v>79</v>
      </c>
      <c r="G11" s="126" t="s">
        <v>95</v>
      </c>
      <c r="H11" t="s">
        <v>96</v>
      </c>
      <c r="I11" s="117" t="s">
        <v>97</v>
      </c>
      <c r="K11">
        <v>11</v>
      </c>
    </row>
    <row r="12" spans="1:12">
      <c r="B12" t="s">
        <v>98</v>
      </c>
      <c r="E12" t="s">
        <v>99</v>
      </c>
      <c r="F12" t="s">
        <v>100</v>
      </c>
      <c r="G12" s="126" t="s">
        <v>101</v>
      </c>
      <c r="H12" t="s">
        <v>102</v>
      </c>
      <c r="I12" s="117" t="s">
        <v>103</v>
      </c>
      <c r="K12">
        <v>12</v>
      </c>
    </row>
    <row r="13" spans="1:12">
      <c r="B13" t="s">
        <v>104</v>
      </c>
      <c r="E13" t="s">
        <v>105</v>
      </c>
      <c r="F13" t="s">
        <v>100</v>
      </c>
      <c r="G13" s="126" t="s">
        <v>106</v>
      </c>
      <c r="K13">
        <v>13</v>
      </c>
    </row>
    <row r="14" spans="1:12">
      <c r="B14" t="s">
        <v>107</v>
      </c>
      <c r="E14" t="s">
        <v>108</v>
      </c>
      <c r="F14" t="s">
        <v>100</v>
      </c>
      <c r="G14" s="126" t="s">
        <v>109</v>
      </c>
      <c r="K14">
        <v>14</v>
      </c>
    </row>
    <row r="15" spans="1:12">
      <c r="B15" t="s">
        <v>77</v>
      </c>
      <c r="E15" t="s">
        <v>110</v>
      </c>
      <c r="F15" t="s">
        <v>79</v>
      </c>
      <c r="G15" s="126" t="s">
        <v>111</v>
      </c>
      <c r="K15">
        <v>15</v>
      </c>
    </row>
    <row r="16" spans="1:12">
      <c r="B16" t="s">
        <v>112</v>
      </c>
      <c r="E16" t="s">
        <v>113</v>
      </c>
      <c r="F16" t="s">
        <v>114</v>
      </c>
      <c r="G16" s="126" t="s">
        <v>115</v>
      </c>
      <c r="K16">
        <v>16</v>
      </c>
    </row>
    <row r="17" spans="2:11">
      <c r="B17" t="s">
        <v>116</v>
      </c>
      <c r="E17" t="s">
        <v>117</v>
      </c>
      <c r="F17" t="s">
        <v>114</v>
      </c>
      <c r="G17" s="126" t="s">
        <v>118</v>
      </c>
      <c r="K17">
        <v>17</v>
      </c>
    </row>
    <row r="18" spans="2:11">
      <c r="B18" t="s">
        <v>119</v>
      </c>
      <c r="E18" t="s">
        <v>120</v>
      </c>
      <c r="F18" t="s">
        <v>114</v>
      </c>
      <c r="K18">
        <v>18</v>
      </c>
    </row>
    <row r="19" spans="2:11">
      <c r="B19" t="s">
        <v>121</v>
      </c>
      <c r="E19" t="s">
        <v>122</v>
      </c>
      <c r="F19" t="s">
        <v>100</v>
      </c>
      <c r="K19">
        <v>19</v>
      </c>
    </row>
    <row r="20" spans="2:11">
      <c r="B20" t="s">
        <v>77</v>
      </c>
      <c r="E20" t="s">
        <v>123</v>
      </c>
      <c r="F20" t="s">
        <v>79</v>
      </c>
      <c r="K20">
        <v>20</v>
      </c>
    </row>
    <row r="21" spans="2:11">
      <c r="B21" t="s">
        <v>124</v>
      </c>
      <c r="E21" t="s">
        <v>125</v>
      </c>
      <c r="F21" t="s">
        <v>126</v>
      </c>
      <c r="K21">
        <v>21</v>
      </c>
    </row>
    <row r="22" spans="2:11">
      <c r="B22" t="s">
        <v>127</v>
      </c>
      <c r="E22" t="s">
        <v>128</v>
      </c>
      <c r="F22" t="s">
        <v>126</v>
      </c>
      <c r="K22">
        <v>22</v>
      </c>
    </row>
    <row r="23" spans="2:11">
      <c r="B23" t="s">
        <v>129</v>
      </c>
      <c r="E23" t="s">
        <v>130</v>
      </c>
      <c r="F23" t="s">
        <v>126</v>
      </c>
      <c r="K23">
        <v>23</v>
      </c>
    </row>
    <row r="24" spans="2:11">
      <c r="B24" t="s">
        <v>77</v>
      </c>
      <c r="E24" t="s">
        <v>131</v>
      </c>
      <c r="F24" t="s">
        <v>126</v>
      </c>
      <c r="K24">
        <v>24</v>
      </c>
    </row>
    <row r="25" spans="2:11">
      <c r="B25" t="s">
        <v>132</v>
      </c>
      <c r="E25" t="s">
        <v>133</v>
      </c>
      <c r="F25" t="s">
        <v>134</v>
      </c>
      <c r="K25">
        <v>25</v>
      </c>
    </row>
    <row r="26" spans="2:11">
      <c r="B26" t="s">
        <v>135</v>
      </c>
      <c r="E26" t="s">
        <v>136</v>
      </c>
      <c r="F26" t="s">
        <v>134</v>
      </c>
      <c r="K26">
        <v>26</v>
      </c>
    </row>
    <row r="27" spans="2:11">
      <c r="B27" t="s">
        <v>137</v>
      </c>
      <c r="E27" t="s">
        <v>138</v>
      </c>
      <c r="F27" t="s">
        <v>134</v>
      </c>
      <c r="K27">
        <v>27</v>
      </c>
    </row>
    <row r="28" spans="2:11">
      <c r="E28" t="s">
        <v>139</v>
      </c>
      <c r="F28" t="s">
        <v>134</v>
      </c>
      <c r="K28">
        <v>28</v>
      </c>
    </row>
    <row r="29" spans="2:11">
      <c r="E29" t="s">
        <v>140</v>
      </c>
      <c r="F29" t="s">
        <v>134</v>
      </c>
      <c r="K29">
        <v>29</v>
      </c>
    </row>
    <row r="30" spans="2:11">
      <c r="E30" t="s">
        <v>141</v>
      </c>
      <c r="F30" t="s">
        <v>134</v>
      </c>
      <c r="K30">
        <v>30</v>
      </c>
    </row>
    <row r="31" spans="2:11">
      <c r="E31" t="s">
        <v>142</v>
      </c>
      <c r="F31" t="s">
        <v>143</v>
      </c>
      <c r="K31">
        <v>31</v>
      </c>
    </row>
    <row r="32" spans="2:11">
      <c r="E32" t="s">
        <v>144</v>
      </c>
      <c r="F32" t="s">
        <v>143</v>
      </c>
    </row>
    <row r="33" spans="5:6">
      <c r="E33" t="s">
        <v>145</v>
      </c>
      <c r="F33" t="s">
        <v>143</v>
      </c>
    </row>
    <row r="34" spans="5:6">
      <c r="E34" t="s">
        <v>146</v>
      </c>
      <c r="F34" t="s">
        <v>143</v>
      </c>
    </row>
    <row r="35" spans="5:6">
      <c r="E35" t="s">
        <v>147</v>
      </c>
      <c r="F35" t="s">
        <v>143</v>
      </c>
    </row>
    <row r="36" spans="5:6">
      <c r="E36" t="s">
        <v>148</v>
      </c>
      <c r="F36" t="s">
        <v>149</v>
      </c>
    </row>
    <row r="37" spans="5:6">
      <c r="E37" t="s">
        <v>150</v>
      </c>
      <c r="F37" t="s">
        <v>149</v>
      </c>
    </row>
    <row r="38" spans="5:6">
      <c r="E38" t="s">
        <v>151</v>
      </c>
      <c r="F38" t="s">
        <v>149</v>
      </c>
    </row>
    <row r="39" spans="5:6">
      <c r="E39" t="s">
        <v>152</v>
      </c>
      <c r="F39" t="s">
        <v>149</v>
      </c>
    </row>
    <row r="40" spans="5:6">
      <c r="E40" t="s">
        <v>153</v>
      </c>
      <c r="F40" t="s">
        <v>154</v>
      </c>
    </row>
    <row r="41" spans="5:6">
      <c r="E41" t="s">
        <v>155</v>
      </c>
      <c r="F41" t="s">
        <v>154</v>
      </c>
    </row>
    <row r="42" spans="5:6">
      <c r="E42" t="s">
        <v>156</v>
      </c>
      <c r="F42" t="s">
        <v>154</v>
      </c>
    </row>
    <row r="43" spans="5:6">
      <c r="E43" t="s">
        <v>157</v>
      </c>
      <c r="F43" t="s">
        <v>158</v>
      </c>
    </row>
    <row r="44" spans="5:6">
      <c r="E44" t="s">
        <v>159</v>
      </c>
      <c r="F44" t="s">
        <v>158</v>
      </c>
    </row>
    <row r="45" spans="5:6">
      <c r="E45" t="s">
        <v>160</v>
      </c>
      <c r="F45" t="s">
        <v>158</v>
      </c>
    </row>
    <row r="46" spans="5:6">
      <c r="E46" t="s">
        <v>161</v>
      </c>
      <c r="F46" t="s">
        <v>158</v>
      </c>
    </row>
    <row r="47" spans="5:6">
      <c r="E47" t="s">
        <v>162</v>
      </c>
      <c r="F47" t="s">
        <v>163</v>
      </c>
    </row>
  </sheetData>
  <sheetProtection algorithmName="SHA-512" hashValue="MDnjlg4ErIKiVj5MYwfR1Re9dJ63yCPm/Hi6Bzwxw80R44vZiMDM+Al9kn8mMoPwpfHZ5f8cIYvaEboupnW4Dw==" saltValue="0WzZgUr5+yeP17ttmouaMw==" spinCount="100000" sheet="1" selectLockedCells="1" selectUnlockedCells="1"/>
  <phoneticPr fontId="3"/>
  <pageMargins left="0.7" right="0.7" top="0.75" bottom="0.75" header="0.3" footer="0.3"/>
  <pageSetup paperSize="9" orientation="portrait" r:id="rId1"/>
  <ignoredErrors>
    <ignoredError sqref="I1:I12"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B621E-415B-4A1F-879F-4F6B297589ED}">
  <sheetPr>
    <pageSetUpPr fitToPage="1"/>
  </sheetPr>
  <dimension ref="B1:E32"/>
  <sheetViews>
    <sheetView showGridLines="0" view="pageBreakPreview" topLeftCell="A2" zoomScaleNormal="100" zoomScaleSheetLayoutView="100" workbookViewId="0">
      <selection activeCell="B17" sqref="B17"/>
    </sheetView>
  </sheetViews>
  <sheetFormatPr defaultColWidth="8.08203125" defaultRowHeight="13"/>
  <cols>
    <col min="1" max="1" width="3.33203125" style="155" customWidth="1"/>
    <col min="2" max="2" width="10.58203125" style="155" bestFit="1" customWidth="1"/>
    <col min="3" max="3" width="18.83203125" style="154" customWidth="1"/>
    <col min="4" max="4" width="25.83203125" style="154" customWidth="1"/>
    <col min="5" max="5" width="60" style="154" customWidth="1"/>
    <col min="6" max="6" width="3.33203125" style="155" customWidth="1"/>
    <col min="7" max="16384" width="8.08203125" style="155"/>
  </cols>
  <sheetData>
    <row r="1" spans="2:5" ht="20.149999999999999" customHeight="1">
      <c r="B1" s="153" t="s">
        <v>164</v>
      </c>
    </row>
    <row r="2" spans="2:5" ht="20.149999999999999" customHeight="1">
      <c r="B2" s="338" t="s">
        <v>165</v>
      </c>
      <c r="C2" s="338"/>
      <c r="D2" s="338"/>
      <c r="E2" s="338"/>
    </row>
    <row r="3" spans="2:5" ht="5.15" customHeight="1">
      <c r="B3" s="156"/>
    </row>
    <row r="4" spans="2:5" s="158" customFormat="1" ht="20.25" customHeight="1">
      <c r="B4" s="339" t="s">
        <v>166</v>
      </c>
      <c r="C4" s="339"/>
      <c r="D4" s="339"/>
      <c r="E4" s="339"/>
    </row>
    <row r="5" spans="2:5" ht="10" customHeight="1">
      <c r="B5" s="156"/>
    </row>
    <row r="6" spans="2:5" ht="30.65" customHeight="1">
      <c r="B6" s="159" t="s">
        <v>167</v>
      </c>
      <c r="C6" s="160" t="s">
        <v>168</v>
      </c>
    </row>
    <row r="7" spans="2:5" ht="25" customHeight="1">
      <c r="B7" s="122" t="b">
        <v>0</v>
      </c>
      <c r="C7" s="160" t="str">
        <f>SUBSTITUTE(基本情報入力!C12,"酒類業振興支援事業費補助金","")</f>
        <v>②新市場開拓支援枠</v>
      </c>
    </row>
    <row r="8" spans="2:5" ht="10" customHeight="1"/>
    <row r="9" spans="2:5" ht="28.5" customHeight="1">
      <c r="B9" s="159" t="s">
        <v>167</v>
      </c>
      <c r="C9" s="340" t="s">
        <v>169</v>
      </c>
      <c r="D9" s="341"/>
      <c r="E9" s="160" t="s">
        <v>170</v>
      </c>
    </row>
    <row r="10" spans="2:5" ht="30" customHeight="1">
      <c r="B10" s="122" t="b">
        <v>0</v>
      </c>
      <c r="C10" s="342" t="s">
        <v>171</v>
      </c>
      <c r="D10" s="343"/>
      <c r="E10" s="161"/>
    </row>
    <row r="11" spans="2:5" ht="30" customHeight="1">
      <c r="B11" s="122" t="b">
        <v>0</v>
      </c>
      <c r="C11" s="342" t="s">
        <v>172</v>
      </c>
      <c r="D11" s="343"/>
      <c r="E11" s="161" t="s">
        <v>173</v>
      </c>
    </row>
    <row r="12" spans="2:5" ht="30" customHeight="1">
      <c r="B12" s="122" t="b">
        <v>0</v>
      </c>
      <c r="C12" s="337" t="s">
        <v>174</v>
      </c>
      <c r="D12" s="337"/>
      <c r="E12" s="161"/>
    </row>
    <row r="13" spans="2:5" ht="30" customHeight="1">
      <c r="B13" s="122" t="b">
        <v>0</v>
      </c>
      <c r="C13" s="337" t="s">
        <v>175</v>
      </c>
      <c r="D13" s="337"/>
      <c r="E13" s="161"/>
    </row>
    <row r="14" spans="2:5" ht="30" customHeight="1">
      <c r="B14" s="122" t="b">
        <v>0</v>
      </c>
      <c r="C14" s="337" t="s">
        <v>176</v>
      </c>
      <c r="D14" s="337"/>
      <c r="E14" s="161"/>
    </row>
    <row r="15" spans="2:5" ht="30" customHeight="1">
      <c r="B15" s="122" t="b">
        <v>0</v>
      </c>
      <c r="C15" s="337" t="s">
        <v>177</v>
      </c>
      <c r="D15" s="337"/>
      <c r="E15" s="161"/>
    </row>
    <row r="16" spans="2:5" ht="30" customHeight="1">
      <c r="B16" s="122" t="b">
        <v>0</v>
      </c>
      <c r="C16" s="337" t="s">
        <v>178</v>
      </c>
      <c r="D16" s="337"/>
      <c r="E16" s="161"/>
    </row>
    <row r="17" spans="2:5" ht="30" customHeight="1">
      <c r="B17" s="122" t="b">
        <v>0</v>
      </c>
      <c r="C17" s="337" t="s">
        <v>179</v>
      </c>
      <c r="D17" s="337"/>
      <c r="E17" s="161"/>
    </row>
    <row r="18" spans="2:5" ht="30" customHeight="1">
      <c r="B18" s="122" t="b">
        <v>0</v>
      </c>
      <c r="C18" s="337" t="s">
        <v>180</v>
      </c>
      <c r="D18" s="337"/>
      <c r="E18" s="161"/>
    </row>
    <row r="19" spans="2:5" ht="30" customHeight="1">
      <c r="B19" s="122" t="b">
        <v>0</v>
      </c>
      <c r="C19" s="337" t="s">
        <v>181</v>
      </c>
      <c r="D19" s="337"/>
      <c r="E19" s="161"/>
    </row>
    <row r="20" spans="2:5" ht="62.25" customHeight="1">
      <c r="B20" s="122" t="b">
        <v>0</v>
      </c>
      <c r="C20" s="344" t="s">
        <v>182</v>
      </c>
      <c r="D20" s="345"/>
      <c r="E20" s="161" t="s">
        <v>183</v>
      </c>
    </row>
    <row r="21" spans="2:5" ht="35.15" customHeight="1">
      <c r="B21" s="122" t="b">
        <v>0</v>
      </c>
      <c r="C21" s="342" t="s">
        <v>184</v>
      </c>
      <c r="D21" s="343"/>
      <c r="E21" s="161" t="s">
        <v>185</v>
      </c>
    </row>
    <row r="22" spans="2:5" ht="81.75" customHeight="1">
      <c r="B22" s="122" t="b">
        <v>0</v>
      </c>
      <c r="C22" s="342" t="s">
        <v>186</v>
      </c>
      <c r="D22" s="343"/>
      <c r="E22" s="161" t="s">
        <v>187</v>
      </c>
    </row>
    <row r="23" spans="2:5" ht="52" customHeight="1">
      <c r="B23" s="122" t="b">
        <v>0</v>
      </c>
      <c r="C23" s="342" t="s">
        <v>188</v>
      </c>
      <c r="D23" s="343"/>
      <c r="E23" s="161" t="s">
        <v>189</v>
      </c>
    </row>
    <row r="24" spans="2:5" ht="30" customHeight="1">
      <c r="B24" s="122" t="b">
        <v>0</v>
      </c>
      <c r="C24" s="342" t="s">
        <v>190</v>
      </c>
      <c r="D24" s="343"/>
      <c r="E24" s="161" t="s">
        <v>191</v>
      </c>
    </row>
    <row r="25" spans="2:5" ht="30" customHeight="1">
      <c r="B25" s="122" t="b">
        <v>0</v>
      </c>
      <c r="C25" s="342" t="s">
        <v>192</v>
      </c>
      <c r="D25" s="343"/>
      <c r="E25" s="161" t="s">
        <v>193</v>
      </c>
    </row>
    <row r="26" spans="2:5" ht="59.25" customHeight="1">
      <c r="B26" s="122" t="b">
        <v>0</v>
      </c>
      <c r="C26" s="342" t="s">
        <v>194</v>
      </c>
      <c r="D26" s="343"/>
      <c r="E26" s="161" t="s">
        <v>195</v>
      </c>
    </row>
    <row r="27" spans="2:5" ht="82.5" customHeight="1">
      <c r="B27" s="122" t="b">
        <v>0</v>
      </c>
      <c r="C27" s="342" t="s">
        <v>196</v>
      </c>
      <c r="D27" s="343"/>
      <c r="E27" s="161" t="s">
        <v>197</v>
      </c>
    </row>
    <row r="28" spans="2:5" ht="59.25" customHeight="1">
      <c r="B28" s="122" t="b">
        <v>0</v>
      </c>
      <c r="C28" s="342" t="s">
        <v>198</v>
      </c>
      <c r="D28" s="343"/>
      <c r="E28" s="161" t="s">
        <v>199</v>
      </c>
    </row>
    <row r="29" spans="2:5" s="162" customFormat="1" ht="63" customHeight="1">
      <c r="B29" s="123" t="b">
        <v>0</v>
      </c>
      <c r="C29" s="342" t="s">
        <v>200</v>
      </c>
      <c r="D29" s="343"/>
      <c r="E29" s="161" t="s">
        <v>201</v>
      </c>
    </row>
    <row r="30" spans="2:5" ht="30" customHeight="1"/>
    <row r="31" spans="2:5" ht="30" customHeight="1"/>
    <row r="32" spans="2:5" ht="30" customHeight="1"/>
  </sheetData>
  <sheetProtection algorithmName="SHA-512" hashValue="uQ0qNi6zi+nr/SGkznFFricM8w1S35m/G31eTof1trq3Y4hmdLY4xqRfQqPtsEWhTaPqxIKgA4aG5SafcdE8OA==" saltValue="89H8cRd1NvhmLhgCuhaxZQ==" spinCount="100000" sheet="1" selectLockedCells="1"/>
  <mergeCells count="23">
    <mergeCell ref="C26:D26"/>
    <mergeCell ref="C27:D27"/>
    <mergeCell ref="C28:D28"/>
    <mergeCell ref="C29:D29"/>
    <mergeCell ref="C23:D23"/>
    <mergeCell ref="C25:D25"/>
    <mergeCell ref="C19:D19"/>
    <mergeCell ref="C20:D20"/>
    <mergeCell ref="C21:D21"/>
    <mergeCell ref="C22:D22"/>
    <mergeCell ref="C24:D24"/>
    <mergeCell ref="C18:D18"/>
    <mergeCell ref="B2:E2"/>
    <mergeCell ref="B4:E4"/>
    <mergeCell ref="C9:D9"/>
    <mergeCell ref="C10:D10"/>
    <mergeCell ref="C11:D11"/>
    <mergeCell ref="C12:D12"/>
    <mergeCell ref="C13:D13"/>
    <mergeCell ref="C14:D14"/>
    <mergeCell ref="C15:D15"/>
    <mergeCell ref="C16:D16"/>
    <mergeCell ref="C17:D17"/>
  </mergeCells>
  <phoneticPr fontId="3"/>
  <conditionalFormatting sqref="B12:E12 B19:E19 B22:E22">
    <cfRule type="expression" dxfId="18" priority="1">
      <formula>$C$7="①海外展開支援枠"</formula>
    </cfRule>
  </conditionalFormatting>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174B7-250F-4259-A4CA-A52E8E715E50}">
  <sheetPr>
    <pageSetUpPr fitToPage="1"/>
  </sheetPr>
  <dimension ref="A1:L50"/>
  <sheetViews>
    <sheetView showGridLines="0" view="pageBreakPreview" zoomScaleNormal="100" zoomScaleSheetLayoutView="100" workbookViewId="0">
      <selection activeCell="P15" sqref="P15"/>
    </sheetView>
  </sheetViews>
  <sheetFormatPr defaultRowHeight="18"/>
  <cols>
    <col min="1" max="1" width="2.33203125" style="7" customWidth="1"/>
    <col min="2" max="2" width="7" style="11" customWidth="1"/>
    <col min="3" max="3" width="14.33203125" style="11" customWidth="1"/>
    <col min="4" max="4" width="6.1640625" style="12" customWidth="1"/>
    <col min="5" max="5" width="6.58203125" style="12" customWidth="1"/>
    <col min="6" max="6" width="8" style="12" customWidth="1"/>
    <col min="7" max="7" width="13.08203125" style="12" customWidth="1"/>
    <col min="8" max="8" width="6.58203125" style="12" customWidth="1"/>
    <col min="9" max="9" width="6.58203125" style="11" customWidth="1"/>
    <col min="10" max="10" width="16" style="11" customWidth="1"/>
    <col min="11" max="11" width="22.6640625" style="11" customWidth="1"/>
    <col min="12" max="12" width="2.33203125" style="7" customWidth="1"/>
  </cols>
  <sheetData>
    <row r="1" spans="2:11">
      <c r="B1" s="163"/>
      <c r="C1" s="164"/>
      <c r="D1" s="11"/>
      <c r="E1" s="11"/>
    </row>
    <row r="2" spans="2:11">
      <c r="B2" s="165"/>
      <c r="C2" s="166"/>
      <c r="D2" s="11"/>
      <c r="E2" s="11"/>
      <c r="I2" s="12"/>
      <c r="J2" s="358"/>
      <c r="K2" s="358"/>
    </row>
    <row r="3" spans="2:11">
      <c r="B3" s="346" t="s">
        <v>202</v>
      </c>
      <c r="C3" s="346"/>
      <c r="D3" s="11"/>
      <c r="E3" s="11"/>
      <c r="F3" s="11"/>
      <c r="G3" s="11"/>
      <c r="H3" s="11"/>
      <c r="I3" s="359"/>
      <c r="J3" s="359"/>
      <c r="K3" s="359"/>
    </row>
    <row r="4" spans="2:11">
      <c r="B4" s="12"/>
      <c r="C4" s="12"/>
      <c r="F4" s="11"/>
      <c r="G4" s="11"/>
      <c r="H4" s="11"/>
      <c r="I4" s="360" t="str">
        <f>IF(基本情報入力!N4="","",基本情報入力!N4)</f>
        <v/>
      </c>
      <c r="J4" s="360"/>
      <c r="K4" s="360"/>
    </row>
    <row r="5" spans="2:11">
      <c r="F5" s="11"/>
      <c r="G5" s="11"/>
      <c r="H5" s="11"/>
    </row>
    <row r="6" spans="2:11">
      <c r="B6" s="167" t="s">
        <v>203</v>
      </c>
      <c r="D6" s="11"/>
      <c r="E6" s="168"/>
      <c r="F6" s="169"/>
      <c r="G6" s="169"/>
      <c r="H6" s="169"/>
    </row>
    <row r="7" spans="2:11">
      <c r="G7" s="170" t="s">
        <v>204</v>
      </c>
      <c r="H7" s="361" t="s">
        <v>205</v>
      </c>
      <c r="I7" s="361"/>
      <c r="J7" s="348" t="str">
        <f>IF(基本情報入力!C10="","",基本情報入力!C10)</f>
        <v/>
      </c>
      <c r="K7" s="348"/>
    </row>
    <row r="8" spans="2:11">
      <c r="B8" s="12"/>
      <c r="C8" s="12"/>
      <c r="F8" s="11"/>
      <c r="G8" s="11"/>
      <c r="H8" s="356" t="s">
        <v>206</v>
      </c>
      <c r="I8" s="356"/>
      <c r="J8" s="357" t="str">
        <f>IF(基本情報入力!C6="","",基本情報入力!C6)</f>
        <v/>
      </c>
      <c r="K8" s="357"/>
    </row>
    <row r="9" spans="2:11">
      <c r="F9" s="11"/>
      <c r="G9" s="11"/>
      <c r="H9" s="11"/>
      <c r="J9" s="305" t="str">
        <f>IF(基本情報入力!C7="","",基本情報入力!C7)</f>
        <v/>
      </c>
      <c r="K9" s="305" t="str">
        <f>IF(基本情報入力!C8="","",基本情報入力!C8)</f>
        <v/>
      </c>
    </row>
    <row r="10" spans="2:11">
      <c r="B10" s="352"/>
      <c r="C10" s="352"/>
      <c r="D10" s="352"/>
      <c r="E10" s="352"/>
      <c r="F10" s="171"/>
      <c r="G10" s="171"/>
      <c r="H10" s="353" t="s">
        <v>6</v>
      </c>
      <c r="I10" s="353"/>
      <c r="J10" s="354" t="str">
        <f>IF(基本情報入力!C5="","",基本情報入力!C5)</f>
        <v/>
      </c>
      <c r="K10" s="354"/>
    </row>
    <row r="11" spans="2:11">
      <c r="B11" s="354"/>
      <c r="C11" s="354"/>
      <c r="D11" s="354"/>
      <c r="E11" s="354"/>
      <c r="F11" s="173"/>
      <c r="G11" s="174"/>
      <c r="H11" s="174"/>
      <c r="I11" s="175"/>
      <c r="J11" s="175"/>
      <c r="K11" s="172"/>
    </row>
    <row r="12" spans="2:11">
      <c r="B12" s="354"/>
      <c r="C12" s="354"/>
      <c r="D12" s="354"/>
      <c r="E12" s="354"/>
      <c r="F12" s="173"/>
      <c r="G12" s="174"/>
      <c r="H12" s="174"/>
      <c r="I12" s="175"/>
      <c r="J12" s="175"/>
      <c r="K12" s="172"/>
    </row>
    <row r="13" spans="2:11">
      <c r="B13" s="354"/>
      <c r="C13" s="354"/>
      <c r="D13" s="354"/>
      <c r="E13" s="354"/>
      <c r="F13" s="173"/>
      <c r="G13" s="174"/>
      <c r="H13" s="174"/>
      <c r="I13" s="175"/>
      <c r="J13" s="175"/>
      <c r="K13" s="172"/>
    </row>
    <row r="14" spans="2:11">
      <c r="B14" s="355" t="s">
        <v>207</v>
      </c>
      <c r="C14" s="355"/>
      <c r="D14" s="355"/>
      <c r="E14" s="355"/>
      <c r="F14" s="355"/>
      <c r="G14" s="355"/>
      <c r="H14" s="355"/>
      <c r="I14" s="355"/>
      <c r="J14" s="355"/>
      <c r="K14" s="355"/>
    </row>
    <row r="15" spans="2:11">
      <c r="B15" s="351" t="s">
        <v>208</v>
      </c>
      <c r="C15" s="351"/>
      <c r="D15" s="351"/>
      <c r="E15" s="351"/>
      <c r="F15" s="351"/>
      <c r="G15" s="351"/>
      <c r="H15" s="351"/>
      <c r="I15" s="351"/>
      <c r="J15" s="351"/>
      <c r="K15" s="351"/>
    </row>
    <row r="16" spans="2:11">
      <c r="B16" s="12"/>
      <c r="C16" s="12"/>
      <c r="F16" s="11"/>
      <c r="G16" s="11"/>
      <c r="H16" s="11"/>
    </row>
    <row r="17" spans="2:11">
      <c r="B17" s="346" t="s">
        <v>209</v>
      </c>
      <c r="C17" s="346"/>
      <c r="D17" s="346"/>
      <c r="E17" s="346"/>
      <c r="F17" s="346"/>
      <c r="G17" s="346"/>
      <c r="H17" s="346"/>
      <c r="I17" s="346"/>
      <c r="J17" s="346"/>
      <c r="K17" s="346"/>
    </row>
    <row r="18" spans="2:11">
      <c r="B18" s="346" t="s">
        <v>453</v>
      </c>
      <c r="C18" s="346"/>
      <c r="D18" s="346"/>
      <c r="E18" s="346"/>
      <c r="F18" s="346"/>
      <c r="G18" s="346"/>
      <c r="H18" s="346"/>
      <c r="I18" s="346"/>
      <c r="J18" s="346"/>
      <c r="K18" s="346"/>
    </row>
    <row r="19" spans="2:11">
      <c r="B19" s="348" t="s">
        <v>454</v>
      </c>
      <c r="C19" s="348"/>
      <c r="D19" s="348"/>
      <c r="E19" s="348"/>
      <c r="F19" s="348"/>
      <c r="G19" s="348"/>
      <c r="H19" s="348"/>
      <c r="I19" s="348"/>
      <c r="J19" s="348"/>
      <c r="K19" s="348"/>
    </row>
    <row r="20" spans="2:11">
      <c r="B20" s="348" t="s">
        <v>210</v>
      </c>
      <c r="C20" s="348"/>
      <c r="D20" s="348"/>
      <c r="E20" s="348"/>
      <c r="F20" s="348"/>
      <c r="G20" s="348"/>
      <c r="H20" s="348"/>
      <c r="I20" s="348"/>
      <c r="J20" s="348"/>
      <c r="K20" s="348"/>
    </row>
    <row r="21" spans="2:11">
      <c r="B21" s="348" t="s">
        <v>211</v>
      </c>
      <c r="C21" s="348"/>
      <c r="D21" s="348"/>
      <c r="E21" s="348"/>
      <c r="F21" s="348"/>
      <c r="G21" s="348"/>
      <c r="H21" s="348"/>
      <c r="I21" s="348"/>
      <c r="J21" s="348"/>
      <c r="K21" s="348"/>
    </row>
    <row r="22" spans="2:11">
      <c r="B22" s="12"/>
      <c r="C22" s="12"/>
      <c r="I22" s="12"/>
      <c r="J22" s="12"/>
      <c r="K22" s="12"/>
    </row>
    <row r="23" spans="2:11">
      <c r="B23" s="349" t="s">
        <v>212</v>
      </c>
      <c r="C23" s="349"/>
      <c r="D23" s="349"/>
      <c r="E23" s="349"/>
      <c r="F23" s="349"/>
      <c r="G23" s="349"/>
      <c r="H23" s="349"/>
      <c r="I23" s="349"/>
      <c r="J23" s="349"/>
      <c r="K23" s="349"/>
    </row>
    <row r="24" spans="2:11">
      <c r="B24" s="350" t="s">
        <v>213</v>
      </c>
      <c r="C24" s="350"/>
      <c r="D24" s="350"/>
      <c r="E24" s="350"/>
      <c r="F24" s="350"/>
      <c r="G24" s="350"/>
      <c r="H24" s="350"/>
      <c r="I24" s="350"/>
      <c r="J24" s="350"/>
      <c r="K24" s="350"/>
    </row>
    <row r="25" spans="2:11">
      <c r="B25" s="350" t="s">
        <v>214</v>
      </c>
      <c r="C25" s="350"/>
      <c r="D25" s="350"/>
      <c r="E25" s="350"/>
      <c r="F25" s="350"/>
      <c r="G25" s="350"/>
      <c r="H25" s="350"/>
      <c r="I25" s="350"/>
      <c r="J25" s="350"/>
      <c r="K25" s="350"/>
    </row>
    <row r="26" spans="2:11">
      <c r="B26" s="164" t="s">
        <v>215</v>
      </c>
      <c r="C26" s="164"/>
      <c r="D26" s="164"/>
      <c r="E26" s="164"/>
      <c r="F26" s="164"/>
      <c r="G26" s="164"/>
      <c r="H26" s="164"/>
      <c r="I26" s="164"/>
      <c r="J26" s="164"/>
      <c r="K26" s="164"/>
    </row>
    <row r="27" spans="2:11">
      <c r="B27" s="346" t="s">
        <v>216</v>
      </c>
      <c r="C27" s="346"/>
      <c r="D27" s="346"/>
      <c r="E27" s="346"/>
      <c r="F27" s="346"/>
      <c r="G27" s="346"/>
      <c r="H27" s="346"/>
      <c r="I27" s="346"/>
      <c r="J27" s="346"/>
      <c r="K27" s="346"/>
    </row>
    <row r="28" spans="2:11">
      <c r="B28" s="346" t="s">
        <v>217</v>
      </c>
      <c r="C28" s="346"/>
      <c r="D28" s="346"/>
      <c r="E28" s="346"/>
      <c r="F28" s="346"/>
      <c r="G28" s="346"/>
      <c r="H28" s="346"/>
      <c r="I28" s="346"/>
      <c r="J28" s="346"/>
      <c r="K28" s="346"/>
    </row>
    <row r="29" spans="2:11">
      <c r="B29" s="346" t="s">
        <v>218</v>
      </c>
      <c r="C29" s="346"/>
      <c r="D29" s="346"/>
      <c r="E29" s="346"/>
      <c r="F29" s="346"/>
      <c r="G29" s="346"/>
      <c r="H29" s="346"/>
      <c r="I29" s="346"/>
      <c r="J29" s="346"/>
      <c r="K29" s="346"/>
    </row>
    <row r="30" spans="2:11">
      <c r="B30" s="346" t="s">
        <v>219</v>
      </c>
      <c r="C30" s="346"/>
      <c r="D30" s="346"/>
      <c r="E30" s="346"/>
      <c r="F30" s="346"/>
      <c r="G30" s="346"/>
      <c r="H30" s="346"/>
      <c r="I30" s="346"/>
      <c r="J30" s="346"/>
      <c r="K30" s="346"/>
    </row>
    <row r="31" spans="2:11">
      <c r="B31" s="346" t="s">
        <v>220</v>
      </c>
      <c r="C31" s="346"/>
      <c r="D31" s="346"/>
      <c r="E31" s="346"/>
      <c r="F31" s="346"/>
      <c r="G31" s="346"/>
      <c r="H31" s="346"/>
      <c r="I31" s="346"/>
      <c r="J31" s="346"/>
      <c r="K31" s="346"/>
    </row>
    <row r="32" spans="2:11">
      <c r="B32" s="346" t="s">
        <v>221</v>
      </c>
      <c r="C32" s="346"/>
      <c r="D32" s="346"/>
      <c r="E32" s="346"/>
      <c r="F32" s="346"/>
      <c r="G32" s="346"/>
      <c r="H32" s="346"/>
      <c r="I32" s="346"/>
      <c r="J32" s="346"/>
      <c r="K32" s="346"/>
    </row>
    <row r="33" spans="2:11">
      <c r="B33" s="346" t="s">
        <v>222</v>
      </c>
      <c r="C33" s="346"/>
      <c r="D33" s="346"/>
      <c r="E33" s="346"/>
      <c r="F33" s="346"/>
      <c r="G33" s="346"/>
      <c r="H33" s="346"/>
      <c r="I33" s="346"/>
      <c r="J33" s="346"/>
      <c r="K33" s="346"/>
    </row>
    <row r="34" spans="2:11">
      <c r="B34" s="346" t="s">
        <v>223</v>
      </c>
      <c r="C34" s="346"/>
      <c r="D34" s="346"/>
      <c r="E34" s="346"/>
      <c r="F34" s="346"/>
      <c r="G34" s="346"/>
      <c r="H34" s="346"/>
      <c r="I34" s="346"/>
      <c r="J34" s="346"/>
      <c r="K34" s="346"/>
    </row>
    <row r="35" spans="2:11">
      <c r="B35" s="346" t="s">
        <v>224</v>
      </c>
      <c r="C35" s="346"/>
      <c r="D35" s="346"/>
      <c r="E35" s="346"/>
      <c r="F35" s="346"/>
      <c r="G35" s="346"/>
      <c r="H35" s="346"/>
      <c r="I35" s="346"/>
      <c r="J35" s="346"/>
      <c r="K35" s="346"/>
    </row>
    <row r="36" spans="2:11">
      <c r="B36" s="346" t="s">
        <v>225</v>
      </c>
      <c r="C36" s="346"/>
      <c r="D36" s="346"/>
      <c r="E36" s="346"/>
      <c r="F36" s="346"/>
      <c r="G36" s="346"/>
      <c r="H36" s="346"/>
      <c r="I36" s="346"/>
      <c r="J36" s="346"/>
      <c r="K36" s="346"/>
    </row>
    <row r="37" spans="2:11">
      <c r="B37" s="346" t="s">
        <v>226</v>
      </c>
      <c r="C37" s="346"/>
      <c r="D37" s="346"/>
      <c r="E37" s="346"/>
      <c r="F37" s="346"/>
      <c r="G37" s="346"/>
      <c r="H37" s="346"/>
      <c r="I37" s="346"/>
      <c r="J37" s="346"/>
      <c r="K37" s="346"/>
    </row>
    <row r="38" spans="2:11">
      <c r="B38" s="347" t="s">
        <v>227</v>
      </c>
      <c r="C38" s="346"/>
      <c r="D38" s="346"/>
      <c r="E38" s="346"/>
      <c r="F38" s="346"/>
      <c r="G38" s="346"/>
      <c r="H38" s="346"/>
      <c r="I38" s="346"/>
      <c r="J38" s="346"/>
      <c r="K38" s="346"/>
    </row>
    <row r="39" spans="2:11">
      <c r="B39" s="346" t="s">
        <v>228</v>
      </c>
      <c r="C39" s="346"/>
      <c r="D39" s="346"/>
      <c r="E39" s="346"/>
      <c r="F39" s="346"/>
      <c r="G39" s="346"/>
      <c r="H39" s="346"/>
      <c r="I39" s="346"/>
      <c r="J39" s="346"/>
      <c r="K39" s="346"/>
    </row>
    <row r="40" spans="2:11">
      <c r="B40" s="346" t="s">
        <v>229</v>
      </c>
      <c r="C40" s="346"/>
      <c r="D40" s="346"/>
      <c r="E40" s="346"/>
      <c r="F40" s="346"/>
      <c r="G40" s="346"/>
      <c r="H40" s="346"/>
      <c r="I40" s="346"/>
      <c r="J40" s="346"/>
      <c r="K40" s="346"/>
    </row>
    <row r="41" spans="2:11">
      <c r="B41" s="346" t="s">
        <v>230</v>
      </c>
      <c r="C41" s="346"/>
      <c r="D41" s="346"/>
      <c r="E41" s="346"/>
      <c r="F41" s="346"/>
      <c r="G41" s="346"/>
      <c r="H41" s="346"/>
      <c r="I41" s="346"/>
      <c r="J41" s="346"/>
      <c r="K41" s="346"/>
    </row>
    <row r="42" spans="2:11">
      <c r="B42" s="346" t="s">
        <v>231</v>
      </c>
      <c r="C42" s="346"/>
      <c r="D42" s="346"/>
      <c r="E42" s="346"/>
      <c r="F42" s="346"/>
      <c r="G42" s="346"/>
      <c r="H42" s="346"/>
      <c r="I42" s="346"/>
      <c r="J42" s="346"/>
      <c r="K42" s="346"/>
    </row>
    <row r="43" spans="2:11">
      <c r="B43" s="346" t="s">
        <v>232</v>
      </c>
      <c r="C43" s="346"/>
      <c r="D43" s="346"/>
      <c r="E43" s="346"/>
      <c r="F43" s="346"/>
      <c r="G43" s="346"/>
      <c r="H43" s="346"/>
      <c r="I43" s="346"/>
      <c r="J43" s="346"/>
      <c r="K43" s="346"/>
    </row>
    <row r="44" spans="2:11">
      <c r="B44" s="346" t="s">
        <v>233</v>
      </c>
      <c r="C44" s="346"/>
      <c r="D44" s="346"/>
      <c r="E44" s="346"/>
      <c r="F44" s="346"/>
      <c r="G44" s="346"/>
      <c r="H44" s="346"/>
      <c r="I44" s="346"/>
      <c r="J44" s="346"/>
      <c r="K44" s="346"/>
    </row>
    <row r="45" spans="2:11">
      <c r="B45" s="346" t="s">
        <v>234</v>
      </c>
      <c r="C45" s="346"/>
      <c r="D45" s="346"/>
      <c r="E45" s="346"/>
      <c r="F45" s="346"/>
      <c r="G45" s="346"/>
      <c r="H45" s="346"/>
      <c r="I45" s="346"/>
      <c r="J45" s="346"/>
      <c r="K45" s="346"/>
    </row>
    <row r="46" spans="2:11">
      <c r="B46" s="346" t="s">
        <v>235</v>
      </c>
      <c r="C46" s="346"/>
      <c r="D46" s="346"/>
      <c r="E46" s="346"/>
      <c r="F46" s="346"/>
      <c r="G46" s="346"/>
      <c r="H46" s="346"/>
      <c r="I46" s="346"/>
      <c r="J46" s="346"/>
      <c r="K46" s="346"/>
    </row>
    <row r="47" spans="2:11">
      <c r="B47" s="346" t="s">
        <v>236</v>
      </c>
      <c r="C47" s="346"/>
      <c r="D47" s="346"/>
      <c r="E47" s="346"/>
      <c r="F47" s="346"/>
      <c r="G47" s="346"/>
      <c r="H47" s="346"/>
      <c r="I47" s="346"/>
      <c r="J47" s="346"/>
      <c r="K47" s="346"/>
    </row>
    <row r="48" spans="2:11">
      <c r="B48" s="346" t="s">
        <v>237</v>
      </c>
      <c r="C48" s="346"/>
      <c r="D48" s="346"/>
      <c r="E48" s="346"/>
      <c r="F48" s="346"/>
      <c r="G48" s="346"/>
      <c r="H48" s="346"/>
      <c r="I48" s="346"/>
      <c r="J48" s="346"/>
      <c r="K48" s="346"/>
    </row>
    <row r="49" spans="2:11">
      <c r="B49" s="346" t="s">
        <v>238</v>
      </c>
      <c r="C49" s="346"/>
      <c r="D49" s="346"/>
      <c r="E49" s="346"/>
      <c r="F49" s="346"/>
      <c r="G49" s="346"/>
      <c r="H49" s="346"/>
      <c r="I49" s="346"/>
      <c r="J49" s="346"/>
      <c r="K49" s="346"/>
    </row>
    <row r="50" spans="2:11">
      <c r="B50" s="346" t="s">
        <v>239</v>
      </c>
      <c r="C50" s="346"/>
      <c r="D50" s="346"/>
      <c r="E50" s="346"/>
      <c r="F50" s="346"/>
      <c r="G50" s="346"/>
      <c r="H50" s="346"/>
      <c r="I50" s="346"/>
      <c r="J50" s="346"/>
      <c r="K50" s="346"/>
    </row>
  </sheetData>
  <sheetProtection algorithmName="SHA-512" hashValue="eqLCGZF8H2J0YiZIsMClmCe9TrSnnAPdEgOB0+MC2PSdYpSTW6TCOOA1t+nv1OKYxiomejOjmQhsoXfC1QUkbw==" saltValue="ULFb3A31g5QBTpYrSE+xaw==" spinCount="100000" sheet="1" objects="1" scenarios="1" selectLockedCells="1" selectUnlockedCells="1"/>
  <mergeCells count="52">
    <mergeCell ref="H8:I8"/>
    <mergeCell ref="J8:K8"/>
    <mergeCell ref="J2:K2"/>
    <mergeCell ref="B3:C3"/>
    <mergeCell ref="I3:K3"/>
    <mergeCell ref="I4:K4"/>
    <mergeCell ref="J7:K7"/>
    <mergeCell ref="H7:I7"/>
    <mergeCell ref="B15:K15"/>
    <mergeCell ref="B10:C10"/>
    <mergeCell ref="D10:E10"/>
    <mergeCell ref="H10:I10"/>
    <mergeCell ref="J10:K10"/>
    <mergeCell ref="B11:C11"/>
    <mergeCell ref="D11:E11"/>
    <mergeCell ref="B12:C12"/>
    <mergeCell ref="D12:E12"/>
    <mergeCell ref="B13:C13"/>
    <mergeCell ref="D13:E13"/>
    <mergeCell ref="B14:K14"/>
    <mergeCell ref="B30:K30"/>
    <mergeCell ref="B17:K17"/>
    <mergeCell ref="B18:K18"/>
    <mergeCell ref="B19:K19"/>
    <mergeCell ref="B20:K20"/>
    <mergeCell ref="B21:K21"/>
    <mergeCell ref="B23:K23"/>
    <mergeCell ref="B24:K24"/>
    <mergeCell ref="B25:K25"/>
    <mergeCell ref="B27:K27"/>
    <mergeCell ref="B28:K28"/>
    <mergeCell ref="B29:K29"/>
    <mergeCell ref="B42:K42"/>
    <mergeCell ref="B31:K31"/>
    <mergeCell ref="B32:K32"/>
    <mergeCell ref="B33:K33"/>
    <mergeCell ref="B34:K34"/>
    <mergeCell ref="B35:K35"/>
    <mergeCell ref="B36:K36"/>
    <mergeCell ref="B37:K37"/>
    <mergeCell ref="B38:K38"/>
    <mergeCell ref="B39:K39"/>
    <mergeCell ref="B40:K40"/>
    <mergeCell ref="B41:K41"/>
    <mergeCell ref="B49:K49"/>
    <mergeCell ref="B50:K50"/>
    <mergeCell ref="B43:K43"/>
    <mergeCell ref="B44:K44"/>
    <mergeCell ref="B45:K45"/>
    <mergeCell ref="B46:K46"/>
    <mergeCell ref="B47:K47"/>
    <mergeCell ref="B48:K48"/>
  </mergeCells>
  <phoneticPr fontId="3"/>
  <pageMargins left="0.25" right="0.25" top="0.75" bottom="0.75" header="0.3" footer="0.3"/>
  <pageSetup paperSize="9" scale="7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14202-E9EA-4BD9-92EE-7537CDF141F8}">
  <sheetPr>
    <tabColor theme="7" tint="0.59999389629810485"/>
    <pageSetUpPr fitToPage="1"/>
  </sheetPr>
  <dimension ref="B1:AX28"/>
  <sheetViews>
    <sheetView showGridLines="0" view="pageBreakPreview" zoomScaleNormal="100" zoomScaleSheetLayoutView="100" workbookViewId="0">
      <selection activeCell="D7" sqref="D7"/>
    </sheetView>
  </sheetViews>
  <sheetFormatPr defaultColWidth="8.08203125" defaultRowHeight="12"/>
  <cols>
    <col min="1" max="2" width="2.33203125" style="177" customWidth="1"/>
    <col min="3" max="3" width="14.33203125" style="177" customWidth="1"/>
    <col min="4" max="6" width="14.33203125" style="179" customWidth="1"/>
    <col min="7" max="9" width="14.33203125" style="177" customWidth="1"/>
    <col min="10" max="10" width="12.58203125" style="180" customWidth="1"/>
    <col min="11" max="11" width="4.08203125" style="177" customWidth="1"/>
    <col min="12" max="14" width="3.33203125" style="177" customWidth="1"/>
    <col min="15" max="15" width="5.08203125" style="177" customWidth="1"/>
    <col min="16" max="16" width="8.08203125" style="179" hidden="1" customWidth="1"/>
    <col min="17" max="17" width="0" style="179" hidden="1" customWidth="1"/>
    <col min="18" max="26" width="8.08203125" style="177"/>
    <col min="27" max="28" width="8.08203125" style="179"/>
    <col min="29" max="37" width="8.08203125" style="177"/>
    <col min="38" max="39" width="8.08203125" style="179"/>
    <col min="40" max="48" width="8.08203125" style="177"/>
    <col min="49" max="50" width="8.08203125" style="179"/>
    <col min="51" max="16384" width="8.08203125" style="177"/>
  </cols>
  <sheetData>
    <row r="1" spans="2:17" ht="30" customHeight="1">
      <c r="B1" s="176" t="s">
        <v>240</v>
      </c>
      <c r="D1" s="178" t="str">
        <f>IF(基本情報入力!C12="①酒類業振興支援事業費補助金海外展開支援枠","※灰色になっている場合は入力不要です","")</f>
        <v/>
      </c>
    </row>
    <row r="2" spans="2:17" ht="30" customHeight="1">
      <c r="C2" s="190"/>
      <c r="D2" s="178" t="str">
        <f>IF(基本情報入力!C12="①酒類業振興支援事業費補助金海外展開支援枠","",IF(OR(D7=0,D7="",D13=0,D13="",D15=0,D15=""),"※赤色になっている場合は入力した金額を見直してください。",""))</f>
        <v/>
      </c>
      <c r="H2" s="182" t="s">
        <v>241</v>
      </c>
      <c r="I2" s="384">
        <f>基本情報入力!C6</f>
        <v>0</v>
      </c>
      <c r="J2" s="384"/>
    </row>
    <row r="3" spans="2:17" ht="30" customHeight="1">
      <c r="B3" s="385" t="s">
        <v>242</v>
      </c>
      <c r="C3" s="385"/>
      <c r="D3" s="385"/>
      <c r="E3" s="385"/>
      <c r="F3" s="385"/>
      <c r="G3" s="385"/>
      <c r="H3" s="385"/>
      <c r="I3" s="385"/>
    </row>
    <row r="4" spans="2:17" ht="30" customHeight="1" thickBot="1">
      <c r="B4" s="184" t="s">
        <v>243</v>
      </c>
      <c r="C4" s="203"/>
      <c r="D4" s="204"/>
      <c r="I4" s="205" t="s">
        <v>244</v>
      </c>
      <c r="K4" s="362" t="s">
        <v>245</v>
      </c>
      <c r="L4" s="362"/>
      <c r="M4" s="362"/>
      <c r="N4" s="362"/>
      <c r="O4" s="362"/>
    </row>
    <row r="5" spans="2:17" ht="25" customHeight="1" thickBot="1">
      <c r="B5" s="363"/>
      <c r="C5" s="364"/>
      <c r="D5" s="206" t="s">
        <v>246</v>
      </c>
      <c r="E5" s="187">
        <v>1</v>
      </c>
      <c r="F5" s="187">
        <v>2</v>
      </c>
      <c r="G5" s="187">
        <v>3</v>
      </c>
      <c r="H5" s="187">
        <v>4</v>
      </c>
      <c r="I5" s="188">
        <v>5</v>
      </c>
      <c r="J5" s="367" t="s">
        <v>247</v>
      </c>
      <c r="K5" s="362"/>
      <c r="L5" s="362"/>
      <c r="M5" s="362"/>
      <c r="N5" s="362"/>
      <c r="O5" s="362"/>
    </row>
    <row r="6" spans="2:17" ht="25" customHeight="1" thickBot="1">
      <c r="B6" s="365"/>
      <c r="C6" s="366"/>
      <c r="D6" s="207" t="str">
        <f>IF(AND(L6="",N6=""),"［令和　年　月期］","［令和"&amp;$L$6&amp;"年"&amp;$N$6&amp;"月期］")</f>
        <v>［令和0年0月期］</v>
      </c>
      <c r="E6" s="207" t="str">
        <f>IF(AND(L6="",N6=""),"［令和　年　月期］","［令和"&amp;$L$6+1&amp;"年"&amp;$N$6&amp;"月期］")</f>
        <v>［令和1年0月期］</v>
      </c>
      <c r="F6" s="207" t="str">
        <f>IF(AND(L6="",N6=""),"［令和　年　月期］","［令和"&amp;$L$6+2&amp;"年"&amp;$N$6&amp;"月期］")</f>
        <v>［令和2年0月期］</v>
      </c>
      <c r="G6" s="207" t="str">
        <f>IF(AND(L6="",N6=""),"［令和　年　月期］","［令和"&amp;$L$6+3&amp;"年"&amp;$N$6&amp;"月期］")</f>
        <v>［令和3年0月期］</v>
      </c>
      <c r="H6" s="207" t="str">
        <f>IF(AND(L6="",N6=""),"［令和　年　月期］","［令和"&amp;$L$6+4&amp;"年"&amp;$N$6&amp;"月期］")</f>
        <v>［令和4年0月期］</v>
      </c>
      <c r="I6" s="208" t="str">
        <f>IF(AND(L6="",N6=""),"［令和　年　月期］","［令和"&amp;$L$6+5&amp;"年"&amp;$N$6&amp;"月期］")</f>
        <v>［令和5年0月期］</v>
      </c>
      <c r="J6" s="367"/>
      <c r="K6" s="180" t="s">
        <v>248</v>
      </c>
      <c r="L6" s="189">
        <f>基本情報入力!D16</f>
        <v>0</v>
      </c>
      <c r="M6" s="179" t="s">
        <v>249</v>
      </c>
      <c r="N6" s="189">
        <f>基本情報入力!F16</f>
        <v>0</v>
      </c>
      <c r="O6" s="190" t="s">
        <v>250</v>
      </c>
    </row>
    <row r="7" spans="2:17" ht="40" customHeight="1" thickBot="1">
      <c r="B7" s="191" t="s">
        <v>251</v>
      </c>
      <c r="C7" s="209" t="s">
        <v>252</v>
      </c>
      <c r="D7" s="100">
        <v>1</v>
      </c>
      <c r="E7" s="100"/>
      <c r="F7" s="100"/>
      <c r="G7" s="100"/>
      <c r="H7" s="100"/>
      <c r="I7" s="101"/>
      <c r="J7" s="44"/>
    </row>
    <row r="8" spans="2:17" ht="40" customHeight="1" thickBot="1">
      <c r="B8" s="382" t="s">
        <v>253</v>
      </c>
      <c r="C8" s="383"/>
      <c r="D8" s="102"/>
      <c r="E8" s="103" t="str">
        <f>IF(E7="","",IFERROR((E7-D7)/D7,""))</f>
        <v/>
      </c>
      <c r="F8" s="103" t="str">
        <f>IF(F7="","",IFERROR((F7-D7)/D7,""))</f>
        <v/>
      </c>
      <c r="G8" s="103" t="str">
        <f>IF(G7="","",IFERROR((G7-D7)/D7,""))</f>
        <v/>
      </c>
      <c r="H8" s="103" t="str">
        <f>IF(H7="","",IFERROR((H7-D7)/D7,""))</f>
        <v/>
      </c>
      <c r="I8" s="104" t="str">
        <f>IF(I7="","",IFERROR((I7-D7)/D7,""))</f>
        <v/>
      </c>
      <c r="J8" s="1" t="e">
        <f>IF(I8="",IF(H8="",IF(G8="","",($G7/$D$7)^(1/$G5)),($H7/$D$7)^(1/$H5)),($I7/$D$7)^(1/$I5))-1</f>
        <v>#VALUE!</v>
      </c>
      <c r="P8" s="179" t="e">
        <f>IF(OR(J8&gt;=0.03,J14&gt;=0.03),"○","×")</f>
        <v>#VALUE!</v>
      </c>
      <c r="Q8" s="210">
        <f>($I$7/D7)^(1/I5)-1</f>
        <v>-1</v>
      </c>
    </row>
    <row r="9" spans="2:17" ht="40" customHeight="1">
      <c r="B9" s="185" t="s">
        <v>254</v>
      </c>
      <c r="C9" s="192" t="s">
        <v>255</v>
      </c>
      <c r="D9" s="2"/>
      <c r="E9" s="2"/>
      <c r="F9" s="2"/>
      <c r="G9" s="2"/>
      <c r="H9" s="2"/>
      <c r="I9" s="3"/>
      <c r="J9" s="193"/>
    </row>
    <row r="10" spans="2:17" ht="40" customHeight="1">
      <c r="B10" s="194" t="s">
        <v>256</v>
      </c>
      <c r="C10" s="195" t="s">
        <v>257</v>
      </c>
      <c r="D10" s="97"/>
      <c r="E10" s="97"/>
      <c r="F10" s="97"/>
      <c r="G10" s="97"/>
      <c r="H10" s="97"/>
      <c r="I10" s="98"/>
      <c r="J10" s="193"/>
      <c r="O10" s="179"/>
    </row>
    <row r="11" spans="2:17" ht="40" customHeight="1">
      <c r="B11" s="194" t="s">
        <v>258</v>
      </c>
      <c r="C11" s="195" t="s">
        <v>259</v>
      </c>
      <c r="D11" s="97"/>
      <c r="E11" s="97"/>
      <c r="F11" s="97"/>
      <c r="G11" s="97"/>
      <c r="H11" s="97"/>
      <c r="I11" s="98"/>
      <c r="J11" s="193"/>
    </row>
    <row r="12" spans="2:17" ht="40" customHeight="1" thickBot="1">
      <c r="B12" s="196" t="s">
        <v>260</v>
      </c>
      <c r="C12" s="197" t="s">
        <v>261</v>
      </c>
      <c r="D12" s="106">
        <v>1</v>
      </c>
      <c r="E12" s="106"/>
      <c r="F12" s="106"/>
      <c r="G12" s="106"/>
      <c r="H12" s="106"/>
      <c r="I12" s="107"/>
      <c r="J12" s="193"/>
    </row>
    <row r="13" spans="2:17" ht="40" customHeight="1" thickBot="1">
      <c r="B13" s="369" t="s">
        <v>262</v>
      </c>
      <c r="C13" s="370"/>
      <c r="D13" s="99">
        <f>IF(AND(D9="",D11="",D12=""),"",SUM(D9+D11+D12))</f>
        <v>1</v>
      </c>
      <c r="E13" s="99" t="str">
        <f t="shared" ref="E13:I13" si="0">IF(AND(E9="",E11="",E12=""),"",SUM(E9+E11+E12))</f>
        <v/>
      </c>
      <c r="F13" s="99" t="str">
        <f>IF(AND(F9="",F11="",F12=""),"",SUM(F9+F11+F12))</f>
        <v/>
      </c>
      <c r="G13" s="99" t="str">
        <f>IF(AND(G9="",G11="",G12=""),"",SUM(G9+G11+G12))</f>
        <v/>
      </c>
      <c r="H13" s="99" t="str">
        <f t="shared" si="0"/>
        <v/>
      </c>
      <c r="I13" s="105" t="str">
        <f t="shared" si="0"/>
        <v/>
      </c>
      <c r="J13" s="44"/>
    </row>
    <row r="14" spans="2:17" ht="40" customHeight="1" thickBot="1">
      <c r="B14" s="371" t="s">
        <v>253</v>
      </c>
      <c r="C14" s="366"/>
      <c r="D14" s="108"/>
      <c r="E14" s="109" t="str">
        <f>IF(E13="","",IFERROR((E13-D13)/D13,""))</f>
        <v/>
      </c>
      <c r="F14" s="109" t="str">
        <f>IF(F13="","",IFERROR((F13-D13)/D13,""))</f>
        <v/>
      </c>
      <c r="G14" s="109" t="str">
        <f>IF(G13="","",IFERROR((G13-D13)/D13,""))</f>
        <v/>
      </c>
      <c r="H14" s="109" t="str">
        <f>IF(H13="","",IFERROR((H13-D13)/D13,""))</f>
        <v/>
      </c>
      <c r="I14" s="110" t="str">
        <f>IF(I13="","",IFERROR((I13-D13)/D13,""))</f>
        <v/>
      </c>
      <c r="J14" s="1" t="e">
        <f>IF(I14="",IF(H14="",IF(G14="","",($G13/$D$13)^(1/$G$5)),($H13/$D$13)^(1/$H$5)),($I13/$D$13)^(1/$I$5))-1</f>
        <v>#VALUE!</v>
      </c>
    </row>
    <row r="15" spans="2:17" ht="40" customHeight="1" thickBot="1">
      <c r="B15" s="191" t="s">
        <v>263</v>
      </c>
      <c r="C15" s="198" t="s">
        <v>264</v>
      </c>
      <c r="D15" s="100">
        <v>1</v>
      </c>
      <c r="E15" s="100"/>
      <c r="F15" s="100"/>
      <c r="G15" s="100"/>
      <c r="H15" s="100"/>
      <c r="I15" s="101"/>
      <c r="J15" s="193"/>
    </row>
    <row r="16" spans="2:17" ht="40" customHeight="1" thickBot="1">
      <c r="B16" s="372" t="s">
        <v>253</v>
      </c>
      <c r="C16" s="373"/>
      <c r="D16" s="111"/>
      <c r="E16" s="112" t="str">
        <f>IF(E15="","",IFERROR((E15-D15)/D15,""))</f>
        <v/>
      </c>
      <c r="F16" s="112" t="str">
        <f>IF(F15="","",IFERROR((F15-D15)/D15,""))</f>
        <v/>
      </c>
      <c r="G16" s="112" t="str">
        <f>IF(G15="","",IFERROR((G15-D15)/D15,""))</f>
        <v/>
      </c>
      <c r="H16" s="112" t="str">
        <f>IF(H15="","",IFERROR((H15-D15)/D15,""))</f>
        <v/>
      </c>
      <c r="I16" s="113" t="str">
        <f>IF(I15="","",IFERROR((I15-D15)/D15,""))</f>
        <v/>
      </c>
      <c r="J16" s="1" t="e">
        <f>IF(I16="",IF(H16="",IF(G16="","",($G15/$D$15)^(1/$G$5)),($H15/$D$15)^(1/$H$5)),($I15/$D$15)^(1/$I$5))-1</f>
        <v>#VALUE!</v>
      </c>
      <c r="P16" s="179" t="e">
        <f>IF(J16&gt;=0.015,"○","×")</f>
        <v>#VALUE!</v>
      </c>
    </row>
    <row r="17" spans="2:50" ht="10" customHeight="1" thickBot="1">
      <c r="B17" s="199"/>
      <c r="C17" s="199"/>
      <c r="D17" s="38"/>
      <c r="E17" s="38"/>
      <c r="F17" s="38"/>
      <c r="G17" s="38"/>
      <c r="H17" s="38"/>
      <c r="I17" s="38"/>
    </row>
    <row r="18" spans="2:50" ht="27" customHeight="1">
      <c r="B18" s="374" t="s">
        <v>265</v>
      </c>
      <c r="C18" s="375"/>
      <c r="D18" s="186" t="s">
        <v>266</v>
      </c>
      <c r="E18" s="39" t="s">
        <v>267</v>
      </c>
      <c r="F18" s="40" t="s">
        <v>268</v>
      </c>
      <c r="G18" s="41" t="s">
        <v>269</v>
      </c>
      <c r="H18" s="38"/>
      <c r="I18" s="38"/>
    </row>
    <row r="19" spans="2:50" ht="34.5" customHeight="1" thickBot="1">
      <c r="B19" s="376" t="s">
        <v>270</v>
      </c>
      <c r="C19" s="377"/>
      <c r="D19" s="42" t="e">
        <f>IF(J8&lt;0.03,"×","○")</f>
        <v>#VALUE!</v>
      </c>
      <c r="E19" s="200" t="e">
        <f>IF(J14&lt;0.03,"×","○")</f>
        <v>#VALUE!</v>
      </c>
      <c r="F19" s="43" t="e">
        <f>IF(J16&lt;0.015,"×","○")</f>
        <v>#VALUE!</v>
      </c>
      <c r="G19" s="201" t="e">
        <f>IF(AND(OR(TRIM(D19)="○", TRIM(E19)="○"), TRIM(F19)="○"), "○", "×")</f>
        <v>#VALUE!</v>
      </c>
      <c r="H19" s="124"/>
      <c r="I19" s="125"/>
      <c r="J19" s="125"/>
    </row>
    <row r="20" spans="2:50" ht="11.15" customHeight="1">
      <c r="B20" s="199"/>
      <c r="C20" s="199"/>
      <c r="D20" s="38"/>
      <c r="E20" s="38"/>
      <c r="F20" s="38"/>
      <c r="G20" s="38"/>
      <c r="H20" s="38"/>
      <c r="I20" s="38"/>
    </row>
    <row r="21" spans="2:50" ht="20.149999999999999" customHeight="1" thickBot="1">
      <c r="B21" s="184" t="s">
        <v>271</v>
      </c>
      <c r="C21" s="199"/>
      <c r="D21" s="38"/>
      <c r="E21" s="38"/>
      <c r="F21" s="38"/>
      <c r="G21" s="38"/>
      <c r="H21" s="38"/>
      <c r="J21" s="177"/>
      <c r="N21" s="179"/>
      <c r="O21" s="179"/>
      <c r="P21" s="177"/>
      <c r="Q21" s="177"/>
      <c r="Y21" s="179"/>
      <c r="Z21" s="179"/>
      <c r="AA21" s="177"/>
      <c r="AB21" s="177"/>
      <c r="AJ21" s="179"/>
      <c r="AK21" s="179"/>
      <c r="AL21" s="177"/>
      <c r="AM21" s="177"/>
      <c r="AU21" s="179"/>
      <c r="AV21" s="179"/>
      <c r="AW21" s="177"/>
      <c r="AX21" s="177"/>
    </row>
    <row r="22" spans="2:50" ht="125.5" customHeight="1" thickBot="1">
      <c r="B22" s="378"/>
      <c r="C22" s="379"/>
      <c r="D22" s="379"/>
      <c r="E22" s="379"/>
      <c r="F22" s="379"/>
      <c r="G22" s="379"/>
      <c r="H22" s="379"/>
      <c r="I22" s="380"/>
    </row>
    <row r="23" spans="2:50" ht="10" customHeight="1">
      <c r="B23" s="202"/>
      <c r="C23" s="202"/>
      <c r="D23" s="202"/>
      <c r="E23" s="202"/>
      <c r="F23" s="202"/>
      <c r="G23" s="202"/>
      <c r="H23" s="202"/>
      <c r="I23" s="202"/>
    </row>
    <row r="24" spans="2:50" ht="20.149999999999999" customHeight="1">
      <c r="B24" s="211" t="s">
        <v>272</v>
      </c>
      <c r="C24" s="368" t="s">
        <v>455</v>
      </c>
      <c r="D24" s="368"/>
      <c r="E24" s="368"/>
      <c r="F24" s="368"/>
      <c r="G24" s="368"/>
      <c r="H24" s="368"/>
      <c r="I24" s="368"/>
    </row>
    <row r="25" spans="2:50" ht="20.149999999999999" customHeight="1">
      <c r="B25" s="211" t="s">
        <v>272</v>
      </c>
      <c r="C25" s="368" t="s">
        <v>456</v>
      </c>
      <c r="D25" s="368"/>
      <c r="E25" s="368"/>
      <c r="F25" s="368"/>
      <c r="G25" s="368"/>
      <c r="H25" s="368"/>
      <c r="I25" s="368"/>
    </row>
    <row r="26" spans="2:50" ht="20.149999999999999" customHeight="1">
      <c r="B26" s="211" t="s">
        <v>272</v>
      </c>
      <c r="C26" s="368" t="s">
        <v>457</v>
      </c>
      <c r="D26" s="368"/>
      <c r="E26" s="368"/>
      <c r="F26" s="368"/>
      <c r="G26" s="368"/>
      <c r="H26" s="368"/>
      <c r="I26" s="368"/>
    </row>
    <row r="27" spans="2:50" ht="37" customHeight="1">
      <c r="B27" s="211" t="s">
        <v>272</v>
      </c>
      <c r="C27" s="368" t="s">
        <v>458</v>
      </c>
      <c r="D27" s="368"/>
      <c r="E27" s="368"/>
      <c r="F27" s="368"/>
      <c r="G27" s="368"/>
      <c r="H27" s="368"/>
      <c r="I27" s="368"/>
    </row>
    <row r="28" spans="2:50" ht="33.75" customHeight="1">
      <c r="B28" s="211" t="s">
        <v>272</v>
      </c>
      <c r="C28" s="381" t="s">
        <v>273</v>
      </c>
      <c r="D28" s="381"/>
      <c r="E28" s="381"/>
      <c r="F28" s="381"/>
      <c r="G28" s="381"/>
      <c r="H28" s="381"/>
      <c r="I28" s="381"/>
    </row>
  </sheetData>
  <sheetProtection algorithmName="SHA-512" hashValue="DljPQ+YCXWeuds5f0IXJYSCA9Nl2Xjx7e8Y2pb/ldYN7uaNA1QfrxUrVHHlbZwpiInKKEnrVEraB9+c9beaDQg==" saltValue="pU1SFbQa0tLLAlEDoc505Q==" spinCount="100000" sheet="1" formatCells="0" formatRows="0" selectLockedCells="1"/>
  <mergeCells count="17">
    <mergeCell ref="C28:I28"/>
    <mergeCell ref="B8:C8"/>
    <mergeCell ref="I2:J2"/>
    <mergeCell ref="B3:I3"/>
    <mergeCell ref="C26:I26"/>
    <mergeCell ref="C27:I27"/>
    <mergeCell ref="K4:O5"/>
    <mergeCell ref="B5:C6"/>
    <mergeCell ref="J5:J6"/>
    <mergeCell ref="C24:I24"/>
    <mergeCell ref="C25:I25"/>
    <mergeCell ref="B13:C13"/>
    <mergeCell ref="B14:C14"/>
    <mergeCell ref="B16:C16"/>
    <mergeCell ref="B18:C18"/>
    <mergeCell ref="B19:C19"/>
    <mergeCell ref="B22:I22"/>
  </mergeCells>
  <phoneticPr fontId="3"/>
  <conditionalFormatting sqref="D7">
    <cfRule type="expression" dxfId="17" priority="5">
      <formula>OR($D$7=0,$D$7="")</formula>
    </cfRule>
  </conditionalFormatting>
  <conditionalFormatting sqref="D13">
    <cfRule type="expression" dxfId="16" priority="4">
      <formula>OR($D$13=0,$D$13="")</formula>
    </cfRule>
  </conditionalFormatting>
  <conditionalFormatting sqref="D15">
    <cfRule type="expression" dxfId="15" priority="3">
      <formula>OR($D$15=0,$D$15="")</formula>
    </cfRule>
  </conditionalFormatting>
  <conditionalFormatting sqref="G19">
    <cfRule type="expression" dxfId="13" priority="8">
      <formula>$G$19="×"</formula>
    </cfRule>
  </conditionalFormatting>
  <printOptions horizontalCentered="1"/>
  <pageMargins left="0.25" right="0.25" top="0.75" bottom="0.75" header="0.3" footer="0.3"/>
  <pageSetup paperSize="9" scale="75"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702384-0778-4309-8E0C-6ADFCAC6FA8D}">
            <xm:f>基本情報入力!$C$12="①酒類業振興支援事業費補助金海外展開支援枠"</xm:f>
            <x14:dxf>
              <fill>
                <patternFill>
                  <bgColor theme="0" tint="-0.24994659260841701"/>
                </patternFill>
              </fill>
            </x14:dxf>
          </x14:cfRule>
          <xm:sqref>D6:I16 J8 J14 J16 D19:G19 B22</xm:sqref>
        </x14:conditionalFormatting>
        <x14:conditionalFormatting xmlns:xm="http://schemas.microsoft.com/office/excel/2006/main">
          <x14:cfRule type="expression" priority="7" id="{F6D53ED3-A73C-4259-980F-4CFAF2FC6BED}">
            <xm:f>基本情報入力!$F$15=3</xm:f>
            <x14:dxf>
              <fill>
                <patternFill>
                  <bgColor theme="0" tint="-0.24994659260841701"/>
                </patternFill>
              </fill>
            </x14:dxf>
          </x14:cfRule>
          <xm:sqref>H7:I16</xm:sqref>
        </x14:conditionalFormatting>
        <x14:conditionalFormatting xmlns:xm="http://schemas.microsoft.com/office/excel/2006/main">
          <x14:cfRule type="expression" priority="6" id="{72A4678B-D14F-4457-BFE0-C72D9D96DC20}">
            <xm:f>基本情報入力!$F$15=4</xm:f>
            <x14:dxf>
              <fill>
                <patternFill>
                  <bgColor theme="0" tint="-0.24994659260841701"/>
                </patternFill>
              </fill>
            </x14:dxf>
          </x14:cfRule>
          <xm:sqref>I7:I16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9B46D-1BC4-4DC2-B7D4-0EC3F0C9259F}">
  <sheetPr>
    <tabColor theme="7" tint="0.59999389629810485"/>
    <pageSetUpPr fitToPage="1"/>
  </sheetPr>
  <dimension ref="B1:AZ26"/>
  <sheetViews>
    <sheetView showGridLines="0" view="pageBreakPreview" zoomScale="85" zoomScaleNormal="100" zoomScaleSheetLayoutView="85" workbookViewId="0">
      <selection activeCell="J11" sqref="J11"/>
    </sheetView>
  </sheetViews>
  <sheetFormatPr defaultColWidth="8.08203125" defaultRowHeight="12"/>
  <cols>
    <col min="1" max="1" width="2.33203125" style="7" customWidth="1"/>
    <col min="2" max="2" width="7" style="7" customWidth="1"/>
    <col min="3" max="3" width="14.33203125" style="7" customWidth="1"/>
    <col min="4" max="5" width="7" style="6" customWidth="1"/>
    <col min="6" max="7" width="14.33203125" style="6" customWidth="1"/>
    <col min="8" max="9" width="14.33203125" style="7" customWidth="1"/>
    <col min="10" max="10" width="15.33203125" style="7" customWidth="1"/>
    <col min="11" max="11" width="2.33203125" style="7" customWidth="1"/>
    <col min="12" max="17" width="8.08203125" style="7"/>
    <col min="18" max="19" width="8.08203125" style="6"/>
    <col min="20" max="28" width="8.08203125" style="7"/>
    <col min="29" max="30" width="8.08203125" style="6"/>
    <col min="31" max="39" width="8.08203125" style="7"/>
    <col min="40" max="41" width="8.08203125" style="6"/>
    <col min="42" max="50" width="8.08203125" style="7"/>
    <col min="51" max="52" width="8.08203125" style="6"/>
    <col min="53" max="16384" width="8.08203125" style="7"/>
  </cols>
  <sheetData>
    <row r="1" spans="2:52" ht="30" customHeight="1">
      <c r="B1" s="4" t="s">
        <v>274</v>
      </c>
      <c r="C1" s="4"/>
      <c r="D1" s="5"/>
      <c r="E1" s="5"/>
    </row>
    <row r="2" spans="2:52" ht="30" customHeight="1">
      <c r="B2" s="181"/>
      <c r="C2" s="181"/>
      <c r="D2" s="5"/>
      <c r="E2" s="5"/>
      <c r="H2" s="212" t="s">
        <v>241</v>
      </c>
      <c r="I2" s="387">
        <f>基本情報入力!C6</f>
        <v>0</v>
      </c>
      <c r="J2" s="388"/>
    </row>
    <row r="3" spans="2:52" ht="30" customHeight="1">
      <c r="B3" s="389" t="s">
        <v>275</v>
      </c>
      <c r="C3" s="389"/>
      <c r="D3" s="389"/>
      <c r="E3" s="389"/>
      <c r="F3" s="389"/>
      <c r="G3" s="389"/>
      <c r="H3" s="389"/>
      <c r="I3" s="389"/>
      <c r="J3" s="389"/>
    </row>
    <row r="4" spans="2:52" ht="30" customHeight="1">
      <c r="B4" s="8"/>
      <c r="C4" s="8"/>
      <c r="D4" s="8"/>
      <c r="E4" s="8"/>
      <c r="F4" s="9"/>
      <c r="G4" s="9"/>
      <c r="H4" s="9"/>
      <c r="I4" s="9"/>
      <c r="J4" s="9"/>
      <c r="P4" s="6"/>
      <c r="Q4" s="6"/>
      <c r="R4" s="7"/>
      <c r="S4" s="7"/>
      <c r="AA4" s="6"/>
      <c r="AB4" s="6"/>
      <c r="AC4" s="7"/>
      <c r="AD4" s="7"/>
      <c r="AL4" s="6"/>
      <c r="AM4" s="6"/>
      <c r="AN4" s="7"/>
      <c r="AO4" s="7"/>
      <c r="AW4" s="6"/>
      <c r="AX4" s="6"/>
      <c r="AY4" s="7"/>
      <c r="AZ4" s="7"/>
    </row>
    <row r="5" spans="2:52" ht="30" customHeight="1">
      <c r="B5" s="10" t="s">
        <v>276</v>
      </c>
      <c r="C5" s="11"/>
      <c r="D5" s="12"/>
      <c r="E5" s="12"/>
      <c r="F5" s="11"/>
      <c r="G5" s="11"/>
      <c r="H5" s="11"/>
      <c r="I5" s="11"/>
      <c r="J5" s="11"/>
      <c r="P5" s="6"/>
      <c r="Q5" s="6"/>
      <c r="R5" s="7"/>
      <c r="S5" s="7"/>
      <c r="AA5" s="6"/>
      <c r="AB5" s="6"/>
      <c r="AC5" s="7"/>
      <c r="AD5" s="7"/>
      <c r="AL5" s="6"/>
      <c r="AM5" s="6"/>
      <c r="AN5" s="7"/>
      <c r="AO5" s="7"/>
      <c r="AW5" s="6"/>
      <c r="AX5" s="6"/>
      <c r="AY5" s="7"/>
      <c r="AZ5" s="7"/>
    </row>
    <row r="6" spans="2:52" ht="30" customHeight="1">
      <c r="B6" s="394"/>
      <c r="C6" s="394"/>
      <c r="D6" s="394"/>
      <c r="E6" s="213" t="str">
        <f>IF(B6="",IF(I2=0,""," ←「あり」「なし」選択してください"),"")</f>
        <v/>
      </c>
      <c r="F6" s="214"/>
      <c r="G6" s="214"/>
      <c r="J6" s="11"/>
      <c r="P6" s="6"/>
      <c r="Q6" s="6"/>
      <c r="R6" s="7"/>
      <c r="S6" s="7"/>
      <c r="AA6" s="6"/>
      <c r="AB6" s="6"/>
      <c r="AC6" s="7"/>
      <c r="AD6" s="7"/>
      <c r="AL6" s="6"/>
      <c r="AM6" s="6"/>
      <c r="AN6" s="7"/>
      <c r="AO6" s="7"/>
      <c r="AW6" s="6"/>
      <c r="AX6" s="6"/>
      <c r="AY6" s="7"/>
      <c r="AZ6" s="7"/>
    </row>
    <row r="7" spans="2:52" ht="30" customHeight="1">
      <c r="B7" s="10" t="s">
        <v>277</v>
      </c>
      <c r="C7" s="11"/>
      <c r="D7" s="12"/>
      <c r="E7" s="12"/>
      <c r="F7" s="11"/>
      <c r="G7" s="11"/>
      <c r="H7" s="11"/>
      <c r="I7" s="11"/>
      <c r="J7" s="11"/>
      <c r="P7" s="6"/>
      <c r="Q7" s="6"/>
      <c r="R7" s="7"/>
      <c r="S7" s="7"/>
      <c r="AA7" s="6"/>
      <c r="AB7" s="6"/>
      <c r="AC7" s="7"/>
      <c r="AD7" s="7"/>
      <c r="AL7" s="6"/>
      <c r="AM7" s="6"/>
      <c r="AN7" s="7"/>
      <c r="AO7" s="7"/>
      <c r="AW7" s="6"/>
      <c r="AX7" s="6"/>
      <c r="AY7" s="7"/>
      <c r="AZ7" s="7"/>
    </row>
    <row r="8" spans="2:52" ht="30" customHeight="1">
      <c r="B8" s="12"/>
      <c r="C8" s="12"/>
      <c r="D8" s="12"/>
      <c r="E8" s="12"/>
      <c r="F8" s="11"/>
      <c r="G8" s="11"/>
      <c r="H8" s="11"/>
      <c r="I8" s="11"/>
      <c r="J8" s="11"/>
      <c r="P8" s="6"/>
      <c r="Q8" s="6"/>
      <c r="R8" s="7"/>
      <c r="S8" s="7"/>
      <c r="AA8" s="6"/>
      <c r="AB8" s="6"/>
      <c r="AC8" s="7"/>
      <c r="AD8" s="7"/>
      <c r="AL8" s="6"/>
      <c r="AM8" s="6"/>
      <c r="AN8" s="7"/>
      <c r="AO8" s="7"/>
      <c r="AW8" s="6"/>
      <c r="AX8" s="6"/>
      <c r="AY8" s="7"/>
      <c r="AZ8" s="7"/>
    </row>
    <row r="9" spans="2:52" ht="30" customHeight="1">
      <c r="B9" s="10" t="s">
        <v>278</v>
      </c>
      <c r="C9" s="10"/>
      <c r="D9" s="215"/>
      <c r="E9" s="215"/>
      <c r="F9" s="10"/>
      <c r="G9" s="10"/>
      <c r="H9" s="10"/>
      <c r="I9" s="10"/>
      <c r="J9" s="10"/>
      <c r="P9" s="6"/>
      <c r="Q9" s="6"/>
      <c r="R9" s="7"/>
      <c r="S9" s="7"/>
      <c r="AA9" s="6"/>
      <c r="AB9" s="6"/>
      <c r="AC9" s="7"/>
      <c r="AD9" s="7"/>
      <c r="AL9" s="6"/>
      <c r="AM9" s="6"/>
      <c r="AN9" s="7"/>
      <c r="AO9" s="7"/>
      <c r="AW9" s="6"/>
      <c r="AX9" s="6"/>
      <c r="AY9" s="7"/>
      <c r="AZ9" s="7"/>
    </row>
    <row r="10" spans="2:52" ht="35.15" customHeight="1">
      <c r="B10" s="390" t="s">
        <v>279</v>
      </c>
      <c r="C10" s="391"/>
      <c r="D10" s="390" t="s">
        <v>280</v>
      </c>
      <c r="E10" s="391"/>
      <c r="F10" s="216" t="s">
        <v>281</v>
      </c>
      <c r="G10" s="216" t="s">
        <v>282</v>
      </c>
      <c r="H10" s="216" t="s">
        <v>283</v>
      </c>
      <c r="I10" s="217" t="s">
        <v>284</v>
      </c>
      <c r="J10" s="218" t="s">
        <v>285</v>
      </c>
      <c r="P10" s="6"/>
      <c r="Q10" s="6"/>
      <c r="R10" s="7"/>
      <c r="S10" s="7"/>
      <c r="AA10" s="6"/>
      <c r="AB10" s="6"/>
      <c r="AC10" s="7"/>
      <c r="AD10" s="7"/>
      <c r="AL10" s="6"/>
      <c r="AM10" s="6"/>
      <c r="AN10" s="7"/>
      <c r="AO10" s="7"/>
      <c r="AW10" s="6"/>
      <c r="AX10" s="6"/>
      <c r="AY10" s="7"/>
      <c r="AZ10" s="7"/>
    </row>
    <row r="11" spans="2:52" s="47" customFormat="1" ht="30" customHeight="1">
      <c r="B11" s="392"/>
      <c r="C11" s="393"/>
      <c r="D11" s="392"/>
      <c r="E11" s="393"/>
      <c r="F11" s="94"/>
      <c r="G11" s="45"/>
      <c r="H11" s="95"/>
      <c r="I11" s="95"/>
      <c r="J11" s="46"/>
      <c r="P11" s="48"/>
      <c r="Q11" s="48"/>
      <c r="AA11" s="48"/>
      <c r="AB11" s="48"/>
      <c r="AL11" s="48"/>
      <c r="AM11" s="48"/>
      <c r="AW11" s="48"/>
      <c r="AX11" s="48"/>
    </row>
    <row r="12" spans="2:52" s="47" customFormat="1" ht="30" customHeight="1">
      <c r="B12" s="392"/>
      <c r="C12" s="393"/>
      <c r="D12" s="392"/>
      <c r="E12" s="393"/>
      <c r="F12" s="94"/>
      <c r="G12" s="45"/>
      <c r="H12" s="95"/>
      <c r="I12" s="95"/>
      <c r="J12" s="46"/>
      <c r="P12" s="48"/>
      <c r="Q12" s="48"/>
      <c r="AA12" s="48"/>
      <c r="AB12" s="48"/>
      <c r="AL12" s="48"/>
      <c r="AM12" s="48"/>
      <c r="AW12" s="48"/>
      <c r="AX12" s="48"/>
    </row>
    <row r="13" spans="2:52" s="47" customFormat="1" ht="30" customHeight="1">
      <c r="B13" s="392"/>
      <c r="C13" s="393"/>
      <c r="D13" s="392"/>
      <c r="E13" s="393"/>
      <c r="F13" s="94"/>
      <c r="G13" s="45"/>
      <c r="H13" s="95"/>
      <c r="I13" s="95"/>
      <c r="J13" s="46"/>
      <c r="P13" s="48"/>
      <c r="Q13" s="48"/>
      <c r="AA13" s="48"/>
      <c r="AB13" s="48"/>
      <c r="AL13" s="48"/>
      <c r="AM13" s="48"/>
      <c r="AW13" s="48"/>
      <c r="AX13" s="48"/>
    </row>
    <row r="14" spans="2:52" ht="30" customHeight="1">
      <c r="B14" s="395" t="s">
        <v>286</v>
      </c>
      <c r="C14" s="395"/>
      <c r="D14" s="395"/>
      <c r="E14" s="395"/>
      <c r="F14" s="395"/>
      <c r="G14" s="395"/>
      <c r="H14" s="395"/>
      <c r="I14" s="395"/>
      <c r="J14" s="219"/>
      <c r="P14" s="6"/>
      <c r="Q14" s="6"/>
      <c r="R14" s="7"/>
      <c r="S14" s="7"/>
      <c r="AA14" s="6"/>
      <c r="AB14" s="6"/>
      <c r="AC14" s="7"/>
      <c r="AD14" s="7"/>
      <c r="AL14" s="6"/>
      <c r="AM14" s="6"/>
      <c r="AN14" s="7"/>
      <c r="AO14" s="7"/>
      <c r="AW14" s="6"/>
      <c r="AX14" s="6"/>
      <c r="AY14" s="7"/>
      <c r="AZ14" s="7"/>
    </row>
    <row r="15" spans="2:52" ht="30" customHeight="1">
      <c r="B15" s="386" t="s">
        <v>287</v>
      </c>
      <c r="C15" s="386"/>
      <c r="D15" s="386"/>
      <c r="E15" s="386"/>
      <c r="F15" s="386"/>
      <c r="G15" s="386"/>
      <c r="H15" s="386"/>
      <c r="I15" s="386"/>
      <c r="J15" s="386"/>
      <c r="P15" s="6"/>
      <c r="Q15" s="6"/>
      <c r="R15" s="7"/>
      <c r="S15" s="7"/>
      <c r="AA15" s="6"/>
      <c r="AB15" s="6"/>
      <c r="AC15" s="7"/>
      <c r="AD15" s="7"/>
      <c r="AL15" s="6"/>
      <c r="AM15" s="6"/>
      <c r="AN15" s="7"/>
      <c r="AO15" s="7"/>
      <c r="AW15" s="6"/>
      <c r="AX15" s="6"/>
      <c r="AY15" s="7"/>
      <c r="AZ15" s="7"/>
    </row>
    <row r="16" spans="2:52" ht="18" customHeight="1">
      <c r="B16" s="12"/>
      <c r="C16" s="12"/>
      <c r="D16" s="12"/>
      <c r="E16" s="12"/>
      <c r="F16" s="11"/>
      <c r="G16" s="11"/>
      <c r="H16" s="11"/>
      <c r="I16" s="11"/>
      <c r="J16" s="11"/>
      <c r="P16" s="6"/>
      <c r="Q16" s="6"/>
      <c r="R16" s="7"/>
      <c r="S16" s="7"/>
      <c r="AA16" s="6"/>
      <c r="AB16" s="6"/>
      <c r="AC16" s="7"/>
      <c r="AD16" s="7"/>
      <c r="AL16" s="6"/>
      <c r="AM16" s="6"/>
      <c r="AN16" s="7"/>
      <c r="AO16" s="7"/>
      <c r="AW16" s="6"/>
      <c r="AX16" s="6"/>
      <c r="AY16" s="7"/>
      <c r="AZ16" s="7"/>
    </row>
    <row r="17" spans="2:52" ht="30" customHeight="1">
      <c r="B17" s="10" t="s">
        <v>288</v>
      </c>
      <c r="C17" s="10"/>
      <c r="D17" s="215"/>
      <c r="E17" s="215"/>
      <c r="F17" s="10"/>
      <c r="G17" s="10"/>
      <c r="H17" s="10"/>
      <c r="I17" s="10"/>
      <c r="J17" s="10"/>
      <c r="P17" s="6"/>
      <c r="Q17" s="6"/>
      <c r="R17" s="7"/>
      <c r="S17" s="7"/>
      <c r="AA17" s="6"/>
      <c r="AB17" s="6"/>
      <c r="AC17" s="7"/>
      <c r="AD17" s="7"/>
      <c r="AL17" s="6"/>
      <c r="AM17" s="6"/>
      <c r="AN17" s="7"/>
      <c r="AO17" s="7"/>
      <c r="AW17" s="6"/>
      <c r="AX17" s="6"/>
      <c r="AY17" s="7"/>
      <c r="AZ17" s="7"/>
    </row>
    <row r="18" spans="2:52" ht="35.15" customHeight="1">
      <c r="B18" s="396" t="s">
        <v>289</v>
      </c>
      <c r="C18" s="396"/>
      <c r="D18" s="396" t="s">
        <v>290</v>
      </c>
      <c r="E18" s="396"/>
      <c r="F18" s="396"/>
      <c r="G18" s="396" t="s">
        <v>291</v>
      </c>
      <c r="H18" s="396"/>
      <c r="I18" s="396"/>
      <c r="J18" s="396"/>
      <c r="P18" s="6"/>
      <c r="Q18" s="6"/>
      <c r="R18" s="7"/>
      <c r="S18" s="7"/>
      <c r="AA18" s="6"/>
      <c r="AB18" s="6"/>
      <c r="AC18" s="7"/>
      <c r="AD18" s="7"/>
      <c r="AL18" s="6"/>
      <c r="AM18" s="6"/>
      <c r="AN18" s="7"/>
      <c r="AO18" s="7"/>
      <c r="AW18" s="6"/>
      <c r="AX18" s="6"/>
      <c r="AY18" s="7"/>
      <c r="AZ18" s="7"/>
    </row>
    <row r="19" spans="2:52" s="47" customFormat="1" ht="30" customHeight="1">
      <c r="B19" s="397"/>
      <c r="C19" s="397"/>
      <c r="D19" s="397"/>
      <c r="E19" s="397"/>
      <c r="F19" s="397"/>
      <c r="G19" s="398"/>
      <c r="H19" s="398"/>
      <c r="I19" s="398"/>
      <c r="J19" s="398"/>
      <c r="P19" s="48"/>
      <c r="Q19" s="48"/>
      <c r="AA19" s="48"/>
      <c r="AB19" s="48"/>
      <c r="AL19" s="48"/>
      <c r="AM19" s="48"/>
      <c r="AW19" s="48"/>
      <c r="AX19" s="48"/>
    </row>
    <row r="20" spans="2:52" s="47" customFormat="1" ht="30" customHeight="1">
      <c r="B20" s="397"/>
      <c r="C20" s="397"/>
      <c r="D20" s="397"/>
      <c r="E20" s="397"/>
      <c r="F20" s="397"/>
      <c r="G20" s="398"/>
      <c r="H20" s="398"/>
      <c r="I20" s="398"/>
      <c r="J20" s="398"/>
      <c r="P20" s="48"/>
      <c r="Q20" s="48"/>
      <c r="AA20" s="48"/>
      <c r="AB20" s="48"/>
      <c r="AL20" s="48"/>
      <c r="AM20" s="48"/>
      <c r="AW20" s="48"/>
      <c r="AX20" s="48"/>
    </row>
    <row r="21" spans="2:52" s="47" customFormat="1" ht="30" customHeight="1">
      <c r="B21" s="397"/>
      <c r="C21" s="397"/>
      <c r="D21" s="397"/>
      <c r="E21" s="397"/>
      <c r="F21" s="397"/>
      <c r="G21" s="398"/>
      <c r="H21" s="398"/>
      <c r="I21" s="398"/>
      <c r="J21" s="398"/>
      <c r="P21" s="48"/>
      <c r="Q21" s="48"/>
      <c r="AA21" s="48"/>
      <c r="AB21" s="48"/>
      <c r="AL21" s="48"/>
      <c r="AM21" s="48"/>
      <c r="AW21" s="48"/>
      <c r="AX21" s="48"/>
    </row>
    <row r="22" spans="2:52" ht="20.149999999999999" customHeight="1">
      <c r="B22" s="220"/>
      <c r="C22" s="220"/>
      <c r="D22" s="220"/>
      <c r="E22" s="220"/>
      <c r="F22" s="220"/>
      <c r="G22" s="220"/>
      <c r="H22" s="220"/>
      <c r="I22" s="220"/>
      <c r="J22" s="220"/>
      <c r="P22" s="6"/>
      <c r="Q22" s="6"/>
      <c r="R22" s="7"/>
      <c r="S22" s="7"/>
      <c r="AA22" s="6"/>
      <c r="AB22" s="6"/>
      <c r="AC22" s="7"/>
      <c r="AD22" s="7"/>
      <c r="AL22" s="6"/>
      <c r="AM22" s="6"/>
      <c r="AN22" s="7"/>
      <c r="AO22" s="7"/>
      <c r="AW22" s="6"/>
      <c r="AX22" s="6"/>
      <c r="AY22" s="7"/>
      <c r="AZ22" s="7"/>
    </row>
    <row r="23" spans="2:52" ht="20.149999999999999" customHeight="1">
      <c r="B23" s="157" t="s">
        <v>292</v>
      </c>
      <c r="C23" s="399" t="s">
        <v>293</v>
      </c>
      <c r="D23" s="399"/>
      <c r="E23" s="399"/>
      <c r="F23" s="399"/>
      <c r="G23" s="399"/>
      <c r="H23" s="399"/>
      <c r="I23" s="399"/>
      <c r="J23" s="399"/>
      <c r="P23" s="6"/>
      <c r="Q23" s="6"/>
      <c r="R23" s="7"/>
      <c r="S23" s="7"/>
      <c r="AA23" s="6"/>
      <c r="AB23" s="6"/>
      <c r="AC23" s="7"/>
      <c r="AD23" s="7"/>
      <c r="AL23" s="6"/>
      <c r="AM23" s="6"/>
      <c r="AN23" s="7"/>
      <c r="AO23" s="7"/>
      <c r="AW23" s="6"/>
      <c r="AX23" s="6"/>
      <c r="AY23" s="7"/>
      <c r="AZ23" s="7"/>
    </row>
    <row r="24" spans="2:52" ht="40" customHeight="1">
      <c r="B24" s="157" t="s">
        <v>294</v>
      </c>
      <c r="C24" s="399" t="s">
        <v>295</v>
      </c>
      <c r="D24" s="399"/>
      <c r="E24" s="399"/>
      <c r="F24" s="399"/>
      <c r="G24" s="399"/>
      <c r="H24" s="399"/>
      <c r="I24" s="399"/>
      <c r="J24" s="399"/>
    </row>
    <row r="25" spans="2:52" ht="40" customHeight="1">
      <c r="B25" s="157" t="s">
        <v>296</v>
      </c>
      <c r="C25" s="399" t="s">
        <v>297</v>
      </c>
      <c r="D25" s="399"/>
      <c r="E25" s="399"/>
      <c r="F25" s="399"/>
      <c r="G25" s="399"/>
      <c r="H25" s="399"/>
      <c r="I25" s="399"/>
      <c r="J25" s="399"/>
    </row>
    <row r="26" spans="2:52" ht="20.149999999999999" customHeight="1">
      <c r="B26" s="157" t="s">
        <v>298</v>
      </c>
      <c r="C26" s="400" t="s">
        <v>299</v>
      </c>
      <c r="D26" s="400"/>
      <c r="E26" s="400"/>
      <c r="F26" s="400"/>
      <c r="G26" s="400"/>
      <c r="H26" s="400"/>
      <c r="I26" s="400"/>
      <c r="J26" s="400"/>
    </row>
  </sheetData>
  <sheetProtection algorithmName="SHA-512" hashValue="dDmCCBayqw8PK6ZWMNHjbIDlfaAc/1pswVNr/MQa50Pq5j2e7qCoinzZTKvbvAabVvIjnSGX48D5ugzqv+gBgg==" saltValue="Qif6F53gZTfrEByudKC1pQ==" spinCount="100000" sheet="1" formatCells="0" insertRows="0" selectLockedCells="1"/>
  <mergeCells count="29">
    <mergeCell ref="C23:J23"/>
    <mergeCell ref="C24:J24"/>
    <mergeCell ref="C25:J25"/>
    <mergeCell ref="C26:J26"/>
    <mergeCell ref="B20:C20"/>
    <mergeCell ref="D20:F20"/>
    <mergeCell ref="G20:J20"/>
    <mergeCell ref="B21:C21"/>
    <mergeCell ref="D21:F21"/>
    <mergeCell ref="G21:J21"/>
    <mergeCell ref="B18:C18"/>
    <mergeCell ref="D18:F18"/>
    <mergeCell ref="G18:J18"/>
    <mergeCell ref="B19:C19"/>
    <mergeCell ref="D19:F19"/>
    <mergeCell ref="G19:J19"/>
    <mergeCell ref="B15:J15"/>
    <mergeCell ref="I2:J2"/>
    <mergeCell ref="B3:J3"/>
    <mergeCell ref="B10:C10"/>
    <mergeCell ref="D10:E10"/>
    <mergeCell ref="B11:C11"/>
    <mergeCell ref="D11:E11"/>
    <mergeCell ref="B6:D6"/>
    <mergeCell ref="B12:C12"/>
    <mergeCell ref="D12:E12"/>
    <mergeCell ref="B13:C13"/>
    <mergeCell ref="D13:E13"/>
    <mergeCell ref="B14:I14"/>
  </mergeCells>
  <phoneticPr fontId="3"/>
  <dataValidations count="2">
    <dataValidation type="list" allowBlank="1" showInputMessage="1" showErrorMessage="1" sqref="J11:J13" xr:uid="{84DFA729-DFC5-494B-9C10-6CC56B760F7F}">
      <formula1>"有,無"</formula1>
    </dataValidation>
    <dataValidation type="list" allowBlank="1" showInputMessage="1" showErrorMessage="1" sqref="B6:D6" xr:uid="{426AAFA9-EF7B-41F7-8C78-A40EF1ECB594}">
      <formula1>"あり,なし"</formula1>
    </dataValidation>
  </dataValidations>
  <printOptions horizontalCentered="1"/>
  <pageMargins left="0.25" right="0.25" top="0.75" bottom="0.75" header="0.3" footer="0.3"/>
  <pageSetup paperSize="9" scale="80"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C5074-1C50-4F03-A1E7-BE3E85C9A60B}">
  <dimension ref="B1:AZ20"/>
  <sheetViews>
    <sheetView showGridLines="0" view="pageBreakPreview" zoomScale="70" zoomScaleNormal="85" zoomScaleSheetLayoutView="70" workbookViewId="0">
      <selection sqref="A1:XFD1048576"/>
    </sheetView>
  </sheetViews>
  <sheetFormatPr defaultColWidth="8.08203125" defaultRowHeight="30" customHeight="1"/>
  <cols>
    <col min="1" max="1" width="2.33203125" style="7" customWidth="1"/>
    <col min="2" max="2" width="7" style="7" customWidth="1"/>
    <col min="3" max="3" width="14.33203125" style="7" customWidth="1"/>
    <col min="4" max="5" width="7" style="6" customWidth="1"/>
    <col min="6" max="7" width="14.33203125" style="6" customWidth="1"/>
    <col min="8" max="9" width="14.33203125" style="7" customWidth="1"/>
    <col min="10" max="10" width="21" style="7" customWidth="1"/>
    <col min="11" max="11" width="2.33203125" style="7" customWidth="1"/>
    <col min="12" max="17" width="8.08203125" style="7"/>
    <col min="18" max="19" width="8.08203125" style="6"/>
    <col min="20" max="28" width="8.08203125" style="7"/>
    <col min="29" max="30" width="8.08203125" style="6"/>
    <col min="31" max="39" width="8.08203125" style="7"/>
    <col min="40" max="41" width="8.08203125" style="6"/>
    <col min="42" max="50" width="8.08203125" style="7"/>
    <col min="51" max="52" width="8.08203125" style="6"/>
    <col min="53" max="16384" width="8.08203125" style="7"/>
  </cols>
  <sheetData>
    <row r="1" spans="2:52" ht="30" customHeight="1">
      <c r="B1" s="4" t="s">
        <v>300</v>
      </c>
      <c r="C1" s="4"/>
      <c r="D1" s="5"/>
      <c r="E1" s="5"/>
    </row>
    <row r="2" spans="2:52" ht="30" customHeight="1">
      <c r="B2" s="389" t="s">
        <v>301</v>
      </c>
      <c r="C2" s="389"/>
      <c r="D2" s="389"/>
      <c r="E2" s="389"/>
      <c r="F2" s="389"/>
      <c r="G2" s="389"/>
      <c r="H2" s="389"/>
      <c r="I2" s="389"/>
      <c r="J2" s="389"/>
    </row>
    <row r="3" spans="2:52" ht="13" customHeight="1">
      <c r="B3" s="8"/>
      <c r="C3" s="8"/>
      <c r="D3" s="8"/>
      <c r="E3" s="8"/>
      <c r="F3" s="9"/>
      <c r="G3" s="9"/>
      <c r="H3" s="9"/>
      <c r="I3" s="9"/>
      <c r="J3" s="9"/>
      <c r="P3" s="6"/>
      <c r="Q3" s="6"/>
      <c r="R3" s="7"/>
      <c r="S3" s="7"/>
      <c r="AA3" s="6"/>
      <c r="AB3" s="6"/>
      <c r="AC3" s="7"/>
      <c r="AD3" s="7"/>
      <c r="AL3" s="6"/>
      <c r="AM3" s="6"/>
      <c r="AN3" s="7"/>
      <c r="AO3" s="7"/>
      <c r="AW3" s="6"/>
      <c r="AX3" s="6"/>
      <c r="AY3" s="7"/>
      <c r="AZ3" s="7"/>
    </row>
    <row r="4" spans="2:52" ht="30" customHeight="1">
      <c r="B4" s="10" t="s">
        <v>302</v>
      </c>
      <c r="C4" s="11"/>
      <c r="D4" s="12"/>
      <c r="E4" s="12"/>
      <c r="F4" s="11"/>
      <c r="G4" s="11"/>
      <c r="H4" s="11"/>
      <c r="I4" s="11"/>
      <c r="J4" s="11"/>
      <c r="P4" s="6"/>
      <c r="Q4" s="6"/>
      <c r="R4" s="7"/>
      <c r="S4" s="7"/>
      <c r="AA4" s="6"/>
      <c r="AB4" s="6"/>
      <c r="AC4" s="7"/>
      <c r="AD4" s="7"/>
      <c r="AL4" s="6"/>
      <c r="AM4" s="6"/>
      <c r="AN4" s="7"/>
      <c r="AO4" s="7"/>
      <c r="AW4" s="6"/>
      <c r="AX4" s="6"/>
      <c r="AY4" s="7"/>
      <c r="AZ4" s="7"/>
    </row>
    <row r="5" spans="2:52" ht="44.5" customHeight="1">
      <c r="B5" s="403" t="s">
        <v>303</v>
      </c>
      <c r="C5" s="401"/>
      <c r="D5" s="401"/>
      <c r="E5" s="401"/>
      <c r="F5" s="401"/>
      <c r="G5" s="401"/>
      <c r="H5" s="401"/>
      <c r="I5" s="401"/>
      <c r="J5" s="404"/>
      <c r="P5" s="6"/>
      <c r="Q5" s="6"/>
      <c r="R5" s="7"/>
      <c r="S5" s="7"/>
      <c r="AA5" s="6"/>
      <c r="AB5" s="6"/>
      <c r="AC5" s="7"/>
      <c r="AD5" s="7"/>
      <c r="AL5" s="6"/>
      <c r="AM5" s="6"/>
      <c r="AN5" s="7"/>
      <c r="AO5" s="7"/>
      <c r="AW5" s="6"/>
      <c r="AX5" s="6"/>
      <c r="AY5" s="7"/>
      <c r="AZ5" s="7"/>
    </row>
    <row r="6" spans="2:52" ht="96" customHeight="1">
      <c r="B6" s="408" t="s">
        <v>304</v>
      </c>
      <c r="C6" s="409"/>
      <c r="D6" s="409"/>
      <c r="E6" s="409"/>
      <c r="F6" s="409"/>
      <c r="G6" s="409"/>
      <c r="H6" s="409"/>
      <c r="I6" s="409"/>
      <c r="J6" s="410"/>
      <c r="P6" s="6"/>
      <c r="Q6" s="6"/>
      <c r="R6" s="7"/>
      <c r="S6" s="7"/>
      <c r="AA6" s="6"/>
      <c r="AB6" s="6"/>
      <c r="AC6" s="7"/>
      <c r="AD6" s="7"/>
      <c r="AL6" s="6"/>
      <c r="AM6" s="6"/>
      <c r="AN6" s="7"/>
      <c r="AO6" s="7"/>
      <c r="AW6" s="6"/>
      <c r="AX6" s="6"/>
      <c r="AY6" s="7"/>
      <c r="AZ6" s="7"/>
    </row>
    <row r="7" spans="2:52" ht="48.65" customHeight="1">
      <c r="B7" s="408" t="s">
        <v>305</v>
      </c>
      <c r="C7" s="409"/>
      <c r="D7" s="409"/>
      <c r="E7" s="409"/>
      <c r="F7" s="409"/>
      <c r="G7" s="409"/>
      <c r="H7" s="409"/>
      <c r="I7" s="409"/>
      <c r="J7" s="410"/>
      <c r="P7" s="6"/>
      <c r="Q7" s="6"/>
      <c r="R7" s="7"/>
      <c r="S7" s="7"/>
      <c r="AA7" s="6"/>
      <c r="AB7" s="6"/>
      <c r="AC7" s="7"/>
      <c r="AD7" s="7"/>
      <c r="AL7" s="6"/>
      <c r="AM7" s="6"/>
      <c r="AN7" s="7"/>
      <c r="AO7" s="7"/>
      <c r="AW7" s="6"/>
      <c r="AX7" s="6"/>
      <c r="AY7" s="7"/>
      <c r="AZ7" s="7"/>
    </row>
    <row r="8" spans="2:52" ht="49" customHeight="1">
      <c r="B8" s="408" t="s">
        <v>306</v>
      </c>
      <c r="C8" s="409"/>
      <c r="D8" s="409"/>
      <c r="E8" s="409"/>
      <c r="F8" s="409"/>
      <c r="G8" s="409"/>
      <c r="H8" s="409"/>
      <c r="I8" s="409"/>
      <c r="J8" s="410"/>
      <c r="P8" s="6"/>
      <c r="Q8" s="6"/>
      <c r="R8" s="7"/>
      <c r="S8" s="7"/>
      <c r="AA8" s="6"/>
      <c r="AB8" s="6"/>
      <c r="AC8" s="7"/>
      <c r="AD8" s="7"/>
      <c r="AL8" s="6"/>
      <c r="AM8" s="6"/>
      <c r="AN8" s="7"/>
      <c r="AO8" s="7"/>
      <c r="AW8" s="6"/>
      <c r="AX8" s="6"/>
      <c r="AY8" s="7"/>
      <c r="AZ8" s="7"/>
    </row>
    <row r="9" spans="2:52" ht="44.5" customHeight="1">
      <c r="B9" s="408" t="s">
        <v>307</v>
      </c>
      <c r="C9" s="409"/>
      <c r="D9" s="409"/>
      <c r="E9" s="409"/>
      <c r="F9" s="409"/>
      <c r="G9" s="409"/>
      <c r="H9" s="409"/>
      <c r="I9" s="409"/>
      <c r="J9" s="410"/>
      <c r="P9" s="6"/>
      <c r="Q9" s="6"/>
      <c r="R9" s="7"/>
      <c r="S9" s="7"/>
      <c r="AA9" s="6"/>
      <c r="AB9" s="6"/>
      <c r="AC9" s="7"/>
      <c r="AD9" s="7"/>
      <c r="AL9" s="6"/>
      <c r="AM9" s="6"/>
      <c r="AN9" s="7"/>
      <c r="AO9" s="7"/>
      <c r="AW9" s="6"/>
      <c r="AX9" s="6"/>
      <c r="AY9" s="7"/>
      <c r="AZ9" s="7"/>
    </row>
    <row r="10" spans="2:52" ht="31.5" customHeight="1">
      <c r="B10" s="408" t="s">
        <v>308</v>
      </c>
      <c r="C10" s="409"/>
      <c r="D10" s="409"/>
      <c r="E10" s="409"/>
      <c r="F10" s="409"/>
      <c r="G10" s="409"/>
      <c r="H10" s="409"/>
      <c r="I10" s="409"/>
      <c r="J10" s="410"/>
      <c r="P10" s="6"/>
      <c r="Q10" s="6"/>
      <c r="R10" s="7"/>
      <c r="S10" s="7"/>
      <c r="AA10" s="6"/>
      <c r="AB10" s="6"/>
      <c r="AC10" s="7"/>
      <c r="AD10" s="7"/>
      <c r="AL10" s="6"/>
      <c r="AM10" s="6"/>
      <c r="AN10" s="7"/>
      <c r="AO10" s="7"/>
      <c r="AW10" s="6"/>
      <c r="AX10" s="6"/>
      <c r="AY10" s="7"/>
      <c r="AZ10" s="7"/>
    </row>
    <row r="11" spans="2:52" ht="44.5" customHeight="1">
      <c r="B11" s="408" t="s">
        <v>309</v>
      </c>
      <c r="C11" s="409"/>
      <c r="D11" s="409"/>
      <c r="E11" s="409"/>
      <c r="F11" s="409"/>
      <c r="G11" s="409"/>
      <c r="H11" s="409"/>
      <c r="I11" s="409"/>
      <c r="J11" s="410"/>
      <c r="P11" s="6"/>
      <c r="Q11" s="6"/>
      <c r="R11" s="7"/>
      <c r="S11" s="7"/>
      <c r="AA11" s="6"/>
      <c r="AB11" s="6"/>
      <c r="AC11" s="7"/>
      <c r="AD11" s="7"/>
      <c r="AL11" s="6"/>
      <c r="AM11" s="6"/>
      <c r="AN11" s="7"/>
      <c r="AO11" s="7"/>
      <c r="AW11" s="6"/>
      <c r="AX11" s="6"/>
      <c r="AY11" s="7"/>
      <c r="AZ11" s="7"/>
    </row>
    <row r="12" spans="2:52" ht="38.5" customHeight="1">
      <c r="B12" s="408" t="s">
        <v>310</v>
      </c>
      <c r="C12" s="409"/>
      <c r="D12" s="409"/>
      <c r="E12" s="409"/>
      <c r="F12" s="409"/>
      <c r="G12" s="409"/>
      <c r="H12" s="409"/>
      <c r="I12" s="409"/>
      <c r="J12" s="410"/>
      <c r="P12" s="6"/>
      <c r="Q12" s="6"/>
      <c r="R12" s="7"/>
      <c r="S12" s="7"/>
      <c r="AA12" s="6"/>
      <c r="AB12" s="6"/>
      <c r="AC12" s="7"/>
      <c r="AD12" s="7"/>
      <c r="AL12" s="6"/>
      <c r="AM12" s="6"/>
      <c r="AN12" s="7"/>
      <c r="AO12" s="7"/>
      <c r="AW12" s="6"/>
      <c r="AX12" s="6"/>
      <c r="AY12" s="7"/>
      <c r="AZ12" s="7"/>
    </row>
    <row r="13" spans="2:52" ht="41.5" customHeight="1">
      <c r="B13" s="408" t="s">
        <v>311</v>
      </c>
      <c r="C13" s="409"/>
      <c r="D13" s="409"/>
      <c r="E13" s="409"/>
      <c r="F13" s="409"/>
      <c r="G13" s="409"/>
      <c r="H13" s="409"/>
      <c r="I13" s="409"/>
      <c r="J13" s="410"/>
      <c r="P13" s="6"/>
      <c r="Q13" s="6"/>
      <c r="R13" s="7"/>
      <c r="S13" s="7"/>
      <c r="AA13" s="6"/>
      <c r="AB13" s="6"/>
      <c r="AC13" s="7"/>
      <c r="AD13" s="7"/>
      <c r="AL13" s="6"/>
      <c r="AM13" s="6"/>
      <c r="AN13" s="7"/>
      <c r="AO13" s="7"/>
      <c r="AW13" s="6"/>
      <c r="AX13" s="6"/>
      <c r="AY13" s="7"/>
      <c r="AZ13" s="7"/>
    </row>
    <row r="14" spans="2:52" ht="42" customHeight="1">
      <c r="B14" s="408" t="s">
        <v>312</v>
      </c>
      <c r="C14" s="409"/>
      <c r="D14" s="409"/>
      <c r="E14" s="409"/>
      <c r="F14" s="409"/>
      <c r="G14" s="409"/>
      <c r="H14" s="409"/>
      <c r="I14" s="409"/>
      <c r="J14" s="410"/>
      <c r="P14" s="6"/>
      <c r="Q14" s="6"/>
      <c r="R14" s="7"/>
      <c r="S14" s="7"/>
      <c r="AA14" s="6"/>
      <c r="AB14" s="6"/>
      <c r="AC14" s="7"/>
      <c r="AD14" s="7"/>
      <c r="AL14" s="6"/>
      <c r="AM14" s="6"/>
      <c r="AN14" s="7"/>
      <c r="AO14" s="7"/>
      <c r="AW14" s="6"/>
      <c r="AX14" s="6"/>
      <c r="AY14" s="7"/>
      <c r="AZ14" s="7"/>
    </row>
    <row r="15" spans="2:52" ht="41.5" customHeight="1">
      <c r="B15" s="408" t="s">
        <v>313</v>
      </c>
      <c r="C15" s="409"/>
      <c r="D15" s="409"/>
      <c r="E15" s="409"/>
      <c r="F15" s="409"/>
      <c r="G15" s="409"/>
      <c r="H15" s="409"/>
      <c r="I15" s="409"/>
      <c r="J15" s="410"/>
      <c r="P15" s="6"/>
      <c r="Q15" s="6"/>
      <c r="R15" s="7"/>
      <c r="S15" s="7"/>
      <c r="AA15" s="6"/>
      <c r="AB15" s="6"/>
      <c r="AC15" s="7"/>
      <c r="AD15" s="7"/>
      <c r="AL15" s="6"/>
      <c r="AM15" s="6"/>
      <c r="AN15" s="7"/>
      <c r="AO15" s="7"/>
      <c r="AW15" s="6"/>
      <c r="AX15" s="6"/>
      <c r="AY15" s="7"/>
      <c r="AZ15" s="7"/>
    </row>
    <row r="16" spans="2:52" ht="65.5" customHeight="1">
      <c r="B16" s="405" t="s">
        <v>314</v>
      </c>
      <c r="C16" s="406"/>
      <c r="D16" s="406"/>
      <c r="E16" s="406"/>
      <c r="F16" s="406"/>
      <c r="G16" s="406"/>
      <c r="H16" s="406"/>
      <c r="I16" s="406"/>
      <c r="J16" s="407"/>
      <c r="P16" s="6"/>
      <c r="Q16" s="6"/>
      <c r="R16" s="7"/>
      <c r="S16" s="7"/>
      <c r="AA16" s="6"/>
      <c r="AB16" s="6"/>
      <c r="AC16" s="7"/>
      <c r="AD16" s="7"/>
      <c r="AL16" s="6"/>
      <c r="AM16" s="6"/>
      <c r="AN16" s="7"/>
      <c r="AO16" s="7"/>
      <c r="AW16" s="6"/>
      <c r="AX16" s="6"/>
      <c r="AY16" s="7"/>
      <c r="AZ16" s="7"/>
    </row>
    <row r="17" spans="2:52" ht="30" customHeight="1">
      <c r="B17" s="10" t="s">
        <v>315</v>
      </c>
      <c r="C17" s="11"/>
      <c r="D17" s="12"/>
      <c r="E17" s="12"/>
      <c r="F17" s="11"/>
      <c r="G17" s="11"/>
      <c r="H17" s="11"/>
      <c r="I17" s="11"/>
      <c r="J17" s="11"/>
      <c r="P17" s="6"/>
      <c r="Q17" s="6"/>
      <c r="R17" s="7"/>
      <c r="S17" s="7"/>
      <c r="AA17" s="6"/>
      <c r="AB17" s="6"/>
      <c r="AC17" s="7"/>
      <c r="AD17" s="7"/>
      <c r="AL17" s="6"/>
      <c r="AM17" s="6"/>
      <c r="AN17" s="7"/>
      <c r="AO17" s="7"/>
      <c r="AW17" s="6"/>
      <c r="AX17" s="6"/>
      <c r="AY17" s="7"/>
      <c r="AZ17" s="7"/>
    </row>
    <row r="18" spans="2:52" ht="30" customHeight="1">
      <c r="B18" s="401" t="s">
        <v>316</v>
      </c>
      <c r="C18" s="401"/>
      <c r="D18" s="401"/>
      <c r="E18" s="401"/>
      <c r="F18" s="401"/>
      <c r="G18" s="401"/>
      <c r="H18" s="401"/>
      <c r="I18" s="401"/>
      <c r="J18" s="401"/>
    </row>
    <row r="19" spans="2:52" ht="30" customHeight="1">
      <c r="B19" s="402"/>
      <c r="C19" s="402"/>
      <c r="D19" s="402"/>
      <c r="E19" s="402"/>
      <c r="F19" s="402"/>
      <c r="G19" s="402"/>
      <c r="H19" s="402"/>
      <c r="I19" s="402"/>
      <c r="J19" s="402"/>
    </row>
    <row r="20" spans="2:52" ht="30" customHeight="1">
      <c r="B20" s="402"/>
      <c r="C20" s="402"/>
      <c r="D20" s="402"/>
      <c r="E20" s="402"/>
      <c r="F20" s="402"/>
      <c r="G20" s="402"/>
      <c r="H20" s="402"/>
      <c r="I20" s="402"/>
      <c r="J20" s="402"/>
    </row>
  </sheetData>
  <sheetProtection algorithmName="SHA-512" hashValue="MaxCODYHUotnHRSKn/l07Z6skMdhjLB6Y9PReq+PH1glzYzBF9ATmltTciC/99tUU2pu6i/raWiIX+4XXttn7g==" saltValue="sdLwbWxoV2FmWeZLDe5xbQ==" spinCount="100000" sheet="1" objects="1" scenarios="1" selectLockedCells="1" selectUnlockedCells="1"/>
  <mergeCells count="14">
    <mergeCell ref="B18:J20"/>
    <mergeCell ref="B2:J2"/>
    <mergeCell ref="B5:J5"/>
    <mergeCell ref="B16:J16"/>
    <mergeCell ref="B6:J6"/>
    <mergeCell ref="B7:J7"/>
    <mergeCell ref="B8:J8"/>
    <mergeCell ref="B9:J9"/>
    <mergeCell ref="B10:J10"/>
    <mergeCell ref="B11:J11"/>
    <mergeCell ref="B12:J12"/>
    <mergeCell ref="B13:J13"/>
    <mergeCell ref="B14:J14"/>
    <mergeCell ref="B15:J15"/>
  </mergeCells>
  <phoneticPr fontId="3"/>
  <pageMargins left="0.7" right="0.7" top="0.75" bottom="0.75" header="0.3" footer="0.3"/>
  <pageSetup paperSize="9"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2527C-1D11-4157-9CFD-D82407E4FBE7}">
  <sheetPr>
    <tabColor theme="7" tint="0.59999389629810485"/>
    <pageSetUpPr fitToPage="1"/>
  </sheetPr>
  <dimension ref="A2:M86"/>
  <sheetViews>
    <sheetView showGridLines="0" view="pageBreakPreview" zoomScale="60" zoomScaleNormal="40" workbookViewId="0">
      <selection activeCell="C13" sqref="C13:D13"/>
    </sheetView>
  </sheetViews>
  <sheetFormatPr defaultColWidth="9.08203125" defaultRowHeight="22.5"/>
  <cols>
    <col min="1" max="1" width="5.08203125" style="13" customWidth="1"/>
    <col min="2" max="2" width="28.08203125" style="13" customWidth="1"/>
    <col min="3" max="4" width="18.83203125" style="13" customWidth="1"/>
    <col min="5" max="5" width="9.58203125" style="13" customWidth="1"/>
    <col min="6" max="6" width="28.08203125" style="13" customWidth="1"/>
    <col min="7" max="8" width="18.83203125" style="13" customWidth="1"/>
    <col min="9" max="9" width="6.08203125" style="13" customWidth="1"/>
    <col min="10" max="10" width="10.58203125" style="13" customWidth="1"/>
    <col min="11" max="11" width="8.08203125" style="13" bestFit="1" customWidth="1"/>
    <col min="12" max="16384" width="9.08203125" style="13"/>
  </cols>
  <sheetData>
    <row r="2" spans="1:13" ht="29.9" customHeight="1">
      <c r="A2" s="432" t="s">
        <v>317</v>
      </c>
      <c r="B2" s="432"/>
      <c r="C2" s="432"/>
      <c r="D2" s="432"/>
      <c r="E2" s="432"/>
      <c r="F2" s="432"/>
      <c r="G2" s="432"/>
      <c r="H2" s="432"/>
      <c r="I2" s="432"/>
    </row>
    <row r="3" spans="1:13" ht="61" customHeight="1">
      <c r="A3" s="433" t="s">
        <v>318</v>
      </c>
      <c r="B3" s="433"/>
      <c r="C3" s="433"/>
      <c r="D3" s="433"/>
      <c r="E3" s="433"/>
      <c r="F3" s="433"/>
      <c r="G3" s="433"/>
      <c r="H3" s="433"/>
      <c r="I3" s="433"/>
    </row>
    <row r="4" spans="1:13" ht="20.5" customHeight="1">
      <c r="A4" s="83"/>
      <c r="B4" s="83"/>
      <c r="C4" s="83"/>
      <c r="D4" s="83"/>
      <c r="E4" s="83"/>
      <c r="F4" s="83"/>
      <c r="G4" s="83"/>
      <c r="H4" s="83"/>
      <c r="I4" s="83"/>
    </row>
    <row r="5" spans="1:13" ht="70.5" customHeight="1">
      <c r="B5" s="434" t="s">
        <v>319</v>
      </c>
      <c r="C5" s="434"/>
      <c r="D5" s="434"/>
      <c r="E5" s="434"/>
      <c r="F5" s="434"/>
      <c r="G5" s="434"/>
      <c r="H5" s="434"/>
    </row>
    <row r="6" spans="1:13" ht="25" customHeight="1">
      <c r="B6" s="84"/>
      <c r="C6" s="85"/>
      <c r="D6" s="85"/>
      <c r="E6" s="86"/>
      <c r="F6" s="86"/>
      <c r="G6" s="87"/>
      <c r="H6" s="14"/>
    </row>
    <row r="7" spans="1:13" ht="58" customHeight="1" thickBot="1">
      <c r="B7" s="88" t="s">
        <v>320</v>
      </c>
      <c r="C7" s="15"/>
      <c r="D7" s="15"/>
      <c r="E7" s="15"/>
      <c r="F7" s="15"/>
      <c r="G7" s="435" t="s">
        <v>321</v>
      </c>
      <c r="H7" s="435"/>
    </row>
    <row r="8" spans="1:13" ht="40" customHeight="1">
      <c r="B8" s="89" t="s">
        <v>7</v>
      </c>
      <c r="C8" s="436">
        <f>基本情報入力!C6</f>
        <v>0</v>
      </c>
      <c r="D8" s="437"/>
      <c r="E8" s="437"/>
      <c r="F8" s="437"/>
      <c r="G8" s="437"/>
      <c r="H8" s="438"/>
    </row>
    <row r="9" spans="1:13" ht="40" customHeight="1">
      <c r="B9" s="82" t="s">
        <v>322</v>
      </c>
      <c r="C9" s="439"/>
      <c r="D9" s="440"/>
      <c r="E9" s="440"/>
      <c r="F9" s="440"/>
      <c r="G9" s="440"/>
      <c r="H9" s="441"/>
      <c r="J9" s="53" t="str">
        <f>IF(OR(C8=0,C9=""),"入力してください","")</f>
        <v>入力してください</v>
      </c>
    </row>
    <row r="10" spans="1:13" ht="40" customHeight="1">
      <c r="B10" s="80" t="s">
        <v>17</v>
      </c>
      <c r="C10" s="442" t="str">
        <f>基本情報入力!C12</f>
        <v>②酒類業振興支援事業費補助金新市場開拓支援枠</v>
      </c>
      <c r="D10" s="443"/>
      <c r="E10" s="443"/>
      <c r="F10" s="443"/>
      <c r="G10" s="443"/>
      <c r="H10" s="444"/>
      <c r="K10" s="81"/>
    </row>
    <row r="11" spans="1:13" ht="40" customHeight="1" thickBot="1">
      <c r="B11" s="80" t="s">
        <v>19</v>
      </c>
      <c r="C11" s="445">
        <f>基本情報入力!C13</f>
        <v>0</v>
      </c>
      <c r="D11" s="446"/>
      <c r="E11" s="446"/>
      <c r="F11" s="446"/>
      <c r="G11" s="446"/>
      <c r="H11" s="447"/>
    </row>
    <row r="12" spans="1:13" ht="40" customHeight="1">
      <c r="B12" s="79" t="s">
        <v>323</v>
      </c>
      <c r="C12" s="448"/>
      <c r="D12" s="449"/>
      <c r="E12" s="450" t="s">
        <v>324</v>
      </c>
      <c r="F12" s="451"/>
      <c r="G12" s="452"/>
      <c r="H12" s="453"/>
      <c r="J12" s="411" t="str">
        <f>IF(C8=0,"",IF(OR(G12="",C13=""),"入力漏れがあります",""))</f>
        <v/>
      </c>
      <c r="K12" s="411"/>
      <c r="L12" s="411"/>
      <c r="M12" s="411"/>
    </row>
    <row r="13" spans="1:13" ht="40" customHeight="1" thickBot="1">
      <c r="B13" s="78" t="s">
        <v>325</v>
      </c>
      <c r="C13" s="426"/>
      <c r="D13" s="427"/>
      <c r="E13" s="428" t="s">
        <v>326</v>
      </c>
      <c r="F13" s="429"/>
      <c r="G13" s="430">
        <f>_xlfn.IFS(C10="②酒類業振興支援事業費補助金新市場開拓支援枠",5000000,C10="①酒類業振興支援事業費補助金海外展開支援枠",(IF(OR(C12="",C12=0,C12=1,C12=2),10000000,IF(C12=3,12000000,IF(C12=4,13000000,IF(C12=5,14000000,IF(C12&gt;=6,15000000)))))))</f>
        <v>5000000</v>
      </c>
      <c r="H13" s="431"/>
      <c r="J13" s="411"/>
      <c r="K13" s="411"/>
      <c r="L13" s="411"/>
      <c r="M13" s="411"/>
    </row>
    <row r="14" spans="1:13" ht="60" customHeight="1">
      <c r="B14" s="415" t="s">
        <v>327</v>
      </c>
      <c r="C14" s="415"/>
      <c r="D14" s="415"/>
      <c r="E14" s="415"/>
      <c r="F14" s="415"/>
      <c r="G14" s="415"/>
      <c r="H14" s="415"/>
    </row>
    <row r="15" spans="1:13" ht="40" customHeight="1" thickBot="1">
      <c r="B15" s="64" t="s">
        <v>328</v>
      </c>
      <c r="C15" s="64"/>
    </row>
    <row r="16" spans="1:13" ht="45" customHeight="1">
      <c r="B16" s="65" t="s">
        <v>329</v>
      </c>
      <c r="C16" s="416" t="s">
        <v>330</v>
      </c>
      <c r="D16" s="417"/>
      <c r="E16" s="418" t="s">
        <v>331</v>
      </c>
      <c r="F16" s="419"/>
      <c r="G16" s="418" t="s">
        <v>332</v>
      </c>
      <c r="H16" s="420"/>
    </row>
    <row r="17" spans="2:12" ht="40" customHeight="1" thickBot="1">
      <c r="B17" s="66" t="s">
        <v>333</v>
      </c>
      <c r="C17" s="421">
        <f>'（別紙４）経費一覧表'!I25</f>
        <v>0</v>
      </c>
      <c r="D17" s="422"/>
      <c r="E17" s="423">
        <f>'（別紙４）経費一覧表'!I27</f>
        <v>0</v>
      </c>
      <c r="F17" s="422"/>
      <c r="G17" s="424">
        <f>IF('（別紙４）経費一覧表'!I31&lt;='（別紙４）経費一覧表'!S3,'（別紙４）経費一覧表'!I31,'（別紙４）経費一覧表'!S3)</f>
        <v>0</v>
      </c>
      <c r="H17" s="425"/>
      <c r="J17" s="53" t="str">
        <f>IF($C$13="1/2",IF(OR($G$17&gt;$G$13,$G$17&gt;$E$17*1/2),"入力値が「補助対象経費の1/2又は補助金額上限を上回っています。入力を見直してください。",""),IF(OR($G$17&gt;$G$13,$G$17&gt;$E$17*2/3),"入力値が「補助対象経費の2/3又は補助金額上限を上回っています。入力を見直してください。",""))</f>
        <v/>
      </c>
      <c r="L17" s="53"/>
    </row>
    <row r="18" spans="2:12" ht="7.5" customHeight="1">
      <c r="B18" s="67"/>
      <c r="C18" s="68"/>
      <c r="D18" s="68"/>
      <c r="E18" s="68"/>
      <c r="F18" s="68"/>
      <c r="G18" s="69"/>
      <c r="H18" s="69"/>
      <c r="J18" s="53"/>
    </row>
    <row r="19" spans="2:12" ht="15" customHeight="1">
      <c r="B19" s="412" t="s">
        <v>334</v>
      </c>
      <c r="C19" s="412"/>
      <c r="D19" s="412"/>
      <c r="E19" s="412"/>
      <c r="F19" s="412"/>
      <c r="G19" s="412"/>
      <c r="H19" s="412"/>
    </row>
    <row r="20" spans="2:12" ht="45" customHeight="1">
      <c r="B20" s="412"/>
      <c r="C20" s="412"/>
      <c r="D20" s="412"/>
      <c r="E20" s="412"/>
      <c r="F20" s="412"/>
      <c r="G20" s="412"/>
      <c r="H20" s="412"/>
      <c r="I20" s="70"/>
    </row>
    <row r="21" spans="2:12" ht="36">
      <c r="B21" s="71" t="s">
        <v>335</v>
      </c>
      <c r="I21" s="70"/>
    </row>
    <row r="22" spans="2:12" ht="35.5" customHeight="1" thickBot="1">
      <c r="B22" s="72" t="s">
        <v>336</v>
      </c>
      <c r="F22" s="73"/>
      <c r="I22" s="70"/>
    </row>
    <row r="23" spans="2:12" ht="45" customHeight="1">
      <c r="B23" s="74" t="s">
        <v>337</v>
      </c>
      <c r="C23" s="75" t="s">
        <v>338</v>
      </c>
      <c r="D23" s="76" t="s">
        <v>339</v>
      </c>
      <c r="E23" s="16"/>
      <c r="F23" s="74" t="s">
        <v>337</v>
      </c>
      <c r="G23" s="75" t="s">
        <v>338</v>
      </c>
      <c r="H23" s="76" t="s">
        <v>339</v>
      </c>
      <c r="I23" s="77"/>
    </row>
    <row r="24" spans="2:12" ht="60" customHeight="1">
      <c r="B24" s="58" t="s">
        <v>340</v>
      </c>
      <c r="C24" s="27"/>
      <c r="D24" s="63"/>
      <c r="F24" s="58" t="s">
        <v>340</v>
      </c>
      <c r="G24" s="31"/>
      <c r="H24" s="62"/>
    </row>
    <row r="25" spans="2:12" ht="60" customHeight="1">
      <c r="B25" s="59" t="s">
        <v>341</v>
      </c>
      <c r="C25" s="60">
        <f>G17</f>
        <v>0</v>
      </c>
      <c r="D25" s="61"/>
      <c r="F25" s="58" t="s">
        <v>342</v>
      </c>
      <c r="G25" s="31"/>
      <c r="H25" s="33"/>
    </row>
    <row r="26" spans="2:12" ht="60" customHeight="1" thickBot="1">
      <c r="B26" s="58" t="s">
        <v>342</v>
      </c>
      <c r="C26" s="27"/>
      <c r="D26" s="28"/>
      <c r="F26" s="57" t="s">
        <v>343</v>
      </c>
      <c r="G26" s="32"/>
      <c r="H26" s="34"/>
    </row>
    <row r="27" spans="2:12" ht="60" customHeight="1" thickTop="1" thickBot="1">
      <c r="B27" s="57" t="s">
        <v>343</v>
      </c>
      <c r="C27" s="29"/>
      <c r="D27" s="30"/>
      <c r="F27" s="50" t="s">
        <v>344</v>
      </c>
      <c r="G27" s="55">
        <f>SUM(G24:G26)</f>
        <v>0</v>
      </c>
      <c r="H27" s="56"/>
      <c r="J27" s="53" t="str">
        <f>IF(G27=C25,"","補助金交付申請額と合計額が一致しません。入力内容を見直してください。")</f>
        <v/>
      </c>
    </row>
    <row r="28" spans="2:12" ht="60" customHeight="1" thickTop="1" thickBot="1">
      <c r="B28" s="50" t="s">
        <v>344</v>
      </c>
      <c r="C28" s="51">
        <f>SUM(C24:C27)</f>
        <v>0</v>
      </c>
      <c r="D28" s="52"/>
      <c r="E28" s="413" t="str">
        <f>IF(C17=C28,"","「２　経費配分内訳」の合計額と一致しません。入力内容を見直してください。")</f>
        <v/>
      </c>
      <c r="F28" s="414"/>
      <c r="G28" s="414"/>
      <c r="H28" s="414"/>
      <c r="J28" s="53"/>
    </row>
    <row r="29" spans="2:12" ht="33.65" customHeight="1">
      <c r="B29" s="54"/>
      <c r="C29" s="17"/>
      <c r="D29" s="17"/>
      <c r="E29" s="17"/>
      <c r="F29" s="17"/>
      <c r="G29" s="17"/>
      <c r="H29" s="17"/>
    </row>
    <row r="30" spans="2:12" ht="10" customHeight="1"/>
    <row r="31" spans="2:12" ht="45" customHeight="1"/>
    <row r="32" spans="2:12" ht="45" customHeight="1"/>
    <row r="33" s="13" customFormat="1" ht="45" customHeight="1"/>
    <row r="34" s="13" customFormat="1" ht="45" customHeight="1"/>
    <row r="35" s="13" customFormat="1" ht="17.25" customHeight="1"/>
    <row r="36" s="13" customFormat="1" ht="17.25" customHeight="1"/>
    <row r="37" s="13" customFormat="1" ht="17.25" customHeight="1"/>
    <row r="38" s="13" customFormat="1" ht="17.25" customHeight="1"/>
    <row r="46" s="13" customFormat="1" ht="9" customHeight="1"/>
    <row r="52" spans="2:8" ht="14.5" customHeight="1"/>
    <row r="53" spans="2:8" ht="124.5" customHeight="1"/>
    <row r="54" spans="2:8" ht="14.5" customHeight="1"/>
    <row r="55" spans="2:8" ht="8.15" customHeight="1"/>
    <row r="62" spans="2:8" ht="16.5" customHeight="1"/>
    <row r="63" spans="2:8" ht="16.5" customHeight="1"/>
    <row r="64" spans="2:8" ht="16.5" customHeight="1">
      <c r="B64" s="18"/>
      <c r="C64" s="18"/>
      <c r="D64" s="18"/>
      <c r="E64" s="18"/>
      <c r="F64" s="18"/>
      <c r="G64" s="18"/>
      <c r="H64" s="18"/>
    </row>
    <row r="65" spans="2:8" ht="16.5" customHeight="1">
      <c r="B65" s="18"/>
      <c r="C65" s="18"/>
      <c r="D65" s="18"/>
      <c r="E65" s="18"/>
      <c r="F65" s="18"/>
      <c r="G65" s="18"/>
      <c r="H65" s="18"/>
    </row>
    <row r="66" spans="2:8" ht="16.5" customHeight="1">
      <c r="B66" s="18"/>
      <c r="C66" s="18"/>
      <c r="D66" s="18"/>
      <c r="E66" s="18"/>
      <c r="F66" s="18"/>
      <c r="G66" s="18"/>
      <c r="H66" s="18"/>
    </row>
    <row r="67" spans="2:8" ht="16.5" customHeight="1">
      <c r="B67" s="18"/>
      <c r="C67" s="18"/>
      <c r="D67" s="18"/>
      <c r="E67" s="18"/>
      <c r="F67" s="18"/>
      <c r="G67" s="18"/>
      <c r="H67" s="18"/>
    </row>
    <row r="83" spans="2:10" s="18" customFormat="1">
      <c r="B83" s="13"/>
      <c r="C83" s="13"/>
      <c r="D83" s="13"/>
      <c r="E83" s="13"/>
      <c r="F83" s="13"/>
      <c r="G83" s="13"/>
      <c r="H83" s="13"/>
      <c r="I83" s="13"/>
      <c r="J83" s="13"/>
    </row>
    <row r="84" spans="2:10" s="18" customFormat="1">
      <c r="B84" s="13"/>
      <c r="C84" s="13"/>
      <c r="D84" s="13"/>
      <c r="E84" s="13"/>
      <c r="F84" s="13"/>
      <c r="G84" s="13"/>
      <c r="H84" s="13"/>
      <c r="I84" s="13"/>
      <c r="J84" s="13"/>
    </row>
    <row r="85" spans="2:10" s="18" customFormat="1">
      <c r="B85" s="13"/>
      <c r="C85" s="13"/>
      <c r="D85" s="13"/>
      <c r="E85" s="13"/>
      <c r="F85" s="13"/>
      <c r="G85" s="13"/>
      <c r="H85" s="13"/>
      <c r="I85" s="13"/>
      <c r="J85" s="13"/>
    </row>
    <row r="86" spans="2:10" s="18" customFormat="1">
      <c r="B86" s="13"/>
      <c r="C86" s="13"/>
      <c r="D86" s="13"/>
      <c r="E86" s="13"/>
      <c r="F86" s="13"/>
      <c r="G86" s="13"/>
      <c r="H86" s="13"/>
      <c r="I86" s="13"/>
      <c r="J86" s="13"/>
    </row>
  </sheetData>
  <sheetProtection algorithmName="SHA-512" hashValue="QxMk0Ot4xZPiGDjOWkcdRM6iKppJt4rCBO6OjQEXn/Kw87yNc1P/zfDs5jqwtEy6bAxhmy1ETAh8McWIHHNvYQ==" saltValue="cAbKfZlMWv2H4rw3SF4/+Q==" spinCount="100000" sheet="1" selectLockedCells="1"/>
  <mergeCells count="24">
    <mergeCell ref="C9:H9"/>
    <mergeCell ref="C10:H10"/>
    <mergeCell ref="C11:H11"/>
    <mergeCell ref="C12:D12"/>
    <mergeCell ref="E12:F12"/>
    <mergeCell ref="G12:H12"/>
    <mergeCell ref="A2:I2"/>
    <mergeCell ref="A3:I3"/>
    <mergeCell ref="B5:H5"/>
    <mergeCell ref="G7:H7"/>
    <mergeCell ref="C8:H8"/>
    <mergeCell ref="J12:M13"/>
    <mergeCell ref="B19:H20"/>
    <mergeCell ref="E28:H28"/>
    <mergeCell ref="B14:H14"/>
    <mergeCell ref="C16:D16"/>
    <mergeCell ref="E16:F16"/>
    <mergeCell ref="G16:H16"/>
    <mergeCell ref="C17:D17"/>
    <mergeCell ref="E17:F17"/>
    <mergeCell ref="G17:H17"/>
    <mergeCell ref="C13:D13"/>
    <mergeCell ref="E13:F13"/>
    <mergeCell ref="G13:H13"/>
  </mergeCells>
  <phoneticPr fontId="3"/>
  <conditionalFormatting sqref="C28">
    <cfRule type="expression" dxfId="10" priority="2">
      <formula>NOT($C$28=#REF!)</formula>
    </cfRule>
  </conditionalFormatting>
  <conditionalFormatting sqref="G18">
    <cfRule type="cellIs" dxfId="9" priority="3" operator="greaterThan">
      <formula>#REF!</formula>
    </cfRule>
  </conditionalFormatting>
  <conditionalFormatting sqref="G27">
    <cfRule type="expression" dxfId="8" priority="1">
      <formula>NOT($C$25=$G$27)</formula>
    </cfRule>
  </conditionalFormatting>
  <dataValidations count="4">
    <dataValidation type="list" allowBlank="1" showInputMessage="1" showErrorMessage="1" sqref="C13:D13" xr:uid="{61957BAD-0A24-44EA-97CB-528D3142347A}">
      <formula1>INDIRECT($C$10)</formula1>
    </dataValidation>
    <dataValidation type="whole" allowBlank="1" showInputMessage="1" showErrorMessage="1" error="入力された値が整数ではありません。" sqref="C12:D12" xr:uid="{9C3EC779-068E-461D-B367-DAC2B3A39EEC}">
      <formula1>1</formula1>
      <formula2>999</formula2>
    </dataValidation>
    <dataValidation type="list" allowBlank="1" showInputMessage="1" showErrorMessage="1" prompt="【課税・非課税】_x000a_（別紙１）補助事業計画書２（６）非課税事業者等の区分欄において「非課税」を選択した場合で、消費税を補助対象経費に含めて計算する場合には「非課税」を選択してください。（公募要領９(1)参照）" sqref="G12:H12" xr:uid="{1CE16A2B-BE7C-4337-A726-152B51A1C925}">
      <formula1>"　,課税,非課税"</formula1>
    </dataValidation>
    <dataValidation allowBlank="1" showErrorMessage="1" prompt="【事業費】_x000a_交付申請額は「補助対象経費の２分の１以内」を入力してください。" sqref="G17:H17" xr:uid="{CDB0ACE5-9D0D-4DC2-8887-F2D9E7B5E620}"/>
  </dataValidations>
  <pageMargins left="0.25" right="0.25" top="0.75" bottom="0.75" header="0.3" footer="0.3"/>
  <pageSetup paperSize="9" scale="5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A9597-1834-4386-BB83-EDBD2E6E4680}">
  <sheetPr>
    <tabColor theme="7" tint="0.59999389629810485"/>
    <pageSetUpPr fitToPage="1"/>
  </sheetPr>
  <dimension ref="A1:AO140"/>
  <sheetViews>
    <sheetView showGridLines="0" view="pageBreakPreview" zoomScale="70" zoomScaleNormal="85" zoomScaleSheetLayoutView="70" workbookViewId="0">
      <selection activeCell="D38" sqref="D38"/>
    </sheetView>
  </sheetViews>
  <sheetFormatPr defaultColWidth="9.08203125" defaultRowHeight="22.5"/>
  <cols>
    <col min="1" max="1" width="1.5" style="13" customWidth="1"/>
    <col min="2" max="3" width="27.58203125" style="13" customWidth="1"/>
    <col min="4" max="4" width="54" style="13" customWidth="1"/>
    <col min="5" max="6" width="8.83203125" style="18" customWidth="1"/>
    <col min="7" max="7" width="8.33203125" style="18" customWidth="1"/>
    <col min="8" max="8" width="15" style="13" customWidth="1"/>
    <col min="9" max="9" width="5.58203125" style="18" customWidth="1"/>
    <col min="10" max="10" width="3.58203125" style="18" customWidth="1"/>
    <col min="11" max="12" width="5.58203125" style="13" customWidth="1"/>
    <col min="13" max="13" width="3.58203125" style="18" customWidth="1"/>
    <col min="14" max="14" width="5.83203125" style="18" customWidth="1"/>
    <col min="15" max="15" width="5.58203125" style="18" customWidth="1"/>
    <col min="16" max="16" width="3.58203125" style="18" customWidth="1"/>
    <col min="17" max="18" width="5.58203125" style="13" customWidth="1"/>
    <col min="19" max="19" width="3.58203125" style="18" customWidth="1"/>
    <col min="20" max="20" width="3.33203125" style="18" bestFit="1" customWidth="1"/>
    <col min="21" max="21" width="18.58203125" style="13" customWidth="1"/>
    <col min="22" max="22" width="2.83203125" style="13" customWidth="1"/>
    <col min="23" max="23" width="1.58203125" style="13" customWidth="1"/>
    <col min="24" max="24" width="13.83203125" style="13" hidden="1" customWidth="1"/>
    <col min="25" max="25" width="46" style="13" customWidth="1"/>
    <col min="26" max="26" width="28.9140625" style="13" customWidth="1"/>
    <col min="27" max="27" width="2.83203125" style="13" customWidth="1"/>
    <col min="28" max="28" width="8.33203125" style="13" customWidth="1"/>
    <col min="29" max="29" width="8.58203125" style="13" customWidth="1"/>
    <col min="30" max="30" width="2.83203125" style="13" customWidth="1"/>
    <col min="31" max="31" width="9.08203125" style="13" customWidth="1"/>
    <col min="32" max="32" width="7" style="13" customWidth="1"/>
    <col min="33" max="35" width="9.08203125" style="13" customWidth="1"/>
    <col min="36" max="16384" width="9.08203125" style="13"/>
  </cols>
  <sheetData>
    <row r="1" spans="1:31" ht="29.9" customHeight="1" thickBot="1">
      <c r="B1" s="548" t="str">
        <f>IF('（別紙３）経費明細表'!C10="","","令和８年度　"&amp;'（別紙３）経費明細表'!C10)</f>
        <v>令和８年度　②酒類業振興支援事業費補助金新市場開拓支援枠</v>
      </c>
      <c r="C1" s="549"/>
      <c r="D1" s="549" t="str">
        <f>IF('（別紙３）経費明細表'!D6="","",'（別紙３）経費明細表'!D6)</f>
        <v/>
      </c>
      <c r="E1" s="549"/>
      <c r="F1" s="549" t="str">
        <f>IF('（別紙３）経費明細表'!F6="","",'（別紙３）経費明細表'!F6)</f>
        <v/>
      </c>
      <c r="G1" s="549"/>
      <c r="H1" s="549" t="str">
        <f>IF('（別紙３）経費明細表'!H6="","",'（別紙３）経費明細表'!H6)</f>
        <v/>
      </c>
      <c r="I1" s="549"/>
      <c r="J1" s="549" t="str">
        <f>IF('（別紙３）経費明細表'!J6="","",'（別紙３）経費明細表'!J6)</f>
        <v/>
      </c>
      <c r="K1" s="549"/>
      <c r="L1" s="549" t="str">
        <f>IF('（別紙３）経費明細表'!L6="","",'（別紙３）経費明細表'!L6)</f>
        <v/>
      </c>
      <c r="M1" s="549"/>
      <c r="N1" s="549" t="str">
        <f>IF('（別紙３）経費明細表'!N6="","",'（別紙３）経費明細表'!N6)</f>
        <v/>
      </c>
      <c r="O1" s="549"/>
      <c r="P1" s="549" t="str">
        <f>IF('（別紙３）経費明細表'!P6="","",'（別紙３）経費明細表'!P6)</f>
        <v/>
      </c>
      <c r="Q1" s="549"/>
      <c r="R1" s="549" t="str">
        <f>IF('（別紙３）経費明細表'!R6="","",'（別紙３）経費明細表'!R6)</f>
        <v/>
      </c>
      <c r="S1" s="549"/>
      <c r="T1" s="549" t="str">
        <f>IF('（別紙３）経費明細表'!T6="","",'（別紙３）経費明細表'!T6)</f>
        <v/>
      </c>
      <c r="U1" s="549"/>
      <c r="V1" s="549" t="str">
        <f>IF('（別紙３）経費明細表'!V6="","",'（別紙３）経費明細表'!V6)</f>
        <v/>
      </c>
      <c r="W1" s="550"/>
    </row>
    <row r="2" spans="1:31" ht="15" customHeight="1" thickBot="1">
      <c r="B2" s="15"/>
      <c r="C2" s="15"/>
      <c r="D2" s="15"/>
      <c r="E2" s="15"/>
      <c r="F2" s="15"/>
      <c r="G2" s="15"/>
      <c r="H2" s="15"/>
      <c r="K2" s="15"/>
      <c r="L2" s="15"/>
      <c r="Q2" s="15"/>
      <c r="R2" s="15"/>
      <c r="V2" s="15"/>
    </row>
    <row r="3" spans="1:31" ht="35.15" customHeight="1" thickBot="1">
      <c r="B3" s="221" t="s">
        <v>7</v>
      </c>
      <c r="C3" s="551">
        <f>IF('（別紙３）経費明細表'!C8="","",'（別紙３）経費明細表'!C8)</f>
        <v>0</v>
      </c>
      <c r="D3" s="552"/>
      <c r="F3" s="553" t="s">
        <v>324</v>
      </c>
      <c r="G3" s="553"/>
      <c r="H3" s="555" t="str">
        <f>IF('（別紙３）経費明細表'!G12="","",'（別紙３）経費明細表'!G12)</f>
        <v/>
      </c>
      <c r="I3" s="555"/>
      <c r="J3" s="14"/>
      <c r="K3" s="553" t="s">
        <v>325</v>
      </c>
      <c r="L3" s="553"/>
      <c r="M3" s="557">
        <f>'（別紙３）経費明細表'!C13</f>
        <v>0</v>
      </c>
      <c r="N3" s="558"/>
      <c r="P3" s="560" t="s">
        <v>326</v>
      </c>
      <c r="Q3" s="560"/>
      <c r="R3" s="560"/>
      <c r="S3" s="562">
        <f>'（別紙３）経費明細表'!G13</f>
        <v>5000000</v>
      </c>
      <c r="T3" s="563"/>
      <c r="U3" s="563"/>
      <c r="V3" s="566" t="s">
        <v>345</v>
      </c>
    </row>
    <row r="4" spans="1:31" ht="16.5" customHeight="1" thickBot="1">
      <c r="E4" s="222"/>
      <c r="F4" s="554"/>
      <c r="G4" s="554"/>
      <c r="H4" s="556"/>
      <c r="I4" s="556"/>
      <c r="J4" s="14"/>
      <c r="K4" s="554"/>
      <c r="L4" s="554"/>
      <c r="M4" s="559"/>
      <c r="N4" s="559"/>
      <c r="P4" s="561"/>
      <c r="Q4" s="561"/>
      <c r="R4" s="561"/>
      <c r="S4" s="564"/>
      <c r="T4" s="565"/>
      <c r="U4" s="565"/>
      <c r="V4" s="567"/>
    </row>
    <row r="5" spans="1:31" ht="16.5" customHeight="1" thickBot="1">
      <c r="A5" s="223"/>
      <c r="B5" s="568" t="s">
        <v>346</v>
      </c>
      <c r="C5" s="569"/>
      <c r="D5" s="570"/>
      <c r="E5" s="13"/>
      <c r="F5" s="224"/>
      <c r="G5" s="224"/>
      <c r="H5" s="224"/>
      <c r="I5" s="224"/>
      <c r="J5" s="225"/>
      <c r="K5" s="225"/>
      <c r="L5" s="14"/>
      <c r="M5" s="14"/>
      <c r="N5" s="14"/>
      <c r="O5" s="14"/>
      <c r="P5" s="14"/>
      <c r="Q5" s="14"/>
      <c r="R5"/>
      <c r="V5" s="14"/>
    </row>
    <row r="6" spans="1:31" ht="20" customHeight="1">
      <c r="A6" s="223"/>
      <c r="B6" s="571" t="s">
        <v>463</v>
      </c>
      <c r="C6" s="572"/>
      <c r="D6" s="573"/>
      <c r="E6" s="13"/>
      <c r="F6" s="224"/>
      <c r="G6" s="224"/>
      <c r="H6" s="224"/>
      <c r="I6" s="224"/>
      <c r="J6" s="225"/>
      <c r="K6" s="225"/>
      <c r="L6" s="14"/>
      <c r="M6" s="14"/>
      <c r="N6" s="14"/>
      <c r="O6" s="14"/>
      <c r="P6" s="14"/>
      <c r="Q6" s="14"/>
      <c r="R6"/>
      <c r="V6" s="14"/>
    </row>
    <row r="7" spans="1:31" ht="20" customHeight="1" thickBot="1">
      <c r="A7" s="226"/>
      <c r="B7" s="574"/>
      <c r="C7" s="575"/>
      <c r="D7" s="576"/>
      <c r="E7" s="13"/>
      <c r="F7" s="227"/>
      <c r="G7" s="227"/>
      <c r="H7" s="227"/>
      <c r="I7" s="227"/>
      <c r="J7" s="228"/>
      <c r="K7" s="228"/>
      <c r="L7" s="229"/>
      <c r="N7"/>
      <c r="O7"/>
      <c r="P7"/>
      <c r="Q7"/>
      <c r="R7"/>
      <c r="S7"/>
      <c r="T7"/>
      <c r="U7"/>
      <c r="V7"/>
    </row>
    <row r="8" spans="1:31" ht="20" customHeight="1" thickBot="1">
      <c r="A8" s="226"/>
      <c r="B8" s="574"/>
      <c r="C8" s="575"/>
      <c r="D8" s="576"/>
      <c r="F8" s="580" t="s">
        <v>337</v>
      </c>
      <c r="G8" s="581"/>
      <c r="H8" s="581"/>
      <c r="I8" s="586" t="s">
        <v>347</v>
      </c>
      <c r="J8" s="581"/>
      <c r="K8" s="581"/>
      <c r="L8" s="587"/>
      <c r="M8" s="230"/>
      <c r="N8" s="592" t="s">
        <v>329</v>
      </c>
      <c r="O8" s="593"/>
      <c r="P8" s="594" t="s">
        <v>348</v>
      </c>
      <c r="Q8" s="595"/>
      <c r="R8" s="595"/>
      <c r="S8" s="595"/>
      <c r="T8" s="596"/>
      <c r="U8" s="499" t="s">
        <v>349</v>
      </c>
      <c r="V8" s="500"/>
    </row>
    <row r="9" spans="1:31" ht="20" customHeight="1">
      <c r="A9" s="226"/>
      <c r="B9" s="574"/>
      <c r="C9" s="575"/>
      <c r="D9" s="576"/>
      <c r="F9" s="582"/>
      <c r="G9" s="583"/>
      <c r="H9" s="583"/>
      <c r="I9" s="588"/>
      <c r="J9" s="583"/>
      <c r="K9" s="583"/>
      <c r="L9" s="589"/>
      <c r="N9" s="501" t="s">
        <v>350</v>
      </c>
      <c r="O9" s="502"/>
      <c r="P9" s="507" t="s">
        <v>351</v>
      </c>
      <c r="Q9" s="508"/>
      <c r="R9" s="508"/>
      <c r="S9" s="508"/>
      <c r="T9" s="509"/>
      <c r="U9" s="91">
        <f t="shared" ref="U9:U25" si="0">SUMIF($B$37:$B$76,P9,$U$37:$U$76)</f>
        <v>0</v>
      </c>
      <c r="V9" s="231" t="s">
        <v>345</v>
      </c>
      <c r="X9" s="15" t="s">
        <v>351</v>
      </c>
      <c r="Z9" s="15"/>
      <c r="AA9" s="15"/>
      <c r="AB9" s="15"/>
      <c r="AC9" s="15"/>
    </row>
    <row r="10" spans="1:31" ht="20" customHeight="1" thickBot="1">
      <c r="A10" s="226"/>
      <c r="B10" s="574"/>
      <c r="C10" s="575"/>
      <c r="D10" s="576"/>
      <c r="F10" s="584"/>
      <c r="G10" s="585"/>
      <c r="H10" s="585"/>
      <c r="I10" s="590"/>
      <c r="J10" s="585"/>
      <c r="K10" s="585"/>
      <c r="L10" s="591"/>
      <c r="N10" s="503"/>
      <c r="O10" s="504"/>
      <c r="P10" s="510" t="s">
        <v>352</v>
      </c>
      <c r="Q10" s="511"/>
      <c r="R10" s="511"/>
      <c r="S10" s="511"/>
      <c r="T10" s="512"/>
      <c r="U10" s="92">
        <f t="shared" si="0"/>
        <v>0</v>
      </c>
      <c r="V10" s="232" t="s">
        <v>345</v>
      </c>
      <c r="X10" s="15" t="s">
        <v>352</v>
      </c>
      <c r="Z10" s="15"/>
      <c r="AA10" s="15"/>
      <c r="AB10" s="15"/>
      <c r="AC10" s="15"/>
    </row>
    <row r="11" spans="1:31" ht="20" customHeight="1">
      <c r="A11" s="226"/>
      <c r="B11" s="574"/>
      <c r="C11" s="575"/>
      <c r="D11" s="576"/>
      <c r="F11" s="513" t="s">
        <v>353</v>
      </c>
      <c r="G11" s="514"/>
      <c r="H11" s="514"/>
      <c r="I11" s="516">
        <f>SUMIFS($U$37:$U$76,$F$37:$F$76,"対象",$G$37:$G$76,"課税")</f>
        <v>0</v>
      </c>
      <c r="J11" s="516"/>
      <c r="K11" s="516"/>
      <c r="L11" s="517" t="s">
        <v>354</v>
      </c>
      <c r="N11" s="503"/>
      <c r="O11" s="504"/>
      <c r="P11" s="510" t="s">
        <v>355</v>
      </c>
      <c r="Q11" s="511"/>
      <c r="R11" s="511"/>
      <c r="S11" s="511"/>
      <c r="T11" s="512"/>
      <c r="U11" s="92">
        <f t="shared" si="0"/>
        <v>0</v>
      </c>
      <c r="V11" s="232" t="s">
        <v>345</v>
      </c>
      <c r="X11" s="15" t="s">
        <v>355</v>
      </c>
      <c r="Z11" s="15"/>
      <c r="AA11" s="15"/>
      <c r="AB11" s="15"/>
      <c r="AC11" s="15"/>
    </row>
    <row r="12" spans="1:31" ht="20" customHeight="1">
      <c r="A12" s="226"/>
      <c r="B12" s="574"/>
      <c r="C12" s="575"/>
      <c r="D12" s="576"/>
      <c r="F12" s="515"/>
      <c r="G12" s="482"/>
      <c r="H12" s="482"/>
      <c r="I12" s="483"/>
      <c r="J12" s="483"/>
      <c r="K12" s="483"/>
      <c r="L12" s="518"/>
      <c r="N12" s="503"/>
      <c r="O12" s="504"/>
      <c r="P12" s="510" t="s">
        <v>356</v>
      </c>
      <c r="Q12" s="511"/>
      <c r="R12" s="511"/>
      <c r="S12" s="511"/>
      <c r="T12" s="512"/>
      <c r="U12" s="92">
        <f t="shared" si="0"/>
        <v>0</v>
      </c>
      <c r="V12" s="232" t="s">
        <v>345</v>
      </c>
      <c r="X12" s="15" t="s">
        <v>356</v>
      </c>
      <c r="Z12" s="15"/>
      <c r="AA12" s="15"/>
      <c r="AB12" s="15"/>
      <c r="AC12" s="15"/>
    </row>
    <row r="13" spans="1:31" ht="20" customHeight="1">
      <c r="A13" s="226"/>
      <c r="B13" s="574"/>
      <c r="C13" s="575"/>
      <c r="D13" s="576"/>
      <c r="F13" s="515" t="s">
        <v>357</v>
      </c>
      <c r="G13" s="482"/>
      <c r="H13" s="482"/>
      <c r="I13" s="483">
        <f>SUMIFS($U$37:$U$76,$F$37:$F$76,"対象",$G$37:$G$76,"非課税")</f>
        <v>0</v>
      </c>
      <c r="J13" s="483"/>
      <c r="K13" s="483"/>
      <c r="L13" s="518" t="s">
        <v>354</v>
      </c>
      <c r="N13" s="503"/>
      <c r="O13" s="504"/>
      <c r="P13" s="510" t="s">
        <v>358</v>
      </c>
      <c r="Q13" s="511"/>
      <c r="R13" s="511"/>
      <c r="S13" s="511"/>
      <c r="T13" s="512"/>
      <c r="U13" s="92">
        <f t="shared" si="0"/>
        <v>0</v>
      </c>
      <c r="V13" s="232" t="s">
        <v>345</v>
      </c>
      <c r="X13" s="15" t="s">
        <v>358</v>
      </c>
      <c r="Z13" s="15"/>
      <c r="AA13" s="15"/>
      <c r="AB13" s="15"/>
      <c r="AC13" s="15"/>
    </row>
    <row r="14" spans="1:31" ht="20" customHeight="1">
      <c r="A14" s="226"/>
      <c r="B14" s="574"/>
      <c r="C14" s="575"/>
      <c r="D14" s="576"/>
      <c r="F14" s="515"/>
      <c r="G14" s="482"/>
      <c r="H14" s="482"/>
      <c r="I14" s="483"/>
      <c r="J14" s="483"/>
      <c r="K14" s="483"/>
      <c r="L14" s="518"/>
      <c r="N14" s="503"/>
      <c r="O14" s="504"/>
      <c r="P14" s="510" t="s">
        <v>359</v>
      </c>
      <c r="Q14" s="511"/>
      <c r="R14" s="511"/>
      <c r="S14" s="511"/>
      <c r="T14" s="512"/>
      <c r="U14" s="92">
        <f t="shared" si="0"/>
        <v>0</v>
      </c>
      <c r="V14" s="232" t="s">
        <v>345</v>
      </c>
      <c r="X14" s="233" t="s">
        <v>359</v>
      </c>
      <c r="Z14" s="15"/>
      <c r="AA14" s="15"/>
      <c r="AB14" s="15"/>
      <c r="AC14" s="15"/>
    </row>
    <row r="15" spans="1:31" ht="20" customHeight="1">
      <c r="A15" s="226"/>
      <c r="B15" s="574"/>
      <c r="C15" s="575"/>
      <c r="D15" s="576"/>
      <c r="F15" s="515" t="s">
        <v>360</v>
      </c>
      <c r="G15" s="482"/>
      <c r="H15" s="482"/>
      <c r="I15" s="483">
        <f>SUMIFS($U$37:$U$76,$F$37:$F$76,"対象",$G$37:$G$76,"軽減")</f>
        <v>0</v>
      </c>
      <c r="J15" s="483"/>
      <c r="K15" s="483"/>
      <c r="L15" s="518" t="s">
        <v>354</v>
      </c>
      <c r="N15" s="503"/>
      <c r="O15" s="504"/>
      <c r="P15" s="510" t="s">
        <v>361</v>
      </c>
      <c r="Q15" s="511"/>
      <c r="R15" s="511"/>
      <c r="S15" s="511"/>
      <c r="T15" s="512"/>
      <c r="U15" s="92">
        <f t="shared" si="0"/>
        <v>0</v>
      </c>
      <c r="V15" s="232" t="s">
        <v>345</v>
      </c>
      <c r="X15" s="15" t="s">
        <v>361</v>
      </c>
      <c r="Z15" s="15"/>
      <c r="AA15" s="15"/>
      <c r="AB15" s="15"/>
      <c r="AC15" s="15"/>
      <c r="AD15" s="18"/>
      <c r="AE15" s="18"/>
    </row>
    <row r="16" spans="1:31" ht="20" customHeight="1">
      <c r="A16" s="226"/>
      <c r="B16" s="574"/>
      <c r="C16" s="575"/>
      <c r="D16" s="576"/>
      <c r="F16" s="515"/>
      <c r="G16" s="482"/>
      <c r="H16" s="482"/>
      <c r="I16" s="483"/>
      <c r="J16" s="483"/>
      <c r="K16" s="483"/>
      <c r="L16" s="518"/>
      <c r="N16" s="503"/>
      <c r="O16" s="504"/>
      <c r="P16" s="510" t="s">
        <v>362</v>
      </c>
      <c r="Q16" s="511"/>
      <c r="R16" s="511"/>
      <c r="S16" s="511"/>
      <c r="T16" s="512"/>
      <c r="U16" s="92">
        <f t="shared" si="0"/>
        <v>0</v>
      </c>
      <c r="V16" s="232" t="s">
        <v>345</v>
      </c>
      <c r="X16" s="15" t="s">
        <v>362</v>
      </c>
      <c r="Z16" s="15"/>
      <c r="AA16" s="15"/>
    </row>
    <row r="17" spans="1:27" ht="20" customHeight="1">
      <c r="A17" s="226"/>
      <c r="B17" s="574"/>
      <c r="C17" s="575"/>
      <c r="D17" s="576"/>
      <c r="F17" s="515" t="s">
        <v>363</v>
      </c>
      <c r="G17" s="482"/>
      <c r="H17" s="482"/>
      <c r="I17" s="483">
        <f>SUMIFS($U$37:$U$76,$F$37:$F$76,"対象外",$G$37:$G$76,"課税")</f>
        <v>0</v>
      </c>
      <c r="J17" s="483"/>
      <c r="K17" s="483"/>
      <c r="L17" s="518" t="s">
        <v>345</v>
      </c>
      <c r="N17" s="503"/>
      <c r="O17" s="504"/>
      <c r="P17" s="510" t="s">
        <v>364</v>
      </c>
      <c r="Q17" s="511"/>
      <c r="R17" s="511"/>
      <c r="S17" s="511"/>
      <c r="T17" s="512"/>
      <c r="U17" s="92">
        <f t="shared" si="0"/>
        <v>0</v>
      </c>
      <c r="V17" s="232" t="s">
        <v>345</v>
      </c>
      <c r="X17" s="15" t="s">
        <v>364</v>
      </c>
      <c r="Z17" s="15"/>
      <c r="AA17" s="15"/>
    </row>
    <row r="18" spans="1:27" ht="20" customHeight="1">
      <c r="A18" s="226"/>
      <c r="B18" s="574"/>
      <c r="C18" s="575"/>
      <c r="D18" s="576"/>
      <c r="F18" s="515"/>
      <c r="G18" s="482"/>
      <c r="H18" s="482"/>
      <c r="I18" s="483"/>
      <c r="J18" s="483"/>
      <c r="K18" s="483"/>
      <c r="L18" s="518"/>
      <c r="N18" s="503"/>
      <c r="O18" s="504"/>
      <c r="P18" s="510" t="s">
        <v>365</v>
      </c>
      <c r="Q18" s="511"/>
      <c r="R18" s="511"/>
      <c r="S18" s="511"/>
      <c r="T18" s="512"/>
      <c r="U18" s="92">
        <f t="shared" si="0"/>
        <v>0</v>
      </c>
      <c r="V18" s="232" t="s">
        <v>345</v>
      </c>
      <c r="X18" s="15" t="s">
        <v>365</v>
      </c>
      <c r="Z18" s="15"/>
      <c r="AA18" s="15"/>
    </row>
    <row r="19" spans="1:27" ht="20" customHeight="1">
      <c r="A19" s="226"/>
      <c r="B19" s="574"/>
      <c r="C19" s="575"/>
      <c r="D19" s="576"/>
      <c r="F19" s="515" t="s">
        <v>366</v>
      </c>
      <c r="G19" s="482"/>
      <c r="H19" s="482"/>
      <c r="I19" s="483">
        <f>SUMIFS($U$37:$U$76,$F$37:$F$76,"対象外",$G$37:$G$76,"非課税")</f>
        <v>0</v>
      </c>
      <c r="J19" s="483"/>
      <c r="K19" s="483"/>
      <c r="L19" s="518" t="s">
        <v>345</v>
      </c>
      <c r="N19" s="503"/>
      <c r="O19" s="504"/>
      <c r="P19" s="510" t="s">
        <v>367</v>
      </c>
      <c r="Q19" s="511"/>
      <c r="R19" s="511"/>
      <c r="S19" s="511"/>
      <c r="T19" s="512"/>
      <c r="U19" s="92">
        <f t="shared" si="0"/>
        <v>0</v>
      </c>
      <c r="V19" s="232" t="s">
        <v>345</v>
      </c>
      <c r="X19" s="15" t="s">
        <v>367</v>
      </c>
      <c r="Z19" s="15"/>
      <c r="AA19" s="15"/>
    </row>
    <row r="20" spans="1:27" ht="20" customHeight="1">
      <c r="A20" s="226"/>
      <c r="B20" s="574"/>
      <c r="C20" s="575"/>
      <c r="D20" s="576"/>
      <c r="F20" s="515"/>
      <c r="G20" s="482"/>
      <c r="H20" s="482"/>
      <c r="I20" s="483"/>
      <c r="J20" s="483"/>
      <c r="K20" s="483"/>
      <c r="L20" s="518"/>
      <c r="N20" s="503"/>
      <c r="O20" s="504"/>
      <c r="P20" s="510" t="s">
        <v>368</v>
      </c>
      <c r="Q20" s="511"/>
      <c r="R20" s="511"/>
      <c r="S20" s="511"/>
      <c r="T20" s="512"/>
      <c r="U20" s="92">
        <f t="shared" si="0"/>
        <v>0</v>
      </c>
      <c r="V20" s="232" t="s">
        <v>345</v>
      </c>
      <c r="X20" s="15" t="s">
        <v>368</v>
      </c>
      <c r="Z20" s="15"/>
      <c r="AA20" s="15"/>
    </row>
    <row r="21" spans="1:27" ht="20" customHeight="1">
      <c r="A21" s="226"/>
      <c r="B21" s="574"/>
      <c r="C21" s="575"/>
      <c r="D21" s="576"/>
      <c r="F21" s="515" t="s">
        <v>369</v>
      </c>
      <c r="G21" s="482"/>
      <c r="H21" s="482"/>
      <c r="I21" s="483">
        <f>SUMIFS($U$37:$U$76,$F$37:$F$76,"対象外",$G$37:$G$76,"軽減")</f>
        <v>0</v>
      </c>
      <c r="J21" s="483"/>
      <c r="K21" s="483"/>
      <c r="L21" s="518" t="s">
        <v>345</v>
      </c>
      <c r="N21" s="503"/>
      <c r="O21" s="504"/>
      <c r="P21" s="510" t="s">
        <v>370</v>
      </c>
      <c r="Q21" s="511"/>
      <c r="R21" s="511"/>
      <c r="S21" s="511"/>
      <c r="T21" s="512"/>
      <c r="U21" s="92">
        <f t="shared" si="0"/>
        <v>0</v>
      </c>
      <c r="V21" s="232" t="s">
        <v>345</v>
      </c>
      <c r="X21" s="15" t="s">
        <v>370</v>
      </c>
      <c r="Z21" s="15"/>
      <c r="AA21" s="15"/>
    </row>
    <row r="22" spans="1:27" ht="20" customHeight="1" thickBot="1">
      <c r="A22" s="226"/>
      <c r="B22" s="574"/>
      <c r="C22" s="575"/>
      <c r="D22" s="576"/>
      <c r="F22" s="519"/>
      <c r="G22" s="520"/>
      <c r="H22" s="520"/>
      <c r="I22" s="521"/>
      <c r="J22" s="521"/>
      <c r="K22" s="521"/>
      <c r="L22" s="522"/>
      <c r="N22" s="503"/>
      <c r="O22" s="504"/>
      <c r="P22" s="523" t="s">
        <v>371</v>
      </c>
      <c r="Q22" s="524"/>
      <c r="R22" s="524"/>
      <c r="S22" s="524"/>
      <c r="T22" s="525"/>
      <c r="U22" s="92">
        <f t="shared" si="0"/>
        <v>0</v>
      </c>
      <c r="V22" s="232" t="s">
        <v>345</v>
      </c>
      <c r="X22" s="15" t="s">
        <v>371</v>
      </c>
      <c r="Z22" s="15"/>
      <c r="AA22" s="15"/>
    </row>
    <row r="23" spans="1:27" ht="20" customHeight="1">
      <c r="A23" s="226"/>
      <c r="B23" s="574"/>
      <c r="C23" s="575"/>
      <c r="D23" s="576"/>
      <c r="N23" s="503"/>
      <c r="O23" s="504"/>
      <c r="P23" s="523" t="s">
        <v>372</v>
      </c>
      <c r="Q23" s="524"/>
      <c r="R23" s="524"/>
      <c r="S23" s="524"/>
      <c r="T23" s="525"/>
      <c r="U23" s="92">
        <f t="shared" si="0"/>
        <v>0</v>
      </c>
      <c r="V23" s="232" t="s">
        <v>345</v>
      </c>
      <c r="X23" s="15" t="s">
        <v>372</v>
      </c>
      <c r="Z23" s="15"/>
      <c r="AA23" s="15"/>
    </row>
    <row r="24" spans="1:27" ht="20" customHeight="1" thickBot="1">
      <c r="A24" s="226"/>
      <c r="B24" s="574"/>
      <c r="C24" s="575"/>
      <c r="D24" s="576"/>
      <c r="N24" s="503"/>
      <c r="O24" s="504"/>
      <c r="P24" s="523" t="s">
        <v>373</v>
      </c>
      <c r="Q24" s="524"/>
      <c r="R24" s="524"/>
      <c r="S24" s="524"/>
      <c r="T24" s="525"/>
      <c r="U24" s="92">
        <f t="shared" si="0"/>
        <v>0</v>
      </c>
      <c r="V24" s="234" t="s">
        <v>345</v>
      </c>
      <c r="X24" s="15" t="s">
        <v>373</v>
      </c>
      <c r="Z24" s="15"/>
      <c r="AA24" s="15"/>
    </row>
    <row r="25" spans="1:27" ht="20" customHeight="1">
      <c r="A25" s="226"/>
      <c r="B25" s="574"/>
      <c r="C25" s="575"/>
      <c r="D25" s="576"/>
      <c r="F25" s="526" t="s">
        <v>374</v>
      </c>
      <c r="G25" s="527"/>
      <c r="H25" s="528"/>
      <c r="I25" s="532">
        <f>$I$11+$I$13+$I$15+$I$17+$I$19+$I$21</f>
        <v>0</v>
      </c>
      <c r="J25" s="533"/>
      <c r="K25" s="534"/>
      <c r="L25" s="538" t="s">
        <v>345</v>
      </c>
      <c r="N25" s="503"/>
      <c r="O25" s="504"/>
      <c r="P25" s="523" t="s">
        <v>375</v>
      </c>
      <c r="Q25" s="524"/>
      <c r="R25" s="524"/>
      <c r="S25" s="524"/>
      <c r="T25" s="525"/>
      <c r="U25" s="92">
        <f t="shared" si="0"/>
        <v>0</v>
      </c>
      <c r="V25" s="234" t="s">
        <v>345</v>
      </c>
      <c r="X25" s="15" t="s">
        <v>375</v>
      </c>
      <c r="Z25" s="15"/>
      <c r="AA25" s="15"/>
    </row>
    <row r="26" spans="1:27" ht="20" customHeight="1">
      <c r="A26" s="226"/>
      <c r="B26" s="574"/>
      <c r="C26" s="575"/>
      <c r="D26" s="576"/>
      <c r="F26" s="529"/>
      <c r="G26" s="530"/>
      <c r="H26" s="531"/>
      <c r="I26" s="535"/>
      <c r="J26" s="536"/>
      <c r="K26" s="537"/>
      <c r="L26" s="459"/>
      <c r="N26" s="503"/>
      <c r="O26" s="504"/>
      <c r="P26" s="539"/>
      <c r="Q26" s="540"/>
      <c r="R26" s="540"/>
      <c r="S26" s="540"/>
      <c r="T26" s="540"/>
      <c r="U26" s="540"/>
      <c r="V26" s="541"/>
      <c r="X26" s="15" t="s">
        <v>376</v>
      </c>
      <c r="Z26" s="15"/>
      <c r="AA26" s="15"/>
    </row>
    <row r="27" spans="1:27" ht="20" customHeight="1">
      <c r="A27" s="226"/>
      <c r="B27" s="574"/>
      <c r="C27" s="575"/>
      <c r="D27" s="576"/>
      <c r="F27" s="481" t="s">
        <v>377</v>
      </c>
      <c r="G27" s="482"/>
      <c r="H27" s="482"/>
      <c r="I27" s="483">
        <f>IF(AND(H3="課税"),(ROUNDDOWN($I$11/1.1,0)+$I$13+ROUNDDOWN($I$15/1.08,0)),IF(AND(H3="非課税"),$I$11+$I$13+$I$15,IF(AND(H3="課税"),(ROUNDDOWN($I$11/1.1,0)+$I$13+ROUNDDOWN($I$15/1.08,0)),$I$11+$I$13+$I$15)))</f>
        <v>0</v>
      </c>
      <c r="J27" s="483"/>
      <c r="K27" s="483"/>
      <c r="L27" s="484" t="s">
        <v>345</v>
      </c>
      <c r="N27" s="505"/>
      <c r="O27" s="506"/>
      <c r="P27" s="542"/>
      <c r="Q27" s="543"/>
      <c r="R27" s="543"/>
      <c r="S27" s="543"/>
      <c r="T27" s="543"/>
      <c r="U27" s="543"/>
      <c r="V27" s="544"/>
      <c r="X27" s="15"/>
      <c r="Z27" s="15"/>
      <c r="AA27" s="15"/>
    </row>
    <row r="28" spans="1:27" ht="20" customHeight="1" thickBot="1">
      <c r="A28" s="226"/>
      <c r="B28" s="574"/>
      <c r="C28" s="575"/>
      <c r="D28" s="576"/>
      <c r="F28" s="481"/>
      <c r="G28" s="482"/>
      <c r="H28" s="482"/>
      <c r="I28" s="483"/>
      <c r="J28" s="483"/>
      <c r="K28" s="483"/>
      <c r="L28" s="484"/>
      <c r="N28" s="545" t="s">
        <v>378</v>
      </c>
      <c r="O28" s="546"/>
      <c r="P28" s="546"/>
      <c r="Q28" s="546"/>
      <c r="R28" s="546"/>
      <c r="S28" s="546"/>
      <c r="T28" s="547"/>
      <c r="U28" s="90">
        <f>SUM(U9:U25)</f>
        <v>0</v>
      </c>
      <c r="V28" s="235" t="s">
        <v>345</v>
      </c>
    </row>
    <row r="29" spans="1:27" ht="20" customHeight="1">
      <c r="A29" s="226"/>
      <c r="B29" s="574"/>
      <c r="C29" s="575"/>
      <c r="D29" s="576"/>
      <c r="F29" s="481" t="s">
        <v>379</v>
      </c>
      <c r="G29" s="482"/>
      <c r="H29" s="482"/>
      <c r="I29" s="483">
        <f>IF(AND(H3="課税"),(ROUNDDOWN($I$17/1.1,0)+$I$19+ROUNDDOWN($I$21/1.08,0)),IF(AND(H3="非課税"),$I$17+$I$19+$I$21,IF(AND(H3="課税"),(ROUNDDOWN($I$17/1.1,0)+$I$19+ROUNDDOWN($I$21/1.08,0)),$I$17+$I$19+$I$21)))</f>
        <v>0</v>
      </c>
      <c r="J29" s="483"/>
      <c r="K29" s="483"/>
      <c r="L29" s="484" t="s">
        <v>345</v>
      </c>
      <c r="M29" s="236">
        <f>IF(AND(H3="課税",M3="1/2"),(ROUNDDOWN((ROUNDDOWN($I$11/1.1,0)+$I$13+ROUNDDOWN($I$15/1.08,0))/2*1,0)),IF(AND(H3="非課税",M3="1/2"),(ROUNDDOWN(($I$11+$I$13+$I$15)/2*1,0)),0))+IF(AND(H3="課税",M3="2/3"),(ROUNDDOWN((ROUNDDOWN($I$11/1.1,0)+$I$13+ROUNDDOWN($I$15/1.08,0))*2/3,0)),IF(AND(H3="非課税",M3="2/3"),(ROUNDDOWN(($I$11+$I$13+$I$15)*2/3,0)),0))+IF(OR(H3="",H3=" "),0)</f>
        <v>0</v>
      </c>
      <c r="N29" s="485" t="str">
        <f>IF(AND(I31&gt;0,I31&lt;500000),"交付申請額が50万円未満です。",IF(OR(I31=0,I31&gt;=500000),""))</f>
        <v/>
      </c>
      <c r="O29" s="485"/>
      <c r="P29" s="485"/>
      <c r="Q29" s="485"/>
      <c r="R29" s="485"/>
      <c r="S29" s="485"/>
      <c r="T29" s="485"/>
      <c r="U29" s="485"/>
    </row>
    <row r="30" spans="1:27" ht="20" customHeight="1" thickBot="1">
      <c r="A30" s="226"/>
      <c r="B30" s="574"/>
      <c r="C30" s="575"/>
      <c r="D30" s="576"/>
      <c r="F30" s="481"/>
      <c r="G30" s="482"/>
      <c r="H30" s="482"/>
      <c r="I30" s="483"/>
      <c r="J30" s="483"/>
      <c r="K30" s="483"/>
      <c r="L30" s="484"/>
      <c r="N30" s="486"/>
      <c r="O30" s="486"/>
      <c r="P30" s="486"/>
      <c r="Q30" s="486"/>
      <c r="R30" s="486"/>
      <c r="S30" s="486"/>
      <c r="T30" s="486"/>
      <c r="U30" s="486"/>
    </row>
    <row r="31" spans="1:27" ht="20" customHeight="1">
      <c r="A31" s="226"/>
      <c r="B31" s="574"/>
      <c r="C31" s="575"/>
      <c r="D31" s="576"/>
      <c r="F31" s="481" t="s">
        <v>380</v>
      </c>
      <c r="G31" s="482"/>
      <c r="H31" s="482"/>
      <c r="I31" s="483">
        <f>IF(M29&gt;S3,S3,M29)</f>
        <v>0</v>
      </c>
      <c r="J31" s="483"/>
      <c r="K31" s="483"/>
      <c r="L31" s="484" t="s">
        <v>345</v>
      </c>
      <c r="M31" s="13"/>
      <c r="N31" s="491" t="s">
        <v>381</v>
      </c>
      <c r="O31" s="492"/>
      <c r="P31" s="492"/>
      <c r="Q31" s="492"/>
      <c r="R31" s="492"/>
      <c r="S31" s="492"/>
      <c r="T31" s="493"/>
      <c r="U31" s="497">
        <f>IF(I31&lt;=S3,I31,S3)</f>
        <v>0</v>
      </c>
      <c r="V31" s="470" t="s">
        <v>345</v>
      </c>
    </row>
    <row r="32" spans="1:27" ht="20" customHeight="1" thickBot="1">
      <c r="A32" s="237"/>
      <c r="B32" s="577"/>
      <c r="C32" s="578"/>
      <c r="D32" s="579"/>
      <c r="F32" s="487"/>
      <c r="G32" s="488"/>
      <c r="H32" s="488"/>
      <c r="I32" s="489"/>
      <c r="J32" s="489"/>
      <c r="K32" s="489"/>
      <c r="L32" s="490"/>
      <c r="N32" s="494"/>
      <c r="O32" s="495"/>
      <c r="P32" s="495"/>
      <c r="Q32" s="495"/>
      <c r="R32" s="495"/>
      <c r="S32" s="495"/>
      <c r="T32" s="496"/>
      <c r="U32" s="498"/>
      <c r="V32" s="471"/>
    </row>
    <row r="33" spans="2:31" ht="18.649999999999999" customHeight="1" thickBot="1"/>
    <row r="34" spans="2:31" ht="26.25" customHeight="1" thickBot="1">
      <c r="B34" s="472"/>
      <c r="C34" s="473"/>
      <c r="D34" s="473"/>
      <c r="E34" s="473"/>
      <c r="F34" s="473"/>
      <c r="G34" s="473"/>
      <c r="H34" s="473"/>
      <c r="I34" s="473"/>
      <c r="J34" s="473"/>
      <c r="K34" s="473"/>
      <c r="L34" s="473"/>
      <c r="M34" s="473"/>
      <c r="N34" s="473"/>
      <c r="O34" s="473"/>
      <c r="P34" s="473"/>
      <c r="Q34" s="473"/>
      <c r="R34" s="473"/>
      <c r="S34" s="473"/>
      <c r="T34" s="473"/>
      <c r="U34" s="473"/>
      <c r="V34" s="474"/>
      <c r="W34" s="15"/>
    </row>
    <row r="35" spans="2:31" ht="30" customHeight="1">
      <c r="B35" s="475" t="s">
        <v>382</v>
      </c>
      <c r="C35" s="477" t="s">
        <v>383</v>
      </c>
      <c r="D35" s="477" t="s">
        <v>384</v>
      </c>
      <c r="E35" s="477" t="s">
        <v>385</v>
      </c>
      <c r="F35" s="479" t="s">
        <v>386</v>
      </c>
      <c r="G35" s="477" t="s">
        <v>387</v>
      </c>
      <c r="H35" s="458" t="s">
        <v>388</v>
      </c>
      <c r="I35" s="458"/>
      <c r="J35" s="458"/>
      <c r="K35" s="458" t="s">
        <v>389</v>
      </c>
      <c r="L35" s="458"/>
      <c r="M35" s="458"/>
      <c r="N35" s="458" t="s">
        <v>389</v>
      </c>
      <c r="O35" s="458"/>
      <c r="P35" s="464"/>
      <c r="Q35" s="458" t="s">
        <v>389</v>
      </c>
      <c r="R35" s="458"/>
      <c r="S35" s="466"/>
      <c r="T35" s="467"/>
      <c r="U35" s="458" t="s">
        <v>390</v>
      </c>
      <c r="V35" s="459"/>
      <c r="W35" s="18"/>
    </row>
    <row r="36" spans="2:31" s="18" customFormat="1" ht="30" customHeight="1" thickBot="1">
      <c r="B36" s="476"/>
      <c r="C36" s="478"/>
      <c r="D36" s="478"/>
      <c r="E36" s="478"/>
      <c r="F36" s="480"/>
      <c r="G36" s="478"/>
      <c r="H36" s="460"/>
      <c r="I36" s="460"/>
      <c r="J36" s="460"/>
      <c r="K36" s="238" t="s">
        <v>391</v>
      </c>
      <c r="L36" s="238" t="s">
        <v>392</v>
      </c>
      <c r="M36" s="460"/>
      <c r="N36" s="238" t="s">
        <v>391</v>
      </c>
      <c r="O36" s="238" t="s">
        <v>392</v>
      </c>
      <c r="P36" s="465"/>
      <c r="Q36" s="238" t="s">
        <v>391</v>
      </c>
      <c r="R36" s="238" t="s">
        <v>392</v>
      </c>
      <c r="S36" s="468"/>
      <c r="T36" s="469"/>
      <c r="U36" s="460"/>
      <c r="V36" s="461"/>
      <c r="X36" s="13"/>
      <c r="Y36" s="13"/>
      <c r="Z36" s="13"/>
      <c r="AA36" s="13"/>
      <c r="AB36" s="13"/>
      <c r="AC36" s="13"/>
      <c r="AD36" s="13"/>
      <c r="AE36" s="13"/>
    </row>
    <row r="37" spans="2:31">
      <c r="B37" s="254"/>
      <c r="C37" s="255"/>
      <c r="D37" s="256"/>
      <c r="E37" s="253"/>
      <c r="F37" s="253"/>
      <c r="G37" s="253"/>
      <c r="H37" s="96"/>
      <c r="I37" s="273" t="s">
        <v>393</v>
      </c>
      <c r="J37" s="273" t="s">
        <v>394</v>
      </c>
      <c r="K37" s="257"/>
      <c r="L37" s="253"/>
      <c r="M37" s="273" t="s">
        <v>394</v>
      </c>
      <c r="N37" s="258"/>
      <c r="O37" s="253"/>
      <c r="P37" s="273" t="s">
        <v>394</v>
      </c>
      <c r="Q37" s="257"/>
      <c r="R37" s="253"/>
      <c r="S37" s="462" t="s">
        <v>395</v>
      </c>
      <c r="T37" s="463"/>
      <c r="U37" s="272">
        <f>PRODUCT(H37,K37,N37,Q37)</f>
        <v>0</v>
      </c>
      <c r="V37" s="274" t="s">
        <v>345</v>
      </c>
      <c r="Y37" s="239" t="str">
        <f>IF(AND($E37=3,F37="対象"),"事業計画の見直しが必要の場合があります","")</f>
        <v/>
      </c>
      <c r="Z37" s="280"/>
    </row>
    <row r="38" spans="2:31">
      <c r="B38" s="254"/>
      <c r="C38" s="259"/>
      <c r="D38" s="260"/>
      <c r="E38" s="261"/>
      <c r="F38" s="253"/>
      <c r="G38" s="253"/>
      <c r="H38" s="262"/>
      <c r="I38" s="275" t="s">
        <v>345</v>
      </c>
      <c r="J38" s="275" t="s">
        <v>394</v>
      </c>
      <c r="K38" s="263"/>
      <c r="L38" s="261"/>
      <c r="M38" s="275" t="s">
        <v>394</v>
      </c>
      <c r="N38" s="264"/>
      <c r="O38" s="261"/>
      <c r="P38" s="275" t="s">
        <v>394</v>
      </c>
      <c r="Q38" s="263"/>
      <c r="R38" s="261"/>
      <c r="S38" s="454" t="s">
        <v>395</v>
      </c>
      <c r="T38" s="455"/>
      <c r="U38" s="272">
        <f>PRODUCT(H38,K38,N38,Q38)</f>
        <v>0</v>
      </c>
      <c r="V38" s="276" t="s">
        <v>345</v>
      </c>
      <c r="Y38" s="239" t="str">
        <f t="shared" ref="Y38:Y76" si="1">IF(AND($E38=3,F38="対象"),"事業計画の見直しが必要の場合があります","")</f>
        <v/>
      </c>
      <c r="Z38" s="280"/>
    </row>
    <row r="39" spans="2:31">
      <c r="B39" s="254"/>
      <c r="C39" s="259"/>
      <c r="D39" s="260"/>
      <c r="E39" s="261"/>
      <c r="F39" s="253"/>
      <c r="G39" s="253"/>
      <c r="H39" s="262"/>
      <c r="I39" s="275" t="s">
        <v>393</v>
      </c>
      <c r="J39" s="275" t="s">
        <v>394</v>
      </c>
      <c r="K39" s="263"/>
      <c r="L39" s="261"/>
      <c r="M39" s="275" t="s">
        <v>394</v>
      </c>
      <c r="N39" s="264"/>
      <c r="O39" s="261"/>
      <c r="P39" s="275" t="s">
        <v>394</v>
      </c>
      <c r="Q39" s="263"/>
      <c r="R39" s="261"/>
      <c r="S39" s="454" t="s">
        <v>395</v>
      </c>
      <c r="T39" s="455"/>
      <c r="U39" s="272">
        <f>PRODUCT(H39,K39,N39,Q39)</f>
        <v>0</v>
      </c>
      <c r="V39" s="276" t="s">
        <v>393</v>
      </c>
      <c r="Y39" s="239" t="str">
        <f t="shared" si="1"/>
        <v/>
      </c>
      <c r="Z39" s="280"/>
    </row>
    <row r="40" spans="2:31">
      <c r="B40" s="254"/>
      <c r="C40" s="259"/>
      <c r="D40" s="260"/>
      <c r="E40" s="261"/>
      <c r="F40" s="253"/>
      <c r="G40" s="253"/>
      <c r="H40" s="262"/>
      <c r="I40" s="275" t="s">
        <v>393</v>
      </c>
      <c r="J40" s="275" t="s">
        <v>394</v>
      </c>
      <c r="K40" s="263"/>
      <c r="L40" s="261"/>
      <c r="M40" s="275" t="s">
        <v>394</v>
      </c>
      <c r="N40" s="264"/>
      <c r="O40" s="261"/>
      <c r="P40" s="275" t="s">
        <v>394</v>
      </c>
      <c r="Q40" s="263"/>
      <c r="R40" s="261"/>
      <c r="S40" s="454" t="s">
        <v>395</v>
      </c>
      <c r="T40" s="455"/>
      <c r="U40" s="272">
        <f t="shared" ref="U40:U75" si="2">PRODUCT(H40,K40,N40,Q40)</f>
        <v>0</v>
      </c>
      <c r="V40" s="276" t="s">
        <v>393</v>
      </c>
      <c r="Y40" s="239" t="str">
        <f t="shared" si="1"/>
        <v/>
      </c>
      <c r="Z40" s="280"/>
    </row>
    <row r="41" spans="2:31">
      <c r="B41" s="254"/>
      <c r="C41" s="259"/>
      <c r="D41" s="260"/>
      <c r="E41" s="261"/>
      <c r="F41" s="253"/>
      <c r="G41" s="253"/>
      <c r="H41" s="262"/>
      <c r="I41" s="275" t="s">
        <v>393</v>
      </c>
      <c r="J41" s="275" t="s">
        <v>394</v>
      </c>
      <c r="K41" s="263"/>
      <c r="L41" s="261"/>
      <c r="M41" s="275" t="s">
        <v>394</v>
      </c>
      <c r="N41" s="264"/>
      <c r="O41" s="261"/>
      <c r="P41" s="275" t="s">
        <v>394</v>
      </c>
      <c r="Q41" s="263"/>
      <c r="R41" s="261"/>
      <c r="S41" s="454" t="s">
        <v>395</v>
      </c>
      <c r="T41" s="455"/>
      <c r="U41" s="272">
        <f t="shared" si="2"/>
        <v>0</v>
      </c>
      <c r="V41" s="276" t="s">
        <v>393</v>
      </c>
      <c r="Y41" s="239" t="str">
        <f t="shared" si="1"/>
        <v/>
      </c>
      <c r="Z41" s="280"/>
    </row>
    <row r="42" spans="2:31">
      <c r="B42" s="254"/>
      <c r="C42" s="259"/>
      <c r="D42" s="260"/>
      <c r="E42" s="261"/>
      <c r="F42" s="253"/>
      <c r="G42" s="253"/>
      <c r="H42" s="262"/>
      <c r="I42" s="275" t="s">
        <v>393</v>
      </c>
      <c r="J42" s="275" t="s">
        <v>394</v>
      </c>
      <c r="K42" s="263"/>
      <c r="L42" s="261"/>
      <c r="M42" s="275" t="s">
        <v>394</v>
      </c>
      <c r="N42" s="264"/>
      <c r="O42" s="261"/>
      <c r="P42" s="275" t="s">
        <v>394</v>
      </c>
      <c r="Q42" s="263"/>
      <c r="R42" s="261"/>
      <c r="S42" s="454" t="s">
        <v>395</v>
      </c>
      <c r="T42" s="455"/>
      <c r="U42" s="272">
        <f t="shared" si="2"/>
        <v>0</v>
      </c>
      <c r="V42" s="276" t="s">
        <v>393</v>
      </c>
      <c r="Y42" s="239" t="str">
        <f t="shared" si="1"/>
        <v/>
      </c>
      <c r="Z42" s="280"/>
    </row>
    <row r="43" spans="2:31">
      <c r="B43" s="254"/>
      <c r="C43" s="259"/>
      <c r="D43" s="260"/>
      <c r="E43" s="261"/>
      <c r="F43" s="253"/>
      <c r="G43" s="253"/>
      <c r="H43" s="262"/>
      <c r="I43" s="275" t="s">
        <v>393</v>
      </c>
      <c r="J43" s="275" t="s">
        <v>394</v>
      </c>
      <c r="K43" s="263"/>
      <c r="L43" s="261"/>
      <c r="M43" s="275" t="s">
        <v>394</v>
      </c>
      <c r="N43" s="264"/>
      <c r="O43" s="261"/>
      <c r="P43" s="275" t="s">
        <v>394</v>
      </c>
      <c r="Q43" s="263"/>
      <c r="R43" s="261"/>
      <c r="S43" s="454" t="s">
        <v>395</v>
      </c>
      <c r="T43" s="455"/>
      <c r="U43" s="272">
        <f t="shared" si="2"/>
        <v>0</v>
      </c>
      <c r="V43" s="276" t="s">
        <v>393</v>
      </c>
      <c r="Y43" s="239" t="str">
        <f t="shared" si="1"/>
        <v/>
      </c>
      <c r="Z43" s="280"/>
    </row>
    <row r="44" spans="2:31">
      <c r="B44" s="254"/>
      <c r="C44" s="259"/>
      <c r="D44" s="260"/>
      <c r="E44" s="261"/>
      <c r="F44" s="253"/>
      <c r="G44" s="253"/>
      <c r="H44" s="262"/>
      <c r="I44" s="275" t="s">
        <v>393</v>
      </c>
      <c r="J44" s="275" t="s">
        <v>394</v>
      </c>
      <c r="K44" s="263"/>
      <c r="L44" s="261"/>
      <c r="M44" s="275" t="s">
        <v>394</v>
      </c>
      <c r="N44" s="264"/>
      <c r="O44" s="261"/>
      <c r="P44" s="275" t="s">
        <v>394</v>
      </c>
      <c r="Q44" s="263"/>
      <c r="R44" s="261"/>
      <c r="S44" s="454" t="s">
        <v>395</v>
      </c>
      <c r="T44" s="455"/>
      <c r="U44" s="272">
        <f t="shared" si="2"/>
        <v>0</v>
      </c>
      <c r="V44" s="276" t="s">
        <v>393</v>
      </c>
      <c r="Y44" s="239" t="str">
        <f t="shared" si="1"/>
        <v/>
      </c>
      <c r="Z44" s="280"/>
    </row>
    <row r="45" spans="2:31">
      <c r="B45" s="254"/>
      <c r="C45" s="259"/>
      <c r="D45" s="260"/>
      <c r="E45" s="261"/>
      <c r="F45" s="253"/>
      <c r="G45" s="253"/>
      <c r="H45" s="262"/>
      <c r="I45" s="275" t="s">
        <v>393</v>
      </c>
      <c r="J45" s="275" t="s">
        <v>394</v>
      </c>
      <c r="K45" s="263"/>
      <c r="L45" s="261"/>
      <c r="M45" s="275" t="s">
        <v>394</v>
      </c>
      <c r="N45" s="264"/>
      <c r="O45" s="261"/>
      <c r="P45" s="275" t="s">
        <v>394</v>
      </c>
      <c r="Q45" s="263"/>
      <c r="R45" s="261"/>
      <c r="S45" s="454" t="s">
        <v>395</v>
      </c>
      <c r="T45" s="455"/>
      <c r="U45" s="272">
        <f t="shared" si="2"/>
        <v>0</v>
      </c>
      <c r="V45" s="276" t="s">
        <v>393</v>
      </c>
      <c r="Y45" s="239" t="str">
        <f t="shared" si="1"/>
        <v/>
      </c>
      <c r="Z45" s="280"/>
    </row>
    <row r="46" spans="2:31">
      <c r="B46" s="254"/>
      <c r="C46" s="259"/>
      <c r="D46" s="260"/>
      <c r="E46" s="261"/>
      <c r="F46" s="253"/>
      <c r="G46" s="253"/>
      <c r="H46" s="262"/>
      <c r="I46" s="275" t="s">
        <v>393</v>
      </c>
      <c r="J46" s="275" t="s">
        <v>394</v>
      </c>
      <c r="K46" s="263"/>
      <c r="L46" s="261"/>
      <c r="M46" s="275" t="s">
        <v>394</v>
      </c>
      <c r="N46" s="264"/>
      <c r="O46" s="261"/>
      <c r="P46" s="275" t="s">
        <v>394</v>
      </c>
      <c r="Q46" s="263"/>
      <c r="R46" s="261"/>
      <c r="S46" s="454" t="s">
        <v>395</v>
      </c>
      <c r="T46" s="455"/>
      <c r="U46" s="272">
        <f t="shared" si="2"/>
        <v>0</v>
      </c>
      <c r="V46" s="276" t="s">
        <v>393</v>
      </c>
      <c r="Y46" s="239" t="str">
        <f t="shared" si="1"/>
        <v/>
      </c>
      <c r="Z46" s="280"/>
    </row>
    <row r="47" spans="2:31">
      <c r="B47" s="254"/>
      <c r="C47" s="259"/>
      <c r="D47" s="260"/>
      <c r="E47" s="261"/>
      <c r="F47" s="253"/>
      <c r="G47" s="253"/>
      <c r="H47" s="262"/>
      <c r="I47" s="275" t="s">
        <v>393</v>
      </c>
      <c r="J47" s="275" t="s">
        <v>394</v>
      </c>
      <c r="K47" s="263"/>
      <c r="L47" s="261"/>
      <c r="M47" s="275" t="s">
        <v>394</v>
      </c>
      <c r="N47" s="264"/>
      <c r="O47" s="261"/>
      <c r="P47" s="275" t="s">
        <v>394</v>
      </c>
      <c r="Q47" s="263"/>
      <c r="R47" s="261"/>
      <c r="S47" s="454" t="s">
        <v>395</v>
      </c>
      <c r="T47" s="455"/>
      <c r="U47" s="272">
        <f t="shared" si="2"/>
        <v>0</v>
      </c>
      <c r="V47" s="276" t="s">
        <v>393</v>
      </c>
      <c r="Y47" s="239" t="str">
        <f t="shared" si="1"/>
        <v/>
      </c>
      <c r="Z47" s="280"/>
    </row>
    <row r="48" spans="2:31">
      <c r="B48" s="254"/>
      <c r="C48" s="259"/>
      <c r="D48" s="260"/>
      <c r="E48" s="261"/>
      <c r="F48" s="253"/>
      <c r="G48" s="253"/>
      <c r="H48" s="262"/>
      <c r="I48" s="275" t="s">
        <v>393</v>
      </c>
      <c r="J48" s="275" t="s">
        <v>394</v>
      </c>
      <c r="K48" s="263"/>
      <c r="L48" s="261"/>
      <c r="M48" s="275" t="s">
        <v>394</v>
      </c>
      <c r="N48" s="264"/>
      <c r="O48" s="261"/>
      <c r="P48" s="275" t="s">
        <v>394</v>
      </c>
      <c r="Q48" s="263"/>
      <c r="R48" s="261"/>
      <c r="S48" s="454" t="s">
        <v>395</v>
      </c>
      <c r="T48" s="455"/>
      <c r="U48" s="272">
        <f t="shared" si="2"/>
        <v>0</v>
      </c>
      <c r="V48" s="276" t="s">
        <v>393</v>
      </c>
      <c r="Y48" s="239" t="str">
        <f t="shared" si="1"/>
        <v/>
      </c>
      <c r="Z48" s="280"/>
    </row>
    <row r="49" spans="2:26">
      <c r="B49" s="254"/>
      <c r="C49" s="259"/>
      <c r="D49" s="260"/>
      <c r="E49" s="261"/>
      <c r="F49" s="253"/>
      <c r="G49" s="253"/>
      <c r="H49" s="262"/>
      <c r="I49" s="275" t="s">
        <v>393</v>
      </c>
      <c r="J49" s="275" t="s">
        <v>394</v>
      </c>
      <c r="K49" s="263"/>
      <c r="L49" s="261"/>
      <c r="M49" s="275" t="s">
        <v>394</v>
      </c>
      <c r="N49" s="264"/>
      <c r="O49" s="261"/>
      <c r="P49" s="275" t="s">
        <v>394</v>
      </c>
      <c r="Q49" s="263"/>
      <c r="R49" s="261"/>
      <c r="S49" s="454" t="s">
        <v>395</v>
      </c>
      <c r="T49" s="455"/>
      <c r="U49" s="272">
        <f t="shared" si="2"/>
        <v>0</v>
      </c>
      <c r="V49" s="276" t="s">
        <v>393</v>
      </c>
      <c r="Y49" s="239" t="str">
        <f t="shared" si="1"/>
        <v/>
      </c>
      <c r="Z49" s="280"/>
    </row>
    <row r="50" spans="2:26">
      <c r="B50" s="254"/>
      <c r="C50" s="259"/>
      <c r="D50" s="260"/>
      <c r="E50" s="261"/>
      <c r="F50" s="253"/>
      <c r="G50" s="253"/>
      <c r="H50" s="262"/>
      <c r="I50" s="275" t="s">
        <v>393</v>
      </c>
      <c r="J50" s="275" t="s">
        <v>394</v>
      </c>
      <c r="K50" s="263"/>
      <c r="L50" s="261"/>
      <c r="M50" s="275" t="s">
        <v>394</v>
      </c>
      <c r="N50" s="264"/>
      <c r="O50" s="261"/>
      <c r="P50" s="275" t="s">
        <v>394</v>
      </c>
      <c r="Q50" s="263"/>
      <c r="R50" s="261"/>
      <c r="S50" s="454" t="s">
        <v>395</v>
      </c>
      <c r="T50" s="455"/>
      <c r="U50" s="272">
        <f t="shared" si="2"/>
        <v>0</v>
      </c>
      <c r="V50" s="276" t="s">
        <v>393</v>
      </c>
      <c r="Y50" s="239" t="str">
        <f t="shared" si="1"/>
        <v/>
      </c>
      <c r="Z50" s="280"/>
    </row>
    <row r="51" spans="2:26">
      <c r="B51" s="254"/>
      <c r="C51" s="259"/>
      <c r="D51" s="260"/>
      <c r="E51" s="261"/>
      <c r="F51" s="253"/>
      <c r="G51" s="253"/>
      <c r="H51" s="262"/>
      <c r="I51" s="275" t="s">
        <v>393</v>
      </c>
      <c r="J51" s="275" t="s">
        <v>394</v>
      </c>
      <c r="K51" s="263"/>
      <c r="L51" s="261"/>
      <c r="M51" s="275" t="s">
        <v>394</v>
      </c>
      <c r="N51" s="264"/>
      <c r="O51" s="261"/>
      <c r="P51" s="275" t="s">
        <v>394</v>
      </c>
      <c r="Q51" s="263"/>
      <c r="R51" s="261"/>
      <c r="S51" s="454" t="s">
        <v>395</v>
      </c>
      <c r="T51" s="455"/>
      <c r="U51" s="272">
        <f t="shared" si="2"/>
        <v>0</v>
      </c>
      <c r="V51" s="276" t="s">
        <v>393</v>
      </c>
      <c r="Y51" s="239" t="str">
        <f t="shared" si="1"/>
        <v/>
      </c>
      <c r="Z51" s="280"/>
    </row>
    <row r="52" spans="2:26">
      <c r="B52" s="254"/>
      <c r="C52" s="259"/>
      <c r="D52" s="260"/>
      <c r="E52" s="261"/>
      <c r="F52" s="253"/>
      <c r="G52" s="253"/>
      <c r="H52" s="262"/>
      <c r="I52" s="275" t="s">
        <v>393</v>
      </c>
      <c r="J52" s="275" t="s">
        <v>394</v>
      </c>
      <c r="K52" s="263"/>
      <c r="L52" s="261"/>
      <c r="M52" s="275" t="s">
        <v>394</v>
      </c>
      <c r="N52" s="264"/>
      <c r="O52" s="261"/>
      <c r="P52" s="275" t="s">
        <v>394</v>
      </c>
      <c r="Q52" s="263"/>
      <c r="R52" s="261"/>
      <c r="S52" s="454" t="s">
        <v>395</v>
      </c>
      <c r="T52" s="455"/>
      <c r="U52" s="272">
        <f t="shared" si="2"/>
        <v>0</v>
      </c>
      <c r="V52" s="276" t="s">
        <v>393</v>
      </c>
      <c r="Y52" s="239" t="str">
        <f t="shared" si="1"/>
        <v/>
      </c>
      <c r="Z52" s="280"/>
    </row>
    <row r="53" spans="2:26">
      <c r="B53" s="254"/>
      <c r="C53" s="259"/>
      <c r="D53" s="260"/>
      <c r="E53" s="261"/>
      <c r="F53" s="253"/>
      <c r="G53" s="253"/>
      <c r="H53" s="262"/>
      <c r="I53" s="275" t="s">
        <v>393</v>
      </c>
      <c r="J53" s="275" t="s">
        <v>394</v>
      </c>
      <c r="K53" s="263"/>
      <c r="L53" s="261"/>
      <c r="M53" s="275" t="s">
        <v>394</v>
      </c>
      <c r="N53" s="264"/>
      <c r="O53" s="261"/>
      <c r="P53" s="275" t="s">
        <v>394</v>
      </c>
      <c r="Q53" s="263"/>
      <c r="R53" s="261"/>
      <c r="S53" s="454" t="s">
        <v>395</v>
      </c>
      <c r="T53" s="455"/>
      <c r="U53" s="272">
        <f t="shared" si="2"/>
        <v>0</v>
      </c>
      <c r="V53" s="276" t="s">
        <v>393</v>
      </c>
      <c r="Y53" s="239" t="str">
        <f t="shared" si="1"/>
        <v/>
      </c>
      <c r="Z53" s="280"/>
    </row>
    <row r="54" spans="2:26">
      <c r="B54" s="254"/>
      <c r="C54" s="259"/>
      <c r="D54" s="260"/>
      <c r="E54" s="261"/>
      <c r="F54" s="253"/>
      <c r="G54" s="253"/>
      <c r="H54" s="262"/>
      <c r="I54" s="275" t="s">
        <v>393</v>
      </c>
      <c r="J54" s="275" t="s">
        <v>394</v>
      </c>
      <c r="K54" s="263"/>
      <c r="L54" s="261"/>
      <c r="M54" s="275" t="s">
        <v>394</v>
      </c>
      <c r="N54" s="264"/>
      <c r="O54" s="261"/>
      <c r="P54" s="275" t="s">
        <v>394</v>
      </c>
      <c r="Q54" s="263"/>
      <c r="R54" s="261"/>
      <c r="S54" s="454" t="s">
        <v>395</v>
      </c>
      <c r="T54" s="455"/>
      <c r="U54" s="272">
        <f t="shared" si="2"/>
        <v>0</v>
      </c>
      <c r="V54" s="276" t="s">
        <v>393</v>
      </c>
      <c r="Y54" s="239" t="str">
        <f t="shared" si="1"/>
        <v/>
      </c>
      <c r="Z54" s="280"/>
    </row>
    <row r="55" spans="2:26">
      <c r="B55" s="254"/>
      <c r="C55" s="259"/>
      <c r="D55" s="260"/>
      <c r="E55" s="261"/>
      <c r="F55" s="253"/>
      <c r="G55" s="253"/>
      <c r="H55" s="262"/>
      <c r="I55" s="275" t="s">
        <v>393</v>
      </c>
      <c r="J55" s="275" t="s">
        <v>394</v>
      </c>
      <c r="K55" s="263"/>
      <c r="L55" s="261"/>
      <c r="M55" s="275" t="s">
        <v>394</v>
      </c>
      <c r="N55" s="264"/>
      <c r="O55" s="261"/>
      <c r="P55" s="275" t="s">
        <v>394</v>
      </c>
      <c r="Q55" s="263"/>
      <c r="R55" s="261"/>
      <c r="S55" s="454" t="s">
        <v>395</v>
      </c>
      <c r="T55" s="455"/>
      <c r="U55" s="272">
        <f t="shared" si="2"/>
        <v>0</v>
      </c>
      <c r="V55" s="276" t="s">
        <v>393</v>
      </c>
      <c r="Y55" s="239" t="str">
        <f t="shared" si="1"/>
        <v/>
      </c>
      <c r="Z55" s="280"/>
    </row>
    <row r="56" spans="2:26">
      <c r="B56" s="254"/>
      <c r="C56" s="259"/>
      <c r="D56" s="260"/>
      <c r="E56" s="261"/>
      <c r="F56" s="253"/>
      <c r="G56" s="253"/>
      <c r="H56" s="262"/>
      <c r="I56" s="275" t="s">
        <v>393</v>
      </c>
      <c r="J56" s="275" t="s">
        <v>394</v>
      </c>
      <c r="K56" s="263"/>
      <c r="L56" s="261"/>
      <c r="M56" s="275" t="s">
        <v>394</v>
      </c>
      <c r="N56" s="264"/>
      <c r="O56" s="261"/>
      <c r="P56" s="275" t="s">
        <v>394</v>
      </c>
      <c r="Q56" s="263"/>
      <c r="R56" s="261"/>
      <c r="S56" s="454" t="s">
        <v>395</v>
      </c>
      <c r="T56" s="455"/>
      <c r="U56" s="272">
        <f t="shared" si="2"/>
        <v>0</v>
      </c>
      <c r="V56" s="276" t="s">
        <v>393</v>
      </c>
      <c r="Y56" s="239" t="str">
        <f t="shared" si="1"/>
        <v/>
      </c>
      <c r="Z56" s="280"/>
    </row>
    <row r="57" spans="2:26">
      <c r="B57" s="254"/>
      <c r="C57" s="259"/>
      <c r="D57" s="260"/>
      <c r="E57" s="261"/>
      <c r="F57" s="253"/>
      <c r="G57" s="253"/>
      <c r="H57" s="262"/>
      <c r="I57" s="275" t="s">
        <v>393</v>
      </c>
      <c r="J57" s="275" t="s">
        <v>394</v>
      </c>
      <c r="K57" s="263"/>
      <c r="L57" s="261"/>
      <c r="M57" s="275" t="s">
        <v>394</v>
      </c>
      <c r="N57" s="264"/>
      <c r="O57" s="261"/>
      <c r="P57" s="275" t="s">
        <v>394</v>
      </c>
      <c r="Q57" s="263"/>
      <c r="R57" s="261"/>
      <c r="S57" s="454" t="s">
        <v>395</v>
      </c>
      <c r="T57" s="455"/>
      <c r="U57" s="272">
        <f t="shared" si="2"/>
        <v>0</v>
      </c>
      <c r="V57" s="276" t="s">
        <v>393</v>
      </c>
      <c r="Y57" s="239" t="str">
        <f t="shared" si="1"/>
        <v/>
      </c>
      <c r="Z57" s="280"/>
    </row>
    <row r="58" spans="2:26">
      <c r="B58" s="254"/>
      <c r="C58" s="259"/>
      <c r="D58" s="260"/>
      <c r="E58" s="261"/>
      <c r="F58" s="253"/>
      <c r="G58" s="253"/>
      <c r="H58" s="262"/>
      <c r="I58" s="275" t="s">
        <v>393</v>
      </c>
      <c r="J58" s="275" t="s">
        <v>394</v>
      </c>
      <c r="K58" s="263"/>
      <c r="L58" s="261"/>
      <c r="M58" s="275" t="s">
        <v>394</v>
      </c>
      <c r="N58" s="264"/>
      <c r="O58" s="261"/>
      <c r="P58" s="275" t="s">
        <v>394</v>
      </c>
      <c r="Q58" s="263"/>
      <c r="R58" s="261"/>
      <c r="S58" s="454" t="s">
        <v>395</v>
      </c>
      <c r="T58" s="455"/>
      <c r="U58" s="272">
        <f t="shared" si="2"/>
        <v>0</v>
      </c>
      <c r="V58" s="276" t="s">
        <v>393</v>
      </c>
      <c r="Y58" s="239" t="str">
        <f t="shared" si="1"/>
        <v/>
      </c>
      <c r="Z58" s="280"/>
    </row>
    <row r="59" spans="2:26">
      <c r="B59" s="254"/>
      <c r="C59" s="259"/>
      <c r="D59" s="260"/>
      <c r="E59" s="261"/>
      <c r="F59" s="253"/>
      <c r="G59" s="253"/>
      <c r="H59" s="262"/>
      <c r="I59" s="275" t="s">
        <v>393</v>
      </c>
      <c r="J59" s="275" t="s">
        <v>394</v>
      </c>
      <c r="K59" s="263"/>
      <c r="L59" s="261"/>
      <c r="M59" s="275" t="s">
        <v>394</v>
      </c>
      <c r="N59" s="264"/>
      <c r="O59" s="261"/>
      <c r="P59" s="275" t="s">
        <v>394</v>
      </c>
      <c r="Q59" s="263"/>
      <c r="R59" s="261"/>
      <c r="S59" s="454" t="s">
        <v>395</v>
      </c>
      <c r="T59" s="455"/>
      <c r="U59" s="272">
        <f t="shared" si="2"/>
        <v>0</v>
      </c>
      <c r="V59" s="276" t="s">
        <v>393</v>
      </c>
      <c r="Y59" s="239" t="str">
        <f t="shared" si="1"/>
        <v/>
      </c>
      <c r="Z59" s="280"/>
    </row>
    <row r="60" spans="2:26">
      <c r="B60" s="254"/>
      <c r="C60" s="259"/>
      <c r="D60" s="260"/>
      <c r="E60" s="261"/>
      <c r="F60" s="253"/>
      <c r="G60" s="253"/>
      <c r="H60" s="262"/>
      <c r="I60" s="275" t="s">
        <v>393</v>
      </c>
      <c r="J60" s="275" t="s">
        <v>394</v>
      </c>
      <c r="K60" s="263"/>
      <c r="L60" s="261"/>
      <c r="M60" s="275" t="s">
        <v>394</v>
      </c>
      <c r="N60" s="264"/>
      <c r="O60" s="261"/>
      <c r="P60" s="275" t="s">
        <v>394</v>
      </c>
      <c r="Q60" s="263"/>
      <c r="R60" s="261"/>
      <c r="S60" s="454" t="s">
        <v>395</v>
      </c>
      <c r="T60" s="455"/>
      <c r="U60" s="272">
        <f t="shared" si="2"/>
        <v>0</v>
      </c>
      <c r="V60" s="276" t="s">
        <v>393</v>
      </c>
      <c r="Y60" s="239" t="str">
        <f t="shared" si="1"/>
        <v/>
      </c>
      <c r="Z60" s="280"/>
    </row>
    <row r="61" spans="2:26">
      <c r="B61" s="254"/>
      <c r="C61" s="259"/>
      <c r="D61" s="260"/>
      <c r="E61" s="261"/>
      <c r="F61" s="253"/>
      <c r="G61" s="253"/>
      <c r="H61" s="262"/>
      <c r="I61" s="275" t="s">
        <v>393</v>
      </c>
      <c r="J61" s="275" t="s">
        <v>394</v>
      </c>
      <c r="K61" s="263"/>
      <c r="L61" s="261"/>
      <c r="M61" s="275" t="s">
        <v>394</v>
      </c>
      <c r="N61" s="264"/>
      <c r="O61" s="261"/>
      <c r="P61" s="275" t="s">
        <v>394</v>
      </c>
      <c r="Q61" s="263"/>
      <c r="R61" s="261"/>
      <c r="S61" s="454" t="s">
        <v>395</v>
      </c>
      <c r="T61" s="455"/>
      <c r="U61" s="272">
        <f t="shared" si="2"/>
        <v>0</v>
      </c>
      <c r="V61" s="276" t="s">
        <v>393</v>
      </c>
      <c r="Y61" s="239" t="str">
        <f t="shared" si="1"/>
        <v/>
      </c>
      <c r="Z61" s="280"/>
    </row>
    <row r="62" spans="2:26">
      <c r="B62" s="254"/>
      <c r="C62" s="259"/>
      <c r="D62" s="260"/>
      <c r="E62" s="261"/>
      <c r="F62" s="253"/>
      <c r="G62" s="253"/>
      <c r="H62" s="262"/>
      <c r="I62" s="275" t="s">
        <v>393</v>
      </c>
      <c r="J62" s="275" t="s">
        <v>394</v>
      </c>
      <c r="K62" s="263"/>
      <c r="L62" s="261"/>
      <c r="M62" s="275" t="s">
        <v>394</v>
      </c>
      <c r="N62" s="264"/>
      <c r="O62" s="261"/>
      <c r="P62" s="275" t="s">
        <v>394</v>
      </c>
      <c r="Q62" s="263"/>
      <c r="R62" s="261"/>
      <c r="S62" s="454" t="s">
        <v>395</v>
      </c>
      <c r="T62" s="455"/>
      <c r="U62" s="272">
        <f t="shared" si="2"/>
        <v>0</v>
      </c>
      <c r="V62" s="276" t="s">
        <v>393</v>
      </c>
      <c r="Y62" s="239" t="str">
        <f t="shared" si="1"/>
        <v/>
      </c>
      <c r="Z62" s="280"/>
    </row>
    <row r="63" spans="2:26">
      <c r="B63" s="254"/>
      <c r="C63" s="259"/>
      <c r="D63" s="260"/>
      <c r="E63" s="261"/>
      <c r="F63" s="253"/>
      <c r="G63" s="253"/>
      <c r="H63" s="262"/>
      <c r="I63" s="275" t="s">
        <v>393</v>
      </c>
      <c r="J63" s="275" t="s">
        <v>394</v>
      </c>
      <c r="K63" s="263"/>
      <c r="L63" s="261"/>
      <c r="M63" s="275" t="s">
        <v>394</v>
      </c>
      <c r="N63" s="264"/>
      <c r="O63" s="261"/>
      <c r="P63" s="275" t="s">
        <v>394</v>
      </c>
      <c r="Q63" s="263"/>
      <c r="R63" s="261"/>
      <c r="S63" s="454" t="s">
        <v>395</v>
      </c>
      <c r="T63" s="455"/>
      <c r="U63" s="272">
        <f t="shared" si="2"/>
        <v>0</v>
      </c>
      <c r="V63" s="276" t="s">
        <v>393</v>
      </c>
      <c r="Y63" s="239" t="str">
        <f t="shared" si="1"/>
        <v/>
      </c>
      <c r="Z63" s="280"/>
    </row>
    <row r="64" spans="2:26">
      <c r="B64" s="254"/>
      <c r="C64" s="259"/>
      <c r="D64" s="260"/>
      <c r="E64" s="261"/>
      <c r="F64" s="253"/>
      <c r="G64" s="253"/>
      <c r="H64" s="262"/>
      <c r="I64" s="275" t="s">
        <v>393</v>
      </c>
      <c r="J64" s="275" t="s">
        <v>394</v>
      </c>
      <c r="K64" s="263"/>
      <c r="L64" s="261"/>
      <c r="M64" s="275" t="s">
        <v>394</v>
      </c>
      <c r="N64" s="264"/>
      <c r="O64" s="261"/>
      <c r="P64" s="275" t="s">
        <v>394</v>
      </c>
      <c r="Q64" s="263"/>
      <c r="R64" s="261"/>
      <c r="S64" s="454" t="s">
        <v>395</v>
      </c>
      <c r="T64" s="455"/>
      <c r="U64" s="272">
        <f t="shared" si="2"/>
        <v>0</v>
      </c>
      <c r="V64" s="276" t="s">
        <v>393</v>
      </c>
      <c r="Y64" s="239" t="str">
        <f t="shared" si="1"/>
        <v/>
      </c>
      <c r="Z64" s="280"/>
    </row>
    <row r="65" spans="2:31">
      <c r="B65" s="254"/>
      <c r="C65" s="259"/>
      <c r="D65" s="260"/>
      <c r="E65" s="261"/>
      <c r="F65" s="253"/>
      <c r="G65" s="253"/>
      <c r="H65" s="262"/>
      <c r="I65" s="275" t="s">
        <v>393</v>
      </c>
      <c r="J65" s="275" t="s">
        <v>394</v>
      </c>
      <c r="K65" s="263"/>
      <c r="L65" s="261"/>
      <c r="M65" s="275" t="s">
        <v>394</v>
      </c>
      <c r="N65" s="264"/>
      <c r="O65" s="261"/>
      <c r="P65" s="275" t="s">
        <v>394</v>
      </c>
      <c r="Q65" s="263"/>
      <c r="R65" s="261"/>
      <c r="S65" s="454" t="s">
        <v>395</v>
      </c>
      <c r="T65" s="455"/>
      <c r="U65" s="272">
        <f t="shared" si="2"/>
        <v>0</v>
      </c>
      <c r="V65" s="276" t="s">
        <v>393</v>
      </c>
      <c r="Y65" s="239" t="str">
        <f t="shared" si="1"/>
        <v/>
      </c>
      <c r="Z65" s="280"/>
    </row>
    <row r="66" spans="2:31">
      <c r="B66" s="254"/>
      <c r="C66" s="259"/>
      <c r="D66" s="260"/>
      <c r="E66" s="261"/>
      <c r="F66" s="253"/>
      <c r="G66" s="253"/>
      <c r="H66" s="262"/>
      <c r="I66" s="275" t="s">
        <v>393</v>
      </c>
      <c r="J66" s="275" t="s">
        <v>394</v>
      </c>
      <c r="K66" s="263"/>
      <c r="L66" s="261"/>
      <c r="M66" s="275" t="s">
        <v>394</v>
      </c>
      <c r="N66" s="264"/>
      <c r="O66" s="261"/>
      <c r="P66" s="275" t="s">
        <v>394</v>
      </c>
      <c r="Q66" s="263"/>
      <c r="R66" s="261"/>
      <c r="S66" s="454" t="s">
        <v>395</v>
      </c>
      <c r="T66" s="455"/>
      <c r="U66" s="272">
        <f t="shared" si="2"/>
        <v>0</v>
      </c>
      <c r="V66" s="276" t="s">
        <v>393</v>
      </c>
      <c r="Y66" s="239" t="str">
        <f t="shared" si="1"/>
        <v/>
      </c>
      <c r="Z66" s="280"/>
    </row>
    <row r="67" spans="2:31">
      <c r="B67" s="254"/>
      <c r="C67" s="259"/>
      <c r="D67" s="260"/>
      <c r="E67" s="261"/>
      <c r="F67" s="253"/>
      <c r="G67" s="253"/>
      <c r="H67" s="262"/>
      <c r="I67" s="275" t="s">
        <v>393</v>
      </c>
      <c r="J67" s="275" t="s">
        <v>394</v>
      </c>
      <c r="K67" s="263"/>
      <c r="L67" s="261"/>
      <c r="M67" s="275" t="s">
        <v>394</v>
      </c>
      <c r="N67" s="264"/>
      <c r="O67" s="261"/>
      <c r="P67" s="275" t="s">
        <v>394</v>
      </c>
      <c r="Q67" s="263"/>
      <c r="R67" s="261"/>
      <c r="S67" s="454" t="s">
        <v>395</v>
      </c>
      <c r="T67" s="455"/>
      <c r="U67" s="272">
        <f t="shared" si="2"/>
        <v>0</v>
      </c>
      <c r="V67" s="276" t="s">
        <v>393</v>
      </c>
      <c r="Y67" s="239" t="str">
        <f t="shared" si="1"/>
        <v/>
      </c>
      <c r="Z67" s="280"/>
    </row>
    <row r="68" spans="2:31">
      <c r="B68" s="254"/>
      <c r="C68" s="259"/>
      <c r="D68" s="260"/>
      <c r="E68" s="261"/>
      <c r="F68" s="253"/>
      <c r="G68" s="253"/>
      <c r="H68" s="262"/>
      <c r="I68" s="275" t="s">
        <v>393</v>
      </c>
      <c r="J68" s="275" t="s">
        <v>394</v>
      </c>
      <c r="K68" s="263"/>
      <c r="L68" s="261"/>
      <c r="M68" s="275" t="s">
        <v>394</v>
      </c>
      <c r="N68" s="264"/>
      <c r="O68" s="261"/>
      <c r="P68" s="275" t="s">
        <v>394</v>
      </c>
      <c r="Q68" s="263"/>
      <c r="R68" s="261"/>
      <c r="S68" s="454" t="s">
        <v>395</v>
      </c>
      <c r="T68" s="455"/>
      <c r="U68" s="272">
        <f t="shared" si="2"/>
        <v>0</v>
      </c>
      <c r="V68" s="276" t="s">
        <v>393</v>
      </c>
      <c r="Y68" s="239" t="str">
        <f t="shared" si="1"/>
        <v/>
      </c>
      <c r="Z68" s="280"/>
    </row>
    <row r="69" spans="2:31">
      <c r="B69" s="254"/>
      <c r="C69" s="259"/>
      <c r="D69" s="260"/>
      <c r="E69" s="261"/>
      <c r="F69" s="253"/>
      <c r="G69" s="253"/>
      <c r="H69" s="262"/>
      <c r="I69" s="275" t="s">
        <v>393</v>
      </c>
      <c r="J69" s="275" t="s">
        <v>394</v>
      </c>
      <c r="K69" s="263"/>
      <c r="L69" s="261"/>
      <c r="M69" s="275" t="s">
        <v>394</v>
      </c>
      <c r="N69" s="264"/>
      <c r="O69" s="261"/>
      <c r="P69" s="275" t="s">
        <v>394</v>
      </c>
      <c r="Q69" s="263"/>
      <c r="R69" s="261"/>
      <c r="S69" s="454" t="s">
        <v>395</v>
      </c>
      <c r="T69" s="455"/>
      <c r="U69" s="272">
        <f t="shared" si="2"/>
        <v>0</v>
      </c>
      <c r="V69" s="276" t="s">
        <v>393</v>
      </c>
      <c r="Y69" s="239" t="str">
        <f t="shared" si="1"/>
        <v/>
      </c>
      <c r="Z69" s="280"/>
    </row>
    <row r="70" spans="2:31">
      <c r="B70" s="254"/>
      <c r="C70" s="259"/>
      <c r="D70" s="260"/>
      <c r="E70" s="261"/>
      <c r="F70" s="253"/>
      <c r="G70" s="253"/>
      <c r="H70" s="262"/>
      <c r="I70" s="275" t="s">
        <v>393</v>
      </c>
      <c r="J70" s="275" t="s">
        <v>394</v>
      </c>
      <c r="K70" s="263"/>
      <c r="L70" s="261"/>
      <c r="M70" s="275" t="s">
        <v>394</v>
      </c>
      <c r="N70" s="264"/>
      <c r="O70" s="261"/>
      <c r="P70" s="275" t="s">
        <v>394</v>
      </c>
      <c r="Q70" s="263"/>
      <c r="R70" s="261"/>
      <c r="S70" s="454" t="s">
        <v>395</v>
      </c>
      <c r="T70" s="455"/>
      <c r="U70" s="272">
        <f t="shared" si="2"/>
        <v>0</v>
      </c>
      <c r="V70" s="276" t="s">
        <v>393</v>
      </c>
      <c r="Y70" s="239" t="str">
        <f t="shared" si="1"/>
        <v/>
      </c>
      <c r="Z70" s="280"/>
    </row>
    <row r="71" spans="2:31">
      <c r="B71" s="254"/>
      <c r="C71" s="259"/>
      <c r="D71" s="260"/>
      <c r="E71" s="261"/>
      <c r="F71" s="253"/>
      <c r="G71" s="253"/>
      <c r="H71" s="262"/>
      <c r="I71" s="275" t="s">
        <v>393</v>
      </c>
      <c r="J71" s="275" t="s">
        <v>394</v>
      </c>
      <c r="K71" s="263"/>
      <c r="L71" s="261"/>
      <c r="M71" s="275" t="s">
        <v>394</v>
      </c>
      <c r="N71" s="264"/>
      <c r="O71" s="261"/>
      <c r="P71" s="275" t="s">
        <v>394</v>
      </c>
      <c r="Q71" s="263"/>
      <c r="R71" s="261"/>
      <c r="S71" s="454" t="s">
        <v>395</v>
      </c>
      <c r="T71" s="455"/>
      <c r="U71" s="272">
        <f t="shared" si="2"/>
        <v>0</v>
      </c>
      <c r="V71" s="276" t="s">
        <v>393</v>
      </c>
      <c r="Y71" s="239" t="str">
        <f t="shared" si="1"/>
        <v/>
      </c>
      <c r="Z71" s="280"/>
    </row>
    <row r="72" spans="2:31">
      <c r="B72" s="254"/>
      <c r="C72" s="259"/>
      <c r="D72" s="260"/>
      <c r="E72" s="261"/>
      <c r="F72" s="253"/>
      <c r="G72" s="253"/>
      <c r="H72" s="262"/>
      <c r="I72" s="275" t="s">
        <v>393</v>
      </c>
      <c r="J72" s="275" t="s">
        <v>394</v>
      </c>
      <c r="K72" s="263"/>
      <c r="L72" s="261"/>
      <c r="M72" s="275" t="s">
        <v>394</v>
      </c>
      <c r="N72" s="264"/>
      <c r="O72" s="261"/>
      <c r="P72" s="275" t="s">
        <v>394</v>
      </c>
      <c r="Q72" s="263"/>
      <c r="R72" s="261"/>
      <c r="S72" s="454" t="s">
        <v>395</v>
      </c>
      <c r="T72" s="455"/>
      <c r="U72" s="272">
        <f t="shared" si="2"/>
        <v>0</v>
      </c>
      <c r="V72" s="276" t="s">
        <v>393</v>
      </c>
      <c r="Y72" s="239" t="str">
        <f t="shared" si="1"/>
        <v/>
      </c>
      <c r="Z72" s="280"/>
    </row>
    <row r="73" spans="2:31">
      <c r="B73" s="254"/>
      <c r="C73" s="259"/>
      <c r="D73" s="260"/>
      <c r="E73" s="261"/>
      <c r="F73" s="253"/>
      <c r="G73" s="253"/>
      <c r="H73" s="262"/>
      <c r="I73" s="275" t="s">
        <v>393</v>
      </c>
      <c r="J73" s="275" t="s">
        <v>394</v>
      </c>
      <c r="K73" s="263"/>
      <c r="L73" s="261"/>
      <c r="M73" s="275" t="s">
        <v>394</v>
      </c>
      <c r="N73" s="264"/>
      <c r="O73" s="261"/>
      <c r="P73" s="275" t="s">
        <v>394</v>
      </c>
      <c r="Q73" s="263"/>
      <c r="R73" s="261"/>
      <c r="S73" s="454" t="s">
        <v>395</v>
      </c>
      <c r="T73" s="455"/>
      <c r="U73" s="272">
        <f t="shared" si="2"/>
        <v>0</v>
      </c>
      <c r="V73" s="276" t="s">
        <v>393</v>
      </c>
      <c r="Y73" s="239" t="str">
        <f t="shared" si="1"/>
        <v/>
      </c>
      <c r="Z73" s="280"/>
    </row>
    <row r="74" spans="2:31">
      <c r="B74" s="254"/>
      <c r="C74" s="262"/>
      <c r="D74" s="260"/>
      <c r="E74" s="261"/>
      <c r="F74" s="253"/>
      <c r="G74" s="253"/>
      <c r="H74" s="262"/>
      <c r="I74" s="275" t="s">
        <v>393</v>
      </c>
      <c r="J74" s="275" t="s">
        <v>394</v>
      </c>
      <c r="K74" s="263"/>
      <c r="L74" s="261"/>
      <c r="M74" s="275" t="s">
        <v>394</v>
      </c>
      <c r="N74" s="264"/>
      <c r="O74" s="261"/>
      <c r="P74" s="275" t="s">
        <v>394</v>
      </c>
      <c r="Q74" s="263"/>
      <c r="R74" s="261"/>
      <c r="S74" s="454" t="s">
        <v>395</v>
      </c>
      <c r="T74" s="455"/>
      <c r="U74" s="272">
        <f t="shared" si="2"/>
        <v>0</v>
      </c>
      <c r="V74" s="276" t="s">
        <v>393</v>
      </c>
      <c r="Y74" s="239" t="str">
        <f t="shared" si="1"/>
        <v/>
      </c>
      <c r="Z74" s="280"/>
    </row>
    <row r="75" spans="2:31">
      <c r="B75" s="265"/>
      <c r="C75" s="262"/>
      <c r="D75" s="260"/>
      <c r="E75" s="261"/>
      <c r="F75" s="253"/>
      <c r="G75" s="253"/>
      <c r="H75" s="262"/>
      <c r="I75" s="275" t="s">
        <v>393</v>
      </c>
      <c r="J75" s="275" t="s">
        <v>394</v>
      </c>
      <c r="K75" s="263"/>
      <c r="L75" s="261"/>
      <c r="M75" s="275" t="s">
        <v>394</v>
      </c>
      <c r="N75" s="264"/>
      <c r="O75" s="261"/>
      <c r="P75" s="275" t="s">
        <v>394</v>
      </c>
      <c r="Q75" s="263"/>
      <c r="R75" s="261"/>
      <c r="S75" s="454" t="s">
        <v>395</v>
      </c>
      <c r="T75" s="455"/>
      <c r="U75" s="272">
        <f t="shared" si="2"/>
        <v>0</v>
      </c>
      <c r="V75" s="276" t="s">
        <v>393</v>
      </c>
      <c r="Y75" s="239" t="str">
        <f t="shared" si="1"/>
        <v/>
      </c>
      <c r="Z75" s="280"/>
    </row>
    <row r="76" spans="2:31" ht="23" thickBot="1">
      <c r="B76" s="266"/>
      <c r="C76" s="267"/>
      <c r="D76" s="268"/>
      <c r="E76" s="269"/>
      <c r="F76" s="269"/>
      <c r="G76" s="269"/>
      <c r="H76" s="267"/>
      <c r="I76" s="277" t="s">
        <v>345</v>
      </c>
      <c r="J76" s="277" t="s">
        <v>394</v>
      </c>
      <c r="K76" s="270"/>
      <c r="L76" s="269"/>
      <c r="M76" s="277" t="s">
        <v>394</v>
      </c>
      <c r="N76" s="271"/>
      <c r="O76" s="269"/>
      <c r="P76" s="277" t="s">
        <v>394</v>
      </c>
      <c r="Q76" s="270"/>
      <c r="R76" s="269"/>
      <c r="S76" s="456" t="s">
        <v>395</v>
      </c>
      <c r="T76" s="457"/>
      <c r="U76" s="278">
        <f t="shared" ref="U76" si="3">PRODUCT(H76,K76,N76,Q76)</f>
        <v>0</v>
      </c>
      <c r="V76" s="279" t="s">
        <v>345</v>
      </c>
      <c r="Y76" s="239" t="str">
        <f t="shared" si="1"/>
        <v/>
      </c>
      <c r="Z76" s="280"/>
    </row>
    <row r="77" spans="2:31">
      <c r="B77" s="17"/>
      <c r="C77" s="17"/>
      <c r="D77" s="17"/>
      <c r="E77" s="240"/>
      <c r="F77" s="240"/>
      <c r="G77" s="240"/>
      <c r="H77" s="241"/>
      <c r="I77" s="242"/>
      <c r="J77" s="242"/>
      <c r="K77" s="243"/>
      <c r="L77" s="241"/>
      <c r="M77" s="242"/>
      <c r="N77" s="242"/>
      <c r="O77" s="242"/>
      <c r="P77" s="242"/>
      <c r="Q77" s="243"/>
      <c r="R77" s="241"/>
      <c r="S77" s="244"/>
      <c r="T77" s="242"/>
      <c r="U77" s="245"/>
      <c r="V77" s="246"/>
    </row>
    <row r="78" spans="2:31">
      <c r="B78" s="17"/>
      <c r="C78" s="17"/>
      <c r="D78" s="17"/>
      <c r="E78" s="247"/>
      <c r="F78" s="247"/>
      <c r="G78" s="247"/>
      <c r="H78" s="247"/>
      <c r="I78" s="247"/>
      <c r="J78" s="247"/>
      <c r="K78" s="247"/>
      <c r="L78" s="247"/>
      <c r="M78" s="247"/>
      <c r="N78" s="247"/>
      <c r="O78" s="247"/>
      <c r="P78" s="247"/>
      <c r="Q78" s="247"/>
      <c r="R78" s="247"/>
      <c r="S78" s="247"/>
      <c r="T78" s="247"/>
      <c r="U78" s="247"/>
      <c r="V78" s="247"/>
      <c r="W78" s="16"/>
    </row>
    <row r="79" spans="2:31">
      <c r="B79" s="17"/>
      <c r="C79" s="17"/>
      <c r="D79" s="17"/>
      <c r="E79" s="247"/>
      <c r="F79" s="247"/>
      <c r="G79" s="247"/>
      <c r="H79" s="247"/>
      <c r="I79" s="247"/>
      <c r="J79" s="247"/>
      <c r="K79" s="247"/>
      <c r="L79" s="247"/>
      <c r="M79" s="247"/>
      <c r="N79" s="247"/>
      <c r="O79" s="247"/>
      <c r="P79" s="247"/>
      <c r="Q79" s="247"/>
      <c r="R79" s="247"/>
      <c r="S79" s="247"/>
      <c r="T79" s="247"/>
      <c r="U79" s="247"/>
      <c r="V79" s="247"/>
      <c r="X79" s="247"/>
      <c r="Y79" s="247"/>
      <c r="Z79" s="247"/>
      <c r="AA79" s="247"/>
      <c r="AB79" s="247"/>
      <c r="AC79" s="247"/>
      <c r="AD79" s="247"/>
      <c r="AE79" s="247"/>
    </row>
    <row r="80" spans="2:31">
      <c r="B80" s="17"/>
      <c r="C80" s="17"/>
      <c r="D80" s="17"/>
      <c r="E80" s="247"/>
      <c r="F80" s="247"/>
      <c r="G80" s="247"/>
      <c r="H80" s="247"/>
      <c r="I80" s="247"/>
      <c r="J80" s="247"/>
      <c r="K80" s="247"/>
      <c r="L80" s="247"/>
      <c r="M80" s="247"/>
      <c r="N80" s="247"/>
      <c r="O80" s="247"/>
      <c r="P80" s="247"/>
      <c r="Q80" s="247"/>
      <c r="R80" s="247"/>
      <c r="S80" s="247"/>
      <c r="T80" s="247"/>
      <c r="U80" s="247"/>
      <c r="V80" s="247"/>
      <c r="X80" s="247"/>
      <c r="Y80" s="247"/>
      <c r="Z80" s="247"/>
      <c r="AA80" s="247"/>
      <c r="AB80" s="247"/>
      <c r="AC80" s="247"/>
      <c r="AD80" s="247"/>
      <c r="AE80" s="247"/>
    </row>
    <row r="81" spans="2:31">
      <c r="B81" s="17"/>
      <c r="C81" s="17"/>
      <c r="D81" s="17"/>
      <c r="E81" s="247"/>
      <c r="F81" s="247"/>
      <c r="G81" s="247"/>
      <c r="H81" s="247"/>
      <c r="I81" s="247"/>
      <c r="J81" s="247"/>
      <c r="K81" s="247"/>
      <c r="L81" s="247"/>
      <c r="M81" s="247"/>
      <c r="N81" s="247"/>
      <c r="O81" s="247"/>
      <c r="P81" s="247"/>
      <c r="Q81" s="247"/>
      <c r="R81" s="247"/>
      <c r="S81" s="247"/>
      <c r="T81" s="247"/>
      <c r="U81" s="247"/>
      <c r="V81" s="247"/>
      <c r="W81" s="16"/>
      <c r="X81" s="247"/>
      <c r="Y81" s="247"/>
      <c r="Z81" s="247"/>
      <c r="AA81" s="247"/>
      <c r="AB81" s="247"/>
      <c r="AC81" s="247"/>
      <c r="AD81" s="247"/>
      <c r="AE81" s="247"/>
    </row>
    <row r="82" spans="2:31">
      <c r="B82" s="247"/>
      <c r="C82" s="247"/>
      <c r="D82" s="247"/>
      <c r="E82" s="247"/>
      <c r="F82" s="247"/>
      <c r="G82" s="247"/>
      <c r="H82" s="247"/>
      <c r="I82" s="247"/>
      <c r="J82" s="247"/>
      <c r="K82" s="247"/>
      <c r="L82" s="247"/>
      <c r="M82" s="247"/>
      <c r="N82" s="247"/>
      <c r="O82" s="247"/>
      <c r="P82" s="247"/>
      <c r="Q82" s="247"/>
      <c r="R82" s="247"/>
      <c r="S82" s="247"/>
      <c r="T82" s="247"/>
      <c r="U82" s="247"/>
      <c r="V82" s="247"/>
      <c r="X82" s="247"/>
      <c r="Y82" s="247"/>
      <c r="Z82" s="247"/>
      <c r="AA82" s="247"/>
      <c r="AB82" s="247"/>
      <c r="AC82" s="247"/>
      <c r="AD82" s="247"/>
      <c r="AE82" s="247"/>
    </row>
    <row r="83" spans="2:31">
      <c r="B83" s="247"/>
      <c r="C83" s="247"/>
      <c r="D83" s="247"/>
      <c r="E83" s="247"/>
      <c r="F83" s="247"/>
      <c r="G83" s="247"/>
      <c r="H83" s="247"/>
      <c r="I83" s="247"/>
      <c r="J83" s="247"/>
      <c r="K83" s="247"/>
      <c r="L83" s="247"/>
      <c r="M83" s="247"/>
      <c r="N83" s="247"/>
      <c r="O83" s="247"/>
      <c r="P83" s="247"/>
      <c r="Q83" s="247"/>
      <c r="R83" s="247"/>
      <c r="S83" s="247"/>
      <c r="T83" s="247"/>
      <c r="U83" s="247"/>
      <c r="V83" s="247"/>
      <c r="X83" s="247"/>
      <c r="Y83" s="247"/>
      <c r="Z83" s="247"/>
      <c r="AA83" s="247"/>
      <c r="AB83" s="247"/>
      <c r="AC83" s="247"/>
      <c r="AD83" s="247"/>
      <c r="AE83" s="247"/>
    </row>
    <row r="84" spans="2:31">
      <c r="B84" s="247"/>
      <c r="C84" s="247"/>
      <c r="D84" s="247"/>
      <c r="E84" s="247"/>
      <c r="F84" s="247"/>
      <c r="G84" s="247"/>
      <c r="H84" s="247"/>
      <c r="I84" s="247"/>
      <c r="J84" s="247"/>
      <c r="K84" s="247"/>
      <c r="L84" s="247"/>
      <c r="M84" s="247"/>
      <c r="N84" s="247"/>
      <c r="O84" s="247"/>
      <c r="P84" s="247"/>
      <c r="Q84" s="247"/>
      <c r="R84" s="247"/>
      <c r="S84" s="247"/>
      <c r="T84" s="247"/>
      <c r="U84" s="247"/>
      <c r="V84" s="247"/>
      <c r="W84" s="16"/>
      <c r="X84" s="247"/>
      <c r="Y84" s="247"/>
      <c r="Z84" s="247"/>
      <c r="AA84" s="247"/>
      <c r="AB84" s="247"/>
      <c r="AC84" s="247"/>
      <c r="AD84" s="247"/>
      <c r="AE84" s="247"/>
    </row>
    <row r="85" spans="2:31">
      <c r="B85" s="247"/>
      <c r="C85" s="247"/>
      <c r="D85" s="247"/>
      <c r="E85" s="247"/>
      <c r="F85" s="247"/>
      <c r="G85" s="247"/>
      <c r="H85" s="247"/>
      <c r="I85" s="247"/>
      <c r="J85" s="247"/>
      <c r="K85" s="247"/>
      <c r="L85" s="247"/>
      <c r="M85" s="247"/>
      <c r="N85" s="247"/>
      <c r="O85" s="247"/>
      <c r="P85" s="247"/>
      <c r="Q85" s="247"/>
      <c r="R85" s="247"/>
      <c r="S85" s="247"/>
      <c r="T85" s="247"/>
      <c r="U85" s="247"/>
      <c r="V85" s="247"/>
      <c r="X85" s="247"/>
      <c r="Y85" s="247"/>
      <c r="Z85" s="247"/>
      <c r="AA85" s="247"/>
      <c r="AB85" s="247"/>
      <c r="AC85" s="247"/>
      <c r="AD85" s="247"/>
      <c r="AE85" s="247"/>
    </row>
    <row r="86" spans="2:31">
      <c r="B86" s="247"/>
      <c r="C86" s="247"/>
      <c r="D86" s="247"/>
      <c r="E86" s="247"/>
      <c r="F86" s="247"/>
      <c r="G86" s="247"/>
      <c r="H86" s="247"/>
      <c r="I86" s="247"/>
      <c r="J86" s="247"/>
      <c r="K86" s="247"/>
      <c r="L86" s="247"/>
      <c r="M86" s="247"/>
      <c r="N86" s="247"/>
      <c r="O86" s="247"/>
      <c r="P86" s="247"/>
      <c r="Q86" s="247"/>
      <c r="R86" s="247"/>
      <c r="S86" s="247"/>
      <c r="T86" s="247"/>
      <c r="U86" s="247"/>
      <c r="V86" s="247"/>
      <c r="X86" s="247"/>
      <c r="Y86" s="247"/>
      <c r="Z86" s="247"/>
      <c r="AA86" s="247"/>
      <c r="AB86" s="247"/>
      <c r="AC86" s="247"/>
      <c r="AD86" s="247"/>
      <c r="AE86" s="247"/>
    </row>
    <row r="87" spans="2:31">
      <c r="B87" s="247"/>
      <c r="C87" s="247"/>
      <c r="D87" s="247"/>
      <c r="E87" s="247"/>
      <c r="F87" s="247"/>
      <c r="G87" s="247"/>
      <c r="H87" s="247"/>
      <c r="I87" s="247"/>
      <c r="J87" s="247"/>
      <c r="K87" s="247"/>
      <c r="L87" s="247"/>
      <c r="M87" s="247"/>
      <c r="N87" s="247"/>
      <c r="O87" s="247"/>
      <c r="P87" s="247"/>
      <c r="Q87" s="247"/>
      <c r="R87" s="247"/>
      <c r="S87" s="247"/>
      <c r="T87" s="247"/>
      <c r="U87" s="247"/>
      <c r="V87" s="247"/>
      <c r="W87" s="16"/>
      <c r="X87" s="247"/>
      <c r="Y87" s="247"/>
      <c r="Z87" s="247"/>
      <c r="AA87" s="247"/>
      <c r="AB87" s="247"/>
      <c r="AC87" s="247"/>
      <c r="AD87" s="247"/>
      <c r="AE87" s="247"/>
    </row>
    <row r="88" spans="2:31">
      <c r="B88" s="247"/>
      <c r="C88" s="247"/>
      <c r="D88" s="247"/>
      <c r="E88" s="247"/>
      <c r="F88" s="247"/>
      <c r="G88" s="247"/>
      <c r="H88" s="247"/>
      <c r="I88" s="247"/>
      <c r="J88" s="247"/>
      <c r="K88" s="247"/>
      <c r="L88" s="247"/>
      <c r="M88" s="247"/>
      <c r="N88" s="247"/>
      <c r="O88" s="247"/>
      <c r="P88" s="247"/>
      <c r="Q88" s="247"/>
      <c r="R88" s="247"/>
      <c r="S88" s="247"/>
      <c r="T88" s="247"/>
      <c r="U88" s="247"/>
      <c r="V88" s="247"/>
      <c r="X88" s="247"/>
      <c r="Y88" s="247"/>
      <c r="Z88" s="247"/>
      <c r="AA88" s="247"/>
      <c r="AB88" s="247"/>
      <c r="AC88" s="247"/>
      <c r="AD88" s="247"/>
      <c r="AE88" s="247"/>
    </row>
    <row r="89" spans="2:31">
      <c r="B89" s="247"/>
      <c r="C89" s="247"/>
      <c r="D89" s="247"/>
      <c r="E89" s="247"/>
      <c r="F89" s="247"/>
      <c r="G89" s="247"/>
      <c r="H89" s="247"/>
      <c r="I89" s="247"/>
      <c r="J89" s="247"/>
      <c r="K89" s="247"/>
      <c r="L89" s="247"/>
      <c r="M89" s="247"/>
      <c r="N89" s="247"/>
      <c r="O89" s="247"/>
      <c r="P89" s="247"/>
      <c r="Q89" s="247"/>
      <c r="R89" s="247"/>
      <c r="S89" s="247"/>
      <c r="T89" s="247"/>
      <c r="U89" s="247"/>
      <c r="V89" s="247"/>
      <c r="X89" s="247"/>
      <c r="Y89" s="247"/>
      <c r="Z89" s="247"/>
      <c r="AA89" s="247"/>
      <c r="AB89" s="247"/>
      <c r="AC89" s="247"/>
      <c r="AD89" s="247"/>
      <c r="AE89" s="247"/>
    </row>
    <row r="90" spans="2:31">
      <c r="B90" s="247"/>
      <c r="C90" s="247"/>
      <c r="D90" s="247"/>
      <c r="E90" s="247"/>
      <c r="F90" s="247"/>
      <c r="G90" s="247"/>
      <c r="H90" s="247"/>
      <c r="I90" s="247"/>
      <c r="J90" s="247"/>
      <c r="K90" s="247"/>
      <c r="L90" s="247"/>
      <c r="M90" s="247"/>
      <c r="N90" s="247"/>
      <c r="O90" s="247"/>
      <c r="P90" s="247"/>
      <c r="Q90" s="247"/>
      <c r="R90" s="247"/>
      <c r="S90" s="247"/>
      <c r="T90" s="247"/>
      <c r="U90" s="247"/>
      <c r="V90" s="247"/>
      <c r="W90" s="16"/>
      <c r="X90" s="247"/>
      <c r="Y90" s="247"/>
      <c r="Z90" s="247"/>
      <c r="AA90" s="247"/>
      <c r="AB90" s="247"/>
      <c r="AC90" s="247"/>
      <c r="AD90" s="247"/>
      <c r="AE90" s="247"/>
    </row>
    <row r="91" spans="2:31">
      <c r="B91" s="247"/>
      <c r="C91" s="247"/>
      <c r="D91" s="247"/>
      <c r="E91" s="247"/>
      <c r="F91" s="247"/>
      <c r="G91" s="247"/>
      <c r="H91" s="247"/>
      <c r="I91" s="247"/>
      <c r="J91" s="247"/>
      <c r="K91" s="247"/>
      <c r="L91" s="247"/>
      <c r="M91" s="247"/>
      <c r="N91" s="247"/>
      <c r="O91" s="247"/>
      <c r="P91" s="247"/>
      <c r="Q91" s="247"/>
      <c r="R91" s="247"/>
      <c r="S91" s="247"/>
      <c r="T91" s="247"/>
      <c r="U91" s="247"/>
      <c r="V91" s="247"/>
      <c r="X91" s="247"/>
      <c r="Y91" s="247"/>
      <c r="Z91" s="247"/>
      <c r="AA91" s="247"/>
      <c r="AB91" s="247"/>
      <c r="AC91" s="247"/>
      <c r="AD91" s="247"/>
      <c r="AE91" s="247"/>
    </row>
    <row r="92" spans="2:31">
      <c r="B92" s="248"/>
      <c r="C92" s="248"/>
      <c r="D92" s="249"/>
      <c r="E92" s="249"/>
      <c r="F92" s="249"/>
      <c r="G92" s="249"/>
      <c r="H92" s="249"/>
      <c r="I92" s="249"/>
      <c r="J92" s="249"/>
      <c r="K92" s="249"/>
      <c r="L92" s="249"/>
      <c r="M92" s="249"/>
      <c r="N92" s="249"/>
      <c r="O92" s="249"/>
      <c r="P92" s="249"/>
      <c r="Q92" s="249"/>
      <c r="R92" s="249"/>
      <c r="S92" s="249"/>
      <c r="T92" s="249"/>
      <c r="U92" s="250"/>
      <c r="V92" s="16"/>
      <c r="X92" s="247"/>
      <c r="Y92" s="247"/>
      <c r="Z92" s="247"/>
      <c r="AA92" s="247"/>
      <c r="AB92" s="247"/>
      <c r="AC92" s="247"/>
      <c r="AD92" s="247"/>
      <c r="AE92" s="247"/>
    </row>
    <row r="93" spans="2:31">
      <c r="W93" s="16"/>
    </row>
    <row r="95" spans="2:31">
      <c r="Y95" s="15"/>
      <c r="Z95" s="251"/>
      <c r="AB95" s="15"/>
      <c r="AC95" s="251"/>
      <c r="AE95" s="15"/>
    </row>
    <row r="96" spans="2:31">
      <c r="Y96" s="15"/>
      <c r="Z96" s="251"/>
      <c r="AB96" s="15"/>
      <c r="AC96" s="251"/>
      <c r="AE96" s="15"/>
    </row>
    <row r="97" spans="23:32">
      <c r="W97" s="247"/>
      <c r="Y97" s="15"/>
      <c r="Z97" s="251"/>
      <c r="AB97" s="15"/>
      <c r="AC97" s="251"/>
      <c r="AE97" s="15"/>
      <c r="AF97" s="247"/>
    </row>
    <row r="98" spans="23:32">
      <c r="W98" s="247"/>
      <c r="Y98" s="15"/>
      <c r="Z98" s="251"/>
      <c r="AB98" s="15"/>
      <c r="AC98" s="251"/>
      <c r="AE98" s="15"/>
      <c r="AF98" s="247"/>
    </row>
    <row r="99" spans="23:32">
      <c r="W99" s="247"/>
      <c r="Y99" s="15"/>
      <c r="Z99" s="251"/>
      <c r="AB99" s="15"/>
      <c r="AC99" s="251"/>
      <c r="AE99" s="15"/>
      <c r="AF99" s="247"/>
    </row>
    <row r="100" spans="23:32" ht="9" customHeight="1">
      <c r="W100" s="247"/>
      <c r="Y100" s="15"/>
      <c r="Z100" s="251"/>
      <c r="AB100" s="15"/>
      <c r="AC100" s="251"/>
      <c r="AE100" s="15"/>
      <c r="AF100" s="247"/>
    </row>
    <row r="101" spans="23:32">
      <c r="W101" s="247"/>
      <c r="Y101" s="15"/>
      <c r="Z101" s="251"/>
      <c r="AB101" s="15"/>
      <c r="AC101" s="251"/>
      <c r="AE101" s="15"/>
      <c r="AF101" s="247"/>
    </row>
    <row r="102" spans="23:32">
      <c r="W102" s="247"/>
      <c r="Y102" s="15"/>
      <c r="Z102" s="251"/>
      <c r="AB102" s="15"/>
      <c r="AC102" s="251"/>
      <c r="AE102" s="15"/>
      <c r="AF102" s="247"/>
    </row>
    <row r="103" spans="23:32">
      <c r="W103" s="247"/>
      <c r="Y103" s="15"/>
      <c r="Z103" s="251"/>
      <c r="AB103" s="15"/>
      <c r="AC103" s="251"/>
      <c r="AE103" s="15"/>
      <c r="AF103" s="247"/>
    </row>
    <row r="104" spans="23:32">
      <c r="W104" s="247"/>
      <c r="Y104" s="15"/>
      <c r="AF104" s="247"/>
    </row>
    <row r="105" spans="23:32">
      <c r="W105" s="247"/>
      <c r="Y105" s="15"/>
      <c r="AF105" s="247"/>
    </row>
    <row r="106" spans="23:32" ht="14.5" customHeight="1">
      <c r="W106" s="247"/>
      <c r="AF106" s="247"/>
    </row>
    <row r="107" spans="23:32" ht="7.4" customHeight="1">
      <c r="W107" s="247"/>
      <c r="AF107" s="247"/>
    </row>
    <row r="108" spans="23:32" ht="14.5" customHeight="1">
      <c r="W108" s="247"/>
      <c r="AF108" s="247"/>
    </row>
    <row r="109" spans="23:32" ht="8.15" customHeight="1">
      <c r="W109" s="247"/>
      <c r="AB109" s="252"/>
      <c r="AF109" s="247"/>
    </row>
    <row r="110" spans="23:32">
      <c r="W110" s="247"/>
      <c r="AB110" s="252"/>
      <c r="AF110" s="247"/>
    </row>
    <row r="111" spans="23:32">
      <c r="W111" s="16"/>
      <c r="AB111" s="252"/>
    </row>
    <row r="112" spans="23:32">
      <c r="AB112" s="252"/>
    </row>
    <row r="113" spans="2:32">
      <c r="AB113" s="252"/>
      <c r="AF113" s="251"/>
    </row>
    <row r="114" spans="2:32">
      <c r="AB114" s="252"/>
      <c r="AF114" s="251"/>
    </row>
    <row r="115" spans="2:32">
      <c r="AB115" s="252"/>
      <c r="AF115" s="251"/>
    </row>
    <row r="116" spans="2:32">
      <c r="AB116" s="252"/>
      <c r="AF116" s="251"/>
    </row>
    <row r="117" spans="2:32">
      <c r="AF117" s="251"/>
    </row>
    <row r="118" spans="2:32">
      <c r="B118" s="18"/>
      <c r="C118" s="18"/>
      <c r="D118" s="18"/>
      <c r="AF118" s="251"/>
    </row>
    <row r="119" spans="2:32">
      <c r="B119" s="18"/>
      <c r="C119" s="18"/>
      <c r="D119" s="18"/>
      <c r="AF119" s="251"/>
    </row>
    <row r="120" spans="2:32">
      <c r="B120" s="18"/>
      <c r="C120" s="18"/>
      <c r="D120" s="18"/>
      <c r="AF120" s="251"/>
    </row>
    <row r="121" spans="2:32">
      <c r="B121" s="18"/>
      <c r="C121" s="18"/>
      <c r="D121" s="18"/>
      <c r="AF121" s="251"/>
    </row>
    <row r="137" spans="2:41" s="18" customFormat="1">
      <c r="B137" s="13"/>
      <c r="C137" s="13"/>
      <c r="D137" s="13"/>
      <c r="H137" s="13"/>
      <c r="K137" s="13"/>
      <c r="L137" s="13"/>
      <c r="Q137" s="13"/>
      <c r="R137" s="13"/>
      <c r="U137" s="13"/>
      <c r="V137" s="13"/>
      <c r="W137" s="13"/>
      <c r="X137" s="13"/>
      <c r="Y137" s="13"/>
      <c r="Z137" s="13"/>
      <c r="AA137" s="13"/>
      <c r="AB137" s="13"/>
      <c r="AC137" s="13"/>
      <c r="AD137" s="13"/>
      <c r="AE137" s="13"/>
      <c r="AF137" s="13"/>
      <c r="AG137" s="13"/>
      <c r="AH137" s="13"/>
      <c r="AI137" s="13"/>
      <c r="AJ137" s="13"/>
      <c r="AK137" s="13"/>
      <c r="AL137" s="13"/>
      <c r="AM137" s="13"/>
      <c r="AN137" s="13"/>
      <c r="AO137" s="13"/>
    </row>
    <row r="138" spans="2:41" s="18" customFormat="1">
      <c r="B138" s="13"/>
      <c r="C138" s="13"/>
      <c r="D138" s="13"/>
      <c r="H138" s="13"/>
      <c r="K138" s="13"/>
      <c r="L138" s="13"/>
      <c r="Q138" s="13"/>
      <c r="R138" s="13"/>
      <c r="U138" s="13"/>
      <c r="V138" s="13"/>
      <c r="W138" s="13"/>
      <c r="X138" s="13"/>
      <c r="Y138" s="13"/>
      <c r="Z138" s="13"/>
      <c r="AA138" s="13"/>
      <c r="AB138" s="13"/>
      <c r="AC138" s="13"/>
      <c r="AD138" s="13"/>
      <c r="AE138" s="13"/>
      <c r="AF138" s="13"/>
      <c r="AG138" s="13"/>
      <c r="AH138" s="13"/>
      <c r="AI138" s="13"/>
      <c r="AJ138" s="13"/>
      <c r="AK138" s="13"/>
      <c r="AL138" s="13"/>
      <c r="AM138" s="13"/>
      <c r="AN138" s="13"/>
      <c r="AO138" s="13"/>
    </row>
    <row r="139" spans="2:41" s="18" customFormat="1">
      <c r="B139" s="13"/>
      <c r="C139" s="13"/>
      <c r="D139" s="13"/>
      <c r="H139" s="13"/>
      <c r="K139" s="13"/>
      <c r="L139" s="13"/>
      <c r="Q139" s="13"/>
      <c r="R139" s="13"/>
      <c r="U139" s="13"/>
      <c r="V139" s="13"/>
      <c r="W139" s="13"/>
      <c r="X139" s="13"/>
      <c r="Y139" s="13"/>
      <c r="Z139" s="13"/>
      <c r="AA139" s="13"/>
      <c r="AB139" s="13"/>
      <c r="AC139" s="13"/>
      <c r="AD139" s="13"/>
      <c r="AE139" s="13"/>
      <c r="AF139" s="13"/>
      <c r="AG139" s="13"/>
      <c r="AH139" s="13"/>
      <c r="AI139" s="13"/>
      <c r="AJ139" s="13"/>
      <c r="AK139" s="13"/>
      <c r="AL139" s="13"/>
      <c r="AM139" s="13"/>
      <c r="AN139" s="13"/>
      <c r="AO139" s="13"/>
    </row>
    <row r="140" spans="2:41" s="18" customFormat="1">
      <c r="B140" s="13"/>
      <c r="C140" s="13"/>
      <c r="D140" s="13"/>
      <c r="H140" s="13"/>
      <c r="K140" s="13"/>
      <c r="L140" s="13"/>
      <c r="Q140" s="13"/>
      <c r="R140" s="13"/>
      <c r="U140" s="13"/>
      <c r="V140" s="13"/>
      <c r="W140" s="13"/>
      <c r="X140" s="13"/>
      <c r="Y140" s="13"/>
      <c r="Z140" s="13"/>
      <c r="AA140" s="13"/>
      <c r="AB140" s="13"/>
      <c r="AC140" s="13"/>
      <c r="AD140" s="13"/>
      <c r="AE140" s="13"/>
      <c r="AF140" s="13"/>
      <c r="AG140" s="13"/>
      <c r="AH140" s="13"/>
      <c r="AI140" s="13"/>
      <c r="AJ140" s="13"/>
      <c r="AK140" s="13"/>
      <c r="AL140" s="13"/>
      <c r="AM140" s="13"/>
      <c r="AN140" s="13"/>
      <c r="AO140" s="13"/>
    </row>
  </sheetData>
  <sheetProtection algorithmName="SHA-512" hashValue="kAAvXaLwYilq6hmL0ltEX1z7b+OGCVHU0i3KaFLFBJw8V+Yq9J1j3AyZOqf4sJPkt7vO+07QsinCBoTqrtkC+g==" saltValue="u3Qw6ATymy9ojJUSbpll/A==" spinCount="100000" sheet="1" formatCells="0" insertRows="0" selectLockedCells="1"/>
  <mergeCells count="126">
    <mergeCell ref="S69:T69"/>
    <mergeCell ref="S70:T70"/>
    <mergeCell ref="S71:T71"/>
    <mergeCell ref="S72:T72"/>
    <mergeCell ref="S73:T73"/>
    <mergeCell ref="B1:W1"/>
    <mergeCell ref="C3:D3"/>
    <mergeCell ref="F3:G4"/>
    <mergeCell ref="H3:I4"/>
    <mergeCell ref="K3:L4"/>
    <mergeCell ref="M3:N4"/>
    <mergeCell ref="P3:R4"/>
    <mergeCell ref="S3:U4"/>
    <mergeCell ref="V3:V4"/>
    <mergeCell ref="B5:D5"/>
    <mergeCell ref="B6:D32"/>
    <mergeCell ref="F8:H10"/>
    <mergeCell ref="I8:L10"/>
    <mergeCell ref="N8:O8"/>
    <mergeCell ref="P8:T8"/>
    <mergeCell ref="I13:K14"/>
    <mergeCell ref="L13:L14"/>
    <mergeCell ref="P13:T13"/>
    <mergeCell ref="P14:T14"/>
    <mergeCell ref="P20:T20"/>
    <mergeCell ref="F21:H22"/>
    <mergeCell ref="I21:K22"/>
    <mergeCell ref="L21:L22"/>
    <mergeCell ref="P21:T21"/>
    <mergeCell ref="P22:T22"/>
    <mergeCell ref="P23:T23"/>
    <mergeCell ref="P24:T24"/>
    <mergeCell ref="F25:H26"/>
    <mergeCell ref="I25:K26"/>
    <mergeCell ref="L25:L26"/>
    <mergeCell ref="P25:T25"/>
    <mergeCell ref="P26:V27"/>
    <mergeCell ref="F27:H28"/>
    <mergeCell ref="I27:K28"/>
    <mergeCell ref="L27:L28"/>
    <mergeCell ref="N28:T28"/>
    <mergeCell ref="U8:V8"/>
    <mergeCell ref="N9:O27"/>
    <mergeCell ref="P9:T9"/>
    <mergeCell ref="P10:T10"/>
    <mergeCell ref="F11:H12"/>
    <mergeCell ref="I11:K12"/>
    <mergeCell ref="L11:L12"/>
    <mergeCell ref="P11:T11"/>
    <mergeCell ref="P12:T12"/>
    <mergeCell ref="F13:H14"/>
    <mergeCell ref="F15:H16"/>
    <mergeCell ref="I15:K16"/>
    <mergeCell ref="L15:L16"/>
    <mergeCell ref="P15:T15"/>
    <mergeCell ref="P16:T16"/>
    <mergeCell ref="F17:H18"/>
    <mergeCell ref="I17:K18"/>
    <mergeCell ref="L17:L18"/>
    <mergeCell ref="P17:T17"/>
    <mergeCell ref="P18:T18"/>
    <mergeCell ref="F19:H20"/>
    <mergeCell ref="I19:K20"/>
    <mergeCell ref="L19:L20"/>
    <mergeCell ref="P19:T19"/>
    <mergeCell ref="F29:H30"/>
    <mergeCell ref="I29:K30"/>
    <mergeCell ref="L29:L30"/>
    <mergeCell ref="N29:U30"/>
    <mergeCell ref="F31:H32"/>
    <mergeCell ref="I31:K32"/>
    <mergeCell ref="L31:L32"/>
    <mergeCell ref="N31:T32"/>
    <mergeCell ref="U31:U32"/>
    <mergeCell ref="K35:L35"/>
    <mergeCell ref="M35:M36"/>
    <mergeCell ref="N35:O35"/>
    <mergeCell ref="P35:P36"/>
    <mergeCell ref="Q35:R35"/>
    <mergeCell ref="S35:T36"/>
    <mergeCell ref="V31:V32"/>
    <mergeCell ref="B34:V34"/>
    <mergeCell ref="B35:B36"/>
    <mergeCell ref="C35:C36"/>
    <mergeCell ref="D35:D36"/>
    <mergeCell ref="E35:E36"/>
    <mergeCell ref="F35:F36"/>
    <mergeCell ref="G35:G36"/>
    <mergeCell ref="H35:I36"/>
    <mergeCell ref="J35:J36"/>
    <mergeCell ref="S42:T42"/>
    <mergeCell ref="S43:T43"/>
    <mergeCell ref="S44:T44"/>
    <mergeCell ref="S45:T45"/>
    <mergeCell ref="S46:T46"/>
    <mergeCell ref="S47:T47"/>
    <mergeCell ref="U35:V36"/>
    <mergeCell ref="S37:T37"/>
    <mergeCell ref="S38:T38"/>
    <mergeCell ref="S39:T39"/>
    <mergeCell ref="S40:T40"/>
    <mergeCell ref="S41:T41"/>
    <mergeCell ref="S54:T54"/>
    <mergeCell ref="S74:T74"/>
    <mergeCell ref="S75:T75"/>
    <mergeCell ref="S76:T76"/>
    <mergeCell ref="S48:T48"/>
    <mergeCell ref="S49:T49"/>
    <mergeCell ref="S50:T50"/>
    <mergeCell ref="S51:T51"/>
    <mergeCell ref="S52:T52"/>
    <mergeCell ref="S53:T53"/>
    <mergeCell ref="S55:T55"/>
    <mergeCell ref="S56:T56"/>
    <mergeCell ref="S57:T57"/>
    <mergeCell ref="S58:T58"/>
    <mergeCell ref="S59:T59"/>
    <mergeCell ref="S60:T60"/>
    <mergeCell ref="S61:T61"/>
    <mergeCell ref="S62:T62"/>
    <mergeCell ref="S63:T63"/>
    <mergeCell ref="S64:T64"/>
    <mergeCell ref="S65:T65"/>
    <mergeCell ref="S66:T66"/>
    <mergeCell ref="S67:T67"/>
    <mergeCell ref="S68:T68"/>
  </mergeCells>
  <phoneticPr fontId="3"/>
  <conditionalFormatting sqref="C37:C43">
    <cfRule type="expression" dxfId="7" priority="4">
      <formula>+AND(#REF!&lt;&gt;"",$B37="")</formula>
    </cfRule>
  </conditionalFormatting>
  <conditionalFormatting sqref="C47:C73">
    <cfRule type="expression" dxfId="6" priority="3">
      <formula>+AND(#REF!&lt;&gt;"",$B47="")</formula>
    </cfRule>
  </conditionalFormatting>
  <conditionalFormatting sqref="C76">
    <cfRule type="expression" dxfId="5" priority="7">
      <formula>AND(#REF!&lt;&gt;"",$C76="")</formula>
    </cfRule>
  </conditionalFormatting>
  <conditionalFormatting sqref="I31:K32">
    <cfRule type="cellIs" dxfId="4" priority="5" operator="between">
      <formula>1</formula>
      <formula>499999</formula>
    </cfRule>
  </conditionalFormatting>
  <conditionalFormatting sqref="P8 U8">
    <cfRule type="duplicateValues" dxfId="3" priority="6"/>
  </conditionalFormatting>
  <dataValidations disablePrompts="1" count="7">
    <dataValidation type="list" allowBlank="1" showInputMessage="1" showErrorMessage="1" sqref="B37:B76" xr:uid="{22302130-669F-4CA0-853F-B9177DABAEDC}">
      <formula1>$X$9:$X$25</formula1>
    </dataValidation>
    <dataValidation type="list" allowBlank="1" showInputMessage="1" showErrorMessage="1" sqref="F37:F76" xr:uid="{3E2DEC8E-77C3-4771-BE6D-684D43713FAC}">
      <formula1>"対象,対象外"</formula1>
    </dataValidation>
    <dataValidation type="list" allowBlank="1" showInputMessage="1" showErrorMessage="1" sqref="R37:R76 O37:O76 L37:L76" xr:uid="{A396B22D-8428-4E29-BF68-C7177280728E}">
      <formula1>"人,月,日,時間,回,件,個,枚,部,式,km"</formula1>
    </dataValidation>
    <dataValidation type="list" allowBlank="1" showInputMessage="1" showErrorMessage="1" sqref="E37:E76" xr:uid="{E1F9BD95-EC51-4679-A63E-F91690FE1B81}">
      <formula1>"1,2,3,4,5,6,7,8,9,10,11,12"</formula1>
    </dataValidation>
    <dataValidation type="list" allowBlank="1" showInputMessage="1" showErrorMessage="1" sqref="G37:G76" xr:uid="{D86AA71F-1D31-4450-BBF5-E7E5FECFE2A4}">
      <formula1>"課税,非課税,軽減"</formula1>
    </dataValidation>
    <dataValidation type="list" allowBlank="1" showInputMessage="1" showErrorMessage="1" sqref="R77 L77" xr:uid="{B826E0C5-42BC-47F9-AE3A-435950008D34}">
      <formula1>$D$96:$D$105</formula1>
    </dataValidation>
    <dataValidation type="whole" imeMode="halfAlpha" operator="greaterThanOrEqual" allowBlank="1" showInputMessage="1" showErrorMessage="1" sqref="U31:U32 K37:K76 N37:N76 H37:H76 Q37:Q76" xr:uid="{9D798B16-830E-4C32-8B8C-BCFB944BE630}">
      <formula1>1</formula1>
    </dataValidation>
  </dataValidations>
  <pageMargins left="0.25" right="0.25" top="0.75" bottom="0.75" header="0.3" footer="0.3"/>
  <pageSetup paperSize="9" scale="55" fitToHeight="2" orientation="landscape" r:id="rId1"/>
  <rowBreaks count="2" manualBreakCount="2">
    <brk id="33" max="23" man="1"/>
    <brk id="59" max="2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7E6A5D089B38D48B1DF9D2C34B354F0" ma:contentTypeVersion="10" ma:contentTypeDescription="新しいドキュメントを作成します。" ma:contentTypeScope="" ma:versionID="46abb199a9be6a96a9413451e250733b">
  <xsd:schema xmlns:xsd="http://www.w3.org/2001/XMLSchema" xmlns:xs="http://www.w3.org/2001/XMLSchema" xmlns:p="http://schemas.microsoft.com/office/2006/metadata/properties" xmlns:ns2="ec92c2b9-be54-4d9e-81f4-afa2a4e3cadb" xmlns:ns3="841a2866-0b60-46b9-b7ca-0ac1c42f9e8b" targetNamespace="http://schemas.microsoft.com/office/2006/metadata/properties" ma:root="true" ma:fieldsID="695ee7d1374665db6cadeebefae2611c" ns2:_="" ns3:_="">
    <xsd:import namespace="ec92c2b9-be54-4d9e-81f4-afa2a4e3cadb"/>
    <xsd:import namespace="841a2866-0b60-46b9-b7ca-0ac1c42f9e8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92c2b9-be54-4d9e-81f4-afa2a4e3ca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41a2866-0b60-46b9-b7ca-0ac1c42f9e8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4a8fb96-d508-4d6b-9547-048fe3741978}" ma:internalName="TaxCatchAll" ma:showField="CatchAllData" ma:web="841a2866-0b60-46b9-b7ca-0ac1c42f9e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c92c2b9-be54-4d9e-81f4-afa2a4e3cadb">
      <Terms xmlns="http://schemas.microsoft.com/office/infopath/2007/PartnerControls"/>
    </lcf76f155ced4ddcb4097134ff3c332f>
    <TaxCatchAll xmlns="841a2866-0b60-46b9-b7ca-0ac1c42f9e8b" xsi:nil="true"/>
  </documentManagement>
</p:properties>
</file>

<file path=customXml/itemProps1.xml><?xml version="1.0" encoding="utf-8"?>
<ds:datastoreItem xmlns:ds="http://schemas.openxmlformats.org/officeDocument/2006/customXml" ds:itemID="{5DC91CD5-5A3A-448B-BC37-28B9C93078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92c2b9-be54-4d9e-81f4-afa2a4e3cadb"/>
    <ds:schemaRef ds:uri="841a2866-0b60-46b9-b7ca-0ac1c42f9e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DF0F20-E854-4795-BFA8-4FC19CD7010E}">
  <ds:schemaRefs>
    <ds:schemaRef ds:uri="http://schemas.microsoft.com/sharepoint/v3/contenttype/forms"/>
  </ds:schemaRefs>
</ds:datastoreItem>
</file>

<file path=customXml/itemProps3.xml><?xml version="1.0" encoding="utf-8"?>
<ds:datastoreItem xmlns:ds="http://schemas.openxmlformats.org/officeDocument/2006/customXml" ds:itemID="{8308D03B-4C26-4D6E-B536-0D326968DDEE}">
  <ds:schemaRefs>
    <ds:schemaRef ds:uri="http://schemas.microsoft.com/office/2006/metadata/properties"/>
    <ds:schemaRef ds:uri="http://schemas.microsoft.com/office/infopath/2007/PartnerControls"/>
    <ds:schemaRef ds:uri="ec92c2b9-be54-4d9e-81f4-afa2a4e3cadb"/>
    <ds:schemaRef ds:uri="841a2866-0b60-46b9-b7ca-0ac1c42f9e8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基本情報入力</vt:lpstr>
      <vt:lpstr>削除しない</vt:lpstr>
      <vt:lpstr>（参考）申請書類チェックシート</vt:lpstr>
      <vt:lpstr>（様式）補助事業申請書</vt:lpstr>
      <vt:lpstr>（別紙1-2）計画表</vt:lpstr>
      <vt:lpstr>（別紙２）参画事業者等</vt:lpstr>
      <vt:lpstr>（参考）別紙２</vt:lpstr>
      <vt:lpstr>（別紙３）経費明細表</vt:lpstr>
      <vt:lpstr>（別紙４）経費一覧表</vt:lpstr>
      <vt:lpstr>（別紙5）役員等名簿</vt:lpstr>
      <vt:lpstr>(別紙6)概要書</vt:lpstr>
      <vt:lpstr>（別紙7）確認票</vt:lpstr>
      <vt:lpstr>（別紙８）誓約書</vt:lpstr>
      <vt:lpstr>※国税庁整理欄</vt:lpstr>
      <vt:lpstr>'（別紙３）経費明細表'!①酒類業振興支援事業費補助金海外展開支援枠</vt:lpstr>
      <vt:lpstr>①酒類業振興支援事業費補助金海外展開支援枠</vt:lpstr>
      <vt:lpstr>'（別紙３）経費明細表'!②酒類業振興支援事業費補助金新市場開拓支援枠</vt:lpstr>
      <vt:lpstr>②酒類業振興支援事業費補助金新市場開拓支援枠</vt:lpstr>
      <vt:lpstr>基本情報入力!ＩＣＴ技術の活用による製造・流通の高度化・効率化事業</vt:lpstr>
      <vt:lpstr>'（参考）申請書類チェックシート'!Print_Area</vt:lpstr>
      <vt:lpstr>'（参考）別紙２'!Print_Area</vt:lpstr>
      <vt:lpstr>'（別紙1-2）計画表'!Print_Area</vt:lpstr>
      <vt:lpstr>'（別紙２）参画事業者等'!Print_Area</vt:lpstr>
      <vt:lpstr>'（別紙３）経費明細表'!Print_Area</vt:lpstr>
      <vt:lpstr>'（別紙４）経費一覧表'!Print_Area</vt:lpstr>
      <vt:lpstr>'（別紙5）役員等名簿'!Print_Area</vt:lpstr>
      <vt:lpstr>'(別紙6)概要書'!Print_Area</vt:lpstr>
      <vt:lpstr>'（別紙7）確認票'!Print_Area</vt:lpstr>
      <vt:lpstr>'（別紙８）誓約書'!Print_Area</vt:lpstr>
      <vt:lpstr>'（様式）補助事業申請書'!Print_Area</vt:lpstr>
      <vt:lpstr>基本情報入力!酒類事業者による酒米産地との連携を活かした新たな取組</vt:lpstr>
      <vt:lpstr>基本情報入力!商品の差別化による新たなニーズ獲得事業</vt:lpstr>
      <vt:lpstr>基本情報入力!販売手法の多様化による新たなニーズ獲得事業</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草場 亮太(KUSABA Ryota)</dc:creator>
  <cp:keywords/>
  <dc:description/>
  <cp:lastModifiedBy>草場 亮太(KUSABA Ryota)</cp:lastModifiedBy>
  <cp:revision/>
  <cp:lastPrinted>2026-01-14T08:41:08Z</cp:lastPrinted>
  <dcterms:created xsi:type="dcterms:W3CDTF">2025-12-18T06:37:05Z</dcterms:created>
  <dcterms:modified xsi:type="dcterms:W3CDTF">2026-02-18T01:31:51Z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0x01010077E6A5D089B38D48B1DF9D2C34B354F0</vt:lpwstr>
  </property>
  <property fmtid="{D5CDD505-2E9C-101B-9397-08002B2CF9AE}" pid="3" name="MediaServiceImageTags">
    <vt:lpwstr/>
  </property>
</Properties>
</file>