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10.2.41.141\disk1\薬事グループ\★★電子処方箋補助事業\★★★jGrants\R7 経費精算書\"/>
    </mc:Choice>
  </mc:AlternateContent>
  <xr:revisionPtr revIDLastSave="0" documentId="13_ncr:1_{2ED39297-C98A-46E4-B776-D75A7D2D2F90}" xr6:coauthVersionLast="47" xr6:coauthVersionMax="47" xr10:uidLastSave="{00000000-0000-0000-0000-000000000000}"/>
  <bookViews>
    <workbookView xWindow="-120" yWindow="-120" windowWidth="20730" windowHeight="11160" xr2:uid="{E02BC757-2D78-451B-A9B6-4F0F65D3936D}"/>
  </bookViews>
  <sheets>
    <sheet name="様式第１別紙１" sheetId="1" r:id="rId1"/>
    <sheet name="リスト" sheetId="2" r:id="rId2"/>
  </sheets>
  <externalReferences>
    <externalReference r:id="rId3"/>
  </externalReferences>
  <definedNames>
    <definedName name="_xlnm.Print_Area" localSheetId="0">様式第１別紙１!$A$1:$M$69</definedName>
    <definedName name="_xlnm.Print_Titles" localSheetId="0">様式第１別紙１!$7:$10</definedName>
    <definedName name="Q21_ユニオン">#REF!</definedName>
    <definedName name="事業分類">[1]事業分類・区分!$B$2:$H$2</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1" l="1"/>
  <c r="G55" i="1" s="1"/>
  <c r="I55" i="1" a="1"/>
  <c r="I55" i="1" s="1"/>
  <c r="J55" i="1" s="1"/>
  <c r="L55" i="1" s="1"/>
  <c r="K55" i="1" a="1"/>
  <c r="K55" i="1" s="1"/>
  <c r="K12" i="1" a="1"/>
  <c r="K12" i="1" s="1"/>
  <c r="K13" i="1" a="1"/>
  <c r="K13" i="1" s="1"/>
  <c r="K14" i="1" a="1"/>
  <c r="K14" i="1" s="1"/>
  <c r="K15" i="1" a="1"/>
  <c r="K15" i="1" s="1"/>
  <c r="K16" i="1" a="1"/>
  <c r="K16" i="1" s="1"/>
  <c r="K17" i="1" a="1"/>
  <c r="K17" i="1" s="1"/>
  <c r="K18" i="1" a="1"/>
  <c r="K18" i="1" s="1"/>
  <c r="K19" i="1" a="1"/>
  <c r="K19" i="1" s="1"/>
  <c r="K20" i="1" a="1"/>
  <c r="K20" i="1" s="1"/>
  <c r="K21" i="1" a="1"/>
  <c r="K21" i="1" s="1"/>
  <c r="K22" i="1" a="1"/>
  <c r="K22" i="1" s="1"/>
  <c r="K23" i="1" a="1"/>
  <c r="K23" i="1" s="1"/>
  <c r="K24" i="1" a="1"/>
  <c r="K24" i="1" s="1"/>
  <c r="K25" i="1" a="1"/>
  <c r="K25" i="1" s="1"/>
  <c r="K26" i="1" a="1"/>
  <c r="K26" i="1" s="1"/>
  <c r="K27" i="1" a="1"/>
  <c r="K27" i="1" s="1"/>
  <c r="K28" i="1" a="1"/>
  <c r="K28" i="1" s="1"/>
  <c r="K29" i="1" a="1"/>
  <c r="K29" i="1" s="1"/>
  <c r="K30" i="1" a="1"/>
  <c r="K30" i="1" s="1"/>
  <c r="K31" i="1" a="1"/>
  <c r="K31" i="1" s="1"/>
  <c r="K32" i="1" a="1"/>
  <c r="K32" i="1" s="1"/>
  <c r="K33" i="1" a="1"/>
  <c r="K33" i="1" s="1"/>
  <c r="K34" i="1" a="1"/>
  <c r="K34" i="1" s="1"/>
  <c r="K35" i="1" a="1"/>
  <c r="K35" i="1" s="1"/>
  <c r="K36" i="1" a="1"/>
  <c r="K36" i="1" s="1"/>
  <c r="K37" i="1" a="1"/>
  <c r="K37" i="1" s="1"/>
  <c r="K38" i="1" a="1"/>
  <c r="K38" i="1" s="1"/>
  <c r="K39" i="1" a="1"/>
  <c r="K39" i="1" s="1"/>
  <c r="K40" i="1" a="1"/>
  <c r="K40" i="1" s="1"/>
  <c r="K41" i="1" a="1"/>
  <c r="K41" i="1" s="1"/>
  <c r="K42" i="1" a="1"/>
  <c r="K42" i="1" s="1"/>
  <c r="K43" i="1" a="1"/>
  <c r="K43" i="1" s="1"/>
  <c r="K44" i="1" a="1"/>
  <c r="K44" i="1" s="1"/>
  <c r="K45" i="1" a="1"/>
  <c r="K45" i="1" s="1"/>
  <c r="K46" i="1" a="1"/>
  <c r="K46" i="1" s="1"/>
  <c r="K47" i="1" a="1"/>
  <c r="K47" i="1" s="1"/>
  <c r="K48" i="1" a="1"/>
  <c r="K48" i="1" s="1"/>
  <c r="K49" i="1" a="1"/>
  <c r="K49" i="1" s="1"/>
  <c r="K50" i="1" a="1"/>
  <c r="K50" i="1" s="1"/>
  <c r="K51" i="1" a="1"/>
  <c r="K51" i="1" s="1"/>
  <c r="K52" i="1" a="1"/>
  <c r="K52" i="1" s="1"/>
  <c r="K53" i="1" a="1"/>
  <c r="K53" i="1" s="1"/>
  <c r="K54" i="1" a="1"/>
  <c r="K54" i="1" s="1"/>
  <c r="K56" i="1" a="1"/>
  <c r="K56" i="1" s="1"/>
  <c r="K57" i="1" a="1"/>
  <c r="K57" i="1" s="1"/>
  <c r="K58" i="1" a="1"/>
  <c r="K58" i="1" s="1"/>
  <c r="K59" i="1" a="1"/>
  <c r="K59" i="1" s="1"/>
  <c r="K60" i="1" a="1"/>
  <c r="K60" i="1" s="1"/>
  <c r="H61" i="1"/>
  <c r="E61" i="1" s="1"/>
  <c r="E12" i="1"/>
  <c r="G12" i="1" s="1"/>
  <c r="E13" i="1"/>
  <c r="G13" i="1" s="1"/>
  <c r="E14" i="1"/>
  <c r="G14" i="1" s="1"/>
  <c r="E15" i="1"/>
  <c r="G15" i="1" s="1"/>
  <c r="E16" i="1"/>
  <c r="G16" i="1" s="1"/>
  <c r="E17" i="1"/>
  <c r="G17" i="1" s="1"/>
  <c r="E18" i="1"/>
  <c r="G18" i="1" s="1"/>
  <c r="E19" i="1"/>
  <c r="G19" i="1" s="1"/>
  <c r="E20" i="1"/>
  <c r="G20" i="1" s="1"/>
  <c r="E21" i="1"/>
  <c r="G21" i="1" s="1"/>
  <c r="E22" i="1"/>
  <c r="G22" i="1" s="1"/>
  <c r="E23" i="1"/>
  <c r="G23" i="1" s="1"/>
  <c r="E24" i="1"/>
  <c r="G24" i="1" s="1"/>
  <c r="E25" i="1"/>
  <c r="G25" i="1" s="1"/>
  <c r="E26" i="1"/>
  <c r="G26" i="1" s="1"/>
  <c r="E27" i="1"/>
  <c r="G27" i="1" s="1"/>
  <c r="E28" i="1"/>
  <c r="G28" i="1" s="1"/>
  <c r="E29" i="1"/>
  <c r="G29" i="1" s="1"/>
  <c r="E30" i="1"/>
  <c r="G30" i="1" s="1"/>
  <c r="E31" i="1"/>
  <c r="G31" i="1" s="1"/>
  <c r="E32" i="1"/>
  <c r="G32" i="1" s="1"/>
  <c r="E33" i="1"/>
  <c r="G33" i="1" s="1"/>
  <c r="E34" i="1"/>
  <c r="G34" i="1" s="1"/>
  <c r="E35" i="1"/>
  <c r="G35" i="1" s="1"/>
  <c r="E36" i="1"/>
  <c r="G36" i="1" s="1"/>
  <c r="E37" i="1"/>
  <c r="G37" i="1" s="1"/>
  <c r="E38" i="1"/>
  <c r="G38" i="1" s="1"/>
  <c r="E39" i="1"/>
  <c r="G39" i="1" s="1"/>
  <c r="E40" i="1"/>
  <c r="G40" i="1" s="1"/>
  <c r="E41" i="1"/>
  <c r="G41" i="1" s="1"/>
  <c r="E42" i="1"/>
  <c r="G42" i="1" s="1"/>
  <c r="E43" i="1"/>
  <c r="G43" i="1" s="1"/>
  <c r="E44" i="1"/>
  <c r="G44" i="1" s="1"/>
  <c r="E45" i="1"/>
  <c r="G45" i="1" s="1"/>
  <c r="E46" i="1"/>
  <c r="G46" i="1" s="1"/>
  <c r="E47" i="1"/>
  <c r="G47" i="1" s="1"/>
  <c r="E48" i="1"/>
  <c r="G48" i="1" s="1"/>
  <c r="E49" i="1"/>
  <c r="G49" i="1" s="1"/>
  <c r="E50" i="1"/>
  <c r="G50" i="1" s="1"/>
  <c r="E51" i="1"/>
  <c r="G51" i="1" s="1"/>
  <c r="E52" i="1"/>
  <c r="G52" i="1" s="1"/>
  <c r="E53" i="1"/>
  <c r="G53" i="1" s="1"/>
  <c r="E54" i="1"/>
  <c r="G54" i="1" s="1"/>
  <c r="E56" i="1"/>
  <c r="G56" i="1" s="1"/>
  <c r="E57" i="1"/>
  <c r="G57" i="1" s="1"/>
  <c r="E58" i="1"/>
  <c r="G58" i="1" s="1"/>
  <c r="E59" i="1"/>
  <c r="G59" i="1" s="1"/>
  <c r="E60" i="1"/>
  <c r="G60" i="1" s="1"/>
  <c r="E11" i="1"/>
  <c r="I60" i="1" a="1"/>
  <c r="I60" i="1" s="1"/>
  <c r="J60" i="1" s="1"/>
  <c r="I59" i="1" a="1"/>
  <c r="I59" i="1" s="1"/>
  <c r="J59" i="1" s="1"/>
  <c r="L59" i="1" s="1"/>
  <c r="I58" i="1" a="1"/>
  <c r="I58" i="1" s="1"/>
  <c r="J58" i="1" s="1"/>
  <c r="I57" i="1" a="1"/>
  <c r="I57" i="1" s="1"/>
  <c r="J57" i="1" s="1"/>
  <c r="I56" i="1" a="1"/>
  <c r="I56" i="1" s="1"/>
  <c r="J56" i="1" s="1"/>
  <c r="I54" i="1" a="1"/>
  <c r="I54" i="1" s="1"/>
  <c r="J54" i="1" s="1"/>
  <c r="I53" i="1" a="1"/>
  <c r="I53" i="1" s="1"/>
  <c r="J53" i="1" s="1"/>
  <c r="I52" i="1" a="1"/>
  <c r="I52" i="1" s="1"/>
  <c r="J52" i="1" s="1"/>
  <c r="I51" i="1" a="1"/>
  <c r="I51" i="1" s="1"/>
  <c r="J51" i="1" s="1"/>
  <c r="I50" i="1" a="1"/>
  <c r="I50" i="1" s="1"/>
  <c r="J50" i="1" s="1"/>
  <c r="L50" i="1" s="1"/>
  <c r="I49" i="1" a="1"/>
  <c r="I49" i="1" s="1"/>
  <c r="J49" i="1" s="1"/>
  <c r="I48" i="1" a="1"/>
  <c r="I48" i="1" s="1"/>
  <c r="J48" i="1" s="1"/>
  <c r="I47" i="1" a="1"/>
  <c r="I47" i="1" s="1"/>
  <c r="J47" i="1" s="1"/>
  <c r="I46" i="1" a="1"/>
  <c r="I46" i="1" s="1"/>
  <c r="J46" i="1" s="1"/>
  <c r="I45" i="1" a="1"/>
  <c r="I45" i="1" s="1"/>
  <c r="J45" i="1" s="1"/>
  <c r="L45" i="1" s="1"/>
  <c r="I44" i="1" a="1"/>
  <c r="I44" i="1" s="1"/>
  <c r="J44" i="1" s="1"/>
  <c r="I43" i="1" a="1"/>
  <c r="I43" i="1" s="1"/>
  <c r="J43" i="1" s="1"/>
  <c r="I42" i="1" a="1"/>
  <c r="I42" i="1" s="1"/>
  <c r="J42" i="1" s="1"/>
  <c r="I41" i="1" a="1"/>
  <c r="I41" i="1" s="1"/>
  <c r="J41" i="1" s="1"/>
  <c r="I40" i="1" a="1"/>
  <c r="I40" i="1" s="1"/>
  <c r="J40" i="1" s="1"/>
  <c r="I39" i="1" a="1"/>
  <c r="I39" i="1" s="1"/>
  <c r="J39" i="1" s="1"/>
  <c r="L39" i="1" s="1"/>
  <c r="I38" i="1" a="1"/>
  <c r="I38" i="1" s="1"/>
  <c r="J38" i="1" s="1"/>
  <c r="I37" i="1" a="1"/>
  <c r="I37" i="1" s="1"/>
  <c r="J37" i="1" s="1"/>
  <c r="I36" i="1" a="1"/>
  <c r="I36" i="1" s="1"/>
  <c r="J36" i="1" s="1"/>
  <c r="I35" i="1" a="1"/>
  <c r="I35" i="1" s="1"/>
  <c r="J35" i="1" s="1"/>
  <c r="I34" i="1" a="1"/>
  <c r="I34" i="1" s="1"/>
  <c r="J34" i="1" s="1"/>
  <c r="I33" i="1" a="1"/>
  <c r="I33" i="1" s="1"/>
  <c r="J33" i="1" s="1"/>
  <c r="I32" i="1" a="1"/>
  <c r="I32" i="1" s="1"/>
  <c r="J32" i="1" s="1"/>
  <c r="I31" i="1" a="1"/>
  <c r="I31" i="1" s="1"/>
  <c r="J31" i="1" s="1"/>
  <c r="I30" i="1" a="1"/>
  <c r="I30" i="1" s="1"/>
  <c r="J30" i="1" s="1"/>
  <c r="I29" i="1" a="1"/>
  <c r="I29" i="1" s="1"/>
  <c r="J29" i="1" s="1"/>
  <c r="I28" i="1" a="1"/>
  <c r="I28" i="1" s="1"/>
  <c r="J28" i="1" s="1"/>
  <c r="I27" i="1" a="1"/>
  <c r="I27" i="1" s="1"/>
  <c r="J27" i="1" s="1"/>
  <c r="I26" i="1" a="1"/>
  <c r="I26" i="1" s="1"/>
  <c r="J26" i="1" s="1"/>
  <c r="I25" i="1" a="1"/>
  <c r="I25" i="1" s="1"/>
  <c r="J25" i="1" s="1"/>
  <c r="I24" i="1" a="1"/>
  <c r="I24" i="1" s="1"/>
  <c r="J24" i="1" s="1"/>
  <c r="I23" i="1" a="1"/>
  <c r="I23" i="1" s="1"/>
  <c r="J23" i="1" s="1"/>
  <c r="I22" i="1" a="1"/>
  <c r="I22" i="1" s="1"/>
  <c r="J22" i="1" s="1"/>
  <c r="I21" i="1" a="1"/>
  <c r="I21" i="1" s="1"/>
  <c r="J21" i="1" s="1"/>
  <c r="I20" i="1" a="1"/>
  <c r="I20" i="1" s="1"/>
  <c r="J20" i="1" s="1"/>
  <c r="I19" i="1" a="1"/>
  <c r="I19" i="1" s="1"/>
  <c r="J19" i="1" s="1"/>
  <c r="I18" i="1" a="1"/>
  <c r="I18" i="1" s="1"/>
  <c r="J18" i="1" s="1"/>
  <c r="I17" i="1" a="1"/>
  <c r="I17" i="1" s="1"/>
  <c r="J17" i="1" s="1"/>
  <c r="I16" i="1" a="1"/>
  <c r="I16" i="1" s="1"/>
  <c r="J16" i="1" s="1"/>
  <c r="I15" i="1" a="1"/>
  <c r="I15" i="1" s="1"/>
  <c r="J15" i="1" s="1"/>
  <c r="I14" i="1" a="1"/>
  <c r="I14" i="1" s="1"/>
  <c r="J14" i="1" s="1"/>
  <c r="I12" i="1" a="1"/>
  <c r="I12" i="1" s="1"/>
  <c r="J12" i="1" s="1"/>
  <c r="L12" i="1" s="1"/>
  <c r="I13" i="1" a="1"/>
  <c r="I13" i="1" s="1"/>
  <c r="J13" i="1" s="1"/>
  <c r="L13" i="1" s="1"/>
  <c r="K11" i="1" a="1"/>
  <c r="K11" i="1" s="1"/>
  <c r="I11" i="1" a="1"/>
  <c r="I11" i="1" s="1"/>
  <c r="J11" i="1" s="1"/>
  <c r="L11" i="1" s="1"/>
  <c r="M55" i="1" l="1"/>
  <c r="L46" i="1"/>
  <c r="M46" i="1" s="1"/>
  <c r="L57" i="1"/>
  <c r="M57" i="1" s="1"/>
  <c r="L34" i="1"/>
  <c r="M34" i="1" s="1"/>
  <c r="L19" i="1"/>
  <c r="M19" i="1" s="1"/>
  <c r="L51" i="1"/>
  <c r="M51" i="1" s="1"/>
  <c r="L18" i="1"/>
  <c r="M18" i="1" s="1"/>
  <c r="L28" i="1"/>
  <c r="M28" i="1" s="1"/>
  <c r="L40" i="1"/>
  <c r="M40" i="1" s="1"/>
  <c r="L20" i="1"/>
  <c r="M20" i="1" s="1"/>
  <c r="L30" i="1"/>
  <c r="M30" i="1" s="1"/>
  <c r="L21" i="1"/>
  <c r="M21" i="1" s="1"/>
  <c r="L31" i="1"/>
  <c r="M31" i="1" s="1"/>
  <c r="L42" i="1"/>
  <c r="M42" i="1" s="1"/>
  <c r="L22" i="1"/>
  <c r="M22" i="1" s="1"/>
  <c r="L32" i="1"/>
  <c r="M32" i="1" s="1"/>
  <c r="L43" i="1"/>
  <c r="M43" i="1" s="1"/>
  <c r="L23" i="1"/>
  <c r="M23" i="1" s="1"/>
  <c r="L33" i="1"/>
  <c r="M33" i="1" s="1"/>
  <c r="L44" i="1"/>
  <c r="M44" i="1" s="1"/>
  <c r="L54" i="1"/>
  <c r="M54" i="1" s="1"/>
  <c r="L56" i="1"/>
  <c r="M56" i="1" s="1"/>
  <c r="L52" i="1"/>
  <c r="M52" i="1" s="1"/>
  <c r="L53" i="1"/>
  <c r="M53" i="1" s="1"/>
  <c r="L24" i="1"/>
  <c r="M24" i="1" s="1"/>
  <c r="L14" i="1"/>
  <c r="M14" i="1" s="1"/>
  <c r="L47" i="1"/>
  <c r="M47" i="1" s="1"/>
  <c r="L58" i="1"/>
  <c r="M58" i="1" s="1"/>
  <c r="L41" i="1"/>
  <c r="M41" i="1" s="1"/>
  <c r="L26" i="1"/>
  <c r="M26" i="1" s="1"/>
  <c r="L16" i="1"/>
  <c r="M16" i="1" s="1"/>
  <c r="L37" i="1"/>
  <c r="M37" i="1" s="1"/>
  <c r="L48" i="1"/>
  <c r="M48" i="1" s="1"/>
  <c r="L29" i="1"/>
  <c r="M29" i="1" s="1"/>
  <c r="L35" i="1"/>
  <c r="M35" i="1" s="1"/>
  <c r="L25" i="1"/>
  <c r="M25" i="1" s="1"/>
  <c r="L15" i="1"/>
  <c r="M15" i="1" s="1"/>
  <c r="L36" i="1"/>
  <c r="M36" i="1" s="1"/>
  <c r="L17" i="1"/>
  <c r="M17" i="1" s="1"/>
  <c r="L27" i="1"/>
  <c r="M27" i="1" s="1"/>
  <c r="L38" i="1"/>
  <c r="M38" i="1" s="1"/>
  <c r="L49" i="1"/>
  <c r="M49" i="1" s="1"/>
  <c r="L60" i="1"/>
  <c r="M60" i="1" s="1"/>
  <c r="M59" i="1"/>
  <c r="M45" i="1"/>
  <c r="M50" i="1"/>
  <c r="M39" i="1"/>
  <c r="M13" i="1"/>
  <c r="M12" i="1"/>
  <c r="G11" i="1" l="1"/>
  <c r="M11" i="1" l="1"/>
  <c r="M6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<sst xmlns="http://schemas.openxmlformats.org/spreadsheetml/2006/main" count="101" uniqueCount="40">
  <si>
    <t>施設の種別</t>
    <rPh sb="0" eb="2">
      <t>シセツ</t>
    </rPh>
    <rPh sb="3" eb="5">
      <t>シュベツ</t>
    </rPh>
    <phoneticPr fontId="3"/>
  </si>
  <si>
    <t>補助金の区分</t>
    <rPh sb="0" eb="3">
      <t>ホジョキン</t>
    </rPh>
    <rPh sb="4" eb="6">
      <t>クブン</t>
    </rPh>
    <phoneticPr fontId="3"/>
  </si>
  <si>
    <t>（単位：円）</t>
    <rPh sb="1" eb="3">
      <t>タンイ</t>
    </rPh>
    <rPh sb="4" eb="5">
      <t>エン</t>
    </rPh>
    <phoneticPr fontId="4"/>
  </si>
  <si>
    <t>【基準額】</t>
    <phoneticPr fontId="3"/>
  </si>
  <si>
    <t>差引額
C＝A-B</t>
    <rPh sb="0" eb="3">
      <t>サシヒキガク</t>
    </rPh>
    <phoneticPr fontId="4"/>
  </si>
  <si>
    <t>総事業費
A</t>
    <rPh sb="0" eb="1">
      <t>ソウ</t>
    </rPh>
    <rPh sb="1" eb="4">
      <t>ジギョウヒ</t>
    </rPh>
    <phoneticPr fontId="4"/>
  </si>
  <si>
    <t>寄付金その他の
収入額
B</t>
    <rPh sb="0" eb="3">
      <t>キフキン</t>
    </rPh>
    <rPh sb="5" eb="6">
      <t>タ</t>
    </rPh>
    <rPh sb="8" eb="11">
      <t>シュウニュウガク</t>
    </rPh>
    <phoneticPr fontId="4"/>
  </si>
  <si>
    <t>対象経費の
実支出額
D</t>
    <rPh sb="0" eb="2">
      <t>タイショウ</t>
    </rPh>
    <rPh sb="2" eb="4">
      <t>ケイヒ</t>
    </rPh>
    <rPh sb="6" eb="7">
      <t>ジツ</t>
    </rPh>
    <rPh sb="7" eb="10">
      <t>シシュツガク</t>
    </rPh>
    <phoneticPr fontId="4"/>
  </si>
  <si>
    <t>大規模病院（病床数200床以上）</t>
    <rPh sb="0" eb="5">
      <t>ダイキボビョウイン</t>
    </rPh>
    <rPh sb="6" eb="9">
      <t>ビョウショウスウ</t>
    </rPh>
    <rPh sb="12" eb="13">
      <t>ショウ</t>
    </rPh>
    <rPh sb="13" eb="15">
      <t>イジョウ</t>
    </rPh>
    <phoneticPr fontId="3"/>
  </si>
  <si>
    <t>病院（大規模病院以外）</t>
    <rPh sb="0" eb="2">
      <t>ビョウイン</t>
    </rPh>
    <rPh sb="3" eb="8">
      <t>ダイキボビョウイン</t>
    </rPh>
    <rPh sb="8" eb="10">
      <t>イガイ</t>
    </rPh>
    <phoneticPr fontId="3"/>
  </si>
  <si>
    <t>診療所</t>
    <rPh sb="0" eb="3">
      <t>シンリョウジョ</t>
    </rPh>
    <phoneticPr fontId="3"/>
  </si>
  <si>
    <t>薬局</t>
    <rPh sb="0" eb="2">
      <t>ヤッキョク</t>
    </rPh>
    <phoneticPr fontId="3"/>
  </si>
  <si>
    <t>県交付要綱第３条(１)</t>
    <rPh sb="0" eb="1">
      <t>ケン</t>
    </rPh>
    <rPh sb="1" eb="5">
      <t>コウフヨウコウ</t>
    </rPh>
    <rPh sb="5" eb="6">
      <t>ダイ</t>
    </rPh>
    <rPh sb="7" eb="8">
      <t>ジョウ</t>
    </rPh>
    <phoneticPr fontId="3"/>
  </si>
  <si>
    <t>県交付要綱第３条(３)</t>
    <rPh sb="0" eb="1">
      <t>ケン</t>
    </rPh>
    <rPh sb="1" eb="5">
      <t>コウフヨウコウ</t>
    </rPh>
    <rPh sb="5" eb="6">
      <t>ダイ</t>
    </rPh>
    <rPh sb="7" eb="8">
      <t>ジョウ</t>
    </rPh>
    <phoneticPr fontId="3"/>
  </si>
  <si>
    <t>１　着色したセル以外は自動計算のため、入力しないこと。</t>
    <phoneticPr fontId="3"/>
  </si>
  <si>
    <t>２　A欄は本事業に要する全ての経費を記入すること。</t>
    <rPh sb="3" eb="4">
      <t>ラン</t>
    </rPh>
    <rPh sb="5" eb="6">
      <t>ホン</t>
    </rPh>
    <rPh sb="6" eb="8">
      <t>ジギョウ</t>
    </rPh>
    <rPh sb="9" eb="10">
      <t>ヨウ</t>
    </rPh>
    <rPh sb="12" eb="13">
      <t>スベ</t>
    </rPh>
    <rPh sb="15" eb="17">
      <t>ケイヒ</t>
    </rPh>
    <rPh sb="18" eb="20">
      <t>キニュウ</t>
    </rPh>
    <phoneticPr fontId="4"/>
  </si>
  <si>
    <t>３　B欄は県交付要綱第５条にいう寄付金その他の収入額を記入すること。</t>
    <rPh sb="3" eb="4">
      <t>ラン</t>
    </rPh>
    <rPh sb="5" eb="6">
      <t>ケン</t>
    </rPh>
    <rPh sb="6" eb="8">
      <t>コウフ</t>
    </rPh>
    <rPh sb="8" eb="10">
      <t>ヨウコウ</t>
    </rPh>
    <rPh sb="10" eb="11">
      <t>ダイ</t>
    </rPh>
    <rPh sb="12" eb="13">
      <t>ジョウ</t>
    </rPh>
    <rPh sb="16" eb="19">
      <t>キフキン</t>
    </rPh>
    <rPh sb="21" eb="22">
      <t>タ</t>
    </rPh>
    <rPh sb="23" eb="26">
      <t>シュウニュウガク</t>
    </rPh>
    <rPh sb="27" eb="29">
      <t>キニュウ</t>
    </rPh>
    <phoneticPr fontId="4"/>
  </si>
  <si>
    <t>　　ただし、「医療提供体制設備整備交付金実施要領（電子処方箋管理サービス）」により社会保険診療報酬支払基金から交付された補助金は記載不要。</t>
    <phoneticPr fontId="3"/>
  </si>
  <si>
    <t>４　D欄は県交付要綱の第５条にいう対象経費の実支出額を記入すること。</t>
    <rPh sb="3" eb="4">
      <t>ラン</t>
    </rPh>
    <rPh sb="5" eb="6">
      <t>ケン</t>
    </rPh>
    <rPh sb="6" eb="8">
      <t>コウフ</t>
    </rPh>
    <rPh sb="8" eb="10">
      <t>ヨウコウ</t>
    </rPh>
    <rPh sb="11" eb="12">
      <t>ダイ</t>
    </rPh>
    <rPh sb="13" eb="14">
      <t>ジョウ</t>
    </rPh>
    <rPh sb="17" eb="21">
      <t>タイショウケイヒ</t>
    </rPh>
    <rPh sb="22" eb="23">
      <t>ジツ</t>
    </rPh>
    <rPh sb="23" eb="25">
      <t>シシュツ</t>
    </rPh>
    <rPh sb="25" eb="26">
      <t>ガク</t>
    </rPh>
    <rPh sb="27" eb="29">
      <t>キニュウ</t>
    </rPh>
    <phoneticPr fontId="4"/>
  </si>
  <si>
    <t>補助率
E</t>
    <rPh sb="0" eb="3">
      <t>ホジョリツ</t>
    </rPh>
    <phoneticPr fontId="3"/>
  </si>
  <si>
    <t>補助限度額
G</t>
    <rPh sb="0" eb="2">
      <t>ホジョ</t>
    </rPh>
    <rPh sb="2" eb="4">
      <t>ゲンド</t>
    </rPh>
    <rPh sb="4" eb="5">
      <t>ガク</t>
    </rPh>
    <phoneticPr fontId="4"/>
  </si>
  <si>
    <t>※１　１円未満切り捨て</t>
    <rPh sb="4" eb="5">
      <t>エン</t>
    </rPh>
    <rPh sb="5" eb="7">
      <t>ミマン</t>
    </rPh>
    <rPh sb="7" eb="8">
      <t>キ</t>
    </rPh>
    <rPh sb="9" eb="10">
      <t>ス</t>
    </rPh>
    <phoneticPr fontId="3"/>
  </si>
  <si>
    <t>※２　千円未満切り捨て</t>
    <rPh sb="3" eb="4">
      <t>セン</t>
    </rPh>
    <rPh sb="4" eb="5">
      <t>エン</t>
    </rPh>
    <rPh sb="5" eb="7">
      <t>ミマン</t>
    </rPh>
    <rPh sb="7" eb="8">
      <t>キ</t>
    </rPh>
    <rPh sb="9" eb="10">
      <t>ス</t>
    </rPh>
    <phoneticPr fontId="3"/>
  </si>
  <si>
    <t>比較額
※１
F=D×E</t>
    <rPh sb="0" eb="3">
      <t>ヒカクガク</t>
    </rPh>
    <phoneticPr fontId="3"/>
  </si>
  <si>
    <r>
      <t xml:space="preserve">選定額　※１
</t>
    </r>
    <r>
      <rPr>
        <sz val="8"/>
        <rFont val="游ゴシック"/>
        <family val="3"/>
        <charset val="128"/>
        <scheme val="minor"/>
      </rPr>
      <t>FとGのうち低い方の額</t>
    </r>
    <r>
      <rPr>
        <sz val="11"/>
        <rFont val="游ゴシック"/>
        <family val="3"/>
        <charset val="128"/>
        <scheme val="minor"/>
      </rPr>
      <t xml:space="preserve">
H＝MIN(F,G)</t>
    </r>
    <rPh sb="13" eb="14">
      <t>ヒク</t>
    </rPh>
    <rPh sb="15" eb="16">
      <t>ホウ</t>
    </rPh>
    <rPh sb="17" eb="18">
      <t>ガク</t>
    </rPh>
    <phoneticPr fontId="4"/>
  </si>
  <si>
    <r>
      <t xml:space="preserve">申請額　※２
</t>
    </r>
    <r>
      <rPr>
        <sz val="8"/>
        <rFont val="游ゴシック"/>
        <family val="3"/>
        <charset val="128"/>
        <scheme val="minor"/>
      </rPr>
      <t>CとHのうち低い方の額</t>
    </r>
    <r>
      <rPr>
        <sz val="11"/>
        <rFont val="游ゴシック"/>
        <family val="3"/>
        <charset val="128"/>
        <scheme val="minor"/>
      </rPr>
      <t xml:space="preserve">
I＝MIN(C,H)</t>
    </r>
    <rPh sb="0" eb="2">
      <t>シンセイ</t>
    </rPh>
    <rPh sb="2" eb="3">
      <t>ガク</t>
    </rPh>
    <rPh sb="13" eb="14">
      <t>ヒク</t>
    </rPh>
    <rPh sb="15" eb="16">
      <t>ホウ</t>
    </rPh>
    <rPh sb="17" eb="18">
      <t>ガク</t>
    </rPh>
    <phoneticPr fontId="4"/>
  </si>
  <si>
    <t>大規模病院（200床以上）</t>
    <rPh sb="0" eb="5">
      <t>ダイキボビョウイン</t>
    </rPh>
    <rPh sb="9" eb="10">
      <t>ショウ</t>
    </rPh>
    <rPh sb="10" eb="12">
      <t>イジョウ</t>
    </rPh>
    <phoneticPr fontId="3"/>
  </si>
  <si>
    <t>病院（200床未満）</t>
    <rPh sb="0" eb="2">
      <t>ビョウイン</t>
    </rPh>
    <rPh sb="6" eb="7">
      <t>ショウ</t>
    </rPh>
    <rPh sb="7" eb="9">
      <t>ミマン</t>
    </rPh>
    <phoneticPr fontId="3"/>
  </si>
  <si>
    <t>医科診療所</t>
    <rPh sb="0" eb="2">
      <t>イカ</t>
    </rPh>
    <rPh sb="2" eb="5">
      <t>シンリョウジョ</t>
    </rPh>
    <phoneticPr fontId="3"/>
  </si>
  <si>
    <t>歯科診療所</t>
    <rPh sb="0" eb="2">
      <t>シカ</t>
    </rPh>
    <rPh sb="2" eb="5">
      <t>シンリョウジョ</t>
    </rPh>
    <phoneticPr fontId="3"/>
  </si>
  <si>
    <t>交付要綱第３条(１)の事業</t>
    <phoneticPr fontId="3"/>
  </si>
  <si>
    <t>交付要綱第３条(３)の事業</t>
  </si>
  <si>
    <t>交付要綱第３条(２)の事業</t>
    <phoneticPr fontId="3"/>
  </si>
  <si>
    <t>施設の名称</t>
    <rPh sb="0" eb="2">
      <t>シセツ</t>
    </rPh>
    <rPh sb="3" eb="5">
      <t>メイショウ</t>
    </rPh>
    <phoneticPr fontId="3"/>
  </si>
  <si>
    <t>施設の所在地</t>
    <rPh sb="0" eb="2">
      <t>シセツ</t>
    </rPh>
    <rPh sb="3" eb="6">
      <t>ショザイチ</t>
    </rPh>
    <phoneticPr fontId="3"/>
  </si>
  <si>
    <t>保険医療機関コード（７桁）</t>
    <rPh sb="0" eb="2">
      <t>ホケン</t>
    </rPh>
    <rPh sb="2" eb="6">
      <t>イリョウキカン</t>
    </rPh>
    <rPh sb="11" eb="12">
      <t>ケタ</t>
    </rPh>
    <phoneticPr fontId="3"/>
  </si>
  <si>
    <t>計</t>
    <rPh sb="0" eb="1">
      <t>ケイ</t>
    </rPh>
    <phoneticPr fontId="3"/>
  </si>
  <si>
    <t>‐</t>
    <phoneticPr fontId="3"/>
  </si>
  <si>
    <t>令和７年度愛知県電子処方箋活用普及促進事業費補助金　経費精算書（一括申請用）</t>
    <rPh sb="32" eb="34">
      <t>イッカツ</t>
    </rPh>
    <rPh sb="34" eb="36">
      <t>シンセイ</t>
    </rPh>
    <rPh sb="36" eb="37">
      <t>ヨウ</t>
    </rPh>
    <phoneticPr fontId="3"/>
  </si>
  <si>
    <t>法人名／屋号</t>
    <rPh sb="0" eb="6">
      <t>ホウジンメイ･ヤゴウ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</si>
</sst>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円&quot;"/>
  </numFmts>
  <fonts count="10" x14ac:knownFonts="1">
    <font>
      <sz val="11"/>
      <color theme="1"/>
      <name val="游ゴシック"/>
      <family val="2"/>
      <charset val="128"/>
      <scheme val="minor"/>
    </font>
    <font>
      <sz val="11"/>
      <color theme="1"/>
      <name val="游ゴシック"/>
      <family val="2"/>
      <scheme val="minor"/>
    </font>
    <font>
      <sz val="11"/>
      <name val="游ゴシック"/>
      <family val="3"/>
      <charset val="128"/>
      <scheme val="minor"/>
    </font>
    <font>
      <sz val="6"/>
      <name val="游ゴシック"/>
      <family val="2"/>
      <charset val="128"/>
      <scheme val="minor"/>
    </font>
    <font>
      <sz val="6"/>
      <name val="游ゴシック"/>
      <family val="3"/>
      <charset val="128"/>
      <scheme val="minor"/>
    </font>
    <font>
      <b/>
      <sz val="11"/>
      <name val="游ゴシック"/>
      <family val="3"/>
      <charset val="128"/>
      <scheme val="minor"/>
    </font>
    <font>
      <b/>
      <sz val="11"/>
      <color theme="1"/>
      <name val="游ゴシック"/>
      <family val="3"/>
      <charset val="128"/>
      <scheme val="minor"/>
    </font>
    <font>
      <sz val="8"/>
      <name val="游ゴシック"/>
      <family val="3"/>
      <charset val="128"/>
      <scheme val="minor"/>
    </font>
    <font>
      <sz val="11"/>
      <color theme="1"/>
      <name val="メイリオ"/>
      <family val="3"/>
      <charset val="128"/>
    </font>
    <font>
      <sz val="11"/>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s>
  <cellStyleXfs count="2">
    <xf numFmtId="0" fontId="0" fillId="0" borderId="0">
      <alignment vertical="center"/>
    </xf>
    <xf numFmtId="0" fontId="1" fillId="0" borderId="0"/>
  </cellStyleXfs>
  <cellXfs count="50">
    <xf numFmtId="0" fontId="0" fillId="0" borderId="0" xfId="0">
      <alignment vertical="center"/>
    </xf>
    <xf numFmtId="0" fontId="0" fillId="0" borderId="3" xfId="0" applyBorder="1">
      <alignment vertical="center"/>
    </xf>
    <xf numFmtId="0" fontId="8" fillId="0" borderId="3" xfId="0" applyFont="1" applyBorder="1">
      <alignment vertical="center"/>
    </xf>
    <xf numFmtId="0" fontId="0" fillId="2" borderId="3" xfId="0" applyFill="1" applyBorder="1">
      <alignment vertical="center"/>
    </xf>
    <xf numFmtId="0" fontId="2" fillId="0" borderId="0" xfId="1" applyFont="1" applyProtection="1"/>
    <xf numFmtId="0" fontId="5" fillId="0" borderId="0" xfId="1" applyFont="1" applyAlignment="1" applyProtection="1">
      <alignment horizontal="center"/>
    </xf>
    <xf numFmtId="0" fontId="6" fillId="0" borderId="0" xfId="0" applyFont="1" applyProtection="1">
      <alignment vertical="center"/>
    </xf>
    <xf numFmtId="0" fontId="6" fillId="0" borderId="0" xfId="0" applyFont="1" applyAlignment="1" applyProtection="1">
      <alignment horizontal="center" vertical="center"/>
    </xf>
    <xf numFmtId="3" fontId="6" fillId="0" borderId="0" xfId="0" applyNumberFormat="1" applyFont="1" applyProtection="1">
      <alignment vertical="center"/>
    </xf>
    <xf numFmtId="0" fontId="6" fillId="0" borderId="0" xfId="0" applyFont="1" applyAlignment="1" applyProtection="1">
      <alignment horizontal="center" vertical="center" shrinkToFit="1"/>
    </xf>
    <xf numFmtId="0" fontId="2" fillId="0" borderId="0" xfId="1" applyFont="1" applyAlignment="1" applyProtection="1">
      <alignment horizontal="center"/>
    </xf>
    <xf numFmtId="0" fontId="2" fillId="0" borderId="0" xfId="1" applyFont="1" applyAlignment="1" applyProtection="1">
      <alignment horizontal="right"/>
    </xf>
    <xf numFmtId="0" fontId="2" fillId="0" borderId="2" xfId="1" applyFont="1" applyBorder="1" applyAlignment="1" applyProtection="1">
      <alignment vertical="center"/>
    </xf>
    <xf numFmtId="0" fontId="2" fillId="0" borderId="2" xfId="1" applyFont="1" applyBorder="1" applyAlignment="1" applyProtection="1">
      <alignment horizontal="center" vertical="center"/>
    </xf>
    <xf numFmtId="0" fontId="2" fillId="0" borderId="1" xfId="1" applyFont="1" applyBorder="1" applyAlignment="1" applyProtection="1">
      <alignment vertical="center"/>
    </xf>
    <xf numFmtId="0" fontId="2" fillId="0" borderId="9" xfId="1" applyFont="1" applyBorder="1" applyAlignment="1" applyProtection="1">
      <alignment horizontal="center" vertical="center" wrapText="1"/>
    </xf>
    <xf numFmtId="0" fontId="2" fillId="0" borderId="5" xfId="1" applyFont="1" applyBorder="1" applyAlignment="1" applyProtection="1">
      <alignment horizontal="center" vertical="center" wrapText="1"/>
    </xf>
    <xf numFmtId="0" fontId="6" fillId="0" borderId="3" xfId="0" applyFont="1" applyBorder="1" applyProtection="1">
      <alignment vertical="center"/>
    </xf>
    <xf numFmtId="0" fontId="6" fillId="0" borderId="3" xfId="0" applyFont="1" applyBorder="1" applyAlignment="1" applyProtection="1">
      <alignment horizontal="center" vertical="center" wrapText="1"/>
    </xf>
    <xf numFmtId="0" fontId="6" fillId="0" borderId="3" xfId="0" applyFont="1" applyBorder="1" applyAlignment="1" applyProtection="1">
      <alignment horizontal="center" vertical="center"/>
    </xf>
    <xf numFmtId="177" fontId="6" fillId="0" borderId="3" xfId="0" applyNumberFormat="1" applyFont="1" applyBorder="1" applyProtection="1">
      <alignment vertical="center"/>
    </xf>
    <xf numFmtId="0" fontId="6" fillId="0" borderId="0" xfId="0" applyFont="1" applyBorder="1" applyProtection="1">
      <alignment vertical="center"/>
    </xf>
    <xf numFmtId="177" fontId="6" fillId="0" borderId="0" xfId="0" applyNumberFormat="1" applyFont="1" applyBorder="1" applyProtection="1">
      <alignment vertical="center"/>
    </xf>
    <xf numFmtId="176" fontId="2" fillId="0" borderId="0" xfId="1" applyNumberFormat="1" applyFont="1" applyAlignment="1" applyProtection="1">
      <alignment horizontal="right" vertical="center"/>
    </xf>
    <xf numFmtId="176" fontId="2" fillId="0" borderId="0" xfId="1" applyNumberFormat="1" applyFont="1" applyAlignment="1" applyProtection="1">
      <alignment horizontal="left" vertical="center"/>
    </xf>
    <xf numFmtId="177" fontId="6" fillId="0" borderId="0" xfId="0" applyNumberFormat="1" applyFont="1" applyProtection="1">
      <alignment vertical="center"/>
    </xf>
    <xf numFmtId="0" fontId="2" fillId="0" borderId="3" xfId="1" applyFont="1" applyBorder="1" applyProtection="1"/>
    <xf numFmtId="0" fontId="2" fillId="0" borderId="13" xfId="1" applyFont="1" applyBorder="1" applyAlignment="1" applyProtection="1">
      <alignment vertical="center"/>
    </xf>
    <xf numFmtId="176" fontId="2" fillId="0" borderId="5" xfId="1" applyNumberFormat="1" applyFont="1" applyBorder="1" applyAlignment="1" applyProtection="1">
      <alignment vertical="center"/>
    </xf>
    <xf numFmtId="49" fontId="2" fillId="2" borderId="5" xfId="1" applyNumberFormat="1" applyFont="1" applyFill="1" applyBorder="1" applyAlignment="1" applyProtection="1">
      <alignment vertical="center"/>
      <protection locked="0"/>
    </xf>
    <xf numFmtId="176" fontId="2" fillId="0" borderId="1" xfId="1" applyNumberFormat="1" applyFont="1" applyFill="1" applyBorder="1" applyAlignment="1" applyProtection="1">
      <alignment vertical="center"/>
    </xf>
    <xf numFmtId="176" fontId="2" fillId="2" borderId="6" xfId="1" applyNumberFormat="1" applyFont="1" applyFill="1" applyBorder="1" applyAlignment="1" applyProtection="1">
      <alignment vertical="center"/>
      <protection locked="0"/>
    </xf>
    <xf numFmtId="176" fontId="2" fillId="0" borderId="7" xfId="1" applyNumberFormat="1" applyFont="1" applyBorder="1" applyAlignment="1" applyProtection="1">
      <alignment vertical="center"/>
    </xf>
    <xf numFmtId="12" fontId="2" fillId="0" borderId="8" xfId="1" applyNumberFormat="1" applyFont="1" applyFill="1" applyBorder="1" applyAlignment="1" applyProtection="1">
      <alignment vertical="center"/>
    </xf>
    <xf numFmtId="176" fontId="2" fillId="0" borderId="5" xfId="1" applyNumberFormat="1" applyFont="1" applyFill="1" applyBorder="1" applyAlignment="1" applyProtection="1">
      <alignment vertical="center"/>
    </xf>
    <xf numFmtId="12" fontId="2" fillId="0" borderId="3" xfId="1" applyNumberFormat="1" applyFont="1" applyFill="1" applyBorder="1" applyAlignment="1" applyProtection="1">
      <alignment vertical="center"/>
    </xf>
    <xf numFmtId="176" fontId="2" fillId="0" borderId="3" xfId="1" applyNumberFormat="1" applyFont="1" applyFill="1" applyBorder="1" applyAlignment="1" applyProtection="1">
      <alignment vertical="center"/>
    </xf>
    <xf numFmtId="176" fontId="2" fillId="0" borderId="10" xfId="1" applyNumberFormat="1" applyFont="1" applyFill="1" applyBorder="1" applyAlignment="1" applyProtection="1">
      <alignment vertical="center"/>
    </xf>
    <xf numFmtId="0" fontId="2" fillId="0" borderId="3" xfId="1" applyFont="1" applyBorder="1" applyAlignment="1" applyProtection="1">
      <alignment vertical="center"/>
    </xf>
    <xf numFmtId="176" fontId="2" fillId="0" borderId="3" xfId="1" applyNumberFormat="1" applyFont="1" applyBorder="1" applyAlignment="1" applyProtection="1">
      <alignment vertical="center"/>
    </xf>
    <xf numFmtId="0" fontId="2" fillId="2" borderId="10" xfId="1" applyFont="1" applyFill="1" applyBorder="1" applyAlignment="1" applyProtection="1">
      <alignment vertical="center" wrapText="1"/>
      <protection locked="0"/>
    </xf>
    <xf numFmtId="0" fontId="9" fillId="0" borderId="3" xfId="0" applyFont="1" applyBorder="1" applyAlignment="1" applyProtection="1">
      <alignment horizontal="center" vertical="center"/>
    </xf>
    <xf numFmtId="0" fontId="9" fillId="2" borderId="3"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shrinkToFit="1"/>
      <protection locked="0"/>
    </xf>
    <xf numFmtId="0" fontId="6" fillId="2" borderId="12" xfId="0" applyFont="1" applyFill="1" applyBorder="1" applyAlignment="1" applyProtection="1">
      <alignment horizontal="center" vertical="center" shrinkToFit="1"/>
      <protection locked="0"/>
    </xf>
    <xf numFmtId="0" fontId="5" fillId="0" borderId="0" xfId="1" applyFont="1" applyAlignment="1" applyProtection="1">
      <alignment horizontal="center"/>
    </xf>
    <xf numFmtId="0" fontId="2" fillId="0" borderId="3" xfId="1" applyFont="1" applyBorder="1" applyAlignment="1" applyProtection="1">
      <alignment horizontal="center" vertical="center" wrapText="1"/>
    </xf>
    <xf numFmtId="0" fontId="2" fillId="0" borderId="3" xfId="1" applyFont="1" applyBorder="1" applyAlignment="1" applyProtection="1">
      <alignment horizontal="center" vertical="center"/>
    </xf>
    <xf numFmtId="0" fontId="2" fillId="0" borderId="4" xfId="1" applyFont="1" applyBorder="1" applyAlignment="1" applyProtection="1">
      <alignment horizontal="center" vertical="center" wrapText="1"/>
    </xf>
    <xf numFmtId="176" fontId="2" fillId="0" borderId="6" xfId="1" applyNumberFormat="1" applyFont="1" applyFill="1" applyBorder="1" applyAlignment="1" applyProtection="1">
      <alignment vertical="center"/>
      <protection locked="0"/>
    </xf>
  </cellXfs>
  <cellStyles count="2">
    <cellStyle name="標準" xfId="0" builtinId="0"/>
    <cellStyle name="標準 4" xfId="1" xr:uid="{ECBCAB51-2031-4139-8C3E-265023D62F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467B-287A-471E-BB95-92CDD1780F48}">
  <sheetPr>
    <pageSetUpPr fitToPage="1"/>
  </sheetPr>
  <dimension ref="A2:AC69"/>
  <sheetViews>
    <sheetView tabSelected="1" zoomScale="70" zoomScaleNormal="70" workbookViewId="0"/>
  </sheetViews>
  <sheetFormatPr defaultColWidth="8.25" defaultRowHeight="18.75" x14ac:dyDescent="0.4"/>
  <cols>
    <col min="1" max="1" width="4.875" style="4" customWidth="1"/>
    <col min="2" max="2" width="14.375" style="4" customWidth="1"/>
    <col min="3" max="3" width="19.875" style="4" customWidth="1"/>
    <col min="4" max="4" width="26.125" style="4" customWidth="1"/>
    <col min="5" max="5" width="14.375" style="4" customWidth="1"/>
    <col min="6" max="6" width="14.375" style="10" customWidth="1"/>
    <col min="7" max="8" width="14.375" style="4" customWidth="1"/>
    <col min="9" max="9" width="12.625" style="4" customWidth="1"/>
    <col min="10" max="11" width="14.375" style="4" customWidth="1"/>
    <col min="12" max="13" width="15.625" style="4" customWidth="1"/>
    <col min="14" max="14" width="2.25" style="4" customWidth="1"/>
    <col min="15" max="15" width="8.25" style="4"/>
    <col min="16" max="17" width="8.25" style="4" customWidth="1"/>
    <col min="18" max="24" width="8.25" style="4"/>
    <col min="25" max="25" width="20" style="4" bestFit="1" customWidth="1"/>
    <col min="26" max="29" width="29.625" style="4" customWidth="1"/>
    <col min="30" max="31" width="19.625" style="4" customWidth="1"/>
    <col min="32" max="16384" width="8.25" style="4"/>
  </cols>
  <sheetData>
    <row r="2" spans="1:29" x14ac:dyDescent="0.4">
      <c r="B2" s="45" t="s">
        <v>38</v>
      </c>
      <c r="C2" s="45"/>
      <c r="D2" s="45"/>
      <c r="E2" s="45"/>
      <c r="F2" s="45"/>
      <c r="G2" s="45"/>
      <c r="H2" s="45"/>
      <c r="I2" s="45"/>
      <c r="J2" s="45"/>
      <c r="K2" s="45"/>
      <c r="L2" s="45"/>
      <c r="M2" s="45"/>
    </row>
    <row r="3" spans="1:29" ht="19.5" thickBot="1" x14ac:dyDescent="0.45">
      <c r="E3" s="5"/>
      <c r="F3" s="5"/>
      <c r="G3" s="5"/>
      <c r="H3" s="5"/>
      <c r="I3" s="5"/>
      <c r="J3" s="5"/>
      <c r="K3" s="5"/>
      <c r="L3" s="5"/>
      <c r="M3" s="5"/>
    </row>
    <row r="4" spans="1:29" s="6" customFormat="1" ht="24.95" customHeight="1" thickBot="1" x14ac:dyDescent="0.45">
      <c r="E4" s="7"/>
      <c r="F4" s="7"/>
      <c r="G4" s="7"/>
      <c r="H4" s="7"/>
      <c r="I4" s="7"/>
      <c r="J4" s="7"/>
      <c r="K4" s="7" t="s">
        <v>0</v>
      </c>
      <c r="L4" s="43"/>
      <c r="M4" s="44"/>
      <c r="O4" s="7"/>
      <c r="S4" s="8"/>
    </row>
    <row r="5" spans="1:29" s="6" customFormat="1" ht="24.95" customHeight="1" thickBot="1" x14ac:dyDescent="0.45">
      <c r="E5" s="7"/>
      <c r="F5" s="7"/>
      <c r="G5" s="7"/>
      <c r="H5" s="7"/>
      <c r="I5" s="7"/>
      <c r="J5" s="7"/>
      <c r="K5" s="7" t="s">
        <v>1</v>
      </c>
      <c r="L5" s="43"/>
      <c r="M5" s="44"/>
      <c r="O5" s="7"/>
      <c r="S5" s="8"/>
    </row>
    <row r="6" spans="1:29" s="6" customFormat="1" ht="24.95" customHeight="1" x14ac:dyDescent="0.4">
      <c r="B6" s="41" t="s">
        <v>39</v>
      </c>
      <c r="C6" s="42"/>
      <c r="D6" s="42"/>
      <c r="E6" s="7"/>
      <c r="F6" s="7"/>
      <c r="G6" s="7"/>
      <c r="H6" s="7"/>
      <c r="I6" s="7"/>
      <c r="J6" s="7"/>
      <c r="K6" s="7"/>
      <c r="L6" s="9"/>
      <c r="M6" s="9"/>
      <c r="O6" s="7"/>
      <c r="S6" s="8"/>
    </row>
    <row r="7" spans="1:29" x14ac:dyDescent="0.4">
      <c r="B7" s="41"/>
      <c r="C7" s="42"/>
      <c r="D7" s="42"/>
      <c r="M7" s="11" t="s">
        <v>2</v>
      </c>
      <c r="Y7" s="4" t="s">
        <v>3</v>
      </c>
    </row>
    <row r="8" spans="1:29" ht="6" customHeight="1" x14ac:dyDescent="0.4">
      <c r="B8" s="46" t="s">
        <v>35</v>
      </c>
      <c r="C8" s="46" t="s">
        <v>33</v>
      </c>
      <c r="D8" s="46" t="s">
        <v>34</v>
      </c>
      <c r="E8" s="12"/>
      <c r="F8" s="13"/>
      <c r="G8" s="12"/>
      <c r="H8" s="12"/>
      <c r="I8" s="12"/>
      <c r="J8" s="12"/>
      <c r="K8" s="12"/>
      <c r="L8" s="12"/>
      <c r="M8" s="46" t="s">
        <v>25</v>
      </c>
    </row>
    <row r="9" spans="1:29" ht="6" customHeight="1" x14ac:dyDescent="0.4">
      <c r="B9" s="46"/>
      <c r="C9" s="46"/>
      <c r="D9" s="46"/>
      <c r="E9" s="12"/>
      <c r="F9" s="13"/>
      <c r="G9" s="48" t="s">
        <v>4</v>
      </c>
      <c r="H9" s="14"/>
      <c r="I9" s="12"/>
      <c r="J9" s="12"/>
      <c r="K9" s="12"/>
      <c r="L9" s="48" t="s">
        <v>24</v>
      </c>
      <c r="M9" s="47"/>
      <c r="Y9" s="6"/>
      <c r="Z9" s="6"/>
      <c r="AA9" s="6"/>
      <c r="AB9" s="6"/>
      <c r="AC9" s="6"/>
    </row>
    <row r="10" spans="1:29" ht="57" thickBot="1" x14ac:dyDescent="0.45">
      <c r="B10" s="46"/>
      <c r="C10" s="46"/>
      <c r="D10" s="46"/>
      <c r="E10" s="15" t="s">
        <v>5</v>
      </c>
      <c r="F10" s="16" t="s">
        <v>6</v>
      </c>
      <c r="G10" s="47"/>
      <c r="H10" s="16" t="s">
        <v>7</v>
      </c>
      <c r="I10" s="16" t="s">
        <v>19</v>
      </c>
      <c r="J10" s="16" t="s">
        <v>23</v>
      </c>
      <c r="K10" s="16" t="s">
        <v>20</v>
      </c>
      <c r="L10" s="47"/>
      <c r="M10" s="47"/>
      <c r="Y10" s="17"/>
      <c r="Z10" s="18" t="s">
        <v>8</v>
      </c>
      <c r="AA10" s="18" t="s">
        <v>9</v>
      </c>
      <c r="AB10" s="19" t="s">
        <v>10</v>
      </c>
      <c r="AC10" s="19" t="s">
        <v>11</v>
      </c>
    </row>
    <row r="11" spans="1:29" ht="55.5" customHeight="1" thickBot="1" x14ac:dyDescent="0.45">
      <c r="A11" s="27">
        <v>1</v>
      </c>
      <c r="B11" s="29"/>
      <c r="C11" s="40"/>
      <c r="D11" s="40"/>
      <c r="E11" s="30">
        <f>H11</f>
        <v>0</v>
      </c>
      <c r="F11" s="49">
        <v>0</v>
      </c>
      <c r="G11" s="32">
        <f t="shared" ref="G11:G42" si="0">E11-F11</f>
        <v>0</v>
      </c>
      <c r="H11" s="31"/>
      <c r="I11" s="33" t="e" cm="1">
        <f t="array" ref="I11">_xlfn.IFS(OR($L$4="大規模病院（200床以上）",$L$4="病院（200床未満）"),1/6,OR($L$4="医科診療所",$L$4="歯科診療所",$L$4="薬局"),1/4)</f>
        <v>#N/A</v>
      </c>
      <c r="J11" s="34" t="e">
        <f>ROUNDDOWN(H11*I11,0)</f>
        <v>#N/A</v>
      </c>
      <c r="K11" s="28" t="e" cm="1">
        <f t="array" ref="K1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1" s="28" t="e">
        <f>ROUNDDOWN(MIN(J11,K11),0)</f>
        <v>#N/A</v>
      </c>
      <c r="M11" s="28" t="e">
        <f>ROUNDDOWN(MIN(G11,L11),-3)</f>
        <v>#N/A</v>
      </c>
      <c r="Y11" s="17" t="s">
        <v>12</v>
      </c>
      <c r="Z11" s="20">
        <v>4866000</v>
      </c>
      <c r="AA11" s="20">
        <v>3259000</v>
      </c>
      <c r="AB11" s="20">
        <v>388000</v>
      </c>
      <c r="AC11" s="20">
        <v>388000</v>
      </c>
    </row>
    <row r="12" spans="1:29" ht="55.5" customHeight="1" thickBot="1" x14ac:dyDescent="0.45">
      <c r="A12" s="27">
        <v>2</v>
      </c>
      <c r="B12" s="29"/>
      <c r="C12" s="40"/>
      <c r="D12" s="40"/>
      <c r="E12" s="30">
        <f t="shared" ref="E12" si="1">H12</f>
        <v>0</v>
      </c>
      <c r="F12" s="49">
        <v>0</v>
      </c>
      <c r="G12" s="32">
        <f t="shared" si="0"/>
        <v>0</v>
      </c>
      <c r="H12" s="31"/>
      <c r="I12" s="33" t="e" cm="1">
        <f t="array" ref="I12">_xlfn.IFS(OR($L$4="大規模病院（200床以上）",$L$4="病院（200床未満）"),1/6,OR($L$4="医科診療所",$L$4="歯科診療所",$L$4="薬局"),1/4)</f>
        <v>#N/A</v>
      </c>
      <c r="J12" s="34" t="e">
        <f t="shared" ref="J12" si="2">ROUNDDOWN(H12*I12,0)</f>
        <v>#N/A</v>
      </c>
      <c r="K12" s="28" t="e" cm="1">
        <f t="array" ref="K12">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2" s="28" t="e">
        <f t="shared" ref="L12" si="3">ROUNDDOWN(MIN(J12,K12),0)</f>
        <v>#N/A</v>
      </c>
      <c r="M12" s="28" t="e">
        <f t="shared" ref="M12" si="4">ROUNDDOWN(MIN(G12,L12),-3)</f>
        <v>#N/A</v>
      </c>
      <c r="Y12" s="17" t="s">
        <v>12</v>
      </c>
      <c r="Z12" s="20">
        <v>4866000</v>
      </c>
      <c r="AA12" s="20">
        <v>3259000</v>
      </c>
      <c r="AB12" s="20">
        <v>388000</v>
      </c>
      <c r="AC12" s="20">
        <v>388000</v>
      </c>
    </row>
    <row r="13" spans="1:29" ht="55.5" customHeight="1" thickBot="1" x14ac:dyDescent="0.45">
      <c r="A13" s="27">
        <v>3</v>
      </c>
      <c r="B13" s="29"/>
      <c r="C13" s="40"/>
      <c r="D13" s="40"/>
      <c r="E13" s="30">
        <f t="shared" ref="E13" si="5">H13</f>
        <v>0</v>
      </c>
      <c r="F13" s="49">
        <v>0</v>
      </c>
      <c r="G13" s="32">
        <f t="shared" si="0"/>
        <v>0</v>
      </c>
      <c r="H13" s="31"/>
      <c r="I13" s="33" t="e" cm="1">
        <f t="array" ref="I13">_xlfn.IFS(OR($L$4="大規模病院（200床以上）",$L$4="病院（200床未満）"),1/6,OR($L$4="医科診療所",$L$4="歯科診療所",$L$4="薬局"),1/4)</f>
        <v>#N/A</v>
      </c>
      <c r="J13" s="34" t="e">
        <f t="shared" ref="J13" si="6">ROUNDDOWN(H13*I13,0)</f>
        <v>#N/A</v>
      </c>
      <c r="K13" s="28" t="e" cm="1">
        <f t="array" ref="K1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3" s="28" t="e">
        <f t="shared" ref="L13" si="7">ROUNDDOWN(MIN(J13,K13),0)</f>
        <v>#N/A</v>
      </c>
      <c r="M13" s="28" t="e">
        <f t="shared" ref="M13" si="8">ROUNDDOWN(MIN(G13,L13),-3)</f>
        <v>#N/A</v>
      </c>
      <c r="Y13" s="17" t="s">
        <v>12</v>
      </c>
      <c r="Z13" s="20">
        <v>4866000</v>
      </c>
      <c r="AA13" s="20">
        <v>3259000</v>
      </c>
      <c r="AB13" s="20">
        <v>388000</v>
      </c>
      <c r="AC13" s="20">
        <v>388000</v>
      </c>
    </row>
    <row r="14" spans="1:29" ht="55.5" customHeight="1" thickBot="1" x14ac:dyDescent="0.45">
      <c r="A14" s="27">
        <v>4</v>
      </c>
      <c r="B14" s="29"/>
      <c r="C14" s="40"/>
      <c r="D14" s="40"/>
      <c r="E14" s="30">
        <f t="shared" ref="E14" si="9">H14</f>
        <v>0</v>
      </c>
      <c r="F14" s="49">
        <v>0</v>
      </c>
      <c r="G14" s="32">
        <f t="shared" si="0"/>
        <v>0</v>
      </c>
      <c r="H14" s="31"/>
      <c r="I14" s="33" t="e" cm="1">
        <f t="array" ref="I14">_xlfn.IFS(OR($L$4="大規模病院（200床以上）",$L$4="病院（200床未満）"),1/6,OR($L$4="医科診療所",$L$4="歯科診療所",$L$4="薬局"),1/4)</f>
        <v>#N/A</v>
      </c>
      <c r="J14" s="34" t="e">
        <f t="shared" ref="J14" si="10">ROUNDDOWN(H14*I14,0)</f>
        <v>#N/A</v>
      </c>
      <c r="K14" s="28" t="e" cm="1">
        <f t="array" ref="K14">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4" s="28" t="e">
        <f t="shared" ref="L14" si="11">ROUNDDOWN(MIN(J14,K14),0)</f>
        <v>#N/A</v>
      </c>
      <c r="M14" s="28" t="e">
        <f t="shared" ref="M14" si="12">ROUNDDOWN(MIN(G14,L14),-3)</f>
        <v>#N/A</v>
      </c>
      <c r="Y14" s="17" t="s">
        <v>12</v>
      </c>
      <c r="Z14" s="20">
        <v>4866000</v>
      </c>
      <c r="AA14" s="20">
        <v>3259000</v>
      </c>
      <c r="AB14" s="20">
        <v>388000</v>
      </c>
      <c r="AC14" s="20">
        <v>388000</v>
      </c>
    </row>
    <row r="15" spans="1:29" ht="55.5" customHeight="1" thickBot="1" x14ac:dyDescent="0.45">
      <c r="A15" s="27">
        <v>5</v>
      </c>
      <c r="B15" s="29"/>
      <c r="C15" s="40"/>
      <c r="D15" s="40"/>
      <c r="E15" s="30">
        <f t="shared" ref="E15" si="13">H15</f>
        <v>0</v>
      </c>
      <c r="F15" s="49">
        <v>0</v>
      </c>
      <c r="G15" s="32">
        <f t="shared" si="0"/>
        <v>0</v>
      </c>
      <c r="H15" s="31"/>
      <c r="I15" s="33" t="e" cm="1">
        <f t="array" ref="I15">_xlfn.IFS(OR($L$4="大規模病院（200床以上）",$L$4="病院（200床未満）"),1/6,OR($L$4="医科診療所",$L$4="歯科診療所",$L$4="薬局"),1/4)</f>
        <v>#N/A</v>
      </c>
      <c r="J15" s="34" t="e">
        <f t="shared" ref="J15" si="14">ROUNDDOWN(H15*I15,0)</f>
        <v>#N/A</v>
      </c>
      <c r="K15" s="28" t="e" cm="1">
        <f t="array" ref="K1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5" s="28" t="e">
        <f t="shared" ref="L15" si="15">ROUNDDOWN(MIN(J15,K15),0)</f>
        <v>#N/A</v>
      </c>
      <c r="M15" s="28" t="e">
        <f t="shared" ref="M15" si="16">ROUNDDOWN(MIN(G15,L15),-3)</f>
        <v>#N/A</v>
      </c>
      <c r="Y15" s="17" t="s">
        <v>12</v>
      </c>
      <c r="Z15" s="20">
        <v>4866000</v>
      </c>
      <c r="AA15" s="20">
        <v>3259000</v>
      </c>
      <c r="AB15" s="20">
        <v>388000</v>
      </c>
      <c r="AC15" s="20">
        <v>388000</v>
      </c>
    </row>
    <row r="16" spans="1:29" ht="55.5" customHeight="1" thickBot="1" x14ac:dyDescent="0.45">
      <c r="A16" s="27">
        <v>6</v>
      </c>
      <c r="B16" s="29"/>
      <c r="C16" s="40"/>
      <c r="D16" s="40"/>
      <c r="E16" s="30">
        <f t="shared" ref="E16" si="17">H16</f>
        <v>0</v>
      </c>
      <c r="F16" s="49">
        <v>0</v>
      </c>
      <c r="G16" s="32">
        <f t="shared" si="0"/>
        <v>0</v>
      </c>
      <c r="H16" s="31"/>
      <c r="I16" s="33" t="e" cm="1">
        <f t="array" ref="I16">_xlfn.IFS(OR($L$4="大規模病院（200床以上）",$L$4="病院（200床未満）"),1/6,OR($L$4="医科診療所",$L$4="歯科診療所",$L$4="薬局"),1/4)</f>
        <v>#N/A</v>
      </c>
      <c r="J16" s="34" t="e">
        <f t="shared" ref="J16" si="18">ROUNDDOWN(H16*I16,0)</f>
        <v>#N/A</v>
      </c>
      <c r="K16" s="28" t="e" cm="1">
        <f t="array" ref="K16">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6" s="28" t="e">
        <f t="shared" ref="L16" si="19">ROUNDDOWN(MIN(J16,K16),0)</f>
        <v>#N/A</v>
      </c>
      <c r="M16" s="28" t="e">
        <f t="shared" ref="M16" si="20">ROUNDDOWN(MIN(G16,L16),-3)</f>
        <v>#N/A</v>
      </c>
      <c r="Y16" s="17" t="s">
        <v>12</v>
      </c>
      <c r="Z16" s="20">
        <v>4866000</v>
      </c>
      <c r="AA16" s="20">
        <v>3259000</v>
      </c>
      <c r="AB16" s="20">
        <v>388000</v>
      </c>
      <c r="AC16" s="20">
        <v>388000</v>
      </c>
    </row>
    <row r="17" spans="1:29" ht="55.5" customHeight="1" thickBot="1" x14ac:dyDescent="0.45">
      <c r="A17" s="27">
        <v>7</v>
      </c>
      <c r="B17" s="29"/>
      <c r="C17" s="40"/>
      <c r="D17" s="40"/>
      <c r="E17" s="30">
        <f t="shared" ref="E17" si="21">H17</f>
        <v>0</v>
      </c>
      <c r="F17" s="49">
        <v>0</v>
      </c>
      <c r="G17" s="32">
        <f t="shared" si="0"/>
        <v>0</v>
      </c>
      <c r="H17" s="31"/>
      <c r="I17" s="33" t="e" cm="1">
        <f t="array" ref="I17">_xlfn.IFS(OR($L$4="大規模病院（200床以上）",$L$4="病院（200床未満）"),1/6,OR($L$4="医科診療所",$L$4="歯科診療所",$L$4="薬局"),1/4)</f>
        <v>#N/A</v>
      </c>
      <c r="J17" s="34" t="e">
        <f t="shared" ref="J17" si="22">ROUNDDOWN(H17*I17,0)</f>
        <v>#N/A</v>
      </c>
      <c r="K17" s="28" t="e" cm="1">
        <f t="array" ref="K1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7" s="28" t="e">
        <f t="shared" ref="L17" si="23">ROUNDDOWN(MIN(J17,K17),0)</f>
        <v>#N/A</v>
      </c>
      <c r="M17" s="28" t="e">
        <f t="shared" ref="M17" si="24">ROUNDDOWN(MIN(G17,L17),-3)</f>
        <v>#N/A</v>
      </c>
      <c r="Y17" s="17" t="s">
        <v>12</v>
      </c>
      <c r="Z17" s="20">
        <v>4866000</v>
      </c>
      <c r="AA17" s="20">
        <v>3259000</v>
      </c>
      <c r="AB17" s="20">
        <v>388000</v>
      </c>
      <c r="AC17" s="20">
        <v>388000</v>
      </c>
    </row>
    <row r="18" spans="1:29" ht="55.5" customHeight="1" thickBot="1" x14ac:dyDescent="0.45">
      <c r="A18" s="27">
        <v>8</v>
      </c>
      <c r="B18" s="29"/>
      <c r="C18" s="40"/>
      <c r="D18" s="40"/>
      <c r="E18" s="30">
        <f t="shared" ref="E18" si="25">H18</f>
        <v>0</v>
      </c>
      <c r="F18" s="49">
        <v>0</v>
      </c>
      <c r="G18" s="32">
        <f t="shared" si="0"/>
        <v>0</v>
      </c>
      <c r="H18" s="31"/>
      <c r="I18" s="33" t="e" cm="1">
        <f t="array" ref="I18">_xlfn.IFS(OR($L$4="大規模病院（200床以上）",$L$4="病院（200床未満）"),1/6,OR($L$4="医科診療所",$L$4="歯科診療所",$L$4="薬局"),1/4)</f>
        <v>#N/A</v>
      </c>
      <c r="J18" s="34" t="e">
        <f t="shared" ref="J18" si="26">ROUNDDOWN(H18*I18,0)</f>
        <v>#N/A</v>
      </c>
      <c r="K18" s="28" t="e" cm="1">
        <f t="array" ref="K18">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8" s="28" t="e">
        <f t="shared" ref="L18" si="27">ROUNDDOWN(MIN(J18,K18),0)</f>
        <v>#N/A</v>
      </c>
      <c r="M18" s="28" t="e">
        <f t="shared" ref="M18" si="28">ROUNDDOWN(MIN(G18,L18),-3)</f>
        <v>#N/A</v>
      </c>
      <c r="Y18" s="17" t="s">
        <v>12</v>
      </c>
      <c r="Z18" s="20">
        <v>4866000</v>
      </c>
      <c r="AA18" s="20">
        <v>3259000</v>
      </c>
      <c r="AB18" s="20">
        <v>388000</v>
      </c>
      <c r="AC18" s="20">
        <v>388000</v>
      </c>
    </row>
    <row r="19" spans="1:29" ht="55.5" customHeight="1" thickBot="1" x14ac:dyDescent="0.45">
      <c r="A19" s="27">
        <v>9</v>
      </c>
      <c r="B19" s="29"/>
      <c r="C19" s="40"/>
      <c r="D19" s="40"/>
      <c r="E19" s="30">
        <f t="shared" ref="E19" si="29">H19</f>
        <v>0</v>
      </c>
      <c r="F19" s="49">
        <v>0</v>
      </c>
      <c r="G19" s="32">
        <f t="shared" si="0"/>
        <v>0</v>
      </c>
      <c r="H19" s="31"/>
      <c r="I19" s="33" t="e" cm="1">
        <f t="array" ref="I19">_xlfn.IFS(OR($L$4="大規模病院（200床以上）",$L$4="病院（200床未満）"),1/6,OR($L$4="医科診療所",$L$4="歯科診療所",$L$4="薬局"),1/4)</f>
        <v>#N/A</v>
      </c>
      <c r="J19" s="34" t="e">
        <f t="shared" ref="J19" si="30">ROUNDDOWN(H19*I19,0)</f>
        <v>#N/A</v>
      </c>
      <c r="K19" s="28" t="e" cm="1">
        <f t="array" ref="K1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9" s="28" t="e">
        <f t="shared" ref="L19" si="31">ROUNDDOWN(MIN(J19,K19),0)</f>
        <v>#N/A</v>
      </c>
      <c r="M19" s="28" t="e">
        <f t="shared" ref="M19" si="32">ROUNDDOWN(MIN(G19,L19),-3)</f>
        <v>#N/A</v>
      </c>
      <c r="Y19" s="17" t="s">
        <v>12</v>
      </c>
      <c r="Z19" s="20">
        <v>4866000</v>
      </c>
      <c r="AA19" s="20">
        <v>3259000</v>
      </c>
      <c r="AB19" s="20">
        <v>388000</v>
      </c>
      <c r="AC19" s="20">
        <v>388000</v>
      </c>
    </row>
    <row r="20" spans="1:29" ht="55.5" customHeight="1" thickBot="1" x14ac:dyDescent="0.45">
      <c r="A20" s="27">
        <v>10</v>
      </c>
      <c r="B20" s="29"/>
      <c r="C20" s="40"/>
      <c r="D20" s="40"/>
      <c r="E20" s="30">
        <f t="shared" ref="E20" si="33">H20</f>
        <v>0</v>
      </c>
      <c r="F20" s="49">
        <v>0</v>
      </c>
      <c r="G20" s="32">
        <f t="shared" si="0"/>
        <v>0</v>
      </c>
      <c r="H20" s="31"/>
      <c r="I20" s="33" t="e" cm="1">
        <f t="array" ref="I20">_xlfn.IFS(OR($L$4="大規模病院（200床以上）",$L$4="病院（200床未満）"),1/6,OR($L$4="医科診療所",$L$4="歯科診療所",$L$4="薬局"),1/4)</f>
        <v>#N/A</v>
      </c>
      <c r="J20" s="34" t="e">
        <f t="shared" ref="J20" si="34">ROUNDDOWN(H20*I20,0)</f>
        <v>#N/A</v>
      </c>
      <c r="K20" s="28" t="e" cm="1">
        <f t="array" ref="K20">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0" s="28" t="e">
        <f t="shared" ref="L20" si="35">ROUNDDOWN(MIN(J20,K20),0)</f>
        <v>#N/A</v>
      </c>
      <c r="M20" s="28" t="e">
        <f t="shared" ref="M20" si="36">ROUNDDOWN(MIN(G20,L20),-3)</f>
        <v>#N/A</v>
      </c>
      <c r="Y20" s="17" t="s">
        <v>12</v>
      </c>
      <c r="Z20" s="20">
        <v>4866000</v>
      </c>
      <c r="AA20" s="20">
        <v>3259000</v>
      </c>
      <c r="AB20" s="20">
        <v>388000</v>
      </c>
      <c r="AC20" s="20">
        <v>388000</v>
      </c>
    </row>
    <row r="21" spans="1:29" ht="55.5" customHeight="1" thickBot="1" x14ac:dyDescent="0.45">
      <c r="A21" s="27">
        <v>11</v>
      </c>
      <c r="B21" s="29"/>
      <c r="C21" s="40"/>
      <c r="D21" s="40"/>
      <c r="E21" s="30">
        <f t="shared" ref="E21" si="37">H21</f>
        <v>0</v>
      </c>
      <c r="F21" s="49">
        <v>0</v>
      </c>
      <c r="G21" s="32">
        <f t="shared" si="0"/>
        <v>0</v>
      </c>
      <c r="H21" s="31"/>
      <c r="I21" s="33" t="e" cm="1">
        <f t="array" ref="I21">_xlfn.IFS(OR($L$4="大規模病院（200床以上）",$L$4="病院（200床未満）"),1/6,OR($L$4="医科診療所",$L$4="歯科診療所",$L$4="薬局"),1/4)</f>
        <v>#N/A</v>
      </c>
      <c r="J21" s="34" t="e">
        <f t="shared" ref="J21" si="38">ROUNDDOWN(H21*I21,0)</f>
        <v>#N/A</v>
      </c>
      <c r="K21" s="28" t="e" cm="1">
        <f t="array" ref="K2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1" s="28" t="e">
        <f t="shared" ref="L21" si="39">ROUNDDOWN(MIN(J21,K21),0)</f>
        <v>#N/A</v>
      </c>
      <c r="M21" s="28" t="e">
        <f t="shared" ref="M21" si="40">ROUNDDOWN(MIN(G21,L21),-3)</f>
        <v>#N/A</v>
      </c>
      <c r="Y21" s="17" t="s">
        <v>12</v>
      </c>
      <c r="Z21" s="20">
        <v>4866000</v>
      </c>
      <c r="AA21" s="20">
        <v>3259000</v>
      </c>
      <c r="AB21" s="20">
        <v>388000</v>
      </c>
      <c r="AC21" s="20">
        <v>388000</v>
      </c>
    </row>
    <row r="22" spans="1:29" ht="55.5" customHeight="1" thickBot="1" x14ac:dyDescent="0.45">
      <c r="A22" s="27">
        <v>12</v>
      </c>
      <c r="B22" s="29"/>
      <c r="C22" s="40"/>
      <c r="D22" s="40"/>
      <c r="E22" s="30">
        <f t="shared" ref="E22" si="41">H22</f>
        <v>0</v>
      </c>
      <c r="F22" s="49">
        <v>0</v>
      </c>
      <c r="G22" s="32">
        <f t="shared" si="0"/>
        <v>0</v>
      </c>
      <c r="H22" s="31"/>
      <c r="I22" s="33" t="e" cm="1">
        <f t="array" ref="I22">_xlfn.IFS(OR($L$4="大規模病院（200床以上）",$L$4="病院（200床未満）"),1/6,OR($L$4="医科診療所",$L$4="歯科診療所",$L$4="薬局"),1/4)</f>
        <v>#N/A</v>
      </c>
      <c r="J22" s="34" t="e">
        <f t="shared" ref="J22" si="42">ROUNDDOWN(H22*I22,0)</f>
        <v>#N/A</v>
      </c>
      <c r="K22" s="28" t="e" cm="1">
        <f t="array" ref="K22">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2" s="28" t="e">
        <f t="shared" ref="L22" si="43">ROUNDDOWN(MIN(J22,K22),0)</f>
        <v>#N/A</v>
      </c>
      <c r="M22" s="28" t="e">
        <f t="shared" ref="M22" si="44">ROUNDDOWN(MIN(G22,L22),-3)</f>
        <v>#N/A</v>
      </c>
      <c r="Y22" s="17" t="s">
        <v>12</v>
      </c>
      <c r="Z22" s="20">
        <v>4866000</v>
      </c>
      <c r="AA22" s="20">
        <v>3259000</v>
      </c>
      <c r="AB22" s="20">
        <v>388000</v>
      </c>
      <c r="AC22" s="20">
        <v>388000</v>
      </c>
    </row>
    <row r="23" spans="1:29" ht="55.5" customHeight="1" thickBot="1" x14ac:dyDescent="0.45">
      <c r="A23" s="27">
        <v>13</v>
      </c>
      <c r="B23" s="29"/>
      <c r="C23" s="40"/>
      <c r="D23" s="40"/>
      <c r="E23" s="30">
        <f t="shared" ref="E23" si="45">H23</f>
        <v>0</v>
      </c>
      <c r="F23" s="49">
        <v>0</v>
      </c>
      <c r="G23" s="32">
        <f t="shared" si="0"/>
        <v>0</v>
      </c>
      <c r="H23" s="31"/>
      <c r="I23" s="33" t="e" cm="1">
        <f t="array" ref="I23">_xlfn.IFS(OR($L$4="大規模病院（200床以上）",$L$4="病院（200床未満）"),1/6,OR($L$4="医科診療所",$L$4="歯科診療所",$L$4="薬局"),1/4)</f>
        <v>#N/A</v>
      </c>
      <c r="J23" s="34" t="e">
        <f t="shared" ref="J23" si="46">ROUNDDOWN(H23*I23,0)</f>
        <v>#N/A</v>
      </c>
      <c r="K23" s="28" t="e" cm="1">
        <f t="array" ref="K2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3" s="28" t="e">
        <f t="shared" ref="L23" si="47">ROUNDDOWN(MIN(J23,K23),0)</f>
        <v>#N/A</v>
      </c>
      <c r="M23" s="28" t="e">
        <f t="shared" ref="M23" si="48">ROUNDDOWN(MIN(G23,L23),-3)</f>
        <v>#N/A</v>
      </c>
      <c r="Y23" s="17" t="s">
        <v>12</v>
      </c>
      <c r="Z23" s="20">
        <v>4866000</v>
      </c>
      <c r="AA23" s="20">
        <v>3259000</v>
      </c>
      <c r="AB23" s="20">
        <v>388000</v>
      </c>
      <c r="AC23" s="20">
        <v>388000</v>
      </c>
    </row>
    <row r="24" spans="1:29" ht="55.5" customHeight="1" thickBot="1" x14ac:dyDescent="0.45">
      <c r="A24" s="27">
        <v>14</v>
      </c>
      <c r="B24" s="29"/>
      <c r="C24" s="40"/>
      <c r="D24" s="40"/>
      <c r="E24" s="30">
        <f t="shared" ref="E24" si="49">H24</f>
        <v>0</v>
      </c>
      <c r="F24" s="49">
        <v>0</v>
      </c>
      <c r="G24" s="32">
        <f t="shared" si="0"/>
        <v>0</v>
      </c>
      <c r="H24" s="31"/>
      <c r="I24" s="33" t="e" cm="1">
        <f t="array" ref="I24">_xlfn.IFS(OR($L$4="大規模病院（200床以上）",$L$4="病院（200床未満）"),1/6,OR($L$4="医科診療所",$L$4="歯科診療所",$L$4="薬局"),1/4)</f>
        <v>#N/A</v>
      </c>
      <c r="J24" s="34" t="e">
        <f t="shared" ref="J24" si="50">ROUNDDOWN(H24*I24,0)</f>
        <v>#N/A</v>
      </c>
      <c r="K24" s="28" t="e" cm="1">
        <f t="array" ref="K24">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4" s="28" t="e">
        <f t="shared" ref="L24" si="51">ROUNDDOWN(MIN(J24,K24),0)</f>
        <v>#N/A</v>
      </c>
      <c r="M24" s="28" t="e">
        <f t="shared" ref="M24" si="52">ROUNDDOWN(MIN(G24,L24),-3)</f>
        <v>#N/A</v>
      </c>
      <c r="Y24" s="17" t="s">
        <v>12</v>
      </c>
      <c r="Z24" s="20">
        <v>4866000</v>
      </c>
      <c r="AA24" s="20">
        <v>3259000</v>
      </c>
      <c r="AB24" s="20">
        <v>388000</v>
      </c>
      <c r="AC24" s="20">
        <v>388000</v>
      </c>
    </row>
    <row r="25" spans="1:29" ht="55.5" customHeight="1" thickBot="1" x14ac:dyDescent="0.45">
      <c r="A25" s="27">
        <v>15</v>
      </c>
      <c r="B25" s="29"/>
      <c r="C25" s="40"/>
      <c r="D25" s="40"/>
      <c r="E25" s="30">
        <f t="shared" ref="E25" si="53">H25</f>
        <v>0</v>
      </c>
      <c r="F25" s="49">
        <v>0</v>
      </c>
      <c r="G25" s="32">
        <f t="shared" si="0"/>
        <v>0</v>
      </c>
      <c r="H25" s="31"/>
      <c r="I25" s="33" t="e" cm="1">
        <f t="array" ref="I25">_xlfn.IFS(OR($L$4="大規模病院（200床以上）",$L$4="病院（200床未満）"),1/6,OR($L$4="医科診療所",$L$4="歯科診療所",$L$4="薬局"),1/4)</f>
        <v>#N/A</v>
      </c>
      <c r="J25" s="34" t="e">
        <f t="shared" ref="J25" si="54">ROUNDDOWN(H25*I25,0)</f>
        <v>#N/A</v>
      </c>
      <c r="K25" s="28" t="e" cm="1">
        <f t="array" ref="K2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5" s="28" t="e">
        <f t="shared" ref="L25" si="55">ROUNDDOWN(MIN(J25,K25),0)</f>
        <v>#N/A</v>
      </c>
      <c r="M25" s="28" t="e">
        <f t="shared" ref="M25" si="56">ROUNDDOWN(MIN(G25,L25),-3)</f>
        <v>#N/A</v>
      </c>
      <c r="Y25" s="17" t="s">
        <v>12</v>
      </c>
      <c r="Z25" s="20">
        <v>4866000</v>
      </c>
      <c r="AA25" s="20">
        <v>3259000</v>
      </c>
      <c r="AB25" s="20">
        <v>388000</v>
      </c>
      <c r="AC25" s="20">
        <v>388000</v>
      </c>
    </row>
    <row r="26" spans="1:29" ht="55.5" customHeight="1" thickBot="1" x14ac:dyDescent="0.45">
      <c r="A26" s="27">
        <v>16</v>
      </c>
      <c r="B26" s="29"/>
      <c r="C26" s="40"/>
      <c r="D26" s="40"/>
      <c r="E26" s="30">
        <f t="shared" ref="E26" si="57">H26</f>
        <v>0</v>
      </c>
      <c r="F26" s="49">
        <v>0</v>
      </c>
      <c r="G26" s="32">
        <f t="shared" si="0"/>
        <v>0</v>
      </c>
      <c r="H26" s="31"/>
      <c r="I26" s="33" t="e" cm="1">
        <f t="array" ref="I26">_xlfn.IFS(OR($L$4="大規模病院（200床以上）",$L$4="病院（200床未満）"),1/6,OR($L$4="医科診療所",$L$4="歯科診療所",$L$4="薬局"),1/4)</f>
        <v>#N/A</v>
      </c>
      <c r="J26" s="34" t="e">
        <f t="shared" ref="J26" si="58">ROUNDDOWN(H26*I26,0)</f>
        <v>#N/A</v>
      </c>
      <c r="K26" s="28" t="e" cm="1">
        <f t="array" ref="K26">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6" s="28" t="e">
        <f t="shared" ref="L26" si="59">ROUNDDOWN(MIN(J26,K26),0)</f>
        <v>#N/A</v>
      </c>
      <c r="M26" s="28" t="e">
        <f t="shared" ref="M26" si="60">ROUNDDOWN(MIN(G26,L26),-3)</f>
        <v>#N/A</v>
      </c>
      <c r="Y26" s="17" t="s">
        <v>12</v>
      </c>
      <c r="Z26" s="20">
        <v>4866000</v>
      </c>
      <c r="AA26" s="20">
        <v>3259000</v>
      </c>
      <c r="AB26" s="20">
        <v>388000</v>
      </c>
      <c r="AC26" s="20">
        <v>388000</v>
      </c>
    </row>
    <row r="27" spans="1:29" ht="55.5" customHeight="1" thickBot="1" x14ac:dyDescent="0.45">
      <c r="A27" s="27">
        <v>17</v>
      </c>
      <c r="B27" s="29"/>
      <c r="C27" s="40"/>
      <c r="D27" s="40"/>
      <c r="E27" s="30">
        <f t="shared" ref="E27" si="61">H27</f>
        <v>0</v>
      </c>
      <c r="F27" s="49">
        <v>0</v>
      </c>
      <c r="G27" s="32">
        <f t="shared" si="0"/>
        <v>0</v>
      </c>
      <c r="H27" s="31"/>
      <c r="I27" s="33" t="e" cm="1">
        <f t="array" ref="I27">_xlfn.IFS(OR($L$4="大規模病院（200床以上）",$L$4="病院（200床未満）"),1/6,OR($L$4="医科診療所",$L$4="歯科診療所",$L$4="薬局"),1/4)</f>
        <v>#N/A</v>
      </c>
      <c r="J27" s="34" t="e">
        <f t="shared" ref="J27" si="62">ROUNDDOWN(H27*I27,0)</f>
        <v>#N/A</v>
      </c>
      <c r="K27" s="28" t="e" cm="1">
        <f t="array" ref="K2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7" s="28" t="e">
        <f t="shared" ref="L27" si="63">ROUNDDOWN(MIN(J27,K27),0)</f>
        <v>#N/A</v>
      </c>
      <c r="M27" s="28" t="e">
        <f t="shared" ref="M27" si="64">ROUNDDOWN(MIN(G27,L27),-3)</f>
        <v>#N/A</v>
      </c>
      <c r="Y27" s="17" t="s">
        <v>12</v>
      </c>
      <c r="Z27" s="20">
        <v>4866000</v>
      </c>
      <c r="AA27" s="20">
        <v>3259000</v>
      </c>
      <c r="AB27" s="20">
        <v>388000</v>
      </c>
      <c r="AC27" s="20">
        <v>388000</v>
      </c>
    </row>
    <row r="28" spans="1:29" ht="55.5" customHeight="1" thickBot="1" x14ac:dyDescent="0.45">
      <c r="A28" s="27">
        <v>18</v>
      </c>
      <c r="B28" s="29"/>
      <c r="C28" s="40"/>
      <c r="D28" s="40"/>
      <c r="E28" s="30">
        <f t="shared" ref="E28" si="65">H28</f>
        <v>0</v>
      </c>
      <c r="F28" s="49">
        <v>0</v>
      </c>
      <c r="G28" s="32">
        <f t="shared" si="0"/>
        <v>0</v>
      </c>
      <c r="H28" s="31"/>
      <c r="I28" s="33" t="e" cm="1">
        <f t="array" ref="I28">_xlfn.IFS(OR($L$4="大規模病院（200床以上）",$L$4="病院（200床未満）"),1/6,OR($L$4="医科診療所",$L$4="歯科診療所",$L$4="薬局"),1/4)</f>
        <v>#N/A</v>
      </c>
      <c r="J28" s="34" t="e">
        <f t="shared" ref="J28" si="66">ROUNDDOWN(H28*I28,0)</f>
        <v>#N/A</v>
      </c>
      <c r="K28" s="28" t="e" cm="1">
        <f t="array" ref="K28">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8" s="28" t="e">
        <f t="shared" ref="L28" si="67">ROUNDDOWN(MIN(J28,K28),0)</f>
        <v>#N/A</v>
      </c>
      <c r="M28" s="28" t="e">
        <f t="shared" ref="M28" si="68">ROUNDDOWN(MIN(G28,L28),-3)</f>
        <v>#N/A</v>
      </c>
      <c r="Y28" s="17" t="s">
        <v>12</v>
      </c>
      <c r="Z28" s="20">
        <v>4866000</v>
      </c>
      <c r="AA28" s="20">
        <v>3259000</v>
      </c>
      <c r="AB28" s="20">
        <v>388000</v>
      </c>
      <c r="AC28" s="20">
        <v>388000</v>
      </c>
    </row>
    <row r="29" spans="1:29" ht="55.5" customHeight="1" thickBot="1" x14ac:dyDescent="0.45">
      <c r="A29" s="27">
        <v>19</v>
      </c>
      <c r="B29" s="29"/>
      <c r="C29" s="40"/>
      <c r="D29" s="40"/>
      <c r="E29" s="30">
        <f t="shared" ref="E29" si="69">H29</f>
        <v>0</v>
      </c>
      <c r="F29" s="49">
        <v>0</v>
      </c>
      <c r="G29" s="32">
        <f t="shared" si="0"/>
        <v>0</v>
      </c>
      <c r="H29" s="31"/>
      <c r="I29" s="33" t="e" cm="1">
        <f t="array" ref="I29">_xlfn.IFS(OR($L$4="大規模病院（200床以上）",$L$4="病院（200床未満）"),1/6,OR($L$4="医科診療所",$L$4="歯科診療所",$L$4="薬局"),1/4)</f>
        <v>#N/A</v>
      </c>
      <c r="J29" s="34" t="e">
        <f t="shared" ref="J29" si="70">ROUNDDOWN(H29*I29,0)</f>
        <v>#N/A</v>
      </c>
      <c r="K29" s="28" t="e" cm="1">
        <f t="array" ref="K2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9" s="28" t="e">
        <f t="shared" ref="L29" si="71">ROUNDDOWN(MIN(J29,K29),0)</f>
        <v>#N/A</v>
      </c>
      <c r="M29" s="28" t="e">
        <f t="shared" ref="M29" si="72">ROUNDDOWN(MIN(G29,L29),-3)</f>
        <v>#N/A</v>
      </c>
      <c r="Y29" s="17" t="s">
        <v>12</v>
      </c>
      <c r="Z29" s="20">
        <v>4866000</v>
      </c>
      <c r="AA29" s="20">
        <v>3259000</v>
      </c>
      <c r="AB29" s="20">
        <v>388000</v>
      </c>
      <c r="AC29" s="20">
        <v>388000</v>
      </c>
    </row>
    <row r="30" spans="1:29" ht="55.5" customHeight="1" thickBot="1" x14ac:dyDescent="0.45">
      <c r="A30" s="27">
        <v>20</v>
      </c>
      <c r="B30" s="29"/>
      <c r="C30" s="40"/>
      <c r="D30" s="40"/>
      <c r="E30" s="30">
        <f t="shared" ref="E30" si="73">H30</f>
        <v>0</v>
      </c>
      <c r="F30" s="49">
        <v>0</v>
      </c>
      <c r="G30" s="32">
        <f t="shared" si="0"/>
        <v>0</v>
      </c>
      <c r="H30" s="31"/>
      <c r="I30" s="33" t="e" cm="1">
        <f t="array" ref="I30">_xlfn.IFS(OR($L$4="大規模病院（200床以上）",$L$4="病院（200床未満）"),1/6,OR($L$4="医科診療所",$L$4="歯科診療所",$L$4="薬局"),1/4)</f>
        <v>#N/A</v>
      </c>
      <c r="J30" s="34" t="e">
        <f t="shared" ref="J30" si="74">ROUNDDOWN(H30*I30,0)</f>
        <v>#N/A</v>
      </c>
      <c r="K30" s="28" t="e" cm="1">
        <f t="array" ref="K30">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0" s="28" t="e">
        <f t="shared" ref="L30" si="75">ROUNDDOWN(MIN(J30,K30),0)</f>
        <v>#N/A</v>
      </c>
      <c r="M30" s="28" t="e">
        <f t="shared" ref="M30" si="76">ROUNDDOWN(MIN(G30,L30),-3)</f>
        <v>#N/A</v>
      </c>
      <c r="Y30" s="17" t="s">
        <v>12</v>
      </c>
      <c r="Z30" s="20">
        <v>4866000</v>
      </c>
      <c r="AA30" s="20">
        <v>3259000</v>
      </c>
      <c r="AB30" s="20">
        <v>388000</v>
      </c>
      <c r="AC30" s="20">
        <v>388000</v>
      </c>
    </row>
    <row r="31" spans="1:29" ht="55.5" customHeight="1" thickBot="1" x14ac:dyDescent="0.45">
      <c r="A31" s="27">
        <v>21</v>
      </c>
      <c r="B31" s="29"/>
      <c r="C31" s="40"/>
      <c r="D31" s="40"/>
      <c r="E31" s="30">
        <f t="shared" ref="E31" si="77">H31</f>
        <v>0</v>
      </c>
      <c r="F31" s="49">
        <v>0</v>
      </c>
      <c r="G31" s="32">
        <f t="shared" si="0"/>
        <v>0</v>
      </c>
      <c r="H31" s="31"/>
      <c r="I31" s="33" t="e" cm="1">
        <f t="array" ref="I31">_xlfn.IFS(OR($L$4="大規模病院（200床以上）",$L$4="病院（200床未満）"),1/6,OR($L$4="医科診療所",$L$4="歯科診療所",$L$4="薬局"),1/4)</f>
        <v>#N/A</v>
      </c>
      <c r="J31" s="34" t="e">
        <f t="shared" ref="J31" si="78">ROUNDDOWN(H31*I31,0)</f>
        <v>#N/A</v>
      </c>
      <c r="K31" s="28" t="e" cm="1">
        <f t="array" ref="K3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1" s="28" t="e">
        <f t="shared" ref="L31" si="79">ROUNDDOWN(MIN(J31,K31),0)</f>
        <v>#N/A</v>
      </c>
      <c r="M31" s="28" t="e">
        <f t="shared" ref="M31" si="80">ROUNDDOWN(MIN(G31,L31),-3)</f>
        <v>#N/A</v>
      </c>
      <c r="Y31" s="17" t="s">
        <v>12</v>
      </c>
      <c r="Z31" s="20">
        <v>4866000</v>
      </c>
      <c r="AA31" s="20">
        <v>3259000</v>
      </c>
      <c r="AB31" s="20">
        <v>388000</v>
      </c>
      <c r="AC31" s="20">
        <v>388000</v>
      </c>
    </row>
    <row r="32" spans="1:29" ht="55.5" customHeight="1" thickBot="1" x14ac:dyDescent="0.45">
      <c r="A32" s="27">
        <v>22</v>
      </c>
      <c r="B32" s="29"/>
      <c r="C32" s="40"/>
      <c r="D32" s="40"/>
      <c r="E32" s="30">
        <f t="shared" ref="E32" si="81">H32</f>
        <v>0</v>
      </c>
      <c r="F32" s="49">
        <v>0</v>
      </c>
      <c r="G32" s="32">
        <f t="shared" si="0"/>
        <v>0</v>
      </c>
      <c r="H32" s="31"/>
      <c r="I32" s="33" t="e" cm="1">
        <f t="array" ref="I32">_xlfn.IFS(OR($L$4="大規模病院（200床以上）",$L$4="病院（200床未満）"),1/6,OR($L$4="医科診療所",$L$4="歯科診療所",$L$4="薬局"),1/4)</f>
        <v>#N/A</v>
      </c>
      <c r="J32" s="34" t="e">
        <f t="shared" ref="J32" si="82">ROUNDDOWN(H32*I32,0)</f>
        <v>#N/A</v>
      </c>
      <c r="K32" s="28" t="e" cm="1">
        <f t="array" ref="K32">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2" s="28" t="e">
        <f t="shared" ref="L32" si="83">ROUNDDOWN(MIN(J32,K32),0)</f>
        <v>#N/A</v>
      </c>
      <c r="M32" s="28" t="e">
        <f t="shared" ref="M32" si="84">ROUNDDOWN(MIN(G32,L32),-3)</f>
        <v>#N/A</v>
      </c>
      <c r="Y32" s="17" t="s">
        <v>12</v>
      </c>
      <c r="Z32" s="20">
        <v>4866000</v>
      </c>
      <c r="AA32" s="20">
        <v>3259000</v>
      </c>
      <c r="AB32" s="20">
        <v>388000</v>
      </c>
      <c r="AC32" s="20">
        <v>388000</v>
      </c>
    </row>
    <row r="33" spans="1:29" ht="55.5" customHeight="1" thickBot="1" x14ac:dyDescent="0.45">
      <c r="A33" s="27">
        <v>23</v>
      </c>
      <c r="B33" s="29"/>
      <c r="C33" s="40"/>
      <c r="D33" s="40"/>
      <c r="E33" s="30">
        <f t="shared" ref="E33" si="85">H33</f>
        <v>0</v>
      </c>
      <c r="F33" s="49">
        <v>0</v>
      </c>
      <c r="G33" s="32">
        <f t="shared" si="0"/>
        <v>0</v>
      </c>
      <c r="H33" s="31"/>
      <c r="I33" s="33" t="e" cm="1">
        <f t="array" ref="I33">_xlfn.IFS(OR($L$4="大規模病院（200床以上）",$L$4="病院（200床未満）"),1/6,OR($L$4="医科診療所",$L$4="歯科診療所",$L$4="薬局"),1/4)</f>
        <v>#N/A</v>
      </c>
      <c r="J33" s="34" t="e">
        <f t="shared" ref="J33" si="86">ROUNDDOWN(H33*I33,0)</f>
        <v>#N/A</v>
      </c>
      <c r="K33" s="28" t="e" cm="1">
        <f t="array" ref="K3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3" s="28" t="e">
        <f t="shared" ref="L33" si="87">ROUNDDOWN(MIN(J33,K33),0)</f>
        <v>#N/A</v>
      </c>
      <c r="M33" s="28" t="e">
        <f t="shared" ref="M33" si="88">ROUNDDOWN(MIN(G33,L33),-3)</f>
        <v>#N/A</v>
      </c>
      <c r="Y33" s="17" t="s">
        <v>12</v>
      </c>
      <c r="Z33" s="20">
        <v>4866000</v>
      </c>
      <c r="AA33" s="20">
        <v>3259000</v>
      </c>
      <c r="AB33" s="20">
        <v>388000</v>
      </c>
      <c r="AC33" s="20">
        <v>388000</v>
      </c>
    </row>
    <row r="34" spans="1:29" ht="55.5" customHeight="1" thickBot="1" x14ac:dyDescent="0.45">
      <c r="A34" s="27">
        <v>24</v>
      </c>
      <c r="B34" s="29"/>
      <c r="C34" s="40"/>
      <c r="D34" s="40"/>
      <c r="E34" s="30">
        <f t="shared" ref="E34" si="89">H34</f>
        <v>0</v>
      </c>
      <c r="F34" s="49">
        <v>0</v>
      </c>
      <c r="G34" s="32">
        <f t="shared" si="0"/>
        <v>0</v>
      </c>
      <c r="H34" s="31"/>
      <c r="I34" s="33" t="e" cm="1">
        <f t="array" ref="I34">_xlfn.IFS(OR($L$4="大規模病院（200床以上）",$L$4="病院（200床未満）"),1/6,OR($L$4="医科診療所",$L$4="歯科診療所",$L$4="薬局"),1/4)</f>
        <v>#N/A</v>
      </c>
      <c r="J34" s="34" t="e">
        <f t="shared" ref="J34" si="90">ROUNDDOWN(H34*I34,0)</f>
        <v>#N/A</v>
      </c>
      <c r="K34" s="28" t="e" cm="1">
        <f t="array" ref="K34">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4" s="28" t="e">
        <f t="shared" ref="L34" si="91">ROUNDDOWN(MIN(J34,K34),0)</f>
        <v>#N/A</v>
      </c>
      <c r="M34" s="28" t="e">
        <f t="shared" ref="M34" si="92">ROUNDDOWN(MIN(G34,L34),-3)</f>
        <v>#N/A</v>
      </c>
      <c r="Y34" s="17" t="s">
        <v>12</v>
      </c>
      <c r="Z34" s="20">
        <v>4866000</v>
      </c>
      <c r="AA34" s="20">
        <v>3259000</v>
      </c>
      <c r="AB34" s="20">
        <v>388000</v>
      </c>
      <c r="AC34" s="20">
        <v>388000</v>
      </c>
    </row>
    <row r="35" spans="1:29" ht="55.5" customHeight="1" thickBot="1" x14ac:dyDescent="0.45">
      <c r="A35" s="27">
        <v>25</v>
      </c>
      <c r="B35" s="29"/>
      <c r="C35" s="40"/>
      <c r="D35" s="40"/>
      <c r="E35" s="30">
        <f t="shared" ref="E35" si="93">H35</f>
        <v>0</v>
      </c>
      <c r="F35" s="49">
        <v>0</v>
      </c>
      <c r="G35" s="32">
        <f t="shared" si="0"/>
        <v>0</v>
      </c>
      <c r="H35" s="31"/>
      <c r="I35" s="33" t="e" cm="1">
        <f t="array" ref="I35">_xlfn.IFS(OR($L$4="大規模病院（200床以上）",$L$4="病院（200床未満）"),1/6,OR($L$4="医科診療所",$L$4="歯科診療所",$L$4="薬局"),1/4)</f>
        <v>#N/A</v>
      </c>
      <c r="J35" s="34" t="e">
        <f t="shared" ref="J35" si="94">ROUNDDOWN(H35*I35,0)</f>
        <v>#N/A</v>
      </c>
      <c r="K35" s="28" t="e" cm="1">
        <f t="array" ref="K3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5" s="28" t="e">
        <f t="shared" ref="L35" si="95">ROUNDDOWN(MIN(J35,K35),0)</f>
        <v>#N/A</v>
      </c>
      <c r="M35" s="28" t="e">
        <f t="shared" ref="M35" si="96">ROUNDDOWN(MIN(G35,L35),-3)</f>
        <v>#N/A</v>
      </c>
      <c r="Y35" s="17" t="s">
        <v>12</v>
      </c>
      <c r="Z35" s="20">
        <v>4866000</v>
      </c>
      <c r="AA35" s="20">
        <v>3259000</v>
      </c>
      <c r="AB35" s="20">
        <v>388000</v>
      </c>
      <c r="AC35" s="20">
        <v>388000</v>
      </c>
    </row>
    <row r="36" spans="1:29" ht="55.5" customHeight="1" thickBot="1" x14ac:dyDescent="0.45">
      <c r="A36" s="27">
        <v>26</v>
      </c>
      <c r="B36" s="29"/>
      <c r="C36" s="40"/>
      <c r="D36" s="40"/>
      <c r="E36" s="30">
        <f t="shared" ref="E36" si="97">H36</f>
        <v>0</v>
      </c>
      <c r="F36" s="49">
        <v>0</v>
      </c>
      <c r="G36" s="32">
        <f t="shared" si="0"/>
        <v>0</v>
      </c>
      <c r="H36" s="31"/>
      <c r="I36" s="33" t="e" cm="1">
        <f t="array" ref="I36">_xlfn.IFS(OR($L$4="大規模病院（200床以上）",$L$4="病院（200床未満）"),1/6,OR($L$4="医科診療所",$L$4="歯科診療所",$L$4="薬局"),1/4)</f>
        <v>#N/A</v>
      </c>
      <c r="J36" s="34" t="e">
        <f t="shared" ref="J36" si="98">ROUNDDOWN(H36*I36,0)</f>
        <v>#N/A</v>
      </c>
      <c r="K36" s="28" t="e" cm="1">
        <f t="array" ref="K36">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6" s="28" t="e">
        <f t="shared" ref="L36" si="99">ROUNDDOWN(MIN(J36,K36),0)</f>
        <v>#N/A</v>
      </c>
      <c r="M36" s="28" t="e">
        <f t="shared" ref="M36" si="100">ROUNDDOWN(MIN(G36,L36),-3)</f>
        <v>#N/A</v>
      </c>
      <c r="Y36" s="17" t="s">
        <v>12</v>
      </c>
      <c r="Z36" s="20">
        <v>4866000</v>
      </c>
      <c r="AA36" s="20">
        <v>3259000</v>
      </c>
      <c r="AB36" s="20">
        <v>388000</v>
      </c>
      <c r="AC36" s="20">
        <v>388000</v>
      </c>
    </row>
    <row r="37" spans="1:29" ht="55.5" customHeight="1" thickBot="1" x14ac:dyDescent="0.45">
      <c r="A37" s="27">
        <v>27</v>
      </c>
      <c r="B37" s="29"/>
      <c r="C37" s="40"/>
      <c r="D37" s="40"/>
      <c r="E37" s="30">
        <f t="shared" ref="E37" si="101">H37</f>
        <v>0</v>
      </c>
      <c r="F37" s="49">
        <v>0</v>
      </c>
      <c r="G37" s="32">
        <f t="shared" si="0"/>
        <v>0</v>
      </c>
      <c r="H37" s="31"/>
      <c r="I37" s="33" t="e" cm="1">
        <f t="array" ref="I37">_xlfn.IFS(OR($L$4="大規模病院（200床以上）",$L$4="病院（200床未満）"),1/6,OR($L$4="医科診療所",$L$4="歯科診療所",$L$4="薬局"),1/4)</f>
        <v>#N/A</v>
      </c>
      <c r="J37" s="34" t="e">
        <f t="shared" ref="J37" si="102">ROUNDDOWN(H37*I37,0)</f>
        <v>#N/A</v>
      </c>
      <c r="K37" s="28" t="e" cm="1">
        <f t="array" ref="K3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7" s="28" t="e">
        <f t="shared" ref="L37" si="103">ROUNDDOWN(MIN(J37,K37),0)</f>
        <v>#N/A</v>
      </c>
      <c r="M37" s="28" t="e">
        <f t="shared" ref="M37" si="104">ROUNDDOWN(MIN(G37,L37),-3)</f>
        <v>#N/A</v>
      </c>
      <c r="Y37" s="17" t="s">
        <v>12</v>
      </c>
      <c r="Z37" s="20">
        <v>4866000</v>
      </c>
      <c r="AA37" s="20">
        <v>3259000</v>
      </c>
      <c r="AB37" s="20">
        <v>388000</v>
      </c>
      <c r="AC37" s="20">
        <v>388000</v>
      </c>
    </row>
    <row r="38" spans="1:29" ht="55.5" customHeight="1" thickBot="1" x14ac:dyDescent="0.45">
      <c r="A38" s="27">
        <v>28</v>
      </c>
      <c r="B38" s="29"/>
      <c r="C38" s="40"/>
      <c r="D38" s="40"/>
      <c r="E38" s="30">
        <f t="shared" ref="E38" si="105">H38</f>
        <v>0</v>
      </c>
      <c r="F38" s="49">
        <v>0</v>
      </c>
      <c r="G38" s="32">
        <f t="shared" si="0"/>
        <v>0</v>
      </c>
      <c r="H38" s="31"/>
      <c r="I38" s="33" t="e" cm="1">
        <f t="array" ref="I38">_xlfn.IFS(OR($L$4="大規模病院（200床以上）",$L$4="病院（200床未満）"),1/6,OR($L$4="医科診療所",$L$4="歯科診療所",$L$4="薬局"),1/4)</f>
        <v>#N/A</v>
      </c>
      <c r="J38" s="34" t="e">
        <f t="shared" ref="J38" si="106">ROUNDDOWN(H38*I38,0)</f>
        <v>#N/A</v>
      </c>
      <c r="K38" s="28" t="e" cm="1">
        <f t="array" ref="K38">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8" s="28" t="e">
        <f t="shared" ref="L38" si="107">ROUNDDOWN(MIN(J38,K38),0)</f>
        <v>#N/A</v>
      </c>
      <c r="M38" s="28" t="e">
        <f t="shared" ref="M38" si="108">ROUNDDOWN(MIN(G38,L38),-3)</f>
        <v>#N/A</v>
      </c>
      <c r="Y38" s="17" t="s">
        <v>12</v>
      </c>
      <c r="Z38" s="20">
        <v>4866000</v>
      </c>
      <c r="AA38" s="20">
        <v>3259000</v>
      </c>
      <c r="AB38" s="20">
        <v>388000</v>
      </c>
      <c r="AC38" s="20">
        <v>388000</v>
      </c>
    </row>
    <row r="39" spans="1:29" ht="55.5" customHeight="1" thickBot="1" x14ac:dyDescent="0.45">
      <c r="A39" s="27">
        <v>29</v>
      </c>
      <c r="B39" s="29"/>
      <c r="C39" s="40"/>
      <c r="D39" s="40"/>
      <c r="E39" s="30">
        <f t="shared" ref="E39" si="109">H39</f>
        <v>0</v>
      </c>
      <c r="F39" s="49">
        <v>0</v>
      </c>
      <c r="G39" s="32">
        <f t="shared" si="0"/>
        <v>0</v>
      </c>
      <c r="H39" s="31"/>
      <c r="I39" s="33" t="e" cm="1">
        <f t="array" ref="I39">_xlfn.IFS(OR($L$4="大規模病院（200床以上）",$L$4="病院（200床未満）"),1/6,OR($L$4="医科診療所",$L$4="歯科診療所",$L$4="薬局"),1/4)</f>
        <v>#N/A</v>
      </c>
      <c r="J39" s="34" t="e">
        <f t="shared" ref="J39" si="110">ROUNDDOWN(H39*I39,0)</f>
        <v>#N/A</v>
      </c>
      <c r="K39" s="28" t="e" cm="1">
        <f t="array" ref="K3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9" s="28" t="e">
        <f t="shared" ref="L39" si="111">ROUNDDOWN(MIN(J39,K39),0)</f>
        <v>#N/A</v>
      </c>
      <c r="M39" s="28" t="e">
        <f t="shared" ref="M39" si="112">ROUNDDOWN(MIN(G39,L39),-3)</f>
        <v>#N/A</v>
      </c>
      <c r="Y39" s="17" t="s">
        <v>12</v>
      </c>
      <c r="Z39" s="20">
        <v>4866000</v>
      </c>
      <c r="AA39" s="20">
        <v>3259000</v>
      </c>
      <c r="AB39" s="20">
        <v>388000</v>
      </c>
      <c r="AC39" s="20">
        <v>388000</v>
      </c>
    </row>
    <row r="40" spans="1:29" ht="55.5" customHeight="1" thickBot="1" x14ac:dyDescent="0.45">
      <c r="A40" s="27">
        <v>30</v>
      </c>
      <c r="B40" s="29"/>
      <c r="C40" s="40"/>
      <c r="D40" s="40"/>
      <c r="E40" s="30">
        <f t="shared" ref="E40" si="113">H40</f>
        <v>0</v>
      </c>
      <c r="F40" s="49">
        <v>0</v>
      </c>
      <c r="G40" s="32">
        <f t="shared" si="0"/>
        <v>0</v>
      </c>
      <c r="H40" s="31"/>
      <c r="I40" s="33" t="e" cm="1">
        <f t="array" ref="I40">_xlfn.IFS(OR($L$4="大規模病院（200床以上）",$L$4="病院（200床未満）"),1/6,OR($L$4="医科診療所",$L$4="歯科診療所",$L$4="薬局"),1/4)</f>
        <v>#N/A</v>
      </c>
      <c r="J40" s="34" t="e">
        <f t="shared" ref="J40" si="114">ROUNDDOWN(H40*I40,0)</f>
        <v>#N/A</v>
      </c>
      <c r="K40" s="28" t="e" cm="1">
        <f t="array" ref="K40">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0" s="28" t="e">
        <f t="shared" ref="L40" si="115">ROUNDDOWN(MIN(J40,K40),0)</f>
        <v>#N/A</v>
      </c>
      <c r="M40" s="28" t="e">
        <f t="shared" ref="M40" si="116">ROUNDDOWN(MIN(G40,L40),-3)</f>
        <v>#N/A</v>
      </c>
      <c r="Y40" s="17" t="s">
        <v>12</v>
      </c>
      <c r="Z40" s="20">
        <v>4866000</v>
      </c>
      <c r="AA40" s="20">
        <v>3259000</v>
      </c>
      <c r="AB40" s="20">
        <v>388000</v>
      </c>
      <c r="AC40" s="20">
        <v>388000</v>
      </c>
    </row>
    <row r="41" spans="1:29" ht="55.5" customHeight="1" thickBot="1" x14ac:dyDescent="0.45">
      <c r="A41" s="27">
        <v>31</v>
      </c>
      <c r="B41" s="29"/>
      <c r="C41" s="40"/>
      <c r="D41" s="40"/>
      <c r="E41" s="30">
        <f t="shared" ref="E41" si="117">H41</f>
        <v>0</v>
      </c>
      <c r="F41" s="49">
        <v>0</v>
      </c>
      <c r="G41" s="32">
        <f t="shared" si="0"/>
        <v>0</v>
      </c>
      <c r="H41" s="31"/>
      <c r="I41" s="33" t="e" cm="1">
        <f t="array" ref="I41">_xlfn.IFS(OR($L$4="大規模病院（200床以上）",$L$4="病院（200床未満）"),1/6,OR($L$4="医科診療所",$L$4="歯科診療所",$L$4="薬局"),1/4)</f>
        <v>#N/A</v>
      </c>
      <c r="J41" s="34" t="e">
        <f t="shared" ref="J41" si="118">ROUNDDOWN(H41*I41,0)</f>
        <v>#N/A</v>
      </c>
      <c r="K41" s="28" t="e" cm="1">
        <f t="array" ref="K4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1" s="28" t="e">
        <f t="shared" ref="L41" si="119">ROUNDDOWN(MIN(J41,K41),0)</f>
        <v>#N/A</v>
      </c>
      <c r="M41" s="28" t="e">
        <f t="shared" ref="M41" si="120">ROUNDDOWN(MIN(G41,L41),-3)</f>
        <v>#N/A</v>
      </c>
      <c r="Y41" s="17" t="s">
        <v>12</v>
      </c>
      <c r="Z41" s="20">
        <v>4866000</v>
      </c>
      <c r="AA41" s="20">
        <v>3259000</v>
      </c>
      <c r="AB41" s="20">
        <v>388000</v>
      </c>
      <c r="AC41" s="20">
        <v>388000</v>
      </c>
    </row>
    <row r="42" spans="1:29" ht="55.5" customHeight="1" thickBot="1" x14ac:dyDescent="0.45">
      <c r="A42" s="27">
        <v>32</v>
      </c>
      <c r="B42" s="29"/>
      <c r="C42" s="40"/>
      <c r="D42" s="40"/>
      <c r="E42" s="30">
        <f t="shared" ref="E42" si="121">H42</f>
        <v>0</v>
      </c>
      <c r="F42" s="49">
        <v>0</v>
      </c>
      <c r="G42" s="32">
        <f t="shared" si="0"/>
        <v>0</v>
      </c>
      <c r="H42" s="31"/>
      <c r="I42" s="33" t="e" cm="1">
        <f t="array" ref="I42">_xlfn.IFS(OR($L$4="大規模病院（200床以上）",$L$4="病院（200床未満）"),1/6,OR($L$4="医科診療所",$L$4="歯科診療所",$L$4="薬局"),1/4)</f>
        <v>#N/A</v>
      </c>
      <c r="J42" s="34" t="e">
        <f t="shared" ref="J42" si="122">ROUNDDOWN(H42*I42,0)</f>
        <v>#N/A</v>
      </c>
      <c r="K42" s="28" t="e" cm="1">
        <f t="array" ref="K42">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2" s="28" t="e">
        <f t="shared" ref="L42" si="123">ROUNDDOWN(MIN(J42,K42),0)</f>
        <v>#N/A</v>
      </c>
      <c r="M42" s="28" t="e">
        <f t="shared" ref="M42" si="124">ROUNDDOWN(MIN(G42,L42),-3)</f>
        <v>#N/A</v>
      </c>
      <c r="Y42" s="17" t="s">
        <v>12</v>
      </c>
      <c r="Z42" s="20">
        <v>4866000</v>
      </c>
      <c r="AA42" s="20">
        <v>3259000</v>
      </c>
      <c r="AB42" s="20">
        <v>388000</v>
      </c>
      <c r="AC42" s="20">
        <v>388000</v>
      </c>
    </row>
    <row r="43" spans="1:29" ht="55.5" customHeight="1" thickBot="1" x14ac:dyDescent="0.45">
      <c r="A43" s="27">
        <v>33</v>
      </c>
      <c r="B43" s="29"/>
      <c r="C43" s="40"/>
      <c r="D43" s="40"/>
      <c r="E43" s="30">
        <f t="shared" ref="E43" si="125">H43</f>
        <v>0</v>
      </c>
      <c r="F43" s="49">
        <v>0</v>
      </c>
      <c r="G43" s="32">
        <f t="shared" ref="G43:G60" si="126">E43-F43</f>
        <v>0</v>
      </c>
      <c r="H43" s="31"/>
      <c r="I43" s="33" t="e" cm="1">
        <f t="array" ref="I43">_xlfn.IFS(OR($L$4="大規模病院（200床以上）",$L$4="病院（200床未満）"),1/6,OR($L$4="医科診療所",$L$4="歯科診療所",$L$4="薬局"),1/4)</f>
        <v>#N/A</v>
      </c>
      <c r="J43" s="34" t="e">
        <f t="shared" ref="J43" si="127">ROUNDDOWN(H43*I43,0)</f>
        <v>#N/A</v>
      </c>
      <c r="K43" s="28" t="e" cm="1">
        <f t="array" ref="K4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3" s="28" t="e">
        <f t="shared" ref="L43" si="128">ROUNDDOWN(MIN(J43,K43),0)</f>
        <v>#N/A</v>
      </c>
      <c r="M43" s="28" t="e">
        <f t="shared" ref="M43" si="129">ROUNDDOWN(MIN(G43,L43),-3)</f>
        <v>#N/A</v>
      </c>
      <c r="Y43" s="17" t="s">
        <v>12</v>
      </c>
      <c r="Z43" s="20">
        <v>4866000</v>
      </c>
      <c r="AA43" s="20">
        <v>3259000</v>
      </c>
      <c r="AB43" s="20">
        <v>388000</v>
      </c>
      <c r="AC43" s="20">
        <v>388000</v>
      </c>
    </row>
    <row r="44" spans="1:29" ht="55.5" customHeight="1" thickBot="1" x14ac:dyDescent="0.45">
      <c r="A44" s="27">
        <v>34</v>
      </c>
      <c r="B44" s="29"/>
      <c r="C44" s="40"/>
      <c r="D44" s="40"/>
      <c r="E44" s="30">
        <f t="shared" ref="E44" si="130">H44</f>
        <v>0</v>
      </c>
      <c r="F44" s="49">
        <v>0</v>
      </c>
      <c r="G44" s="32">
        <f t="shared" si="126"/>
        <v>0</v>
      </c>
      <c r="H44" s="31"/>
      <c r="I44" s="33" t="e" cm="1">
        <f t="array" ref="I44">_xlfn.IFS(OR($L$4="大規模病院（200床以上）",$L$4="病院（200床未満）"),1/6,OR($L$4="医科診療所",$L$4="歯科診療所",$L$4="薬局"),1/4)</f>
        <v>#N/A</v>
      </c>
      <c r="J44" s="34" t="e">
        <f t="shared" ref="J44" si="131">ROUNDDOWN(H44*I44,0)</f>
        <v>#N/A</v>
      </c>
      <c r="K44" s="28" t="e" cm="1">
        <f t="array" ref="K44">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4" s="28" t="e">
        <f t="shared" ref="L44" si="132">ROUNDDOWN(MIN(J44,K44),0)</f>
        <v>#N/A</v>
      </c>
      <c r="M44" s="28" t="e">
        <f t="shared" ref="M44" si="133">ROUNDDOWN(MIN(G44,L44),-3)</f>
        <v>#N/A</v>
      </c>
      <c r="Y44" s="17" t="s">
        <v>12</v>
      </c>
      <c r="Z44" s="20">
        <v>4866000</v>
      </c>
      <c r="AA44" s="20">
        <v>3259000</v>
      </c>
      <c r="AB44" s="20">
        <v>388000</v>
      </c>
      <c r="AC44" s="20">
        <v>388000</v>
      </c>
    </row>
    <row r="45" spans="1:29" ht="55.5" customHeight="1" thickBot="1" x14ac:dyDescent="0.45">
      <c r="A45" s="27">
        <v>35</v>
      </c>
      <c r="B45" s="29"/>
      <c r="C45" s="40"/>
      <c r="D45" s="40"/>
      <c r="E45" s="30">
        <f t="shared" ref="E45" si="134">H45</f>
        <v>0</v>
      </c>
      <c r="F45" s="49">
        <v>0</v>
      </c>
      <c r="G45" s="32">
        <f t="shared" si="126"/>
        <v>0</v>
      </c>
      <c r="H45" s="31"/>
      <c r="I45" s="33" t="e" cm="1">
        <f t="array" ref="I45">_xlfn.IFS(OR($L$4="大規模病院（200床以上）",$L$4="病院（200床未満）"),1/6,OR($L$4="医科診療所",$L$4="歯科診療所",$L$4="薬局"),1/4)</f>
        <v>#N/A</v>
      </c>
      <c r="J45" s="34" t="e">
        <f t="shared" ref="J45" si="135">ROUNDDOWN(H45*I45,0)</f>
        <v>#N/A</v>
      </c>
      <c r="K45" s="28" t="e" cm="1">
        <f t="array" ref="K4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5" s="28" t="e">
        <f t="shared" ref="L45" si="136">ROUNDDOWN(MIN(J45,K45),0)</f>
        <v>#N/A</v>
      </c>
      <c r="M45" s="28" t="e">
        <f t="shared" ref="M45" si="137">ROUNDDOWN(MIN(G45,L45),-3)</f>
        <v>#N/A</v>
      </c>
      <c r="Y45" s="17" t="s">
        <v>12</v>
      </c>
      <c r="Z45" s="20">
        <v>4866000</v>
      </c>
      <c r="AA45" s="20">
        <v>3259000</v>
      </c>
      <c r="AB45" s="20">
        <v>388000</v>
      </c>
      <c r="AC45" s="20">
        <v>388000</v>
      </c>
    </row>
    <row r="46" spans="1:29" ht="55.5" customHeight="1" thickBot="1" x14ac:dyDescent="0.45">
      <c r="A46" s="27">
        <v>36</v>
      </c>
      <c r="B46" s="29"/>
      <c r="C46" s="40"/>
      <c r="D46" s="40"/>
      <c r="E46" s="30">
        <f t="shared" ref="E46" si="138">H46</f>
        <v>0</v>
      </c>
      <c r="F46" s="49">
        <v>0</v>
      </c>
      <c r="G46" s="32">
        <f t="shared" si="126"/>
        <v>0</v>
      </c>
      <c r="H46" s="31"/>
      <c r="I46" s="33" t="e" cm="1">
        <f t="array" ref="I46">_xlfn.IFS(OR($L$4="大規模病院（200床以上）",$L$4="病院（200床未満）"),1/6,OR($L$4="医科診療所",$L$4="歯科診療所",$L$4="薬局"),1/4)</f>
        <v>#N/A</v>
      </c>
      <c r="J46" s="34" t="e">
        <f t="shared" ref="J46" si="139">ROUNDDOWN(H46*I46,0)</f>
        <v>#N/A</v>
      </c>
      <c r="K46" s="28" t="e" cm="1">
        <f t="array" ref="K46">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6" s="28" t="e">
        <f t="shared" ref="L46" si="140">ROUNDDOWN(MIN(J46,K46),0)</f>
        <v>#N/A</v>
      </c>
      <c r="M46" s="28" t="e">
        <f t="shared" ref="M46" si="141">ROUNDDOWN(MIN(G46,L46),-3)</f>
        <v>#N/A</v>
      </c>
      <c r="Y46" s="17" t="s">
        <v>12</v>
      </c>
      <c r="Z46" s="20">
        <v>4866000</v>
      </c>
      <c r="AA46" s="20">
        <v>3259000</v>
      </c>
      <c r="AB46" s="20">
        <v>388000</v>
      </c>
      <c r="AC46" s="20">
        <v>388000</v>
      </c>
    </row>
    <row r="47" spans="1:29" ht="55.5" customHeight="1" thickBot="1" x14ac:dyDescent="0.45">
      <c r="A47" s="27">
        <v>37</v>
      </c>
      <c r="B47" s="29"/>
      <c r="C47" s="40"/>
      <c r="D47" s="40"/>
      <c r="E47" s="30">
        <f t="shared" ref="E47" si="142">H47</f>
        <v>0</v>
      </c>
      <c r="F47" s="49">
        <v>0</v>
      </c>
      <c r="G47" s="32">
        <f t="shared" si="126"/>
        <v>0</v>
      </c>
      <c r="H47" s="31"/>
      <c r="I47" s="33" t="e" cm="1">
        <f t="array" ref="I47">_xlfn.IFS(OR($L$4="大規模病院（200床以上）",$L$4="病院（200床未満）"),1/6,OR($L$4="医科診療所",$L$4="歯科診療所",$L$4="薬局"),1/4)</f>
        <v>#N/A</v>
      </c>
      <c r="J47" s="34" t="e">
        <f t="shared" ref="J47" si="143">ROUNDDOWN(H47*I47,0)</f>
        <v>#N/A</v>
      </c>
      <c r="K47" s="28" t="e" cm="1">
        <f t="array" ref="K4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7" s="28" t="e">
        <f t="shared" ref="L47" si="144">ROUNDDOWN(MIN(J47,K47),0)</f>
        <v>#N/A</v>
      </c>
      <c r="M47" s="28" t="e">
        <f t="shared" ref="M47" si="145">ROUNDDOWN(MIN(G47,L47),-3)</f>
        <v>#N/A</v>
      </c>
      <c r="Y47" s="17" t="s">
        <v>12</v>
      </c>
      <c r="Z47" s="20">
        <v>4866000</v>
      </c>
      <c r="AA47" s="20">
        <v>3259000</v>
      </c>
      <c r="AB47" s="20">
        <v>388000</v>
      </c>
      <c r="AC47" s="20">
        <v>388000</v>
      </c>
    </row>
    <row r="48" spans="1:29" ht="55.5" customHeight="1" thickBot="1" x14ac:dyDescent="0.45">
      <c r="A48" s="27">
        <v>38</v>
      </c>
      <c r="B48" s="29"/>
      <c r="C48" s="40"/>
      <c r="D48" s="40"/>
      <c r="E48" s="30">
        <f t="shared" ref="E48" si="146">H48</f>
        <v>0</v>
      </c>
      <c r="F48" s="49">
        <v>0</v>
      </c>
      <c r="G48" s="32">
        <f t="shared" si="126"/>
        <v>0</v>
      </c>
      <c r="H48" s="31"/>
      <c r="I48" s="33" t="e" cm="1">
        <f t="array" ref="I48">_xlfn.IFS(OR($L$4="大規模病院（200床以上）",$L$4="病院（200床未満）"),1/6,OR($L$4="医科診療所",$L$4="歯科診療所",$L$4="薬局"),1/4)</f>
        <v>#N/A</v>
      </c>
      <c r="J48" s="34" t="e">
        <f t="shared" ref="J48" si="147">ROUNDDOWN(H48*I48,0)</f>
        <v>#N/A</v>
      </c>
      <c r="K48" s="28" t="e" cm="1">
        <f t="array" ref="K48">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8" s="28" t="e">
        <f t="shared" ref="L48" si="148">ROUNDDOWN(MIN(J48,K48),0)</f>
        <v>#N/A</v>
      </c>
      <c r="M48" s="28" t="e">
        <f t="shared" ref="M48" si="149">ROUNDDOWN(MIN(G48,L48),-3)</f>
        <v>#N/A</v>
      </c>
      <c r="Y48" s="17" t="s">
        <v>12</v>
      </c>
      <c r="Z48" s="20">
        <v>4866000</v>
      </c>
      <c r="AA48" s="20">
        <v>3259000</v>
      </c>
      <c r="AB48" s="20">
        <v>388000</v>
      </c>
      <c r="AC48" s="20">
        <v>388000</v>
      </c>
    </row>
    <row r="49" spans="1:29" ht="55.5" customHeight="1" thickBot="1" x14ac:dyDescent="0.45">
      <c r="A49" s="27">
        <v>39</v>
      </c>
      <c r="B49" s="29"/>
      <c r="C49" s="40"/>
      <c r="D49" s="40"/>
      <c r="E49" s="30">
        <f t="shared" ref="E49" si="150">H49</f>
        <v>0</v>
      </c>
      <c r="F49" s="49">
        <v>0</v>
      </c>
      <c r="G49" s="32">
        <f t="shared" si="126"/>
        <v>0</v>
      </c>
      <c r="H49" s="31"/>
      <c r="I49" s="33" t="e" cm="1">
        <f t="array" ref="I49">_xlfn.IFS(OR($L$4="大規模病院（200床以上）",$L$4="病院（200床未満）"),1/6,OR($L$4="医科診療所",$L$4="歯科診療所",$L$4="薬局"),1/4)</f>
        <v>#N/A</v>
      </c>
      <c r="J49" s="34" t="e">
        <f t="shared" ref="J49" si="151">ROUNDDOWN(H49*I49,0)</f>
        <v>#N/A</v>
      </c>
      <c r="K49" s="28" t="e" cm="1">
        <f t="array" ref="K4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9" s="28" t="e">
        <f t="shared" ref="L49" si="152">ROUNDDOWN(MIN(J49,K49),0)</f>
        <v>#N/A</v>
      </c>
      <c r="M49" s="28" t="e">
        <f t="shared" ref="M49" si="153">ROUNDDOWN(MIN(G49,L49),-3)</f>
        <v>#N/A</v>
      </c>
      <c r="Y49" s="17" t="s">
        <v>12</v>
      </c>
      <c r="Z49" s="20">
        <v>4866000</v>
      </c>
      <c r="AA49" s="20">
        <v>3259000</v>
      </c>
      <c r="AB49" s="20">
        <v>388000</v>
      </c>
      <c r="AC49" s="20">
        <v>388000</v>
      </c>
    </row>
    <row r="50" spans="1:29" ht="55.5" customHeight="1" thickBot="1" x14ac:dyDescent="0.45">
      <c r="A50" s="27">
        <v>40</v>
      </c>
      <c r="B50" s="29"/>
      <c r="C50" s="40"/>
      <c r="D50" s="40"/>
      <c r="E50" s="30">
        <f t="shared" ref="E50" si="154">H50</f>
        <v>0</v>
      </c>
      <c r="F50" s="49">
        <v>0</v>
      </c>
      <c r="G50" s="32">
        <f t="shared" si="126"/>
        <v>0</v>
      </c>
      <c r="H50" s="31"/>
      <c r="I50" s="33" t="e" cm="1">
        <f t="array" ref="I50">_xlfn.IFS(OR($L$4="大規模病院（200床以上）",$L$4="病院（200床未満）"),1/6,OR($L$4="医科診療所",$L$4="歯科診療所",$L$4="薬局"),1/4)</f>
        <v>#N/A</v>
      </c>
      <c r="J50" s="34" t="e">
        <f t="shared" ref="J50" si="155">ROUNDDOWN(H50*I50,0)</f>
        <v>#N/A</v>
      </c>
      <c r="K50" s="28" t="e" cm="1">
        <f t="array" ref="K50">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0" s="28" t="e">
        <f t="shared" ref="L50" si="156">ROUNDDOWN(MIN(J50,K50),0)</f>
        <v>#N/A</v>
      </c>
      <c r="M50" s="28" t="e">
        <f t="shared" ref="M50" si="157">ROUNDDOWN(MIN(G50,L50),-3)</f>
        <v>#N/A</v>
      </c>
      <c r="Y50" s="17" t="s">
        <v>12</v>
      </c>
      <c r="Z50" s="20">
        <v>4866000</v>
      </c>
      <c r="AA50" s="20">
        <v>3259000</v>
      </c>
      <c r="AB50" s="20">
        <v>388000</v>
      </c>
      <c r="AC50" s="20">
        <v>388000</v>
      </c>
    </row>
    <row r="51" spans="1:29" ht="55.5" customHeight="1" thickBot="1" x14ac:dyDescent="0.45">
      <c r="A51" s="27">
        <v>41</v>
      </c>
      <c r="B51" s="29"/>
      <c r="C51" s="40"/>
      <c r="D51" s="40"/>
      <c r="E51" s="30">
        <f t="shared" ref="E51" si="158">H51</f>
        <v>0</v>
      </c>
      <c r="F51" s="49">
        <v>0</v>
      </c>
      <c r="G51" s="32">
        <f t="shared" si="126"/>
        <v>0</v>
      </c>
      <c r="H51" s="31"/>
      <c r="I51" s="33" t="e" cm="1">
        <f t="array" ref="I51">_xlfn.IFS(OR($L$4="大規模病院（200床以上）",$L$4="病院（200床未満）"),1/6,OR($L$4="医科診療所",$L$4="歯科診療所",$L$4="薬局"),1/4)</f>
        <v>#N/A</v>
      </c>
      <c r="J51" s="34" t="e">
        <f t="shared" ref="J51" si="159">ROUNDDOWN(H51*I51,0)</f>
        <v>#N/A</v>
      </c>
      <c r="K51" s="28" t="e" cm="1">
        <f t="array" ref="K5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1" s="28" t="e">
        <f t="shared" ref="L51" si="160">ROUNDDOWN(MIN(J51,K51),0)</f>
        <v>#N/A</v>
      </c>
      <c r="M51" s="28" t="e">
        <f t="shared" ref="M51" si="161">ROUNDDOWN(MIN(G51,L51),-3)</f>
        <v>#N/A</v>
      </c>
      <c r="Y51" s="17" t="s">
        <v>12</v>
      </c>
      <c r="Z51" s="20">
        <v>4866000</v>
      </c>
      <c r="AA51" s="20">
        <v>3259000</v>
      </c>
      <c r="AB51" s="20">
        <v>388000</v>
      </c>
      <c r="AC51" s="20">
        <v>388000</v>
      </c>
    </row>
    <row r="52" spans="1:29" ht="55.5" customHeight="1" thickBot="1" x14ac:dyDescent="0.45">
      <c r="A52" s="27">
        <v>42</v>
      </c>
      <c r="B52" s="29"/>
      <c r="C52" s="40"/>
      <c r="D52" s="40"/>
      <c r="E52" s="30">
        <f t="shared" ref="E52" si="162">H52</f>
        <v>0</v>
      </c>
      <c r="F52" s="49">
        <v>0</v>
      </c>
      <c r="G52" s="32">
        <f t="shared" si="126"/>
        <v>0</v>
      </c>
      <c r="H52" s="31"/>
      <c r="I52" s="33" t="e" cm="1">
        <f t="array" ref="I52">_xlfn.IFS(OR($L$4="大規模病院（200床以上）",$L$4="病院（200床未満）"),1/6,OR($L$4="医科診療所",$L$4="歯科診療所",$L$4="薬局"),1/4)</f>
        <v>#N/A</v>
      </c>
      <c r="J52" s="34" t="e">
        <f t="shared" ref="J52" si="163">ROUNDDOWN(H52*I52,0)</f>
        <v>#N/A</v>
      </c>
      <c r="K52" s="28" t="e" cm="1">
        <f t="array" ref="K52">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2" s="28" t="e">
        <f t="shared" ref="L52" si="164">ROUNDDOWN(MIN(J52,K52),0)</f>
        <v>#N/A</v>
      </c>
      <c r="M52" s="28" t="e">
        <f t="shared" ref="M52" si="165">ROUNDDOWN(MIN(G52,L52),-3)</f>
        <v>#N/A</v>
      </c>
      <c r="Y52" s="17" t="s">
        <v>12</v>
      </c>
      <c r="Z52" s="20">
        <v>4866000</v>
      </c>
      <c r="AA52" s="20">
        <v>3259000</v>
      </c>
      <c r="AB52" s="20">
        <v>388000</v>
      </c>
      <c r="AC52" s="20">
        <v>388000</v>
      </c>
    </row>
    <row r="53" spans="1:29" ht="55.5" customHeight="1" thickBot="1" x14ac:dyDescent="0.45">
      <c r="A53" s="27">
        <v>43</v>
      </c>
      <c r="B53" s="29"/>
      <c r="C53" s="40"/>
      <c r="D53" s="40"/>
      <c r="E53" s="30">
        <f t="shared" ref="E53" si="166">H53</f>
        <v>0</v>
      </c>
      <c r="F53" s="49">
        <v>0</v>
      </c>
      <c r="G53" s="32">
        <f t="shared" si="126"/>
        <v>0</v>
      </c>
      <c r="H53" s="31"/>
      <c r="I53" s="33" t="e" cm="1">
        <f t="array" ref="I53">_xlfn.IFS(OR($L$4="大規模病院（200床以上）",$L$4="病院（200床未満）"),1/6,OR($L$4="医科診療所",$L$4="歯科診療所",$L$4="薬局"),1/4)</f>
        <v>#N/A</v>
      </c>
      <c r="J53" s="34" t="e">
        <f t="shared" ref="J53" si="167">ROUNDDOWN(H53*I53,0)</f>
        <v>#N/A</v>
      </c>
      <c r="K53" s="28" t="e" cm="1">
        <f t="array" ref="K5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3" s="28" t="e">
        <f t="shared" ref="L53" si="168">ROUNDDOWN(MIN(J53,K53),0)</f>
        <v>#N/A</v>
      </c>
      <c r="M53" s="28" t="e">
        <f t="shared" ref="M53" si="169">ROUNDDOWN(MIN(G53,L53),-3)</f>
        <v>#N/A</v>
      </c>
      <c r="Y53" s="17" t="s">
        <v>12</v>
      </c>
      <c r="Z53" s="20">
        <v>4866000</v>
      </c>
      <c r="AA53" s="20">
        <v>3259000</v>
      </c>
      <c r="AB53" s="20">
        <v>388000</v>
      </c>
      <c r="AC53" s="20">
        <v>388000</v>
      </c>
    </row>
    <row r="54" spans="1:29" ht="55.5" customHeight="1" thickBot="1" x14ac:dyDescent="0.45">
      <c r="A54" s="27">
        <v>44</v>
      </c>
      <c r="B54" s="29"/>
      <c r="C54" s="40"/>
      <c r="D54" s="40"/>
      <c r="E54" s="30">
        <f t="shared" ref="E54" si="170">H54</f>
        <v>0</v>
      </c>
      <c r="F54" s="49">
        <v>0</v>
      </c>
      <c r="G54" s="32">
        <f t="shared" si="126"/>
        <v>0</v>
      </c>
      <c r="H54" s="31"/>
      <c r="I54" s="33" t="e" cm="1">
        <f t="array" ref="I54">_xlfn.IFS(OR($L$4="大規模病院（200床以上）",$L$4="病院（200床未満）"),1/6,OR($L$4="医科診療所",$L$4="歯科診療所",$L$4="薬局"),1/4)</f>
        <v>#N/A</v>
      </c>
      <c r="J54" s="34" t="e">
        <f t="shared" ref="J54" si="171">ROUNDDOWN(H54*I54,0)</f>
        <v>#N/A</v>
      </c>
      <c r="K54" s="28" t="e" cm="1">
        <f t="array" ref="K54">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4" s="28" t="e">
        <f t="shared" ref="L54" si="172">ROUNDDOWN(MIN(J54,K54),0)</f>
        <v>#N/A</v>
      </c>
      <c r="M54" s="28" t="e">
        <f t="shared" ref="M54" si="173">ROUNDDOWN(MIN(G54,L54),-3)</f>
        <v>#N/A</v>
      </c>
      <c r="Y54" s="17" t="s">
        <v>12</v>
      </c>
      <c r="Z54" s="20">
        <v>4866000</v>
      </c>
      <c r="AA54" s="20">
        <v>3259000</v>
      </c>
      <c r="AB54" s="20">
        <v>388000</v>
      </c>
      <c r="AC54" s="20">
        <v>388000</v>
      </c>
    </row>
    <row r="55" spans="1:29" ht="55.5" customHeight="1" thickBot="1" x14ac:dyDescent="0.45">
      <c r="A55" s="27">
        <v>45</v>
      </c>
      <c r="B55" s="29"/>
      <c r="C55" s="40"/>
      <c r="D55" s="40"/>
      <c r="E55" s="30">
        <f t="shared" ref="E55" si="174">H55</f>
        <v>0</v>
      </c>
      <c r="F55" s="49">
        <v>0</v>
      </c>
      <c r="G55" s="32">
        <f t="shared" si="126"/>
        <v>0</v>
      </c>
      <c r="H55" s="31"/>
      <c r="I55" s="33" t="e" cm="1">
        <f t="array" ref="I55">_xlfn.IFS(OR($L$4="大規模病院（200床以上）",$L$4="病院（200床未満）"),1/6,OR($L$4="医科診療所",$L$4="歯科診療所",$L$4="薬局"),1/4)</f>
        <v>#N/A</v>
      </c>
      <c r="J55" s="34" t="e">
        <f t="shared" ref="J55" si="175">ROUNDDOWN(H55*I55,0)</f>
        <v>#N/A</v>
      </c>
      <c r="K55" s="28" t="e" cm="1">
        <f t="array" ref="K5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5" s="28" t="e">
        <f t="shared" ref="L55" si="176">ROUNDDOWN(MIN(J55,K55),0)</f>
        <v>#N/A</v>
      </c>
      <c r="M55" s="28" t="e">
        <f t="shared" ref="M55" si="177">ROUNDDOWN(MIN(G55,L55),-3)</f>
        <v>#N/A</v>
      </c>
      <c r="Y55" s="17" t="s">
        <v>12</v>
      </c>
      <c r="Z55" s="20">
        <v>4866000</v>
      </c>
      <c r="AA55" s="20">
        <v>3259000</v>
      </c>
      <c r="AB55" s="20">
        <v>388000</v>
      </c>
      <c r="AC55" s="20">
        <v>388000</v>
      </c>
    </row>
    <row r="56" spans="1:29" ht="55.5" customHeight="1" thickBot="1" x14ac:dyDescent="0.45">
      <c r="A56" s="27">
        <v>46</v>
      </c>
      <c r="B56" s="29"/>
      <c r="C56" s="40"/>
      <c r="D56" s="40"/>
      <c r="E56" s="30">
        <f t="shared" ref="E56" si="178">H56</f>
        <v>0</v>
      </c>
      <c r="F56" s="49">
        <v>0</v>
      </c>
      <c r="G56" s="32">
        <f t="shared" si="126"/>
        <v>0</v>
      </c>
      <c r="H56" s="31"/>
      <c r="I56" s="33" t="e" cm="1">
        <f t="array" ref="I56">_xlfn.IFS(OR($L$4="大規模病院（200床以上）",$L$4="病院（200床未満）"),1/6,OR($L$4="医科診療所",$L$4="歯科診療所",$L$4="薬局"),1/4)</f>
        <v>#N/A</v>
      </c>
      <c r="J56" s="34" t="e">
        <f t="shared" ref="J56" si="179">ROUNDDOWN(H56*I56,0)</f>
        <v>#N/A</v>
      </c>
      <c r="K56" s="28" t="e" cm="1">
        <f t="array" ref="K56">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6" s="28" t="e">
        <f t="shared" ref="L56" si="180">ROUNDDOWN(MIN(J56,K56),0)</f>
        <v>#N/A</v>
      </c>
      <c r="M56" s="28" t="e">
        <f t="shared" ref="M56" si="181">ROUNDDOWN(MIN(G56,L56),-3)</f>
        <v>#N/A</v>
      </c>
      <c r="Y56" s="17" t="s">
        <v>12</v>
      </c>
      <c r="Z56" s="20">
        <v>4866000</v>
      </c>
      <c r="AA56" s="20">
        <v>3259000</v>
      </c>
      <c r="AB56" s="20">
        <v>388000</v>
      </c>
      <c r="AC56" s="20">
        <v>388000</v>
      </c>
    </row>
    <row r="57" spans="1:29" ht="55.5" customHeight="1" thickBot="1" x14ac:dyDescent="0.45">
      <c r="A57" s="27">
        <v>47</v>
      </c>
      <c r="B57" s="29"/>
      <c r="C57" s="40"/>
      <c r="D57" s="40"/>
      <c r="E57" s="30">
        <f t="shared" ref="E57" si="182">H57</f>
        <v>0</v>
      </c>
      <c r="F57" s="49">
        <v>0</v>
      </c>
      <c r="G57" s="32">
        <f t="shared" si="126"/>
        <v>0</v>
      </c>
      <c r="H57" s="31"/>
      <c r="I57" s="33" t="e" cm="1">
        <f t="array" ref="I57">_xlfn.IFS(OR($L$4="大規模病院（200床以上）",$L$4="病院（200床未満）"),1/6,OR($L$4="医科診療所",$L$4="歯科診療所",$L$4="薬局"),1/4)</f>
        <v>#N/A</v>
      </c>
      <c r="J57" s="34" t="e">
        <f t="shared" ref="J57" si="183">ROUNDDOWN(H57*I57,0)</f>
        <v>#N/A</v>
      </c>
      <c r="K57" s="28" t="e" cm="1">
        <f t="array" ref="K5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7" s="28" t="e">
        <f t="shared" ref="L57" si="184">ROUNDDOWN(MIN(J57,K57),0)</f>
        <v>#N/A</v>
      </c>
      <c r="M57" s="28" t="e">
        <f t="shared" ref="M57" si="185">ROUNDDOWN(MIN(G57,L57),-3)</f>
        <v>#N/A</v>
      </c>
      <c r="Y57" s="17" t="s">
        <v>12</v>
      </c>
      <c r="Z57" s="20">
        <v>4866000</v>
      </c>
      <c r="AA57" s="20">
        <v>3259000</v>
      </c>
      <c r="AB57" s="20">
        <v>388000</v>
      </c>
      <c r="AC57" s="20">
        <v>388000</v>
      </c>
    </row>
    <row r="58" spans="1:29" ht="55.5" customHeight="1" thickBot="1" x14ac:dyDescent="0.45">
      <c r="A58" s="27">
        <v>48</v>
      </c>
      <c r="B58" s="29"/>
      <c r="C58" s="40"/>
      <c r="D58" s="40"/>
      <c r="E58" s="30">
        <f t="shared" ref="E58" si="186">H58</f>
        <v>0</v>
      </c>
      <c r="F58" s="49">
        <v>0</v>
      </c>
      <c r="G58" s="32">
        <f t="shared" si="126"/>
        <v>0</v>
      </c>
      <c r="H58" s="31"/>
      <c r="I58" s="33" t="e" cm="1">
        <f t="array" ref="I58">_xlfn.IFS(OR($L$4="大規模病院（200床以上）",$L$4="病院（200床未満）"),1/6,OR($L$4="医科診療所",$L$4="歯科診療所",$L$4="薬局"),1/4)</f>
        <v>#N/A</v>
      </c>
      <c r="J58" s="34" t="e">
        <f t="shared" ref="J58" si="187">ROUNDDOWN(H58*I58,0)</f>
        <v>#N/A</v>
      </c>
      <c r="K58" s="28" t="e" cm="1">
        <f t="array" ref="K58">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8" s="28" t="e">
        <f t="shared" ref="L58" si="188">ROUNDDOWN(MIN(J58,K58),0)</f>
        <v>#N/A</v>
      </c>
      <c r="M58" s="28" t="e">
        <f t="shared" ref="M58" si="189">ROUNDDOWN(MIN(G58,L58),-3)</f>
        <v>#N/A</v>
      </c>
      <c r="Y58" s="17" t="s">
        <v>12</v>
      </c>
      <c r="Z58" s="20">
        <v>4866000</v>
      </c>
      <c r="AA58" s="20">
        <v>3259000</v>
      </c>
      <c r="AB58" s="20">
        <v>388000</v>
      </c>
      <c r="AC58" s="20">
        <v>388000</v>
      </c>
    </row>
    <row r="59" spans="1:29" ht="55.5" customHeight="1" thickBot="1" x14ac:dyDescent="0.45">
      <c r="A59" s="27">
        <v>49</v>
      </c>
      <c r="B59" s="29"/>
      <c r="C59" s="40"/>
      <c r="D59" s="40"/>
      <c r="E59" s="30">
        <f t="shared" ref="E59" si="190">H59</f>
        <v>0</v>
      </c>
      <c r="F59" s="49">
        <v>0</v>
      </c>
      <c r="G59" s="32">
        <f t="shared" si="126"/>
        <v>0</v>
      </c>
      <c r="H59" s="31"/>
      <c r="I59" s="33" t="e" cm="1">
        <f t="array" ref="I59">_xlfn.IFS(OR($L$4="大規模病院（200床以上）",$L$4="病院（200床未満）"),1/6,OR($L$4="医科診療所",$L$4="歯科診療所",$L$4="薬局"),1/4)</f>
        <v>#N/A</v>
      </c>
      <c r="J59" s="34" t="e">
        <f t="shared" ref="J59" si="191">ROUNDDOWN(H59*I59,0)</f>
        <v>#N/A</v>
      </c>
      <c r="K59" s="28" t="e" cm="1">
        <f t="array" ref="K5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9" s="28" t="e">
        <f t="shared" ref="L59" si="192">ROUNDDOWN(MIN(J59,K59),0)</f>
        <v>#N/A</v>
      </c>
      <c r="M59" s="28" t="e">
        <f t="shared" ref="M59" si="193">ROUNDDOWN(MIN(G59,L59),-3)</f>
        <v>#N/A</v>
      </c>
      <c r="Y59" s="17" t="s">
        <v>12</v>
      </c>
      <c r="Z59" s="20">
        <v>4866000</v>
      </c>
      <c r="AA59" s="20">
        <v>3259000</v>
      </c>
      <c r="AB59" s="20">
        <v>388000</v>
      </c>
      <c r="AC59" s="20">
        <v>388000</v>
      </c>
    </row>
    <row r="60" spans="1:29" ht="55.5" customHeight="1" x14ac:dyDescent="0.4">
      <c r="A60" s="27">
        <v>50</v>
      </c>
      <c r="B60" s="29"/>
      <c r="C60" s="40"/>
      <c r="D60" s="40"/>
      <c r="E60" s="37">
        <f t="shared" ref="E60" si="194">H60</f>
        <v>0</v>
      </c>
      <c r="F60" s="49">
        <v>0</v>
      </c>
      <c r="G60" s="32">
        <f t="shared" si="126"/>
        <v>0</v>
      </c>
      <c r="H60" s="31"/>
      <c r="I60" s="33" t="e" cm="1">
        <f t="array" ref="I60">_xlfn.IFS(OR($L$4="大規模病院（200床以上）",$L$4="病院（200床未満）"),1/6,OR($L$4="医科診療所",$L$4="歯科診療所",$L$4="薬局"),1/4)</f>
        <v>#N/A</v>
      </c>
      <c r="J60" s="34" t="e">
        <f t="shared" ref="J60" si="195">ROUNDDOWN(H60*I60,0)</f>
        <v>#N/A</v>
      </c>
      <c r="K60" s="28" t="e" cm="1">
        <f t="array" ref="K60">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0" s="28" t="e">
        <f t="shared" ref="L60" si="196">ROUNDDOWN(MIN(J60,K60),0)</f>
        <v>#N/A</v>
      </c>
      <c r="M60" s="28" t="e">
        <f t="shared" ref="M60" si="197">ROUNDDOWN(MIN(G60,L60),-3)</f>
        <v>#N/A</v>
      </c>
      <c r="Y60" s="17" t="s">
        <v>12</v>
      </c>
      <c r="Z60" s="20">
        <v>4866000</v>
      </c>
      <c r="AA60" s="20">
        <v>3259000</v>
      </c>
      <c r="AB60" s="20">
        <v>388000</v>
      </c>
      <c r="AC60" s="20">
        <v>388000</v>
      </c>
    </row>
    <row r="61" spans="1:29" ht="55.5" customHeight="1" x14ac:dyDescent="0.4">
      <c r="B61" s="38" t="s">
        <v>36</v>
      </c>
      <c r="C61" s="38"/>
      <c r="D61" s="38"/>
      <c r="E61" s="36">
        <f t="shared" ref="E61" si="198">H61</f>
        <v>0</v>
      </c>
      <c r="F61" s="35" t="s">
        <v>37</v>
      </c>
      <c r="G61" s="35" t="s">
        <v>37</v>
      </c>
      <c r="H61" s="36">
        <f>SUM(H11:H60)</f>
        <v>0</v>
      </c>
      <c r="I61" s="35" t="s">
        <v>37</v>
      </c>
      <c r="J61" s="35" t="s">
        <v>37</v>
      </c>
      <c r="K61" s="35" t="s">
        <v>37</v>
      </c>
      <c r="L61" s="35" t="s">
        <v>37</v>
      </c>
      <c r="M61" s="39" t="e">
        <f>SUM(M11:M60)</f>
        <v>#N/A</v>
      </c>
      <c r="Y61" s="17" t="s">
        <v>13</v>
      </c>
      <c r="Z61" s="20">
        <v>6022000</v>
      </c>
      <c r="AA61" s="20">
        <v>4059000</v>
      </c>
      <c r="AB61" s="20">
        <v>542000</v>
      </c>
      <c r="AC61" s="20">
        <v>553000</v>
      </c>
    </row>
    <row r="62" spans="1:29" ht="27.6" customHeight="1" x14ac:dyDescent="0.4">
      <c r="E62" s="23"/>
      <c r="F62" s="23"/>
      <c r="G62" s="23"/>
      <c r="H62" s="23"/>
      <c r="I62" s="23"/>
      <c r="J62" s="23"/>
      <c r="K62" s="23"/>
      <c r="L62" s="23"/>
      <c r="M62" s="23"/>
      <c r="Y62" s="21"/>
      <c r="Z62" s="22"/>
      <c r="AA62" s="22"/>
      <c r="AB62" s="22"/>
      <c r="AC62" s="22"/>
    </row>
    <row r="63" spans="1:29" ht="18" customHeight="1" x14ac:dyDescent="0.4">
      <c r="B63" s="24" t="s">
        <v>14</v>
      </c>
      <c r="F63" s="23"/>
      <c r="G63" s="23"/>
      <c r="H63" s="23"/>
      <c r="I63" s="23"/>
      <c r="J63" s="23"/>
      <c r="K63" s="23"/>
      <c r="L63" s="23"/>
      <c r="M63" s="23"/>
      <c r="Y63" s="6"/>
      <c r="Z63" s="25"/>
      <c r="AA63" s="25"/>
      <c r="AB63" s="25"/>
      <c r="AC63" s="25"/>
    </row>
    <row r="64" spans="1:29" x14ac:dyDescent="0.4">
      <c r="B64" s="4" t="s">
        <v>15</v>
      </c>
    </row>
    <row r="65" spans="2:29" x14ac:dyDescent="0.4">
      <c r="B65" s="4" t="s">
        <v>16</v>
      </c>
    </row>
    <row r="66" spans="2:29" x14ac:dyDescent="0.4">
      <c r="B66" s="4" t="s">
        <v>17</v>
      </c>
    </row>
    <row r="67" spans="2:29" ht="18" customHeight="1" x14ac:dyDescent="0.4">
      <c r="B67" s="4" t="s">
        <v>18</v>
      </c>
      <c r="Y67" s="26"/>
      <c r="Z67" s="18" t="s">
        <v>8</v>
      </c>
      <c r="AA67" s="18" t="s">
        <v>9</v>
      </c>
      <c r="AB67" s="19" t="s">
        <v>10</v>
      </c>
      <c r="AC67" s="19" t="s">
        <v>11</v>
      </c>
    </row>
    <row r="68" spans="2:29" x14ac:dyDescent="0.4">
      <c r="B68" s="4" t="s">
        <v>21</v>
      </c>
    </row>
    <row r="69" spans="2:29" x14ac:dyDescent="0.4">
      <c r="B69" s="4" t="s">
        <v>22</v>
      </c>
    </row>
  </sheetData>
  <sheetProtection algorithmName="SHA-512" hashValue="+1JRaceXxaD+iEyiZ7wsH9M//7rI7aAxDFUbQxyMtaITZZoSu8JFZm/UN3TEwaLoz16f8YM3GZN1hVAoXawUdQ==" saltValue="Z9UVNDkHKQPTX+CFHuKzyg==" spinCount="100000" sheet="1" objects="1" scenarios="1"/>
  <mergeCells count="11">
    <mergeCell ref="B8:B10"/>
    <mergeCell ref="C8:C10"/>
    <mergeCell ref="M8:M10"/>
    <mergeCell ref="G9:G10"/>
    <mergeCell ref="L9:L10"/>
    <mergeCell ref="D8:D10"/>
    <mergeCell ref="B6:B7"/>
    <mergeCell ref="C6:D7"/>
    <mergeCell ref="L4:M4"/>
    <mergeCell ref="L5:M5"/>
    <mergeCell ref="B2:M2"/>
  </mergeCells>
  <phoneticPr fontId="3"/>
  <printOptions horizontalCentered="1"/>
  <pageMargins left="0.70866141732283472" right="0.70866141732283472" top="0.74803149606299213" bottom="0.74803149606299213" header="0.31496062992125984" footer="0.31496062992125984"/>
  <pageSetup paperSize="9" scale="61" fitToHeight="0" orientation="landscape" r:id="rId1"/>
  <rowBreaks count="1" manualBreakCount="1">
    <brk id="20" max="12" man="1"/>
  </rowBreaks>
  <ignoredErrors>
    <ignoredError sqref="I11:M11 I12:M12 I13:M13 I38:M38 I37:M37 I36:M36 I35:M35 I34:M34 I33:M33 I32:M32 I31:M31 I30:M30 I29:M29 I28:M28 I27:M27 I26:M26 I25:M25 I24:M24 I23:M23 I22:M22 I21:M21 I20:M20 I19:M19 I18:M18 I17:M17 I16:M16 I15:M15 I14:M14 I55:M55 I54:M54 I53:M53 I52:M52 I51:M51 I50:M50 I49:M49 I48:M48 I47:M47 I46:M46 I45:M45 I44:M44 I43:M43 I42:M42 I41:M41 I40:M40 I39:M39 I61:M61 I60:M60 I59:M59 I58:M58 I57:M57 I56:M56"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E674EBF-098B-451D-A482-AA0F05C21372}">
          <x14:formula1>
            <xm:f>リスト!$A$2:$A$6</xm:f>
          </x14:formula1>
          <xm:sqref>L4</xm:sqref>
        </x14:dataValidation>
        <x14:dataValidation type="list" allowBlank="1" showInputMessage="1" showErrorMessage="1" xr:uid="{CCB05189-8339-4698-B735-652827EF026B}">
          <x14:formula1>
            <xm:f>リスト!$C$2:$C$4</xm:f>
          </x14:formula1>
          <xm:sqref>L5:L6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68D41-2B9C-4A26-A3B4-F7AF8D4DECCF}">
  <dimension ref="A1:C6"/>
  <sheetViews>
    <sheetView workbookViewId="0">
      <selection activeCell="A2" sqref="A2:XFD2"/>
    </sheetView>
  </sheetViews>
  <sheetFormatPr defaultRowHeight="18.75" x14ac:dyDescent="0.4"/>
  <cols>
    <col min="1" max="1" width="23" customWidth="1"/>
    <col min="3" max="3" width="26.5" customWidth="1"/>
  </cols>
  <sheetData>
    <row r="1" spans="1:3" x14ac:dyDescent="0.4">
      <c r="A1" s="3" t="s">
        <v>0</v>
      </c>
      <c r="C1" s="3" t="s">
        <v>1</v>
      </c>
    </row>
    <row r="2" spans="1:3" x14ac:dyDescent="0.4">
      <c r="A2" s="1" t="s">
        <v>26</v>
      </c>
      <c r="C2" s="1" t="s">
        <v>30</v>
      </c>
    </row>
    <row r="3" spans="1:3" x14ac:dyDescent="0.4">
      <c r="A3" s="1" t="s">
        <v>27</v>
      </c>
      <c r="C3" s="2" t="s">
        <v>32</v>
      </c>
    </row>
    <row r="4" spans="1:3" x14ac:dyDescent="0.4">
      <c r="A4" s="1" t="s">
        <v>28</v>
      </c>
      <c r="C4" s="2" t="s">
        <v>31</v>
      </c>
    </row>
    <row r="5" spans="1:3" x14ac:dyDescent="0.4">
      <c r="A5" s="1" t="s">
        <v>29</v>
      </c>
    </row>
    <row r="6" spans="1:3" x14ac:dyDescent="0.4">
      <c r="A6" s="1" t="s">
        <v>11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様式第１別紙１</vt:lpstr>
      <vt:lpstr>リスト</vt:lpstr>
      <vt:lpstr>様式第１別紙１!Print_Area</vt:lpstr>
      <vt:lpstr>様式第１別紙１!Print_Titles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浩紀</dc:creator>
  <cp:lastModifiedBy>牛尾　真実子</cp:lastModifiedBy>
  <cp:lastPrinted>2024-09-30T04:43:59Z</cp:lastPrinted>
  <dcterms:created xsi:type="dcterms:W3CDTF">2024-06-03T02:41:49Z</dcterms:created>
  <dcterms:modified xsi:type="dcterms:W3CDTF">2025-07-23T08:08:24Z</dcterms:modified>
</cp:coreProperties>
</file>