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kimuraj\Desktop\修正版\"/>
    </mc:Choice>
  </mc:AlternateContent>
  <xr:revisionPtr revIDLastSave="0" documentId="13_ncr:1_{2CFCA06C-13EC-4518-8B9B-9D054F872733}" xr6:coauthVersionLast="47" xr6:coauthVersionMax="47" xr10:uidLastSave="{00000000-0000-0000-0000-000000000000}"/>
  <bookViews>
    <workbookView xWindow="-120" yWindow="-16320" windowWidth="29040" windowHeight="15840" tabRatio="896" activeTab="7" xr2:uid="{00000000-000D-0000-FFFF-FFFF00000000}"/>
  </bookViews>
  <sheets>
    <sheet name="提出書類一覧" sheetId="1" r:id="rId1"/>
    <sheet name="別添１　事業者基本情報" sheetId="2" r:id="rId2"/>
    <sheet name="別添２　支出計画書" sheetId="4" r:id="rId3"/>
    <sheet name="様式第１　交付申請書" sheetId="5" r:id="rId4"/>
    <sheet name="別添　役員名簿" sheetId="7" r:id="rId5"/>
    <sheet name="別添２－１人件費単価計算書" sheetId="9" r:id="rId6"/>
    <sheet name="別添２－２　人件費計算根拠" sheetId="11" r:id="rId7"/>
    <sheet name="等級単価一覧表" sheetId="16" r:id="rId8"/>
  </sheets>
  <definedNames>
    <definedName name="_xlnm._FilterDatabase" localSheetId="6" hidden="1">'別添２－２　人件費計算根拠'!$B$8:$B$31</definedName>
    <definedName name="_xlnm.Print_Area" localSheetId="0">提出書類一覧!$A$1:$D$15</definedName>
    <definedName name="_xlnm.Print_Area" localSheetId="4">'別添　役員名簿'!$A$1:$I$39</definedName>
    <definedName name="_xlnm.Print_Area" localSheetId="1">'別添１　事業者基本情報'!$A$1:$C$37</definedName>
    <definedName name="_xlnm.Print_Area" localSheetId="2">'別添２　支出計画書'!$A$1:$E$35</definedName>
    <definedName name="_xlnm.Print_Area" localSheetId="5">'別添２－１人件費単価計算書'!$B$2:$H$75</definedName>
    <definedName name="_xlnm.Print_Area" localSheetId="6">'別添２－２　人件費計算根拠'!$A$1:$E$31</definedName>
    <definedName name="_xlnm.Print_Area" localSheetId="3">'様式第１　交付申請書'!$A$1:$G$36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5" l="1"/>
  <c r="D41" i="9"/>
  <c r="E41" i="9" s="1"/>
  <c r="D43" i="9"/>
  <c r="D44" i="9"/>
  <c r="D45" i="9"/>
  <c r="D46" i="9"/>
  <c r="D47" i="9"/>
  <c r="D48" i="9"/>
  <c r="D49" i="9"/>
  <c r="D50" i="9"/>
  <c r="D42" i="9"/>
  <c r="E58" i="9"/>
  <c r="E32" i="9"/>
  <c r="E31" i="9"/>
  <c r="E30" i="9"/>
  <c r="E29" i="9"/>
  <c r="E28" i="9"/>
  <c r="E27" i="9"/>
  <c r="E26" i="9"/>
  <c r="E25" i="9"/>
  <c r="E24" i="9"/>
  <c r="E23" i="9"/>
  <c r="E22" i="9"/>
  <c r="E21" i="9"/>
  <c r="E20" i="9"/>
  <c r="E19" i="9"/>
  <c r="E18" i="9"/>
  <c r="E17" i="9"/>
  <c r="E16" i="9"/>
  <c r="C8" i="11" s="1"/>
  <c r="B7" i="4" l="1"/>
  <c r="A7" i="4"/>
  <c r="E30" i="5" s="1"/>
  <c r="C10" i="11" l="1"/>
  <c r="C11" i="11"/>
  <c r="C12" i="11"/>
  <c r="C13" i="11"/>
  <c r="C14" i="11"/>
  <c r="C15" i="11"/>
  <c r="C16" i="11"/>
  <c r="C17" i="11"/>
  <c r="C18" i="11"/>
  <c r="C19" i="11"/>
  <c r="C20" i="11"/>
  <c r="C21" i="11"/>
  <c r="C22" i="11"/>
  <c r="C23" i="11"/>
  <c r="C24" i="11"/>
  <c r="C25" i="11"/>
  <c r="C26" i="11"/>
  <c r="C27" i="11"/>
  <c r="C28" i="11"/>
  <c r="C29" i="11"/>
  <c r="C30" i="11"/>
  <c r="C31" i="11"/>
  <c r="E12" i="4"/>
  <c r="E11" i="4"/>
  <c r="E10" i="4"/>
  <c r="E9" i="4"/>
  <c r="E8" i="11" l="1"/>
  <c r="C9" i="11"/>
  <c r="E43" i="9"/>
  <c r="E44" i="9"/>
  <c r="E45" i="9"/>
  <c r="E46" i="9"/>
  <c r="E47" i="9"/>
  <c r="E48" i="9"/>
  <c r="E49" i="9"/>
  <c r="E50" i="9"/>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3" i="4" l="1"/>
  <c r="D30" i="5" s="1"/>
  <c r="C30" i="5" s="1"/>
  <c r="C31" i="5" l="1"/>
  <c r="A67" i="9"/>
  <c r="A66" i="9"/>
  <c r="A65" i="9"/>
  <c r="A64" i="9"/>
  <c r="A63" i="9"/>
  <c r="A62" i="9"/>
  <c r="A61" i="9"/>
  <c r="A60" i="9"/>
  <c r="A59" i="9"/>
  <c r="A58" i="9"/>
  <c r="A50" i="9"/>
  <c r="A49" i="9"/>
  <c r="A48" i="9"/>
  <c r="A47" i="9"/>
  <c r="A46" i="9"/>
  <c r="A45" i="9"/>
  <c r="A44" i="9"/>
  <c r="A43" i="9"/>
  <c r="E42" i="9"/>
  <c r="A42" i="9"/>
  <c r="A41" i="9"/>
  <c r="A32" i="9"/>
  <c r="A31" i="9"/>
  <c r="A30" i="9"/>
  <c r="A29" i="9"/>
  <c r="A28" i="9"/>
  <c r="A27" i="9"/>
  <c r="A26" i="9"/>
  <c r="A25" i="9"/>
  <c r="A24" i="9"/>
  <c r="A23" i="9"/>
  <c r="A22" i="9"/>
  <c r="A21" i="9"/>
  <c r="A20" i="9"/>
  <c r="A19" i="9"/>
  <c r="A18" i="9"/>
  <c r="A17" i="9"/>
  <c r="A16" i="9"/>
  <c r="D31" i="5" l="1"/>
  <c r="E31" i="5" l="1"/>
  <c r="I28" i="5"/>
  <c r="F30" i="5" s="1"/>
  <c r="F31" i="5" s="1"/>
  <c r="E9" i="11"/>
  <c r="E6" i="11" s="1"/>
</calcChain>
</file>

<file path=xl/sharedStrings.xml><?xml version="1.0" encoding="utf-8"?>
<sst xmlns="http://schemas.openxmlformats.org/spreadsheetml/2006/main" count="424" uniqueCount="284">
  <si>
    <t>No</t>
    <phoneticPr fontId="6"/>
  </si>
  <si>
    <t>書類名称</t>
    <phoneticPr fontId="6"/>
  </si>
  <si>
    <t>書式</t>
    <rPh sb="0" eb="2">
      <t>ショシキ</t>
    </rPh>
    <phoneticPr fontId="9"/>
  </si>
  <si>
    <t>備考</t>
    <rPh sb="0" eb="2">
      <t>ビコウ</t>
    </rPh>
    <phoneticPr fontId="9"/>
  </si>
  <si>
    <t>①</t>
    <phoneticPr fontId="6"/>
  </si>
  <si>
    <t>事業者基本情報</t>
    <rPh sb="0" eb="3">
      <t>ジギョウシャ</t>
    </rPh>
    <rPh sb="3" eb="5">
      <t>キホン</t>
    </rPh>
    <rPh sb="5" eb="7">
      <t>ジョウホウ</t>
    </rPh>
    <phoneticPr fontId="6"/>
  </si>
  <si>
    <t>指定
（別添１）</t>
    <rPh sb="0" eb="2">
      <t>シテイ</t>
    </rPh>
    <rPh sb="4" eb="6">
      <t>ベッテン</t>
    </rPh>
    <phoneticPr fontId="9"/>
  </si>
  <si>
    <t>②</t>
    <phoneticPr fontId="6"/>
  </si>
  <si>
    <t>指定
（別添２）</t>
    <rPh sb="0" eb="2">
      <t>シテイ</t>
    </rPh>
    <rPh sb="4" eb="6">
      <t>ベッテン</t>
    </rPh>
    <phoneticPr fontId="9"/>
  </si>
  <si>
    <t>想定される支出計画に基づき、補助対象支出に係る各費目の内訳および合計を算出すること。</t>
    <phoneticPr fontId="6"/>
  </si>
  <si>
    <t>③</t>
    <phoneticPr fontId="6"/>
  </si>
  <si>
    <t>自由</t>
    <rPh sb="0" eb="2">
      <t>ジユウ</t>
    </rPh>
    <phoneticPr fontId="9"/>
  </si>
  <si>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9"/>
  </si>
  <si>
    <t>④</t>
    <phoneticPr fontId="6"/>
  </si>
  <si>
    <t>指定
（様式第１）</t>
    <phoneticPr fontId="6"/>
  </si>
  <si>
    <t>⑤</t>
    <phoneticPr fontId="6"/>
  </si>
  <si>
    <t>自由
＊項目指定
あり</t>
    <rPh sb="0" eb="2">
      <t>ジユウ</t>
    </rPh>
    <rPh sb="4" eb="6">
      <t>コウモク</t>
    </rPh>
    <rPh sb="6" eb="8">
      <t>シテイ</t>
    </rPh>
    <phoneticPr fontId="9"/>
  </si>
  <si>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9"/>
  </si>
  <si>
    <t>⑥</t>
    <phoneticPr fontId="6"/>
  </si>
  <si>
    <t>役員名簿</t>
    <rPh sb="0" eb="2">
      <t>ヤクイン</t>
    </rPh>
    <rPh sb="2" eb="4">
      <t>メイボ</t>
    </rPh>
    <phoneticPr fontId="6"/>
  </si>
  <si>
    <t>指定
（別添）</t>
    <rPh sb="0" eb="2">
      <t>シテイ</t>
    </rPh>
    <rPh sb="4" eb="6">
      <t>ベッテン</t>
    </rPh>
    <phoneticPr fontId="9"/>
  </si>
  <si>
    <t>役員とは会社法上の役員であり、取締役、監査役、会計参与のことを指す。
※登記申請中等の場合であれば、その旨を申告すること。</t>
    <rPh sb="41" eb="42">
      <t>ナド</t>
    </rPh>
    <phoneticPr fontId="6"/>
  </si>
  <si>
    <t>⑦</t>
    <phoneticPr fontId="6"/>
  </si>
  <si>
    <t>指定
（別添２-１）</t>
    <rPh sb="0" eb="2">
      <t>シテイ</t>
    </rPh>
    <rPh sb="4" eb="6">
      <t>ベッテン</t>
    </rPh>
    <phoneticPr fontId="9"/>
  </si>
  <si>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9"/>
  </si>
  <si>
    <t>⑧</t>
    <phoneticPr fontId="6"/>
  </si>
  <si>
    <t>指定
（別添２-２）</t>
    <rPh sb="0" eb="2">
      <t>シテイ</t>
    </rPh>
    <rPh sb="4" eb="6">
      <t>ベッテン</t>
    </rPh>
    <phoneticPr fontId="9"/>
  </si>
  <si>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9"/>
  </si>
  <si>
    <t>（別添１）</t>
    <rPh sb="1" eb="3">
      <t>ベッテン</t>
    </rPh>
    <phoneticPr fontId="6"/>
  </si>
  <si>
    <t>基本情報</t>
    <rPh sb="0" eb="2">
      <t>キホン</t>
    </rPh>
    <rPh sb="2" eb="4">
      <t>ジョウホウ</t>
    </rPh>
    <phoneticPr fontId="6"/>
  </si>
  <si>
    <t>会社名</t>
    <rPh sb="0" eb="3">
      <t>カイシャメイ</t>
    </rPh>
    <phoneticPr fontId="6"/>
  </si>
  <si>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6"/>
  </si>
  <si>
    <t>住所</t>
    <rPh sb="0" eb="2">
      <t>ジュウショ</t>
    </rPh>
    <phoneticPr fontId="6"/>
  </si>
  <si>
    <t>代表者役職</t>
    <rPh sb="0" eb="2">
      <t>ダイヒョウ</t>
    </rPh>
    <rPh sb="2" eb="3">
      <t>シャ</t>
    </rPh>
    <rPh sb="3" eb="5">
      <t>ヤクショク</t>
    </rPh>
    <phoneticPr fontId="6"/>
  </si>
  <si>
    <t>←登記簿情報と一致するように記入してください。（様式第１）交付申請書に転記されます。</t>
    <phoneticPr fontId="6"/>
  </si>
  <si>
    <t>氏名</t>
    <rPh sb="0" eb="2">
      <t>シメイ</t>
    </rPh>
    <phoneticPr fontId="6"/>
  </si>
  <si>
    <t>資本金または出資の総額</t>
    <rPh sb="0" eb="3">
      <t>シホンキン</t>
    </rPh>
    <rPh sb="6" eb="8">
      <t>シュッシ</t>
    </rPh>
    <rPh sb="9" eb="11">
      <t>ソウガク</t>
    </rPh>
    <phoneticPr fontId="6"/>
  </si>
  <si>
    <t>←数値入力で＃,＃＃＃円表示されます。</t>
    <rPh sb="1" eb="3">
      <t>スウチ</t>
    </rPh>
    <rPh sb="3" eb="5">
      <t>ニュウリョク</t>
    </rPh>
    <rPh sb="11" eb="12">
      <t>エン</t>
    </rPh>
    <rPh sb="12" eb="14">
      <t>ヒョウジ</t>
    </rPh>
    <phoneticPr fontId="6"/>
  </si>
  <si>
    <t>常時雇用する従業員数</t>
    <rPh sb="0" eb="2">
      <t>ジョウジ</t>
    </rPh>
    <rPh sb="2" eb="4">
      <t>コヨウ</t>
    </rPh>
    <rPh sb="6" eb="9">
      <t>ジュウギョウイン</t>
    </rPh>
    <rPh sb="9" eb="10">
      <t>スウ</t>
    </rPh>
    <phoneticPr fontId="6"/>
  </si>
  <si>
    <t>←数値入力で＃,＃＃＃人表示されます。</t>
    <rPh sb="1" eb="3">
      <t>スウチ</t>
    </rPh>
    <rPh sb="3" eb="5">
      <t>ニュウリョク</t>
    </rPh>
    <rPh sb="11" eb="12">
      <t>ヒト</t>
    </rPh>
    <rPh sb="12" eb="14">
      <t>ヒョウジ</t>
    </rPh>
    <phoneticPr fontId="6"/>
  </si>
  <si>
    <t>担当者情報</t>
    <rPh sb="0" eb="3">
      <t>タントウシャ</t>
    </rPh>
    <rPh sb="3" eb="5">
      <t>ジョウホウ</t>
    </rPh>
    <phoneticPr fontId="6"/>
  </si>
  <si>
    <t>部署</t>
    <rPh sb="0" eb="2">
      <t>ブショ</t>
    </rPh>
    <phoneticPr fontId="6"/>
  </si>
  <si>
    <t>担当者役職①</t>
    <rPh sb="0" eb="3">
      <t>タントウシャ</t>
    </rPh>
    <rPh sb="3" eb="5">
      <t>ヤクショク</t>
    </rPh>
    <phoneticPr fontId="6"/>
  </si>
  <si>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6"/>
  </si>
  <si>
    <t>担当者氏名①</t>
    <rPh sb="0" eb="3">
      <t>タントウシャ</t>
    </rPh>
    <rPh sb="3" eb="5">
      <t>シメイ</t>
    </rPh>
    <phoneticPr fontId="6"/>
  </si>
  <si>
    <t>電話番号①</t>
    <rPh sb="0" eb="2">
      <t>デンワ</t>
    </rPh>
    <rPh sb="2" eb="4">
      <t>バンゴウ</t>
    </rPh>
    <phoneticPr fontId="6"/>
  </si>
  <si>
    <t>←ハイフンを入れてご記入下さい。</t>
    <rPh sb="6" eb="7">
      <t>イ</t>
    </rPh>
    <rPh sb="10" eb="12">
      <t>キニュウ</t>
    </rPh>
    <rPh sb="12" eb="13">
      <t>クダ</t>
    </rPh>
    <phoneticPr fontId="6"/>
  </si>
  <si>
    <t>メールアドレス①</t>
    <phoneticPr fontId="6"/>
  </si>
  <si>
    <t>担当者役職②</t>
    <rPh sb="0" eb="3">
      <t>タントウシャ</t>
    </rPh>
    <rPh sb="3" eb="5">
      <t>ヤクショク</t>
    </rPh>
    <phoneticPr fontId="6"/>
  </si>
  <si>
    <t>担当者氏名②</t>
    <rPh sb="0" eb="3">
      <t>タントウシャ</t>
    </rPh>
    <rPh sb="3" eb="5">
      <t>シメイ</t>
    </rPh>
    <phoneticPr fontId="6"/>
  </si>
  <si>
    <t>電話番号②</t>
    <rPh sb="0" eb="2">
      <t>デンワ</t>
    </rPh>
    <rPh sb="2" eb="4">
      <t>バンゴウ</t>
    </rPh>
    <phoneticPr fontId="6"/>
  </si>
  <si>
    <t>メールアドレス②</t>
    <phoneticPr fontId="6"/>
  </si>
  <si>
    <t>担当者役職③</t>
    <rPh sb="0" eb="3">
      <t>タントウシャ</t>
    </rPh>
    <rPh sb="3" eb="5">
      <t>ヤクショク</t>
    </rPh>
    <phoneticPr fontId="6"/>
  </si>
  <si>
    <t>担当者氏名③</t>
    <rPh sb="0" eb="3">
      <t>タントウシャ</t>
    </rPh>
    <rPh sb="3" eb="5">
      <t>シメイ</t>
    </rPh>
    <phoneticPr fontId="6"/>
  </si>
  <si>
    <t>電話番号③</t>
    <rPh sb="0" eb="2">
      <t>デンワ</t>
    </rPh>
    <rPh sb="2" eb="4">
      <t>バンゴウ</t>
    </rPh>
    <phoneticPr fontId="6"/>
  </si>
  <si>
    <t>メールアドレス③</t>
    <phoneticPr fontId="6"/>
  </si>
  <si>
    <t>書類送付先住所</t>
    <rPh sb="0" eb="2">
      <t>ショルイ</t>
    </rPh>
    <rPh sb="2" eb="4">
      <t>ソウフ</t>
    </rPh>
    <rPh sb="4" eb="5">
      <t>サキ</t>
    </rPh>
    <rPh sb="5" eb="7">
      <t>ジュウショ</t>
    </rPh>
    <phoneticPr fontId="6"/>
  </si>
  <si>
    <t>　基本情報と同じ</t>
    <rPh sb="1" eb="3">
      <t>キホン</t>
    </rPh>
    <rPh sb="3" eb="5">
      <t>ジョウホウ</t>
    </rPh>
    <rPh sb="6" eb="7">
      <t>オナ</t>
    </rPh>
    <phoneticPr fontId="6"/>
  </si>
  <si>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6"/>
  </si>
  <si>
    <t>要件確認</t>
    <rPh sb="0" eb="2">
      <t>ヨウケン</t>
    </rPh>
    <rPh sb="2" eb="4">
      <t>カクニン</t>
    </rPh>
    <phoneticPr fontId="6"/>
  </si>
  <si>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6"/>
  </si>
  <si>
    <t>　上記規定に該当しないことを確認しました</t>
    <rPh sb="1" eb="3">
      <t>ジョウキ</t>
    </rPh>
    <rPh sb="3" eb="5">
      <t>キテイ</t>
    </rPh>
    <rPh sb="6" eb="8">
      <t>ガイトウ</t>
    </rPh>
    <rPh sb="14" eb="16">
      <t>カクニン</t>
    </rPh>
    <phoneticPr fontId="6"/>
  </si>
  <si>
    <t>　上記規定に該当します</t>
    <rPh sb="1" eb="3">
      <t>ジョウキ</t>
    </rPh>
    <rPh sb="3" eb="5">
      <t>キテイ</t>
    </rPh>
    <rPh sb="6" eb="8">
      <t>ガイトウ</t>
    </rPh>
    <phoneticPr fontId="6"/>
  </si>
  <si>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6"/>
  </si>
  <si>
    <t>　他の国庫事業との重複はありません</t>
    <rPh sb="1" eb="2">
      <t>ホカ</t>
    </rPh>
    <rPh sb="3" eb="7">
      <t>コッコジギョウ</t>
    </rPh>
    <rPh sb="9" eb="11">
      <t>チョウフク</t>
    </rPh>
    <phoneticPr fontId="6"/>
  </si>
  <si>
    <t>　他の国庫事業との重複があります</t>
    <rPh sb="1" eb="2">
      <t>ホカ</t>
    </rPh>
    <rPh sb="3" eb="7">
      <t>コッコジギョウ</t>
    </rPh>
    <rPh sb="9" eb="11">
      <t>チョウフク</t>
    </rPh>
    <phoneticPr fontId="6"/>
  </si>
  <si>
    <t>（別添２）支出計画書</t>
    <phoneticPr fontId="6"/>
  </si>
  <si>
    <t>事業者区分</t>
    <rPh sb="0" eb="3">
      <t>ジギョウシャ</t>
    </rPh>
    <rPh sb="3" eb="5">
      <t>クブン</t>
    </rPh>
    <phoneticPr fontId="6"/>
  </si>
  <si>
    <t>事業者名</t>
    <rPh sb="0" eb="3">
      <t>ジギョウシャ</t>
    </rPh>
    <rPh sb="3" eb="4">
      <t>メイ</t>
    </rPh>
    <phoneticPr fontId="6"/>
  </si>
  <si>
    <t>←事業者名は（別添１）事業者基本情報の情報が反映されます。</t>
    <rPh sb="1" eb="4">
      <t>ジギョウシャ</t>
    </rPh>
    <rPh sb="4" eb="5">
      <t>メイ</t>
    </rPh>
    <phoneticPr fontId="6"/>
  </si>
  <si>
    <t>補助率</t>
    <rPh sb="0" eb="3">
      <t>ホジョリツ</t>
    </rPh>
    <phoneticPr fontId="6"/>
  </si>
  <si>
    <t>補助上限額</t>
    <rPh sb="0" eb="2">
      <t>ホジョ</t>
    </rPh>
    <rPh sb="2" eb="5">
      <t>ジョウゲンガク</t>
    </rPh>
    <phoneticPr fontId="6"/>
  </si>
  <si>
    <t>1.外注費・委託費</t>
    <rPh sb="2" eb="5">
      <t>ガイチュウヒ</t>
    </rPh>
    <rPh sb="6" eb="8">
      <t>イタク</t>
    </rPh>
    <rPh sb="8" eb="9">
      <t>ヒ</t>
    </rPh>
    <phoneticPr fontId="6"/>
  </si>
  <si>
    <t>法人規模</t>
    <rPh sb="0" eb="2">
      <t>ホウジン</t>
    </rPh>
    <rPh sb="2" eb="4">
      <t>キボ</t>
    </rPh>
    <phoneticPr fontId="6"/>
  </si>
  <si>
    <t>上限額</t>
    <rPh sb="0" eb="3">
      <t>ジョウゲンガク</t>
    </rPh>
    <phoneticPr fontId="6"/>
  </si>
  <si>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6"/>
  </si>
  <si>
    <t>A</t>
    <phoneticPr fontId="6"/>
  </si>
  <si>
    <t>中小企業</t>
    <rPh sb="0" eb="2">
      <t>チュウショウ</t>
    </rPh>
    <rPh sb="2" eb="4">
      <t>キギョウ</t>
    </rPh>
    <phoneticPr fontId="6"/>
  </si>
  <si>
    <t>3.人件費</t>
    <rPh sb="2" eb="5">
      <t>ジンケンヒ</t>
    </rPh>
    <phoneticPr fontId="6"/>
  </si>
  <si>
    <t>4.その他諸経費</t>
    <phoneticPr fontId="6"/>
  </si>
  <si>
    <t>B</t>
    <phoneticPr fontId="6"/>
  </si>
  <si>
    <t>費用総計（円）</t>
    <phoneticPr fontId="6"/>
  </si>
  <si>
    <t>No.</t>
    <phoneticPr fontId="6"/>
  </si>
  <si>
    <t>費用細目</t>
    <rPh sb="0" eb="2">
      <t>ヒヨウ</t>
    </rPh>
    <rPh sb="2" eb="4">
      <t>サイモク</t>
    </rPh>
    <phoneticPr fontId="6"/>
  </si>
  <si>
    <t>費用内容</t>
    <rPh sb="0" eb="2">
      <t>ヒヨウ</t>
    </rPh>
    <rPh sb="2" eb="4">
      <t>ナイヨウ</t>
    </rPh>
    <phoneticPr fontId="6"/>
  </si>
  <si>
    <t>金額根拠</t>
    <rPh sb="0" eb="2">
      <t>キンガク</t>
    </rPh>
    <rPh sb="2" eb="4">
      <t>コンキョ</t>
    </rPh>
    <phoneticPr fontId="6"/>
  </si>
  <si>
    <t>金額（税抜）</t>
    <rPh sb="0" eb="2">
      <t>キンガク</t>
    </rPh>
    <rPh sb="3" eb="5">
      <t>ゼイヌキ</t>
    </rPh>
    <phoneticPr fontId="6"/>
  </si>
  <si>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6"/>
  </si>
  <si>
    <t>※人件費の単価は健保等級の単価となります。</t>
    <rPh sb="1" eb="4">
      <t>ジンケンヒ</t>
    </rPh>
    <rPh sb="5" eb="7">
      <t>タンカ</t>
    </rPh>
    <rPh sb="8" eb="10">
      <t>ケンポ</t>
    </rPh>
    <rPh sb="10" eb="12">
      <t>トウキュウ</t>
    </rPh>
    <rPh sb="13" eb="15">
      <t>タンカ</t>
    </rPh>
    <phoneticPr fontId="6"/>
  </si>
  <si>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6"/>
  </si>
  <si>
    <t>（様式第１）</t>
    <phoneticPr fontId="9"/>
  </si>
  <si>
    <t>住所</t>
    <rPh sb="0" eb="2">
      <t>ジュウショ</t>
    </rPh>
    <phoneticPr fontId="9"/>
  </si>
  <si>
    <t>会社名</t>
    <rPh sb="0" eb="3">
      <t>カイシャメイ</t>
    </rPh>
    <phoneticPr fontId="9"/>
  </si>
  <si>
    <t>←（別添１）事業者基本情報の情報が反映されます。</t>
    <phoneticPr fontId="6"/>
  </si>
  <si>
    <t>代表者役職</t>
    <rPh sb="0" eb="3">
      <t>ダイヒョウシャ</t>
    </rPh>
    <rPh sb="3" eb="5">
      <t>ヤクショク</t>
    </rPh>
    <phoneticPr fontId="9"/>
  </si>
  <si>
    <t>代表者名</t>
    <rPh sb="0" eb="3">
      <t>ダイヒョウシャ</t>
    </rPh>
    <rPh sb="3" eb="4">
      <t>メイ</t>
    </rPh>
    <phoneticPr fontId="6"/>
  </si>
  <si>
    <t>記</t>
    <rPh sb="0" eb="1">
      <t>キ</t>
    </rPh>
    <phoneticPr fontId="6"/>
  </si>
  <si>
    <t>１．間接補助事業の名称</t>
    <phoneticPr fontId="9"/>
  </si>
  <si>
    <t>２．間接補助事業の目的及び内容</t>
    <phoneticPr fontId="9"/>
  </si>
  <si>
    <t>別添「補助事業概要説明書」による</t>
    <phoneticPr fontId="6"/>
  </si>
  <si>
    <t>３．間接補助事業の開始及び完了予定日</t>
    <phoneticPr fontId="9"/>
  </si>
  <si>
    <t>交付決定日　～</t>
    <phoneticPr fontId="6"/>
  </si>
  <si>
    <t>４．間接補助事業に要する経費、補助対象経費、補助金交付申請額、およびその配分額</t>
    <phoneticPr fontId="9"/>
  </si>
  <si>
    <t>上限額</t>
    <rPh sb="0" eb="2">
      <t>ジョウゲン</t>
    </rPh>
    <rPh sb="2" eb="3">
      <t>ガク</t>
    </rPh>
    <phoneticPr fontId="6"/>
  </si>
  <si>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</si>
  <si>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</si>
  <si>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</si>
  <si>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</si>
  <si>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</si>
  <si>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</si>
  <si>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6"/>
  </si>
  <si>
    <t>合    計</t>
  </si>
  <si>
    <t>（注１）申請書には、次の事項を記載した書面を添付すること。</t>
    <phoneticPr fontId="6"/>
  </si>
  <si>
    <t>（1） 申請者の役員名簿（別添）</t>
    <phoneticPr fontId="6"/>
  </si>
  <si>
    <t>（別添）</t>
    <rPh sb="1" eb="3">
      <t>ベッテン</t>
    </rPh>
    <phoneticPr fontId="6"/>
  </si>
  <si>
    <t>役員名簿</t>
    <phoneticPr fontId="6"/>
  </si>
  <si>
    <t>氏名カナ</t>
    <phoneticPr fontId="6"/>
  </si>
  <si>
    <t>氏名漢字</t>
    <phoneticPr fontId="6"/>
  </si>
  <si>
    <t>生年月日</t>
    <phoneticPr fontId="6"/>
  </si>
  <si>
    <t>性別</t>
    <rPh sb="0" eb="2">
      <t>セイベツ</t>
    </rPh>
    <phoneticPr fontId="6"/>
  </si>
  <si>
    <t>役職名</t>
    <rPh sb="0" eb="3">
      <t>ヤクショクメイ</t>
    </rPh>
    <phoneticPr fontId="6"/>
  </si>
  <si>
    <t>和暦</t>
    <rPh sb="0" eb="2">
      <t>ワレキ</t>
    </rPh>
    <phoneticPr fontId="6"/>
  </si>
  <si>
    <t>年</t>
    <rPh sb="0" eb="1">
      <t>ネン</t>
    </rPh>
    <phoneticPr fontId="6"/>
  </si>
  <si>
    <t>月</t>
    <rPh sb="0" eb="1">
      <t>ツキ</t>
    </rPh>
    <phoneticPr fontId="6"/>
  </si>
  <si>
    <t>日</t>
    <rPh sb="0" eb="1">
      <t>ヒ</t>
    </rPh>
    <phoneticPr fontId="6"/>
  </si>
  <si>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6"/>
  </si>
  <si>
    <t>（注）</t>
    <rPh sb="1" eb="2">
      <t>チュウ</t>
    </rPh>
    <phoneticPr fontId="6"/>
  </si>
  <si>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6"/>
  </si>
  <si>
    <t>（別添２－１）</t>
    <rPh sb="1" eb="3">
      <t>ベッテン</t>
    </rPh>
    <phoneticPr fontId="9"/>
  </si>
  <si>
    <t/>
  </si>
  <si>
    <t>人件費単価計算書</t>
    <rPh sb="0" eb="3">
      <t>ジンケンヒ</t>
    </rPh>
    <rPh sb="3" eb="5">
      <t>タンカ</t>
    </rPh>
    <rPh sb="5" eb="8">
      <t>ケイサンショ</t>
    </rPh>
    <phoneticPr fontId="9"/>
  </si>
  <si>
    <t>下記に相違ないことを証明する。</t>
    <rPh sb="0" eb="1">
      <t>カ</t>
    </rPh>
    <phoneticPr fontId="6"/>
  </si>
  <si>
    <t>住　　　　　所</t>
    <phoneticPr fontId="9"/>
  </si>
  <si>
    <t>法人・団体等名</t>
    <rPh sb="0" eb="2">
      <t>ホウジン</t>
    </rPh>
    <rPh sb="5" eb="6">
      <t>トウ</t>
    </rPh>
    <phoneticPr fontId="9"/>
  </si>
  <si>
    <t>代表者名又は担当部署責任者</t>
    <rPh sb="4" eb="5">
      <t>マタ</t>
    </rPh>
    <rPh sb="6" eb="8">
      <t>タントウ</t>
    </rPh>
    <rPh sb="8" eb="10">
      <t>ブショ</t>
    </rPh>
    <rPh sb="10" eb="13">
      <t>セキニンシャ</t>
    </rPh>
    <phoneticPr fontId="9"/>
  </si>
  <si>
    <t>各表は、対象となる人ごとに１行を用いること</t>
    <rPh sb="0" eb="1">
      <t>カク</t>
    </rPh>
    <rPh sb="1" eb="2">
      <t>ヒョウ</t>
    </rPh>
    <rPh sb="4" eb="6">
      <t>タイショウ</t>
    </rPh>
    <rPh sb="9" eb="10">
      <t>ヒト</t>
    </rPh>
    <rPh sb="14" eb="15">
      <t>ギョウ</t>
    </rPh>
    <rPh sb="16" eb="17">
      <t>モチ</t>
    </rPh>
    <phoneticPr fontId="6"/>
  </si>
  <si>
    <t>１．健保等級適用者</t>
    <rPh sb="2" eb="4">
      <t>ケンポ</t>
    </rPh>
    <rPh sb="4" eb="6">
      <t>トウキュウ</t>
    </rPh>
    <rPh sb="6" eb="9">
      <t>テキヨウシャ</t>
    </rPh>
    <phoneticPr fontId="9"/>
  </si>
  <si>
    <t>氏名</t>
    <rPh sb="0" eb="2">
      <t>シメイ</t>
    </rPh>
    <phoneticPr fontId="9"/>
  </si>
  <si>
    <r>
      <t>健保等級</t>
    </r>
    <r>
      <rPr>
        <vertAlign val="superscript"/>
        <sz val="11"/>
        <rFont val="ＭＳ 明朝"/>
        <family val="1"/>
        <charset val="128"/>
      </rPr>
      <t>※</t>
    </r>
    <rPh sb="0" eb="2">
      <t>ケンポ</t>
    </rPh>
    <rPh sb="2" eb="4">
      <t>トウキュウ</t>
    </rPh>
    <phoneticPr fontId="9"/>
  </si>
  <si>
    <t>賞与回数</t>
    <rPh sb="0" eb="2">
      <t>ショウヨ</t>
    </rPh>
    <rPh sb="2" eb="4">
      <t>カイスウ</t>
    </rPh>
    <phoneticPr fontId="9"/>
  </si>
  <si>
    <t>人件費単価</t>
    <rPh sb="0" eb="3">
      <t>ジンケンヒ</t>
    </rPh>
    <rPh sb="3" eb="5">
      <t>タンカ</t>
    </rPh>
    <phoneticPr fontId="9"/>
  </si>
  <si>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6"/>
  </si>
  <si>
    <t>※健保等級対象者は必ず、1項の欄で登録すること。</t>
    <phoneticPr fontId="6"/>
  </si>
  <si>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6"/>
  </si>
  <si>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9"/>
  </si>
  <si>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9"/>
  </si>
  <si>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9"/>
  </si>
  <si>
    <t>月給額</t>
    <rPh sb="0" eb="2">
      <t>ゲッキュウ</t>
    </rPh>
    <rPh sb="2" eb="3">
      <t>ガク</t>
    </rPh>
    <phoneticPr fontId="9"/>
  </si>
  <si>
    <t>備考（月給額の算出式を記入）</t>
    <rPh sb="0" eb="2">
      <t>ビコウ</t>
    </rPh>
    <rPh sb="3" eb="5">
      <t>ゲッキュウ</t>
    </rPh>
    <rPh sb="5" eb="6">
      <t>ガク</t>
    </rPh>
    <rPh sb="7" eb="9">
      <t>サンシュツ</t>
    </rPh>
    <rPh sb="9" eb="10">
      <t>シキ</t>
    </rPh>
    <phoneticPr fontId="9"/>
  </si>
  <si>
    <t>健保等級非適用で、個別に単価を設定する場合、根拠資料を示し、妥当性を説明できること。</t>
    <phoneticPr fontId="6"/>
  </si>
  <si>
    <t>月給額を記入すると、健保等級と人件費単価が自動で算出されます。</t>
    <rPh sb="0" eb="2">
      <t>ゲッキュウ</t>
    </rPh>
    <rPh sb="2" eb="3">
      <t>ガク</t>
    </rPh>
    <rPh sb="10" eb="12">
      <t>ケンポ</t>
    </rPh>
    <rPh sb="12" eb="14">
      <t>トウキュウ</t>
    </rPh>
    <phoneticPr fontId="6"/>
  </si>
  <si>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9"/>
  </si>
  <si>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9"/>
  </si>
  <si>
    <t>３．健保等級非適用者（日給制、時給制）</t>
    <rPh sb="2" eb="4">
      <t>ケンポ</t>
    </rPh>
    <rPh sb="4" eb="6">
      <t>トウキュウ</t>
    </rPh>
    <rPh sb="6" eb="7">
      <t>ヒ</t>
    </rPh>
    <rPh sb="7" eb="10">
      <t>テキヨウシャ</t>
    </rPh>
    <rPh sb="11" eb="14">
      <t>ニッキュウセイ</t>
    </rPh>
    <rPh sb="15" eb="18">
      <t>ジキュウセイ</t>
    </rPh>
    <phoneticPr fontId="9"/>
  </si>
  <si>
    <r>
      <t>日給額</t>
    </r>
    <r>
      <rPr>
        <vertAlign val="superscript"/>
        <sz val="11"/>
        <rFont val="ＭＳ 明朝"/>
        <family val="1"/>
        <charset val="128"/>
      </rPr>
      <t>※1</t>
    </r>
    <rPh sb="0" eb="2">
      <t>ニッキュウ</t>
    </rPh>
    <rPh sb="2" eb="3">
      <t>ガク</t>
    </rPh>
    <phoneticPr fontId="9"/>
  </si>
  <si>
    <r>
      <t>所定労働時間</t>
    </r>
    <r>
      <rPr>
        <vertAlign val="superscript"/>
        <sz val="11"/>
        <rFont val="ＭＳ 明朝"/>
        <family val="1"/>
        <charset val="128"/>
      </rPr>
      <t>※２</t>
    </r>
    <rPh sb="0" eb="2">
      <t>ショテイ</t>
    </rPh>
    <rPh sb="2" eb="4">
      <t>ロウドウ</t>
    </rPh>
    <rPh sb="4" eb="6">
      <t>ジカン</t>
    </rPh>
    <phoneticPr fontId="9"/>
  </si>
  <si>
    <r>
      <t>人件費単価</t>
    </r>
    <r>
      <rPr>
        <vertAlign val="superscript"/>
        <sz val="11"/>
        <rFont val="ＭＳ 明朝"/>
        <family val="1"/>
        <charset val="128"/>
      </rPr>
      <t>※３</t>
    </r>
    <phoneticPr fontId="9"/>
  </si>
  <si>
    <t>日給額と所定労働時間を記入すると、人件費単価が自動で算出されます。</t>
    <rPh sb="0" eb="2">
      <t>ニッキュウ</t>
    </rPh>
    <rPh sb="4" eb="6">
      <t>ショテイ</t>
    </rPh>
    <rPh sb="6" eb="8">
      <t>ロウドウ</t>
    </rPh>
    <rPh sb="8" eb="10">
      <t>ジカン</t>
    </rPh>
    <phoneticPr fontId="6"/>
  </si>
  <si>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9"/>
  </si>
  <si>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9"/>
  </si>
  <si>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9"/>
  </si>
  <si>
    <t>　　　</t>
    <phoneticPr fontId="6"/>
  </si>
  <si>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9"/>
  </si>
  <si>
    <t>（別添２－２）人件費計算根拠</t>
    <phoneticPr fontId="6"/>
  </si>
  <si>
    <t>法人・団体等名</t>
    <phoneticPr fontId="6"/>
  </si>
  <si>
    <t>人件費総計（円）</t>
    <rPh sb="0" eb="3">
      <t>ジンケンヒ</t>
    </rPh>
    <rPh sb="3" eb="5">
      <t>ソウケイ</t>
    </rPh>
    <rPh sb="6" eb="7">
      <t>エン</t>
    </rPh>
    <phoneticPr fontId="6"/>
  </si>
  <si>
    <r>
      <t xml:space="preserve">作業工程
</t>
    </r>
    <r>
      <rPr>
        <b/>
        <sz val="9"/>
        <rFont val="ＭＳ 明朝"/>
        <family val="1"/>
        <charset val="128"/>
      </rPr>
      <t>（手入力）</t>
    </r>
    <rPh sb="0" eb="2">
      <t>サギョウ</t>
    </rPh>
    <rPh sb="2" eb="4">
      <t>コウテイ</t>
    </rPh>
    <rPh sb="6" eb="9">
      <t>テニュウリョク</t>
    </rPh>
    <phoneticPr fontId="6"/>
  </si>
  <si>
    <r>
      <t xml:space="preserve">担当者
</t>
    </r>
    <r>
      <rPr>
        <b/>
        <sz val="9"/>
        <rFont val="ＭＳ 明朝"/>
        <family val="1"/>
        <charset val="128"/>
      </rPr>
      <t>（プルダウン）</t>
    </r>
    <rPh sb="0" eb="3">
      <t>タントウシャ</t>
    </rPh>
    <phoneticPr fontId="6"/>
  </si>
  <si>
    <r>
      <t xml:space="preserve">単価（円）
</t>
    </r>
    <r>
      <rPr>
        <b/>
        <sz val="9"/>
        <rFont val="ＭＳ 明朝"/>
        <family val="1"/>
        <charset val="128"/>
      </rPr>
      <t>（自動計算）</t>
    </r>
    <rPh sb="0" eb="2">
      <t>タンカ</t>
    </rPh>
    <rPh sb="3" eb="4">
      <t>エン</t>
    </rPh>
    <rPh sb="7" eb="9">
      <t>ジドウ</t>
    </rPh>
    <rPh sb="9" eb="11">
      <t>ケイサン</t>
    </rPh>
    <phoneticPr fontId="6"/>
  </si>
  <si>
    <r>
      <t xml:space="preserve">工数（時間）
</t>
    </r>
    <r>
      <rPr>
        <b/>
        <sz val="9"/>
        <rFont val="ＭＳ 明朝"/>
        <family val="1"/>
        <charset val="128"/>
      </rPr>
      <t>（手入力）</t>
    </r>
    <rPh sb="0" eb="2">
      <t>コウスウ</t>
    </rPh>
    <rPh sb="3" eb="5">
      <t>ジカン</t>
    </rPh>
    <rPh sb="8" eb="11">
      <t>テニュウリョク</t>
    </rPh>
    <phoneticPr fontId="6"/>
  </si>
  <si>
    <t>投入人件費
見込（円）</t>
    <rPh sb="0" eb="2">
      <t>トウニュウ</t>
    </rPh>
    <rPh sb="2" eb="5">
      <t>ジンケンヒ</t>
    </rPh>
    <rPh sb="6" eb="8">
      <t>ミコ</t>
    </rPh>
    <rPh sb="9" eb="10">
      <t>エン</t>
    </rPh>
    <phoneticPr fontId="6"/>
  </si>
  <si>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6"/>
  </si>
  <si>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</si>
  <si>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</si>
  <si>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</si>
  <si>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</si>
  <si>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</si>
  <si>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</si>
  <si>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</si>
  <si>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</si>
  <si>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</si>
  <si>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</si>
  <si>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事業者情報</t>
    <rPh sb="0" eb="3">
      <t>ジギョウシャ</t>
    </rPh>
    <rPh sb="3" eb="5">
      <t>ジョウホウ</t>
    </rPh>
    <phoneticPr fontId="6"/>
  </si>
  <si>
    <t>事業者担当者情報</t>
    <rPh sb="0" eb="3">
      <t>ジギョウシャ</t>
    </rPh>
    <rPh sb="3" eb="6">
      <t>タントウシャ</t>
    </rPh>
    <rPh sb="6" eb="8">
      <t>ジョウホウ</t>
    </rPh>
    <phoneticPr fontId="6"/>
  </si>
  <si>
    <t>支出計画書</t>
    <phoneticPr fontId="6"/>
  </si>
  <si>
    <t>支出計画の根拠がわかる資料
（見積書、内規等）</t>
    <rPh sb="0" eb="2">
      <t>シシュツ</t>
    </rPh>
    <rPh sb="2" eb="4">
      <t>ケイカク</t>
    </rPh>
    <rPh sb="5" eb="7">
      <t>コンキョ</t>
    </rPh>
    <rPh sb="11" eb="13">
      <t>シリョウ</t>
    </rPh>
    <rPh sb="15" eb="18">
      <t>ミツモリショ</t>
    </rPh>
    <rPh sb="19" eb="21">
      <t>ナイキ</t>
    </rPh>
    <rPh sb="21" eb="22">
      <t>トウ</t>
    </rPh>
    <phoneticPr fontId="9"/>
  </si>
  <si>
    <t>交付申請書</t>
    <rPh sb="0" eb="2">
      <t>コウフ</t>
    </rPh>
    <rPh sb="2" eb="5">
      <t>シンセイショ</t>
    </rPh>
    <phoneticPr fontId="9"/>
  </si>
  <si>
    <t>補助事業概要説明書</t>
    <rPh sb="0" eb="2">
      <t>ホジョ</t>
    </rPh>
    <rPh sb="2" eb="4">
      <t>ジギョウ</t>
    </rPh>
    <rPh sb="4" eb="6">
      <t>ガイヨウ</t>
    </rPh>
    <rPh sb="6" eb="9">
      <t>セツメイショ</t>
    </rPh>
    <phoneticPr fontId="9"/>
  </si>
  <si>
    <t>株式会社●●●</t>
  </si>
  <si>
    <t>東京都△△△区●●１丁目１番１号
●●●ビル７階</t>
    <phoneticPr fontId="6"/>
  </si>
  <si>
    <t>代表取締役</t>
  </si>
  <si>
    <t>●●　●●</t>
  </si>
  <si>
    <t>〇〇円</t>
    <rPh sb="2" eb="3">
      <t>エン</t>
    </rPh>
    <phoneticPr fontId="6"/>
  </si>
  <si>
    <t>〇〇人</t>
    <rPh sb="2" eb="3">
      <t>ニン</t>
    </rPh>
    <phoneticPr fontId="6"/>
  </si>
  <si>
    <t>○○事業部</t>
    <rPh sb="2" eb="4">
      <t>ジギョウ</t>
    </rPh>
    <rPh sb="4" eb="5">
      <t>ブ</t>
    </rPh>
    <phoneticPr fontId="6"/>
  </si>
  <si>
    <t>部長</t>
    <rPh sb="0" eb="2">
      <t>ブチョウ</t>
    </rPh>
    <phoneticPr fontId="6"/>
  </si>
  <si>
    <t>○○　○○</t>
    <phoneticPr fontId="6"/>
  </si>
  <si>
    <t>○○○-○○○○-○○○○</t>
    <phoneticPr fontId="6"/>
  </si>
  <si>
    <t>ＸＸＸＸ＠ＸＸＸ．ｃｏ．ｊｐ</t>
    <phoneticPr fontId="6"/>
  </si>
  <si>
    <t>△△　△△</t>
    <phoneticPr fontId="6"/>
  </si>
  <si>
    <t>◇◇　◇◇</t>
    <phoneticPr fontId="6"/>
  </si>
  <si>
    <t>〒○○○-○○○○</t>
    <phoneticPr fontId="6"/>
  </si>
  <si>
    <t>東京都●●●区○○１丁目２番３号
△△△ビル</t>
    <rPh sb="0" eb="2">
      <t>トウキョウ</t>
    </rPh>
    <rPh sb="2" eb="3">
      <t>ト</t>
    </rPh>
    <rPh sb="6" eb="7">
      <t>ク</t>
    </rPh>
    <rPh sb="10" eb="12">
      <t>チョウメ</t>
    </rPh>
    <rPh sb="13" eb="14">
      <t>バン</t>
    </rPh>
    <rPh sb="15" eb="16">
      <t>ゴウ</t>
    </rPh>
    <phoneticPr fontId="6"/>
  </si>
  <si>
    <t>AI開発委託</t>
    <rPh sb="2" eb="4">
      <t>カイハツ</t>
    </rPh>
    <rPh sb="4" eb="6">
      <t>イタク</t>
    </rPh>
    <phoneticPr fontId="6"/>
  </si>
  <si>
    <t>□□社見積書（添付1）</t>
    <rPh sb="2" eb="3">
      <t>シャ</t>
    </rPh>
    <rPh sb="3" eb="6">
      <t>ミツモリショ</t>
    </rPh>
    <rPh sb="7" eb="9">
      <t>テンプ</t>
    </rPh>
    <phoneticPr fontId="6"/>
  </si>
  <si>
    <t>〇〇センサ購入・設置工事</t>
    <rPh sb="5" eb="7">
      <t>コウニュウ</t>
    </rPh>
    <rPh sb="8" eb="10">
      <t>セッチ</t>
    </rPh>
    <rPh sb="10" eb="12">
      <t>コウジ</t>
    </rPh>
    <phoneticPr fontId="6"/>
  </si>
  <si>
    <t>○○社見積書（添付2-1）
▲▲社見積書（添付2-2）</t>
    <rPh sb="2" eb="3">
      <t>シャ</t>
    </rPh>
    <rPh sb="3" eb="6">
      <t>ミツモリショ</t>
    </rPh>
    <rPh sb="16" eb="17">
      <t>シャ</t>
    </rPh>
    <rPh sb="17" eb="20">
      <t>ミツモリショ</t>
    </rPh>
    <rPh sb="21" eb="23">
      <t>テンプ</t>
    </rPh>
    <phoneticPr fontId="6"/>
  </si>
  <si>
    <t>関節部部品加工</t>
    <rPh sb="0" eb="2">
      <t>カンセツ</t>
    </rPh>
    <rPh sb="2" eb="3">
      <t>ブ</t>
    </rPh>
    <rPh sb="3" eb="5">
      <t>ブヒン</t>
    </rPh>
    <rPh sb="5" eb="7">
      <t>カコウ</t>
    </rPh>
    <phoneticPr fontId="6"/>
  </si>
  <si>
    <t>過去実績より概算（添付3）</t>
    <rPh sb="0" eb="2">
      <t>カコ</t>
    </rPh>
    <rPh sb="2" eb="4">
      <t>ジッセキ</t>
    </rPh>
    <rPh sb="6" eb="8">
      <t>ガイサン</t>
    </rPh>
    <rPh sb="9" eb="11">
      <t>テンプ</t>
    </rPh>
    <phoneticPr fontId="6"/>
  </si>
  <si>
    <t>サーバレンタル費</t>
    <rPh sb="7" eb="8">
      <t>ヒ</t>
    </rPh>
    <phoneticPr fontId="6"/>
  </si>
  <si>
    <t>○○社見積書（添付4））</t>
    <rPh sb="2" eb="3">
      <t>シャ</t>
    </rPh>
    <rPh sb="3" eb="6">
      <t>ミツモリショ</t>
    </rPh>
    <phoneticPr fontId="6"/>
  </si>
  <si>
    <t>○○部品のサンプル購入費</t>
    <rPh sb="2" eb="4">
      <t>ブヒン</t>
    </rPh>
    <rPh sb="9" eb="12">
      <t>コウニュウヒ</t>
    </rPh>
    <phoneticPr fontId="6"/>
  </si>
  <si>
    <t>○○社見積書（添付5-1）
▲▲社見積書（添付5-2）</t>
    <rPh sb="2" eb="3">
      <t>シャ</t>
    </rPh>
    <rPh sb="3" eb="6">
      <t>ミツモリショ</t>
    </rPh>
    <rPh sb="16" eb="17">
      <t>シャ</t>
    </rPh>
    <rPh sb="17" eb="20">
      <t>ミツモリショ</t>
    </rPh>
    <rPh sb="21" eb="23">
      <t>テンプ</t>
    </rPh>
    <phoneticPr fontId="6"/>
  </si>
  <si>
    <t>筐体設計・製造</t>
    <rPh sb="0" eb="2">
      <t>キョウタイ</t>
    </rPh>
    <rPh sb="2" eb="4">
      <t>セッケイ</t>
    </rPh>
    <rPh sb="5" eb="7">
      <t>セイゾウ</t>
    </rPh>
    <phoneticPr fontId="6"/>
  </si>
  <si>
    <t>○○社見積書（添付6）</t>
    <rPh sb="2" eb="3">
      <t>シャ</t>
    </rPh>
    <rPh sb="3" eb="6">
      <t>ミツモリショ</t>
    </rPh>
    <phoneticPr fontId="6"/>
  </si>
  <si>
    <t>AI開発に伴うクラウドサービス〇〇利用費</t>
    <rPh sb="2" eb="4">
      <t>カイハツ</t>
    </rPh>
    <rPh sb="5" eb="6">
      <t>トモナ</t>
    </rPh>
    <rPh sb="17" eb="19">
      <t>リヨウ</t>
    </rPh>
    <rPh sb="19" eb="20">
      <t>ヒ</t>
    </rPh>
    <phoneticPr fontId="6"/>
  </si>
  <si>
    <t>〇〇社見積書（添付7）</t>
    <rPh sb="2" eb="3">
      <t>シャ</t>
    </rPh>
    <rPh sb="3" eb="6">
      <t>ミツモリショ</t>
    </rPh>
    <rPh sb="7" eb="9">
      <t>テンプ</t>
    </rPh>
    <phoneticPr fontId="6"/>
  </si>
  <si>
    <t>システム開発業務</t>
    <rPh sb="4" eb="6">
      <t>カイハツ</t>
    </rPh>
    <rPh sb="6" eb="8">
      <t>ギョウム</t>
    </rPh>
    <phoneticPr fontId="6"/>
  </si>
  <si>
    <t>A氏：○万円×○時間（別添●-●参照）</t>
    <phoneticPr fontId="6"/>
  </si>
  <si>
    <t>1.外注費・委託費</t>
  </si>
  <si>
    <t>2.機材・部品・材料調達費及び、据え付け工事費</t>
  </si>
  <si>
    <t>4.その他諸経費</t>
  </si>
  <si>
    <t>3.人件費</t>
  </si>
  <si>
    <t>〇〇〇実証事業</t>
    <rPh sb="3" eb="5">
      <t>ジッショウ</t>
    </rPh>
    <rPh sb="5" eb="7">
      <t>ジギョウ</t>
    </rPh>
    <phoneticPr fontId="6"/>
  </si>
  <si>
    <t>202●年●月●日</t>
    <rPh sb="4" eb="5">
      <t>ネン</t>
    </rPh>
    <rPh sb="6" eb="7">
      <t>ガツ</t>
    </rPh>
    <rPh sb="8" eb="9">
      <t>ニチ</t>
    </rPh>
    <phoneticPr fontId="6"/>
  </si>
  <si>
    <t>ｸﾝﾚﾝ ｼﾞｯｼ</t>
    <phoneticPr fontId="6"/>
  </si>
  <si>
    <t>訓練　実施</t>
  </si>
  <si>
    <t>ﾄｳﾎｸ ｲﾁﾛｳ</t>
    <phoneticPr fontId="6"/>
  </si>
  <si>
    <t>東北　一郎</t>
    <rPh sb="0" eb="2">
      <t>トウホク</t>
    </rPh>
    <rPh sb="3" eb="5">
      <t>イチロウ</t>
    </rPh>
    <phoneticPr fontId="6"/>
  </si>
  <si>
    <t>ｶﾝｻｲ ﾊﾅｺ</t>
    <phoneticPr fontId="6"/>
  </si>
  <si>
    <t>関西　花子</t>
  </si>
  <si>
    <t>S</t>
  </si>
  <si>
    <t>M</t>
  </si>
  <si>
    <t>F</t>
  </si>
  <si>
    <t>株式会社訓練</t>
    <rPh sb="0" eb="4">
      <t>カブシキカイシャ</t>
    </rPh>
    <rPh sb="4" eb="6">
      <t>クンレン</t>
    </rPh>
    <phoneticPr fontId="6"/>
  </si>
  <si>
    <t>代表取締役社長</t>
    <rPh sb="0" eb="7">
      <t>ダイヒョウトリシマリヤクシャチョウ</t>
    </rPh>
    <phoneticPr fontId="6"/>
  </si>
  <si>
    <t>株式会社訓練</t>
  </si>
  <si>
    <t>常務取締役</t>
    <rPh sb="0" eb="5">
      <t>ジョウムトリシマリヤク</t>
    </rPh>
    <phoneticPr fontId="6"/>
  </si>
  <si>
    <t>取締役営業本部長</t>
    <rPh sb="0" eb="3">
      <t>トリシマリヤク</t>
    </rPh>
    <rPh sb="3" eb="8">
      <t>エイギョウホンブチョウ</t>
    </rPh>
    <phoneticPr fontId="6"/>
  </si>
  <si>
    <t>代表取締役　○○　○○</t>
    <rPh sb="0" eb="2">
      <t>ダイヒョウ</t>
    </rPh>
    <rPh sb="2" eb="5">
      <t>トリシマリヤク</t>
    </rPh>
    <phoneticPr fontId="6"/>
  </si>
  <si>
    <t>○年○月○日より勤務開始。労働条件通知書の内容を基に記入。</t>
  </si>
  <si>
    <t>・・・・・・・・・・・・</t>
  </si>
  <si>
    <t>○○ ○○</t>
  </si>
  <si>
    <t>年俸制：月給額＝年俸３６０万円/１２か月</t>
  </si>
  <si>
    <t>月給制</t>
    <phoneticPr fontId="6"/>
  </si>
  <si>
    <t>●● 三郎</t>
  </si>
  <si>
    <t>◆◆ 四朗</t>
  </si>
  <si>
    <t>日給額＝日給８０００円+１日あたり通勤手当８００円</t>
  </si>
  <si>
    <t>日給額＝時給１０００円×７時間+（１日あたり通勤手当８００円）</t>
  </si>
  <si>
    <t>設計・開発</t>
    <rPh sb="0" eb="2">
      <t>セッケイ</t>
    </rPh>
    <rPh sb="3" eb="5">
      <t>カイハツ</t>
    </rPh>
    <phoneticPr fontId="6"/>
  </si>
  <si>
    <t>コーディネーター・ＰＭ</t>
    <phoneticPr fontId="6"/>
  </si>
  <si>
    <t>株式会社日本能率協会コンサルティング</t>
    <rPh sb="0" eb="10">
      <t>カブシキガイシャニホンノウリツキョウカイ</t>
    </rPh>
    <phoneticPr fontId="6"/>
  </si>
  <si>
    <t>（2） その他JMACが指示する書面</t>
    <phoneticPr fontId="6"/>
  </si>
  <si>
    <t>【人件費が含まれる場合のみ】
人件費単価計算書</t>
    <rPh sb="1" eb="4">
      <t>ジンケンヒ</t>
    </rPh>
    <rPh sb="5" eb="6">
      <t>フク</t>
    </rPh>
    <rPh sb="9" eb="11">
      <t>バアイ</t>
    </rPh>
    <rPh sb="15" eb="18">
      <t>ジンケンヒ</t>
    </rPh>
    <rPh sb="18" eb="20">
      <t>タンカ</t>
    </rPh>
    <rPh sb="20" eb="23">
      <t>ケイサンショ</t>
    </rPh>
    <phoneticPr fontId="9"/>
  </si>
  <si>
    <t>【人件費が含まれる場合のみ】
人件費計算根拠</t>
    <phoneticPr fontId="6"/>
  </si>
  <si>
    <t>C</t>
    <phoneticPr fontId="6"/>
  </si>
  <si>
    <t>地方公共団体</t>
    <rPh sb="0" eb="6">
      <t>チホウコウキョウダンタイ</t>
    </rPh>
    <phoneticPr fontId="6"/>
  </si>
  <si>
    <t>　　代表取締役社長　殿</t>
    <rPh sb="2" eb="9">
      <t>ダイヒョウトリシマリヤクシャチョウ</t>
    </rPh>
    <phoneticPr fontId="6"/>
  </si>
  <si>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6"/>
  </si>
  <si>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6"/>
  </si>
  <si>
    <t>⑨</t>
    <phoneticPr fontId="6"/>
  </si>
  <si>
    <t>直近年度の会計に関する報告書</t>
    <phoneticPr fontId="6"/>
  </si>
  <si>
    <t>自由</t>
    <rPh sb="0" eb="2">
      <t>ジユウ</t>
    </rPh>
    <phoneticPr fontId="6"/>
  </si>
  <si>
    <t>⑩</t>
    <phoneticPr fontId="6"/>
  </si>
  <si>
    <t>地方公共団体（水力発電所を設置する者に限る。）に限る。
どちらも提出できない場合は、工事における契約書と発注仕様書の写しを提出すること。</t>
    <phoneticPr fontId="9"/>
  </si>
  <si>
    <t>※コリンズとは、一般財団法人日本建設情報総合センター（JACIC）が運営しているデータベースで、企業が受注した公共工事の</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phoneticPr fontId="6"/>
  </si>
  <si>
    <t>　 実績を収集し、公共発注機関に情報提供しているシステム。（https://cthp.jacic.or.jp/overview/ct/）</t>
    <rPh sb="2" eb="4">
      <t>ジッセキ</t>
    </rPh>
    <rPh sb="5" eb="7">
      <t>シュウシュウ</t>
    </rPh>
    <rPh sb="9" eb="11">
      <t>コウキョウ</t>
    </rPh>
    <rPh sb="11" eb="13">
      <t>ハッチュウ</t>
    </rPh>
    <rPh sb="13" eb="15">
      <t>キカン</t>
    </rPh>
    <rPh sb="16" eb="20">
      <t>ジョウホウテイキョウ</t>
    </rPh>
    <phoneticPr fontId="6"/>
  </si>
  <si>
    <t xml:space="preserve">   上記いずれにも該当しません</t>
    <rPh sb="3" eb="5">
      <t>ジョウキ</t>
    </rPh>
    <rPh sb="10" eb="12">
      <t>ガイトウ</t>
    </rPh>
    <phoneticPr fontId="6"/>
  </si>
  <si>
    <t>中堅企業</t>
    <rPh sb="0" eb="2">
      <t>チュウケン</t>
    </rPh>
    <rPh sb="2" eb="4">
      <t>キギョウ</t>
    </rPh>
    <phoneticPr fontId="6"/>
  </si>
  <si>
    <t>中堅企業</t>
    <rPh sb="0" eb="2">
      <t>チュウケン</t>
    </rPh>
    <rPh sb="2" eb="4">
      <t>キギョウ</t>
    </rPh>
    <phoneticPr fontId="6"/>
  </si>
  <si>
    <t>スマート保安導入支援事業費</t>
    <phoneticPr fontId="6"/>
  </si>
  <si>
    <t>～</t>
  </si>
  <si>
    <t xml:space="preserve">   　　　　上記いずれかに該当します
　　　　　　　　中小企業　　　　　　　地方公共団体　　　　　　中堅企業　　　　　　　</t>
    <rPh sb="7" eb="9">
      <t>ジョウキ</t>
    </rPh>
    <rPh sb="14" eb="16">
      <t>ガイトウ</t>
    </rPh>
    <rPh sb="29" eb="31">
      <t>チュウショウ</t>
    </rPh>
    <rPh sb="31" eb="33">
      <t>キギョウ</t>
    </rPh>
    <rPh sb="40" eb="42">
      <t>チホウ</t>
    </rPh>
    <rPh sb="42" eb="44">
      <t>コウキョウ</t>
    </rPh>
    <rPh sb="44" eb="46">
      <t>ダンタイ</t>
    </rPh>
    <rPh sb="52" eb="54">
      <t>チュウケン</t>
    </rPh>
    <rPh sb="54" eb="56">
      <t>キギョウ</t>
    </rPh>
    <phoneticPr fontId="6"/>
  </si>
  <si>
    <t>労務費単価
(円／時間）</t>
    <phoneticPr fontId="6"/>
  </si>
  <si>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6"/>
  </si>
  <si>
    <t>2025年●月●日</t>
    <rPh sb="4" eb="5">
      <t>ネン</t>
    </rPh>
    <rPh sb="6" eb="7">
      <t>ガツ</t>
    </rPh>
    <rPh sb="8" eb="9">
      <t>ニチ</t>
    </rPh>
    <phoneticPr fontId="6"/>
  </si>
  <si>
    <t>令和7年度 スマート保安実証支援事業費補助金（技術実証支援）
交付申請書</t>
    <rPh sb="10" eb="12">
      <t>ホアン</t>
    </rPh>
    <rPh sb="12" eb="14">
      <t>ジッショウ</t>
    </rPh>
    <rPh sb="14" eb="16">
      <t>シエン</t>
    </rPh>
    <rPh sb="16" eb="19">
      <t>ジギョウヒ</t>
    </rPh>
    <rPh sb="19" eb="22">
      <t>ホジョキン</t>
    </rPh>
    <rPh sb="23" eb="25">
      <t>ギジュツ</t>
    </rPh>
    <rPh sb="25" eb="27">
      <t>ジッショウ</t>
    </rPh>
    <rPh sb="27" eb="29">
      <t>シエン</t>
    </rPh>
    <phoneticPr fontId="6"/>
  </si>
  <si>
    <t>令和7年度　スマート保安実証支援事業費補助金（技術実証支援）</t>
    <rPh sb="12" eb="14">
      <t>ジッショウ</t>
    </rPh>
    <phoneticPr fontId="6"/>
  </si>
  <si>
    <r>
      <t>←事業完了日は補助期間内（</t>
    </r>
    <r>
      <rPr>
        <sz val="12"/>
        <color rgb="FFFF0000"/>
        <rFont val="ＭＳ Ｐ明朝"/>
        <family val="1"/>
        <charset val="128"/>
      </rPr>
      <t>2026年2月28日</t>
    </r>
    <r>
      <rPr>
        <sz val="12"/>
        <rFont val="ＭＳ Ｐ明朝"/>
        <family val="1"/>
        <charset val="128"/>
      </rPr>
      <t>まで）に設定すること。</t>
    </r>
    <phoneticPr fontId="6"/>
  </si>
  <si>
    <t>2015年4月以降の工事計画書又はコリンズ※の登録内容確認書（工事実績）</t>
    <phoneticPr fontId="9"/>
  </si>
  <si>
    <t>等級単価一覧表  令和７年度適用</t>
    <phoneticPr fontId="6"/>
  </si>
  <si>
    <r>
      <t>　令和7年度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6"/>
  </si>
  <si>
    <t>　　https://www.meti.go.jp/information_2/downloadfiles/R7kenpo.pdf</t>
    <phoneticPr fontId="6"/>
  </si>
  <si>
    <r>
      <t xml:space="preserve">中小企業、地方公共団体、中堅企業いずれかへの該当
</t>
    </r>
    <r>
      <rPr>
        <sz val="9"/>
        <rFont val="ＭＳ Ｐ明朝"/>
        <family val="1"/>
        <charset val="128"/>
      </rPr>
      <t>※１　中小企業は中小企業基本法（昭和38年法律第154号）に基づく中小企業者とする。
※２　中堅企業は会社又は個人であって、下記①、②の要件を満たす者であること。
　　　①上記の中小企業に該当しないこと。
　　　②従業員数（常勤）が2,000人以下であること。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3" eb="35">
      <t>チュウショウ</t>
    </rPh>
    <rPh sb="35" eb="37">
      <t>キギョウ</t>
    </rPh>
    <rPh sb="37" eb="40">
      <t>キホンホウ</t>
    </rPh>
    <rPh sb="41" eb="43">
      <t>ショウワ</t>
    </rPh>
    <rPh sb="45" eb="46">
      <t>ネン</t>
    </rPh>
    <rPh sb="46" eb="48">
      <t>ホウリツ</t>
    </rPh>
    <rPh sb="48" eb="49">
      <t>ダイ</t>
    </rPh>
    <rPh sb="52" eb="53">
      <t>ゴウ</t>
    </rPh>
    <rPh sb="55" eb="56">
      <t>モト</t>
    </rPh>
    <rPh sb="58" eb="60">
      <t>チュウショウ</t>
    </rPh>
    <rPh sb="60" eb="62">
      <t>キギョウ</t>
    </rPh>
    <rPh sb="62" eb="63">
      <t>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</si>
</sst>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円&quot;"/>
    <numFmt numFmtId="178" formatCode="###&quot;人&quot;"/>
  </numFmts>
  <fonts count="71">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1"/>
      <color rgb="FF00B0F0"/>
      <name val="ＭＳ Ｐ明朝"/>
      <family val="1"/>
      <charset val="128"/>
    </font>
    <font>
      <sz val="11"/>
      <color rgb="FF00B0F0"/>
      <name val="ＭＳ 明朝"/>
      <family val="1"/>
      <charset val="128"/>
    </font>
    <font>
      <sz val="11"/>
      <color rgb="FFFF0000"/>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4"/>
      <color rgb="FF00B0F0"/>
      <name val="ＭＳ 明朝"/>
      <family val="1"/>
      <charset val="128"/>
    </font>
    <font>
      <sz val="10"/>
      <color rgb="FF00B0F0"/>
      <name val="ＭＳ Ｐ明朝"/>
      <family val="1"/>
      <charset val="128"/>
    </font>
    <font>
      <sz val="12"/>
      <color rgb="FF00B0F0"/>
      <name val="ＭＳ 明朝"/>
      <family val="1"/>
      <charset val="128"/>
    </font>
    <font>
      <sz val="10"/>
      <color theme="1"/>
      <name val="MS Gothic"/>
      <family val="3"/>
    </font>
    <font>
      <sz val="10"/>
      <color theme="1"/>
      <name val="MS Gothic"/>
      <family val="3"/>
      <charset val="128"/>
    </font>
    <font>
      <sz val="6"/>
      <color rgb="FF000000"/>
      <name val="MS Gothic"/>
      <family val="3"/>
      <charset val="128"/>
    </font>
    <font>
      <sz val="5.5"/>
      <color rgb="FF000000"/>
      <name val="MS PGothic"/>
      <family val="3"/>
      <charset val="128"/>
    </font>
    <font>
      <b/>
      <sz val="16"/>
      <name val="ＭＳ Ｐ明朝"/>
      <family val="1"/>
      <charset val="128"/>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5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14" fillId="0" borderId="0">
      <alignment vertical="center"/>
    </xf>
    <xf numFmtId="0" fontId="21" fillId="0" borderId="0">
      <alignment vertical="center"/>
    </xf>
    <xf numFmtId="38" fontId="21" fillId="0" borderId="0" applyFont="0" applyFill="0" applyBorder="0" applyAlignment="0" applyProtection="0">
      <alignment vertical="center"/>
    </xf>
    <xf numFmtId="0" fontId="50" fillId="0" borderId="0"/>
  </cellStyleXfs>
  <cellXfs count="309">
    <xf numFmtId="0" fontId="0" fillId="0" borderId="0" xfId="0">
      <alignment vertical="center"/>
    </xf>
    <xf numFmtId="0" fontId="2" fillId="0" borderId="0" xfId="0" applyFont="1">
      <alignment vertical="center"/>
    </xf>
    <xf numFmtId="0" fontId="8" fillId="2" borderId="1" xfId="3" applyFont="1" applyFill="1" applyBorder="1" applyAlignment="1">
      <alignment horizontal="center" vertical="center"/>
    </xf>
    <xf numFmtId="0" fontId="8" fillId="2" borderId="2" xfId="3" applyFont="1" applyFill="1" applyBorder="1" applyAlignment="1">
      <alignment horizontal="center" vertical="center"/>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10" fillId="0" borderId="1" xfId="3" applyFont="1" applyBorder="1" applyAlignment="1">
      <alignment horizontal="center" vertical="center"/>
    </xf>
    <xf numFmtId="0" fontId="3" fillId="0" borderId="3" xfId="3" applyFont="1" applyBorder="1" applyAlignment="1">
      <alignment horizontal="center" vertical="center" wrapText="1"/>
    </xf>
    <xf numFmtId="0" fontId="3" fillId="0" borderId="3" xfId="3" applyFont="1" applyBorder="1" applyAlignment="1">
      <alignment horizontal="left" vertical="center" wrapText="1"/>
    </xf>
    <xf numFmtId="0" fontId="10" fillId="0" borderId="6" xfId="3" applyFont="1" applyBorder="1" applyAlignment="1">
      <alignment horizontal="center" vertical="center"/>
    </xf>
    <xf numFmtId="0" fontId="3" fillId="0" borderId="3" xfId="3" applyFont="1" applyBorder="1" applyAlignment="1">
      <alignment vertical="center" wrapText="1"/>
    </xf>
    <xf numFmtId="0" fontId="11" fillId="0" borderId="3" xfId="3" applyFont="1" applyBorder="1" applyAlignment="1">
      <alignment horizontal="left" vertical="center" wrapText="1"/>
    </xf>
    <xf numFmtId="0" fontId="3" fillId="0" borderId="3" xfId="3" applyFont="1" applyBorder="1" applyAlignment="1">
      <alignment horizontal="center" vertical="center"/>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2" fillId="0" borderId="3" xfId="3" applyFont="1" applyBorder="1" applyAlignment="1">
      <alignment horizontal="left" vertical="center" wrapText="1"/>
    </xf>
    <xf numFmtId="0" fontId="10" fillId="0" borderId="7" xfId="3" applyFont="1" applyBorder="1" applyAlignment="1">
      <alignment horizontal="center" vertical="center"/>
    </xf>
    <xf numFmtId="0" fontId="11" fillId="0" borderId="8" xfId="3" applyFont="1" applyBorder="1" applyAlignment="1">
      <alignment horizontal="left" vertical="center" wrapText="1"/>
    </xf>
    <xf numFmtId="0" fontId="3" fillId="0" borderId="8" xfId="3" applyFont="1" applyBorder="1" applyAlignment="1">
      <alignment horizontal="center" vertical="center"/>
    </xf>
    <xf numFmtId="0" fontId="3" fillId="0" borderId="8" xfId="3" applyFont="1" applyBorder="1" applyAlignment="1">
      <alignment horizontal="left" vertical="center" wrapText="1"/>
    </xf>
    <xf numFmtId="0" fontId="2" fillId="0" borderId="9" xfId="0" applyFont="1" applyBorder="1">
      <alignment vertical="center"/>
    </xf>
    <xf numFmtId="0" fontId="2" fillId="0" borderId="12" xfId="0" applyFont="1" applyBorder="1" applyAlignment="1">
      <alignment horizontal="left" vertical="center" indent="1"/>
    </xf>
    <xf numFmtId="0" fontId="2" fillId="0" borderId="14" xfId="0" applyFont="1" applyBorder="1" applyAlignment="1">
      <alignment horizontal="left" vertical="center" indent="1"/>
    </xf>
    <xf numFmtId="0" fontId="2" fillId="0" borderId="10" xfId="0" applyFont="1" applyBorder="1">
      <alignment vertical="center"/>
    </xf>
    <xf numFmtId="0" fontId="2" fillId="0" borderId="16" xfId="0" applyFont="1" applyBorder="1" applyAlignment="1">
      <alignment horizontal="left" vertical="center" indent="1"/>
    </xf>
    <xf numFmtId="0" fontId="2" fillId="0" borderId="18" xfId="0" applyFont="1" applyBorder="1" applyAlignment="1">
      <alignment horizontal="left" vertical="center" indent="1"/>
    </xf>
    <xf numFmtId="0" fontId="2" fillId="0" borderId="20" xfId="0" applyFont="1" applyBorder="1" applyAlignment="1">
      <alignment horizontal="left" vertical="center" indent="1"/>
    </xf>
    <xf numFmtId="0" fontId="2" fillId="0" borderId="22" xfId="0" applyFont="1" applyBorder="1" applyAlignment="1">
      <alignment horizontal="left" vertical="center" indent="2"/>
    </xf>
    <xf numFmtId="0" fontId="2" fillId="0" borderId="25" xfId="0" applyFont="1" applyBorder="1">
      <alignment vertical="center"/>
    </xf>
    <xf numFmtId="0" fontId="15" fillId="4" borderId="0" xfId="4" applyFont="1" applyFill="1" applyAlignment="1">
      <alignment horizontal="left"/>
    </xf>
    <xf numFmtId="0" fontId="16" fillId="4" borderId="0" xfId="4" applyFont="1" applyFill="1" applyAlignment="1">
      <alignment horizontal="left" wrapText="1"/>
    </xf>
    <xf numFmtId="38" fontId="16" fillId="4" borderId="0" xfId="1" applyFont="1" applyFill="1" applyAlignment="1" applyProtection="1">
      <alignment horizontal="left" wrapText="1"/>
    </xf>
    <xf numFmtId="0" fontId="16" fillId="4" borderId="0" xfId="4" applyFont="1" applyFill="1" applyProtection="1">
      <alignment vertical="center"/>
      <protection locked="0"/>
    </xf>
    <xf numFmtId="0" fontId="18" fillId="4" borderId="0" xfId="4" applyFont="1" applyFill="1">
      <alignment vertical="center"/>
    </xf>
    <xf numFmtId="0" fontId="20" fillId="4" borderId="0" xfId="4" applyFont="1" applyFill="1">
      <alignment vertical="center"/>
    </xf>
    <xf numFmtId="0" fontId="22" fillId="5" borderId="3" xfId="5" applyFont="1" applyFill="1" applyBorder="1" applyAlignment="1">
      <alignment horizontal="center" vertical="center"/>
    </xf>
    <xf numFmtId="12" fontId="23" fillId="4" borderId="3" xfId="5" applyNumberFormat="1" applyFont="1" applyFill="1" applyBorder="1" applyAlignment="1">
      <alignment horizontal="center" vertical="center"/>
    </xf>
    <xf numFmtId="38" fontId="2" fillId="4" borderId="3" xfId="6" applyFont="1" applyFill="1" applyBorder="1" applyAlignment="1">
      <alignment horizontal="center" vertical="center"/>
    </xf>
    <xf numFmtId="0" fontId="24" fillId="4" borderId="0" xfId="0" applyFont="1" applyFill="1">
      <alignment vertical="center"/>
    </xf>
    <xf numFmtId="0" fontId="25" fillId="0" borderId="28" xfId="0" applyFont="1" applyBorder="1">
      <alignment vertical="center"/>
    </xf>
    <xf numFmtId="0" fontId="25" fillId="5" borderId="4" xfId="0" applyFont="1" applyFill="1" applyBorder="1">
      <alignment vertical="center"/>
    </xf>
    <xf numFmtId="38" fontId="25" fillId="6" borderId="3" xfId="1" applyFont="1" applyFill="1" applyBorder="1" applyProtection="1">
      <alignment vertical="center"/>
    </xf>
    <xf numFmtId="0" fontId="24" fillId="4" borderId="0" xfId="0" applyFont="1" applyFill="1" applyProtection="1">
      <alignment vertical="center"/>
      <protection locked="0"/>
    </xf>
    <xf numFmtId="0" fontId="0" fillId="0" borderId="0" xfId="0" applyProtection="1">
      <alignment vertical="center"/>
      <protection locked="0"/>
    </xf>
    <xf numFmtId="0" fontId="23" fillId="4" borderId="0" xfId="5" applyFont="1" applyFill="1">
      <alignment vertical="center"/>
    </xf>
    <xf numFmtId="0" fontId="25" fillId="5" borderId="4" xfId="0" applyFont="1" applyFill="1" applyBorder="1" applyAlignment="1">
      <alignment vertical="center" shrinkToFit="1"/>
    </xf>
    <xf numFmtId="12" fontId="23" fillId="4" borderId="0" xfId="5" applyNumberFormat="1" applyFont="1" applyFill="1">
      <alignment vertical="center"/>
    </xf>
    <xf numFmtId="38" fontId="2" fillId="4" borderId="0" xfId="6" applyFont="1" applyFill="1">
      <alignment vertical="center"/>
    </xf>
    <xf numFmtId="0" fontId="25" fillId="5" borderId="29" xfId="0" applyFont="1" applyFill="1" applyBorder="1">
      <alignment vertical="center"/>
    </xf>
    <xf numFmtId="38" fontId="25" fillId="6" borderId="30" xfId="1" applyFont="1" applyFill="1" applyBorder="1" applyProtection="1">
      <alignment vertical="center"/>
    </xf>
    <xf numFmtId="0" fontId="26" fillId="0" borderId="28" xfId="0" applyFont="1" applyBorder="1" applyAlignment="1">
      <alignment horizontal="right" vertical="center"/>
    </xf>
    <xf numFmtId="0" fontId="25" fillId="5" borderId="31" xfId="0" applyFont="1" applyFill="1" applyBorder="1" applyAlignment="1">
      <alignment horizontal="right" vertical="center"/>
    </xf>
    <xf numFmtId="38" fontId="27" fillId="6" borderId="5" xfId="1" applyFont="1" applyFill="1" applyBorder="1" applyProtection="1">
      <alignment vertical="center"/>
    </xf>
    <xf numFmtId="38" fontId="24" fillId="4" borderId="0" xfId="1" applyFont="1" applyFill="1" applyProtection="1">
      <alignment vertical="center"/>
    </xf>
    <xf numFmtId="0" fontId="25" fillId="5" borderId="3" xfId="0" applyFont="1" applyFill="1" applyBorder="1" applyAlignment="1">
      <alignment horizontal="center" vertical="center"/>
    </xf>
    <xf numFmtId="0" fontId="25" fillId="5" borderId="3" xfId="0" applyFont="1" applyFill="1" applyBorder="1">
      <alignment vertical="center"/>
    </xf>
    <xf numFmtId="38" fontId="25" fillId="5" borderId="3" xfId="1" applyFont="1" applyFill="1" applyBorder="1" applyProtection="1">
      <alignment vertical="center"/>
    </xf>
    <xf numFmtId="0" fontId="24" fillId="4" borderId="32" xfId="0" applyFont="1" applyFill="1" applyBorder="1" applyAlignment="1" applyProtection="1">
      <alignment horizontal="center" vertical="center" wrapText="1"/>
      <protection locked="0"/>
    </xf>
    <xf numFmtId="38" fontId="28" fillId="0" borderId="33" xfId="4" applyNumberFormat="1" applyFont="1" applyBorder="1" applyAlignment="1" applyProtection="1">
      <alignment vertical="center" wrapText="1" shrinkToFit="1"/>
      <protection locked="0"/>
    </xf>
    <xf numFmtId="0" fontId="18" fillId="4" borderId="0" xfId="0" applyFont="1" applyFill="1">
      <alignment vertical="center"/>
    </xf>
    <xf numFmtId="0" fontId="24" fillId="4" borderId="33" xfId="0" applyFont="1" applyFill="1" applyBorder="1" applyAlignment="1" applyProtection="1">
      <alignment horizontal="center" vertical="center" wrapText="1"/>
      <protection locked="0"/>
    </xf>
    <xf numFmtId="0" fontId="29" fillId="4" borderId="0" xfId="0" applyFont="1" applyFill="1">
      <alignment vertical="center"/>
    </xf>
    <xf numFmtId="0" fontId="24" fillId="4" borderId="34" xfId="0" applyFont="1" applyFill="1" applyBorder="1" applyAlignment="1" applyProtection="1">
      <alignment horizontal="center" vertical="center" wrapText="1"/>
      <protection locked="0"/>
    </xf>
    <xf numFmtId="0" fontId="24" fillId="4" borderId="35" xfId="0" applyFont="1" applyFill="1" applyBorder="1" applyAlignment="1" applyProtection="1">
      <alignment horizontal="center" vertical="center" wrapText="1"/>
      <protection locked="0"/>
    </xf>
    <xf numFmtId="0" fontId="24" fillId="4" borderId="36" xfId="0" applyFont="1" applyFill="1" applyBorder="1" applyAlignment="1" applyProtection="1">
      <alignment horizontal="center" vertical="center" wrapText="1"/>
      <protection locked="0"/>
    </xf>
    <xf numFmtId="38" fontId="28" fillId="0" borderId="36" xfId="4" applyNumberFormat="1" applyFont="1" applyBorder="1" applyAlignment="1" applyProtection="1">
      <alignment vertical="center" wrapText="1" shrinkToFit="1"/>
      <protection locked="0"/>
    </xf>
    <xf numFmtId="38" fontId="24"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0" fillId="0" borderId="0" xfId="4" applyFont="1">
      <alignment vertical="center"/>
    </xf>
    <xf numFmtId="12" fontId="30"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3" fillId="0" borderId="0" xfId="4" applyFont="1">
      <alignment vertical="center"/>
    </xf>
    <xf numFmtId="38" fontId="33" fillId="0" borderId="0" xfId="1" applyFont="1">
      <alignment vertical="center"/>
    </xf>
    <xf numFmtId="38" fontId="33" fillId="0" borderId="0" xfId="4" applyNumberFormat="1" applyFont="1">
      <alignment vertical="center"/>
    </xf>
    <xf numFmtId="0" fontId="34" fillId="0" borderId="0" xfId="0" applyFont="1">
      <alignment vertical="center"/>
    </xf>
    <xf numFmtId="0" fontId="3" fillId="0" borderId="3" xfId="0" applyFont="1" applyBorder="1" applyAlignment="1">
      <alignment vertical="center" wrapText="1"/>
    </xf>
    <xf numFmtId="0" fontId="3" fillId="0" borderId="3" xfId="4" applyFont="1" applyBorder="1" applyAlignment="1">
      <alignment vertical="center" wrapText="1"/>
    </xf>
    <xf numFmtId="0" fontId="30" fillId="0" borderId="0" xfId="4" applyFont="1" applyAlignment="1">
      <alignment vertical="center" wrapText="1"/>
    </xf>
    <xf numFmtId="38" fontId="3" fillId="0" borderId="3" xfId="1" applyFont="1" applyBorder="1" applyAlignment="1" applyProtection="1">
      <alignment vertical="center" wrapText="1"/>
    </xf>
    <xf numFmtId="12" fontId="3" fillId="0" borderId="3" xfId="4" quotePrefix="1" applyNumberFormat="1" applyFont="1" applyBorder="1" applyAlignment="1">
      <alignment horizontal="center" vertical="center" wrapText="1"/>
    </xf>
    <xf numFmtId="0" fontId="3" fillId="0" borderId="0" xfId="4" applyFont="1" applyAlignment="1">
      <alignment horizontal="left" vertical="center" indent="1"/>
    </xf>
    <xf numFmtId="0" fontId="2" fillId="0" borderId="3" xfId="0" applyFont="1" applyBorder="1" applyAlignment="1">
      <alignment horizontal="center" vertical="center"/>
    </xf>
    <xf numFmtId="0" fontId="16" fillId="0" borderId="0" xfId="4" applyFont="1" applyProtection="1">
      <alignment vertical="center"/>
      <protection locked="0"/>
    </xf>
    <xf numFmtId="0" fontId="16" fillId="0" borderId="0" xfId="4" applyFont="1">
      <alignment vertical="center"/>
    </xf>
    <xf numFmtId="0" fontId="20" fillId="0" borderId="0" xfId="4" applyFont="1">
      <alignment vertical="center"/>
    </xf>
    <xf numFmtId="0" fontId="20" fillId="0" borderId="0" xfId="4" applyFont="1" applyProtection="1">
      <alignment vertical="center"/>
      <protection locked="0"/>
    </xf>
    <xf numFmtId="0" fontId="28" fillId="5" borderId="30" xfId="4" applyFont="1" applyFill="1" applyBorder="1">
      <alignment vertical="center"/>
    </xf>
    <xf numFmtId="0" fontId="16" fillId="0" borderId="0" xfId="4" applyFont="1" applyAlignment="1">
      <alignment vertical="center" wrapText="1"/>
    </xf>
    <xf numFmtId="38" fontId="28" fillId="6" borderId="3" xfId="4" applyNumberFormat="1" applyFont="1" applyFill="1" applyBorder="1" applyAlignment="1">
      <alignment vertical="center" wrapText="1"/>
    </xf>
    <xf numFmtId="0" fontId="20" fillId="0" borderId="0" xfId="4" applyFont="1" applyAlignment="1" applyProtection="1">
      <alignment vertical="center" wrapText="1"/>
      <protection locked="0"/>
    </xf>
    <xf numFmtId="0" fontId="16" fillId="0" borderId="0" xfId="4" applyFont="1" applyAlignment="1" applyProtection="1">
      <alignment vertical="center" wrapText="1"/>
      <protection locked="0"/>
    </xf>
    <xf numFmtId="0" fontId="42" fillId="0" borderId="0" xfId="4" applyFont="1">
      <alignment vertical="center"/>
    </xf>
    <xf numFmtId="0" fontId="20" fillId="0" borderId="0" xfId="4" applyFont="1" applyAlignment="1">
      <alignment vertical="center" wrapText="1"/>
    </xf>
    <xf numFmtId="0" fontId="37" fillId="0" borderId="0" xfId="4" applyFont="1">
      <alignment vertical="center"/>
    </xf>
    <xf numFmtId="0" fontId="28" fillId="5" borderId="2" xfId="4" applyFont="1" applyFill="1" applyBorder="1">
      <alignment vertical="center"/>
    </xf>
    <xf numFmtId="0" fontId="16" fillId="0" borderId="0" xfId="4" applyFont="1" applyAlignment="1" applyProtection="1">
      <protection locked="0"/>
    </xf>
    <xf numFmtId="0" fontId="19" fillId="0" borderId="0" xfId="4" applyFont="1" applyProtection="1">
      <alignment vertical="center"/>
      <protection locked="0"/>
    </xf>
    <xf numFmtId="0" fontId="19" fillId="0" borderId="0" xfId="4" applyFont="1" applyAlignment="1" applyProtection="1">
      <protection locked="0"/>
    </xf>
    <xf numFmtId="0" fontId="19" fillId="0" borderId="0" xfId="4" applyFont="1" applyAlignment="1" applyProtection="1">
      <alignment horizontal="left" vertical="center"/>
      <protection locked="0"/>
    </xf>
    <xf numFmtId="0" fontId="43" fillId="0" borderId="0" xfId="4" applyFont="1" applyProtection="1">
      <alignment vertical="center"/>
      <protection locked="0"/>
    </xf>
    <xf numFmtId="0" fontId="44" fillId="4" borderId="0" xfId="0" applyFont="1" applyFill="1">
      <alignment vertical="center"/>
    </xf>
    <xf numFmtId="0" fontId="28" fillId="4" borderId="0" xfId="0" applyFont="1" applyFill="1" applyProtection="1">
      <alignment vertical="center"/>
      <protection locked="0"/>
    </xf>
    <xf numFmtId="38" fontId="28" fillId="4" borderId="0" xfId="1" applyFont="1" applyFill="1" applyProtection="1">
      <alignment vertical="center"/>
      <protection locked="0"/>
    </xf>
    <xf numFmtId="0" fontId="28" fillId="4" borderId="0" xfId="0" applyFont="1" applyFill="1" applyAlignment="1">
      <alignment horizontal="right" vertical="center"/>
    </xf>
    <xf numFmtId="38" fontId="28" fillId="4" borderId="9" xfId="1" applyFont="1" applyFill="1" applyBorder="1" applyProtection="1">
      <alignment vertical="center"/>
    </xf>
    <xf numFmtId="0" fontId="28" fillId="4" borderId="0" xfId="0" applyFont="1" applyFill="1">
      <alignment vertical="center"/>
    </xf>
    <xf numFmtId="38" fontId="17" fillId="5" borderId="3" xfId="1" applyFont="1" applyFill="1" applyBorder="1" applyAlignment="1">
      <alignment horizontal="right" vertical="center"/>
    </xf>
    <xf numFmtId="38" fontId="17" fillId="6" borderId="3" xfId="1" applyFont="1" applyFill="1" applyBorder="1" applyProtection="1">
      <alignment vertical="center"/>
    </xf>
    <xf numFmtId="0" fontId="17" fillId="5" borderId="3" xfId="0" applyFont="1" applyFill="1" applyBorder="1" applyAlignment="1">
      <alignment vertical="center" wrapText="1"/>
    </xf>
    <xf numFmtId="38" fontId="17" fillId="5" borderId="3" xfId="1" applyFont="1" applyFill="1" applyBorder="1" applyAlignment="1">
      <alignment vertical="center" wrapText="1"/>
    </xf>
    <xf numFmtId="38" fontId="28" fillId="6" borderId="32" xfId="1" applyFont="1" applyFill="1" applyBorder="1" applyProtection="1">
      <alignment vertical="center"/>
    </xf>
    <xf numFmtId="0" fontId="34" fillId="4" borderId="0" xfId="0" applyFont="1" applyFill="1" applyProtection="1">
      <alignment vertical="center"/>
      <protection locked="0"/>
    </xf>
    <xf numFmtId="38" fontId="28" fillId="6" borderId="33" xfId="1" applyFont="1" applyFill="1" applyBorder="1" applyProtection="1">
      <alignment vertical="center"/>
    </xf>
    <xf numFmtId="0" fontId="34" fillId="4" borderId="0" xfId="0" applyFont="1" applyFill="1" applyAlignment="1" applyProtection="1">
      <alignment vertical="center" wrapText="1"/>
      <protection locked="0"/>
    </xf>
    <xf numFmtId="38" fontId="28" fillId="6" borderId="36" xfId="1" applyFont="1" applyFill="1" applyBorder="1" applyProtection="1">
      <alignment vertical="center"/>
    </xf>
    <xf numFmtId="38" fontId="34" fillId="4" borderId="0" xfId="1" applyFont="1" applyFill="1" applyProtection="1">
      <alignment vertical="center"/>
      <protection locked="0"/>
    </xf>
    <xf numFmtId="38" fontId="47" fillId="0" borderId="33" xfId="4" applyNumberFormat="1" applyFont="1" applyBorder="1" applyAlignment="1" applyProtection="1">
      <alignment vertical="center" wrapText="1" shrinkToFit="1"/>
      <protection locked="0"/>
    </xf>
    <xf numFmtId="0" fontId="46" fillId="0" borderId="0" xfId="4" applyFont="1" applyAlignment="1">
      <alignment horizontal="left" vertical="center"/>
    </xf>
    <xf numFmtId="0" fontId="46" fillId="0" borderId="0" xfId="4" applyFont="1" applyAlignment="1">
      <alignment horizontal="center" vertical="center"/>
    </xf>
    <xf numFmtId="0" fontId="28" fillId="5" borderId="39" xfId="4" applyFont="1" applyFill="1" applyBorder="1">
      <alignment vertical="center"/>
    </xf>
    <xf numFmtId="0" fontId="16" fillId="0" borderId="0" xfId="4" applyFont="1" applyAlignment="1" applyProtection="1">
      <alignment horizontal="left" vertical="center"/>
      <protection locked="0"/>
    </xf>
    <xf numFmtId="0" fontId="35" fillId="0" borderId="0" xfId="4" applyFont="1" applyAlignment="1" applyProtection="1">
      <alignment horizontal="center" vertical="center"/>
      <protection locked="0"/>
    </xf>
    <xf numFmtId="0" fontId="19" fillId="0" borderId="0" xfId="4" applyFont="1" applyAlignment="1">
      <alignment horizontal="right" vertical="top" indent="1"/>
    </xf>
    <xf numFmtId="0" fontId="37" fillId="0" borderId="0" xfId="4" applyFont="1" applyAlignment="1" applyProtection="1">
      <alignment horizontal="right" vertical="center" indent="1"/>
      <protection locked="0"/>
    </xf>
    <xf numFmtId="0" fontId="19" fillId="0" borderId="0" xfId="4" applyFont="1" applyAlignment="1">
      <alignment horizontal="right" vertical="center" indent="1"/>
    </xf>
    <xf numFmtId="0" fontId="19" fillId="0" borderId="0" xfId="4" applyFont="1" applyAlignment="1" applyProtection="1">
      <alignment horizontal="right" vertical="center" indent="1"/>
      <protection locked="0"/>
    </xf>
    <xf numFmtId="38" fontId="19" fillId="4" borderId="0" xfId="1" applyFont="1" applyFill="1" applyBorder="1" applyProtection="1">
      <alignment vertical="center"/>
      <protection locked="0"/>
    </xf>
    <xf numFmtId="38" fontId="19" fillId="0" borderId="0" xfId="1" applyFont="1" applyBorder="1" applyProtection="1">
      <alignment vertical="center"/>
      <protection locked="0"/>
    </xf>
    <xf numFmtId="0" fontId="16" fillId="0" borderId="0" xfId="4" applyFont="1" applyAlignment="1" applyProtection="1">
      <alignment horizontal="right"/>
      <protection locked="0"/>
    </xf>
    <xf numFmtId="0" fontId="16" fillId="0" borderId="0" xfId="4" applyFont="1" applyAlignment="1">
      <alignment horizontal="left" vertical="center" wrapText="1"/>
    </xf>
    <xf numFmtId="0" fontId="19" fillId="0" borderId="0" xfId="4" applyFont="1" applyAlignment="1">
      <alignment horizontal="left" vertical="center"/>
    </xf>
    <xf numFmtId="0" fontId="20" fillId="0" borderId="0" xfId="4" applyFont="1" applyAlignment="1" applyProtection="1">
      <alignment horizontal="right" vertical="top"/>
      <protection locked="0"/>
    </xf>
    <xf numFmtId="0" fontId="16" fillId="0" borderId="0" xfId="4" applyFont="1" applyAlignment="1" applyProtection="1">
      <alignment horizontal="right" vertical="top"/>
      <protection locked="0"/>
    </xf>
    <xf numFmtId="0" fontId="37" fillId="0" borderId="0" xfId="4" applyFont="1" applyAlignment="1">
      <alignment horizontal="left" vertical="center"/>
    </xf>
    <xf numFmtId="38" fontId="38" fillId="4" borderId="0" xfId="1" applyFont="1" applyFill="1" applyBorder="1" applyAlignment="1">
      <alignment horizontal="right" vertical="center"/>
    </xf>
    <xf numFmtId="0" fontId="40" fillId="0" borderId="0" xfId="4" applyFont="1">
      <alignment vertical="center"/>
    </xf>
    <xf numFmtId="38" fontId="47" fillId="0" borderId="33" xfId="4" applyNumberFormat="1" applyFont="1" applyBorder="1" applyAlignment="1">
      <alignment vertical="center" wrapText="1" shrinkToFit="1"/>
    </xf>
    <xf numFmtId="38" fontId="47" fillId="0" borderId="34" xfId="4" applyNumberFormat="1" applyFont="1" applyBorder="1" applyAlignment="1">
      <alignment vertical="center" wrapText="1" shrinkToFit="1"/>
    </xf>
    <xf numFmtId="38" fontId="47" fillId="0" borderId="36" xfId="4" applyNumberFormat="1" applyFont="1" applyBorder="1" applyAlignment="1" applyProtection="1">
      <alignment vertical="center" wrapText="1" shrinkToFit="1"/>
      <protection locked="0"/>
    </xf>
    <xf numFmtId="0" fontId="48" fillId="0" borderId="0" xfId="4" applyFont="1">
      <alignment vertical="center"/>
    </xf>
    <xf numFmtId="38" fontId="3" fillId="0" borderId="3" xfId="1" applyFont="1" applyFill="1" applyBorder="1" applyAlignment="1" applyProtection="1">
      <alignment vertical="center" wrapText="1"/>
    </xf>
    <xf numFmtId="0" fontId="49"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3" xfId="0" applyFont="1" applyBorder="1" applyAlignment="1">
      <alignment horizontal="center" vertical="center"/>
    </xf>
    <xf numFmtId="0" fontId="50" fillId="0" borderId="0" xfId="7" applyAlignment="1">
      <alignment horizontal="left" vertical="top"/>
    </xf>
    <xf numFmtId="3" fontId="51" fillId="0" borderId="44" xfId="7" applyNumberFormat="1" applyFont="1" applyBorder="1" applyAlignment="1">
      <alignment horizontal="center" vertical="top" shrinkToFit="1"/>
    </xf>
    <xf numFmtId="0" fontId="50" fillId="0" borderId="45" xfId="7" applyBorder="1" applyAlignment="1">
      <alignment horizontal="left" vertical="center" wrapText="1"/>
    </xf>
    <xf numFmtId="0" fontId="52" fillId="0" borderId="46" xfId="7" applyFont="1" applyBorder="1" applyAlignment="1">
      <alignment horizontal="center" vertical="top" wrapText="1"/>
    </xf>
    <xf numFmtId="3" fontId="54" fillId="0" borderId="47" xfId="7" applyNumberFormat="1" applyFont="1" applyBorder="1" applyAlignment="1">
      <alignment horizontal="center" vertical="top" shrinkToFit="1"/>
    </xf>
    <xf numFmtId="0" fontId="52" fillId="0" borderId="46" xfId="7" applyFont="1" applyBorder="1" applyAlignment="1">
      <alignment horizontal="left" vertical="top" wrapText="1" indent="1"/>
    </xf>
    <xf numFmtId="3" fontId="55" fillId="0" borderId="47" xfId="7" applyNumberFormat="1" applyFont="1" applyBorder="1" applyAlignment="1">
      <alignment horizontal="right" vertical="top" indent="1" shrinkToFit="1"/>
    </xf>
    <xf numFmtId="3" fontId="54" fillId="0" borderId="45" xfId="7" applyNumberFormat="1" applyFont="1" applyBorder="1" applyAlignment="1">
      <alignment horizontal="center" vertical="top" shrinkToFit="1"/>
    </xf>
    <xf numFmtId="3" fontId="55" fillId="0" borderId="45" xfId="7" applyNumberFormat="1" applyFont="1" applyBorder="1" applyAlignment="1">
      <alignment horizontal="right" vertical="top" shrinkToFit="1"/>
    </xf>
    <xf numFmtId="1" fontId="51" fillId="0" borderId="44" xfId="7" applyNumberFormat="1" applyFont="1" applyBorder="1" applyAlignment="1">
      <alignment horizontal="center" vertical="top" shrinkToFit="1"/>
    </xf>
    <xf numFmtId="0" fontId="50" fillId="0" borderId="47" xfId="7" applyBorder="1" applyAlignment="1">
      <alignment horizontal="left" vertical="center" wrapText="1"/>
    </xf>
    <xf numFmtId="0" fontId="50" fillId="0" borderId="44" xfId="7" applyBorder="1" applyAlignment="1">
      <alignment horizontal="left" vertical="center" wrapText="1"/>
    </xf>
    <xf numFmtId="0" fontId="52" fillId="0" borderId="44" xfId="7" applyFont="1" applyBorder="1" applyAlignment="1">
      <alignment horizontal="left" vertical="top" wrapText="1"/>
    </xf>
    <xf numFmtId="0" fontId="52" fillId="0" borderId="0" xfId="7" applyFont="1" applyAlignment="1">
      <alignment horizontal="center" vertical="top" wrapText="1"/>
    </xf>
    <xf numFmtId="0" fontId="50" fillId="0" borderId="0" xfId="7" applyAlignment="1">
      <alignment horizontal="left" vertical="center" wrapText="1"/>
    </xf>
    <xf numFmtId="0" fontId="3" fillId="0" borderId="0" xfId="0" applyFont="1">
      <alignment vertical="center"/>
    </xf>
    <xf numFmtId="0" fontId="3" fillId="0" borderId="26" xfId="0" applyFont="1" applyBorder="1" applyAlignment="1">
      <alignment horizontal="left" vertical="center" indent="3"/>
    </xf>
    <xf numFmtId="0" fontId="3" fillId="0" borderId="17" xfId="0" applyFont="1" applyBorder="1" applyAlignment="1">
      <alignment horizontal="left" vertical="center"/>
    </xf>
    <xf numFmtId="0" fontId="3" fillId="0" borderId="27" xfId="0" applyFont="1" applyBorder="1" applyAlignment="1">
      <alignment horizontal="left" vertical="center" indent="3"/>
    </xf>
    <xf numFmtId="0" fontId="3" fillId="0" borderId="21" xfId="0" applyFont="1" applyBorder="1" applyAlignment="1">
      <alignment horizontal="left" vertical="center"/>
    </xf>
    <xf numFmtId="38" fontId="28" fillId="0" borderId="5" xfId="4" applyNumberFormat="1" applyFont="1" applyBorder="1" applyAlignment="1">
      <alignment vertical="center" shrinkToFit="1"/>
    </xf>
    <xf numFmtId="0" fontId="28" fillId="0" borderId="3" xfId="4" applyFont="1" applyBorder="1" applyAlignment="1" applyProtection="1">
      <alignment vertical="center" shrinkToFit="1"/>
      <protection locked="0"/>
    </xf>
    <xf numFmtId="38" fontId="28" fillId="0" borderId="3" xfId="4" applyNumberFormat="1" applyFont="1" applyBorder="1" applyAlignment="1" applyProtection="1">
      <alignment vertical="center" shrinkToFit="1"/>
      <protection locked="0"/>
    </xf>
    <xf numFmtId="38" fontId="28" fillId="0" borderId="32" xfId="4" applyNumberFormat="1" applyFont="1" applyBorder="1" applyAlignment="1" applyProtection="1">
      <alignment vertical="center" wrapText="1" shrinkToFit="1"/>
      <protection locked="0"/>
    </xf>
    <xf numFmtId="38" fontId="28" fillId="0" borderId="33" xfId="4" applyNumberFormat="1" applyFont="1" applyBorder="1" applyAlignment="1" applyProtection="1">
      <alignment vertical="center" shrinkToFit="1"/>
      <protection locked="0"/>
    </xf>
    <xf numFmtId="38" fontId="28" fillId="0" borderId="36" xfId="4" applyNumberFormat="1" applyFont="1" applyBorder="1" applyAlignment="1" applyProtection="1">
      <alignment vertical="center" shrinkToFit="1"/>
      <protection locked="0"/>
    </xf>
    <xf numFmtId="0" fontId="46" fillId="0" borderId="11" xfId="0" applyFont="1" applyBorder="1" applyAlignment="1">
      <alignment horizontal="left" vertical="center" indent="1"/>
    </xf>
    <xf numFmtId="0" fontId="46" fillId="0" borderId="15" xfId="0" applyFont="1" applyBorder="1" applyAlignment="1">
      <alignment horizontal="left" vertical="center" wrapText="1" indent="1"/>
    </xf>
    <xf numFmtId="177" fontId="46" fillId="0" borderId="11" xfId="0" applyNumberFormat="1" applyFont="1" applyBorder="1" applyAlignment="1">
      <alignment horizontal="left" vertical="center" indent="1"/>
    </xf>
    <xf numFmtId="178" fontId="46" fillId="0" borderId="11" xfId="0" applyNumberFormat="1" applyFont="1" applyBorder="1" applyAlignment="1">
      <alignment horizontal="left" vertical="center" indent="1"/>
    </xf>
    <xf numFmtId="0" fontId="46" fillId="0" borderId="17" xfId="0" applyFont="1" applyBorder="1" applyAlignment="1">
      <alignment horizontal="left" vertical="center" indent="1"/>
    </xf>
    <xf numFmtId="0" fontId="46" fillId="0" borderId="19" xfId="0" applyFont="1" applyBorder="1" applyAlignment="1">
      <alignment horizontal="left" vertical="center" indent="1"/>
    </xf>
    <xf numFmtId="0" fontId="46" fillId="0" borderId="21" xfId="0" applyFont="1" applyBorder="1" applyAlignment="1">
      <alignment horizontal="left" vertical="center" indent="1"/>
    </xf>
    <xf numFmtId="0" fontId="46" fillId="0" borderId="22" xfId="0" applyFont="1" applyBorder="1" applyAlignment="1">
      <alignment horizontal="left" vertical="center" indent="1"/>
    </xf>
    <xf numFmtId="0" fontId="46" fillId="0" borderId="22" xfId="0" applyFont="1" applyBorder="1" applyAlignment="1">
      <alignment horizontal="left" vertical="center" wrapText="1" indent="1"/>
    </xf>
    <xf numFmtId="176" fontId="46" fillId="0" borderId="0" xfId="4" applyNumberFormat="1" applyFont="1" applyAlignment="1" applyProtection="1">
      <alignment horizontal="left" vertical="center"/>
      <protection locked="0"/>
    </xf>
    <xf numFmtId="0" fontId="64" fillId="0" borderId="3" xfId="0" applyFont="1" applyBorder="1" applyAlignment="1" applyProtection="1">
      <alignment vertical="center" wrapText="1"/>
      <protection locked="0"/>
    </xf>
    <xf numFmtId="0" fontId="64" fillId="0" borderId="3" xfId="0" applyFont="1" applyBorder="1" applyAlignment="1">
      <alignment vertical="center" wrapText="1"/>
    </xf>
    <xf numFmtId="0" fontId="46" fillId="0" borderId="3" xfId="0" applyFont="1" applyBorder="1" applyAlignment="1">
      <alignment horizontal="center" vertical="center"/>
    </xf>
    <xf numFmtId="38" fontId="47" fillId="0" borderId="32" xfId="4" applyNumberFormat="1" applyFont="1" applyBorder="1" applyAlignment="1" applyProtection="1">
      <alignment vertical="center" wrapText="1" shrinkToFit="1"/>
      <protection locked="0"/>
    </xf>
    <xf numFmtId="38" fontId="47" fillId="0" borderId="40" xfId="4" applyNumberFormat="1" applyFont="1" applyBorder="1" applyAlignment="1">
      <alignment vertical="center" shrinkToFit="1"/>
    </xf>
    <xf numFmtId="38" fontId="47" fillId="0" borderId="5" xfId="4" applyNumberFormat="1" applyFont="1" applyBorder="1" applyAlignment="1">
      <alignment vertical="center" shrinkToFit="1"/>
    </xf>
    <xf numFmtId="38" fontId="47" fillId="0" borderId="3" xfId="4" applyNumberFormat="1" applyFont="1" applyBorder="1" applyAlignment="1">
      <alignment vertical="center" shrinkToFit="1"/>
    </xf>
    <xf numFmtId="38" fontId="65" fillId="4" borderId="9" xfId="1" applyFont="1" applyFill="1" applyBorder="1" applyProtection="1">
      <alignment vertical="center"/>
    </xf>
    <xf numFmtId="38" fontId="47" fillId="0" borderId="33" xfId="4" applyNumberFormat="1" applyFont="1" applyBorder="1" applyAlignment="1" applyProtection="1">
      <alignment vertical="center" shrinkToFit="1"/>
      <protection locked="0"/>
    </xf>
    <xf numFmtId="38" fontId="47" fillId="0" borderId="32" xfId="4" applyNumberFormat="1" applyFont="1" applyBorder="1" applyAlignment="1" applyProtection="1">
      <alignment vertical="center" shrinkToFit="1"/>
      <protection locked="0"/>
    </xf>
    <xf numFmtId="0" fontId="2" fillId="0" borderId="0" xfId="4" applyFont="1">
      <alignment vertical="center"/>
    </xf>
    <xf numFmtId="0" fontId="2" fillId="0" borderId="0" xfId="4" applyFont="1" applyAlignment="1">
      <alignment horizontal="left" vertical="center" indent="1"/>
    </xf>
    <xf numFmtId="0" fontId="4" fillId="0" borderId="3" xfId="2" applyFont="1" applyFill="1" applyBorder="1" applyAlignment="1">
      <alignment vertical="center" wrapText="1"/>
    </xf>
    <xf numFmtId="0" fontId="4" fillId="0" borderId="0" xfId="2" applyFont="1" applyFill="1" applyAlignment="1">
      <alignment vertical="center" wrapText="1"/>
    </xf>
    <xf numFmtId="0" fontId="4" fillId="0" borderId="3" xfId="2" applyFont="1" applyBorder="1" applyAlignment="1" applyProtection="1">
      <alignment vertical="center" wrapText="1"/>
    </xf>
    <xf numFmtId="0" fontId="4" fillId="0" borderId="5" xfId="2" applyFont="1" applyFill="1" applyBorder="1" applyAlignment="1">
      <alignment vertical="center" wrapText="1"/>
    </xf>
    <xf numFmtId="0" fontId="4" fillId="0" borderId="5" xfId="2" applyFont="1" applyBorder="1" applyAlignment="1">
      <alignment vertical="center" wrapText="1"/>
    </xf>
    <xf numFmtId="0" fontId="4" fillId="0" borderId="5" xfId="2" applyFont="1" applyBorder="1" applyAlignment="1" applyProtection="1">
      <alignment horizontal="left" vertical="center" wrapText="1"/>
    </xf>
    <xf numFmtId="0" fontId="10" fillId="0" borderId="52" xfId="3" applyFont="1" applyBorder="1" applyAlignment="1">
      <alignment horizontal="center" vertical="center"/>
    </xf>
    <xf numFmtId="0" fontId="3" fillId="0" borderId="2" xfId="3" applyFont="1" applyBorder="1" applyAlignment="1">
      <alignment horizontal="center" vertical="center" wrapText="1"/>
    </xf>
    <xf numFmtId="0" fontId="2" fillId="0" borderId="2" xfId="3" applyFont="1" applyBorder="1" applyAlignment="1">
      <alignment horizontal="left" vertical="center" wrapText="1"/>
    </xf>
    <xf numFmtId="0" fontId="11" fillId="0" borderId="3" xfId="2" applyFont="1" applyFill="1" applyBorder="1" applyAlignment="1">
      <alignment vertical="center" wrapText="1"/>
    </xf>
    <xf numFmtId="0" fontId="11"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3" fillId="0" borderId="53" xfId="0" applyFont="1" applyBorder="1" applyAlignment="1">
      <alignment horizontal="left" vertical="center" indent="3"/>
    </xf>
    <xf numFmtId="0" fontId="3" fillId="0" borderId="54" xfId="0" applyFont="1" applyBorder="1" applyAlignment="1">
      <alignment horizontal="left" vertical="center" indent="3"/>
    </xf>
    <xf numFmtId="0" fontId="3" fillId="0" borderId="55" xfId="0" applyFont="1" applyBorder="1" applyAlignment="1">
      <alignment horizontal="left" vertical="center"/>
    </xf>
    <xf numFmtId="0" fontId="68" fillId="0" borderId="44" xfId="0" applyFont="1" applyBorder="1" applyAlignment="1">
      <alignment horizontal="center" vertical="top"/>
    </xf>
    <xf numFmtId="3" fontId="69" fillId="0" borderId="44" xfId="0" applyNumberFormat="1" applyFont="1" applyBorder="1" applyAlignment="1">
      <alignment horizontal="right" vertical="top"/>
    </xf>
    <xf numFmtId="0" fontId="3" fillId="0" borderId="0" xfId="0" applyFont="1" applyAlignment="1">
      <alignment horizontal="left" vertical="center" indent="3"/>
    </xf>
    <xf numFmtId="0" fontId="3" fillId="0" borderId="21" xfId="0" applyFont="1" applyBorder="1">
      <alignment vertical="center"/>
    </xf>
    <xf numFmtId="0" fontId="70" fillId="0" borderId="56" xfId="0" applyFont="1" applyBorder="1" applyAlignment="1">
      <alignment horizontal="center" vertical="center" wrapText="1"/>
    </xf>
    <xf numFmtId="0" fontId="70" fillId="0" borderId="57" xfId="0" applyFont="1" applyBorder="1" applyAlignment="1">
      <alignment horizontal="center"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xf>
    <xf numFmtId="0" fontId="12" fillId="3" borderId="2" xfId="0" applyFont="1" applyFill="1" applyBorder="1" applyAlignment="1">
      <alignment horizontal="center" vertical="center" textRotation="255"/>
    </xf>
    <xf numFmtId="0" fontId="12" fillId="3" borderId="13" xfId="0" applyFont="1" applyFill="1" applyBorder="1" applyAlignment="1">
      <alignment horizontal="center" vertical="center" textRotation="255"/>
    </xf>
    <xf numFmtId="0" fontId="12" fillId="3" borderId="5" xfId="0" applyFont="1" applyFill="1" applyBorder="1" applyAlignment="1">
      <alignment horizontal="center" vertical="center" textRotation="255"/>
    </xf>
    <xf numFmtId="0" fontId="3" fillId="0" borderId="10" xfId="0" applyFont="1" applyBorder="1" applyAlignment="1">
      <alignment horizontal="left" vertical="center"/>
    </xf>
    <xf numFmtId="0" fontId="3" fillId="0" borderId="10" xfId="0" applyFont="1" applyBorder="1" applyAlignment="1">
      <alignment horizontal="left" vertical="center" wrapText="1"/>
    </xf>
    <xf numFmtId="0" fontId="8" fillId="2" borderId="4"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2" fillId="0" borderId="14"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3" fillId="0" borderId="26" xfId="0" applyFont="1" applyBorder="1" applyAlignment="1">
      <alignment horizontal="left" vertical="center" wrapText="1"/>
    </xf>
    <xf numFmtId="0" fontId="3" fillId="0" borderId="17" xfId="0" applyFont="1" applyBorder="1" applyAlignment="1">
      <alignment horizontal="left" vertical="center" wrapText="1"/>
    </xf>
    <xf numFmtId="0" fontId="17" fillId="5" borderId="4" xfId="4" applyFont="1" applyFill="1" applyBorder="1" applyAlignment="1">
      <alignment horizontal="left" vertical="center" wrapText="1"/>
    </xf>
    <xf numFmtId="0" fontId="17" fillId="5" borderId="11" xfId="4" applyFont="1" applyFill="1" applyBorder="1" applyAlignment="1">
      <alignment horizontal="left" vertical="center" wrapText="1"/>
    </xf>
    <xf numFmtId="0" fontId="63" fillId="0" borderId="4" xfId="4" applyFont="1" applyBorder="1" applyAlignment="1">
      <alignment horizontal="left" vertical="center" wrapText="1"/>
    </xf>
    <xf numFmtId="0" fontId="63" fillId="0" borderId="11" xfId="4" applyFont="1" applyBorder="1" applyAlignment="1">
      <alignment horizontal="left" vertical="center" wrapText="1"/>
    </xf>
    <xf numFmtId="0" fontId="29" fillId="4" borderId="0" xfId="0" applyFont="1" applyFill="1" applyAlignment="1">
      <alignment horizontal="left" vertical="center" wrapText="1"/>
    </xf>
    <xf numFmtId="0" fontId="17" fillId="5" borderId="4" xfId="4" applyFont="1" applyFill="1" applyBorder="1" applyAlignment="1">
      <alignment horizontal="center" vertical="center"/>
    </xf>
    <xf numFmtId="0" fontId="17" fillId="5" borderId="11" xfId="4" applyFont="1" applyFill="1" applyBorder="1" applyAlignment="1">
      <alignment horizontal="center" vertical="center"/>
    </xf>
    <xf numFmtId="0" fontId="46" fillId="4" borderId="4" xfId="0" applyFont="1" applyFill="1" applyBorder="1" applyAlignment="1" applyProtection="1">
      <alignment horizontal="center" vertical="center"/>
      <protection locked="0"/>
    </xf>
    <xf numFmtId="0" fontId="46" fillId="4" borderId="11" xfId="0" applyFont="1" applyFill="1" applyBorder="1" applyAlignment="1" applyProtection="1">
      <alignment horizontal="center" vertical="center"/>
      <protection locked="0"/>
    </xf>
    <xf numFmtId="0" fontId="30"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46"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46"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46" fillId="0" borderId="0" xfId="4" applyFont="1" applyAlignment="1">
      <alignment horizontal="left" vertical="top" wrapText="1"/>
    </xf>
    <xf numFmtId="0" fontId="31" fillId="0" borderId="0" xfId="4" applyFont="1" applyAlignment="1">
      <alignment horizontal="left" vertical="center"/>
    </xf>
    <xf numFmtId="0" fontId="32" fillId="0" borderId="0" xfId="4" applyFont="1" applyAlignment="1">
      <alignment horizontal="left" vertical="center"/>
    </xf>
    <xf numFmtId="0" fontId="2" fillId="0" borderId="37" xfId="0" applyFont="1" applyBorder="1" applyAlignment="1">
      <alignment horizontal="left" vertical="center" wrapText="1"/>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horizontal="center" vertical="center"/>
    </xf>
    <xf numFmtId="0" fontId="20" fillId="0" borderId="0" xfId="4" applyFont="1" applyAlignment="1">
      <alignment vertical="center" wrapText="1"/>
    </xf>
    <xf numFmtId="0" fontId="3" fillId="5" borderId="30" xfId="4" applyFont="1" applyFill="1" applyBorder="1" applyAlignment="1">
      <alignment vertical="center" wrapText="1"/>
    </xf>
    <xf numFmtId="0" fontId="3" fillId="5" borderId="29" xfId="4" applyFont="1" applyFill="1" applyBorder="1" applyAlignment="1">
      <alignment vertical="center" wrapText="1"/>
    </xf>
    <xf numFmtId="38" fontId="47" fillId="0" borderId="5" xfId="4" applyNumberFormat="1" applyFont="1" applyBorder="1" applyAlignment="1">
      <alignment vertical="center" wrapText="1"/>
    </xf>
    <xf numFmtId="38" fontId="47" fillId="0" borderId="3" xfId="4" applyNumberFormat="1" applyFont="1" applyBorder="1" applyAlignment="1">
      <alignment vertical="center" wrapText="1"/>
    </xf>
    <xf numFmtId="38" fontId="28" fillId="0" borderId="3" xfId="4" applyNumberFormat="1" applyFont="1" applyBorder="1" applyAlignment="1" applyProtection="1">
      <alignment vertical="center" wrapText="1"/>
      <protection locked="0"/>
    </xf>
    <xf numFmtId="0" fontId="20" fillId="0" borderId="0" xfId="4" applyFont="1" applyAlignment="1">
      <alignment horizontal="left" vertical="center" wrapText="1"/>
    </xf>
    <xf numFmtId="0" fontId="28" fillId="5" borderId="30" xfId="4" applyFont="1" applyFill="1" applyBorder="1" applyAlignment="1">
      <alignment vertical="center" wrapText="1"/>
    </xf>
    <xf numFmtId="0" fontId="28" fillId="5" borderId="29" xfId="4" applyFont="1" applyFill="1" applyBorder="1" applyAlignment="1">
      <alignment vertical="center" wrapText="1"/>
    </xf>
    <xf numFmtId="38" fontId="28" fillId="0" borderId="4" xfId="4" applyNumberFormat="1" applyFont="1" applyBorder="1" applyAlignment="1" applyProtection="1">
      <alignment vertical="center" wrapText="1"/>
      <protection locked="0"/>
    </xf>
    <xf numFmtId="38" fontId="28" fillId="0" borderId="10" xfId="4" applyNumberFormat="1" applyFont="1" applyBorder="1" applyAlignment="1" applyProtection="1">
      <alignment vertical="center" wrapText="1"/>
      <protection locked="0"/>
    </xf>
    <xf numFmtId="38" fontId="28" fillId="0" borderId="11" xfId="4" applyNumberFormat="1" applyFont="1" applyBorder="1" applyAlignment="1" applyProtection="1">
      <alignment vertical="center" wrapText="1"/>
      <protection locked="0"/>
    </xf>
    <xf numFmtId="0" fontId="35" fillId="0" borderId="0" xfId="4" applyFont="1" applyAlignment="1">
      <alignment horizontal="center" vertical="center"/>
    </xf>
    <xf numFmtId="0" fontId="36" fillId="0" borderId="0" xfId="4" applyFont="1" applyAlignment="1" applyProtection="1">
      <alignment horizontal="center" vertical="center"/>
      <protection locked="0"/>
    </xf>
    <xf numFmtId="38" fontId="63" fillId="4" borderId="0" xfId="1" applyFont="1" applyFill="1" applyBorder="1" applyAlignment="1" applyProtection="1">
      <alignment vertical="top" wrapText="1"/>
    </xf>
    <xf numFmtId="38" fontId="63" fillId="0" borderId="10" xfId="1" applyFont="1" applyBorder="1" applyAlignment="1" applyProtection="1">
      <alignment horizontal="left" vertical="center" shrinkToFit="1"/>
    </xf>
    <xf numFmtId="38" fontId="63" fillId="0" borderId="9" xfId="1" applyFont="1" applyBorder="1" applyAlignment="1" applyProtection="1">
      <alignment vertical="center" shrinkToFit="1"/>
    </xf>
    <xf numFmtId="0" fontId="39" fillId="0" borderId="0" xfId="4" applyFont="1" applyAlignment="1">
      <alignment horizontal="center" vertical="center"/>
    </xf>
    <xf numFmtId="0" fontId="28" fillId="5" borderId="29" xfId="4" applyFont="1" applyFill="1" applyBorder="1">
      <alignment vertical="center"/>
    </xf>
    <xf numFmtId="0" fontId="28" fillId="5" borderId="38" xfId="4" applyFont="1" applyFill="1" applyBorder="1">
      <alignment vertical="center"/>
    </xf>
    <xf numFmtId="38" fontId="47" fillId="0" borderId="41" xfId="4" applyNumberFormat="1" applyFont="1" applyBorder="1" applyAlignment="1">
      <alignment horizontal="left" vertical="center" wrapText="1"/>
    </xf>
    <xf numFmtId="38" fontId="47" fillId="0" borderId="42" xfId="4" applyNumberFormat="1" applyFont="1" applyBorder="1" applyAlignment="1">
      <alignment horizontal="left" vertical="center" wrapText="1"/>
    </xf>
    <xf numFmtId="38" fontId="47" fillId="0" borderId="43" xfId="4" applyNumberFormat="1" applyFont="1" applyBorder="1" applyAlignment="1">
      <alignment horizontal="left" vertical="center" wrapText="1"/>
    </xf>
    <xf numFmtId="38" fontId="47" fillId="0" borderId="4" xfId="4" applyNumberFormat="1" applyFont="1" applyBorder="1" applyAlignment="1">
      <alignment vertical="center" wrapText="1"/>
    </xf>
    <xf numFmtId="38" fontId="47" fillId="0" borderId="10" xfId="4" applyNumberFormat="1" applyFont="1" applyBorder="1" applyAlignment="1">
      <alignment vertical="center" wrapText="1"/>
    </xf>
    <xf numFmtId="38" fontId="47" fillId="0" borderId="11" xfId="4" applyNumberFormat="1" applyFont="1" applyBorder="1" applyAlignment="1">
      <alignment vertical="center" wrapText="1"/>
    </xf>
    <xf numFmtId="0" fontId="20" fillId="4" borderId="37" xfId="0" applyFont="1" applyFill="1" applyBorder="1" applyAlignment="1">
      <alignment horizontal="left" vertical="center" wrapText="1"/>
    </xf>
    <xf numFmtId="0" fontId="20" fillId="4" borderId="0" xfId="0" applyFont="1" applyFill="1" applyAlignment="1">
      <alignment horizontal="left" vertical="center" wrapText="1"/>
    </xf>
    <xf numFmtId="0" fontId="56" fillId="0" borderId="47" xfId="7" applyFont="1" applyBorder="1" applyAlignment="1">
      <alignment horizontal="left" vertical="top" wrapText="1" indent="3"/>
    </xf>
    <xf numFmtId="0" fontId="56" fillId="0" borderId="46" xfId="7" applyFont="1" applyBorder="1" applyAlignment="1">
      <alignment horizontal="left" vertical="top" wrapText="1" indent="3"/>
    </xf>
    <xf numFmtId="0" fontId="56" fillId="0" borderId="45" xfId="7" applyFont="1" applyBorder="1" applyAlignment="1">
      <alignment horizontal="left" vertical="top" wrapText="1" indent="3"/>
    </xf>
    <xf numFmtId="0" fontId="66" fillId="0" borderId="51" xfId="7" applyFont="1" applyBorder="1" applyAlignment="1">
      <alignment horizontal="center" vertical="top" wrapText="1"/>
    </xf>
    <xf numFmtId="0" fontId="67" fillId="0" borderId="51" xfId="7" applyFont="1" applyBorder="1" applyAlignment="1">
      <alignment horizontal="center" vertical="top" wrapText="1"/>
    </xf>
    <xf numFmtId="0" fontId="52" fillId="0" borderId="47" xfId="7" applyFont="1" applyBorder="1" applyAlignment="1">
      <alignment horizontal="center" vertical="top" wrapText="1"/>
    </xf>
    <xf numFmtId="0" fontId="52" fillId="0" borderId="46" xfId="7" applyFont="1" applyBorder="1" applyAlignment="1">
      <alignment horizontal="center" vertical="top" wrapText="1"/>
    </xf>
    <xf numFmtId="0" fontId="52" fillId="0" borderId="45" xfId="7" applyFont="1" applyBorder="1" applyAlignment="1">
      <alignment horizontal="center" vertical="top" wrapText="1"/>
    </xf>
    <xf numFmtId="0" fontId="61" fillId="0" borderId="47" xfId="7" applyFont="1" applyBorder="1" applyAlignment="1">
      <alignment horizontal="left" vertical="top" wrapText="1"/>
    </xf>
    <xf numFmtId="0" fontId="61" fillId="0" borderId="45" xfId="7" applyFont="1" applyBorder="1" applyAlignment="1">
      <alignment horizontal="left" vertical="top" wrapText="1"/>
    </xf>
    <xf numFmtId="0" fontId="50" fillId="0" borderId="47" xfId="7" applyBorder="1" applyAlignment="1">
      <alignment horizontal="left" vertical="top" wrapText="1" indent="3"/>
    </xf>
    <xf numFmtId="0" fontId="50" fillId="0" borderId="46" xfId="7" applyBorder="1" applyAlignment="1">
      <alignment horizontal="left" vertical="top" wrapText="1" indent="3"/>
    </xf>
    <xf numFmtId="0" fontId="50" fillId="0" borderId="45" xfId="7" applyBorder="1" applyAlignment="1">
      <alignment horizontal="left" vertical="top" wrapText="1" indent="3"/>
    </xf>
    <xf numFmtId="0" fontId="60" fillId="0" borderId="50" xfId="7" applyFont="1" applyBorder="1" applyAlignment="1">
      <alignment horizontal="left" vertical="top" wrapText="1"/>
    </xf>
    <xf numFmtId="0" fontId="50" fillId="0" borderId="49" xfId="7" applyBorder="1" applyAlignment="1">
      <alignment horizontal="left" vertical="top" wrapText="1"/>
    </xf>
    <xf numFmtId="0" fontId="50" fillId="0" borderId="48" xfId="7" applyBorder="1" applyAlignment="1">
      <alignment horizontal="left" vertical="top" wrapText="1"/>
    </xf>
    <xf numFmtId="0" fontId="52" fillId="0" borderId="50" xfId="7" applyFont="1" applyBorder="1" applyAlignment="1">
      <alignment horizontal="left" vertical="center" wrapText="1"/>
    </xf>
    <xf numFmtId="0" fontId="52" fillId="0" borderId="48" xfId="7" applyFont="1" applyBorder="1" applyAlignment="1">
      <alignment horizontal="left" vertical="center" wrapText="1"/>
    </xf>
    <xf numFmtId="0" fontId="50" fillId="0" borderId="50" xfId="7" applyBorder="1" applyAlignment="1">
      <alignment horizontal="left" vertical="top" wrapText="1"/>
    </xf>
    <xf numFmtId="0" fontId="58" fillId="0" borderId="50" xfId="7" applyFont="1" applyBorder="1" applyAlignment="1">
      <alignment horizontal="left" vertical="top" wrapText="1"/>
    </xf>
    <xf numFmtId="0" fontId="58" fillId="0" borderId="48" xfId="7" applyFont="1" applyBorder="1" applyAlignment="1">
      <alignment horizontal="left" vertical="top" wrapText="1"/>
    </xf>
  </cellXfs>
  <cellStyles count="8">
    <cellStyle name="ハイパーリンク" xfId="2" builtinId="8"/>
    <cellStyle name="桁区切り" xfId="1" builtinId="6"/>
    <cellStyle name="桁区切り 3" xfId="6" xr:uid="{00000000-0005-0000-0000-000002000000}"/>
    <cellStyle name="標準" xfId="0" builtinId="0"/>
    <cellStyle name="標準 10" xfId="3" xr:uid="{00000000-0005-0000-0000-000004000000}"/>
    <cellStyle name="標準 2" xfId="4" xr:uid="{00000000-0005-0000-0000-000005000000}"/>
    <cellStyle name="標準 3" xfId="7" xr:uid="{00000000-0005-0000-0000-000006000000}"/>
    <cellStyle name="標準 4" xfId="5" xr:uid="{00000000-0005-0000-0000-000007000000}"/>
  </cellStyles>
  <dxfs count="18">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28</xdr:row>
          <xdr:rowOff>298450</xdr:rowOff>
        </xdr:from>
        <xdr:to>
          <xdr:col>1</xdr:col>
          <xdr:colOff>609600</xdr:colOff>
          <xdr:row>30</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xdr:row>
          <xdr:rowOff>254000</xdr:rowOff>
        </xdr:from>
        <xdr:to>
          <xdr:col>1</xdr:col>
          <xdr:colOff>609600</xdr:colOff>
          <xdr:row>31</xdr:row>
          <xdr:rowOff>82550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539750</xdr:colOff>
          <xdr:row>24</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260350</xdr:rowOff>
        </xdr:from>
        <xdr:to>
          <xdr:col>1</xdr:col>
          <xdr:colOff>520700</xdr:colOff>
          <xdr:row>34</xdr:row>
          <xdr:rowOff>101600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31</xdr:row>
          <xdr:rowOff>635000</xdr:rowOff>
        </xdr:from>
        <xdr:to>
          <xdr:col>1</xdr:col>
          <xdr:colOff>615950</xdr:colOff>
          <xdr:row>33</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539750</xdr:colOff>
          <xdr:row>24</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539750</xdr:colOff>
          <xdr:row>24</xdr:row>
          <xdr:rowOff>6350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603250</xdr:colOff>
          <xdr:row>35</xdr:row>
          <xdr:rowOff>292100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38100</xdr:rowOff>
        </xdr:from>
        <xdr:to>
          <xdr:col>1</xdr:col>
          <xdr:colOff>603250</xdr:colOff>
          <xdr:row>36</xdr:row>
          <xdr:rowOff>292100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35</xdr:row>
          <xdr:rowOff>374650</xdr:rowOff>
        </xdr:from>
        <xdr:to>
          <xdr:col>1</xdr:col>
          <xdr:colOff>889000</xdr:colOff>
          <xdr:row>35</xdr:row>
          <xdr:rowOff>622300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374650</xdr:rowOff>
        </xdr:from>
        <xdr:to>
          <xdr:col>1</xdr:col>
          <xdr:colOff>2127250</xdr:colOff>
          <xdr:row>35</xdr:row>
          <xdr:rowOff>622300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35</xdr:row>
          <xdr:rowOff>355600</xdr:rowOff>
        </xdr:from>
        <xdr:to>
          <xdr:col>2</xdr:col>
          <xdr:colOff>723900</xdr:colOff>
          <xdr:row>35</xdr:row>
          <xdr:rowOff>609600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1306919</xdr:colOff>
      <xdr:row>30</xdr:row>
      <xdr:rowOff>243663</xdr:rowOff>
    </xdr:from>
    <xdr:ext cx="2276475" cy="200025"/>
    <xdr:sp macro="" textlink="">
      <xdr:nvSpPr>
        <xdr:cNvPr id="2" name="Shape 3">
          <a:extLst>
            <a:ext uri="{FF2B5EF4-FFF2-40B4-BE49-F238E27FC236}">
              <a16:creationId xmlns:a16="http://schemas.microsoft.com/office/drawing/2014/main" id="{D4EB2D8C-5F7E-4FEF-8F93-ED6E2EA77FE2}"/>
            </a:ext>
          </a:extLst>
        </xdr:cNvPr>
        <xdr:cNvSpPr/>
      </xdr:nvSpPr>
      <xdr:spPr>
        <a:xfrm>
          <a:off x="2004681" y="8672180"/>
          <a:ext cx="2276475" cy="200025"/>
        </a:xfrm>
        <a:prstGeom prst="wedgeRectCallout">
          <a:avLst>
            <a:gd name="adj1" fmla="val -76284"/>
            <a:gd name="adj2" fmla="val -170580"/>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1</xdr:col>
      <xdr:colOff>1783168</xdr:colOff>
      <xdr:row>32</xdr:row>
      <xdr:rowOff>276890</xdr:rowOff>
    </xdr:from>
    <xdr:ext cx="2276475" cy="200025"/>
    <xdr:sp macro="" textlink="">
      <xdr:nvSpPr>
        <xdr:cNvPr id="3" name="Shape 4">
          <a:extLst>
            <a:ext uri="{FF2B5EF4-FFF2-40B4-BE49-F238E27FC236}">
              <a16:creationId xmlns:a16="http://schemas.microsoft.com/office/drawing/2014/main" id="{FDA63555-F921-4344-924B-0540570350C2}"/>
            </a:ext>
          </a:extLst>
        </xdr:cNvPr>
        <xdr:cNvSpPr/>
      </xdr:nvSpPr>
      <xdr:spPr>
        <a:xfrm>
          <a:off x="2480930" y="9735437"/>
          <a:ext cx="2276475" cy="200025"/>
        </a:xfrm>
        <a:prstGeom prst="wedgeRectCallout">
          <a:avLst>
            <a:gd name="adj1" fmla="val -86872"/>
            <a:gd name="adj2" fmla="val -21779"/>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2</xdr:col>
      <xdr:colOff>343343</xdr:colOff>
      <xdr:row>35</xdr:row>
      <xdr:rowOff>132907</xdr:rowOff>
    </xdr:from>
    <xdr:ext cx="2276475" cy="200025"/>
    <xdr:sp macro="" textlink="">
      <xdr:nvSpPr>
        <xdr:cNvPr id="4" name="Shape 5">
          <a:extLst>
            <a:ext uri="{FF2B5EF4-FFF2-40B4-BE49-F238E27FC236}">
              <a16:creationId xmlns:a16="http://schemas.microsoft.com/office/drawing/2014/main" id="{20B48696-4FF0-440E-857A-3BA0FD8E77CA}"/>
            </a:ext>
          </a:extLst>
        </xdr:cNvPr>
        <xdr:cNvSpPr/>
      </xdr:nvSpPr>
      <xdr:spPr>
        <a:xfrm>
          <a:off x="3942907" y="11961628"/>
          <a:ext cx="2276475" cy="200025"/>
        </a:xfrm>
        <a:prstGeom prst="wedgeRectCallout">
          <a:avLst>
            <a:gd name="adj1" fmla="val -79813"/>
            <a:gd name="adj2" fmla="val -50580"/>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0</xdr:colOff>
      <xdr:row>0</xdr:row>
      <xdr:rowOff>0</xdr:rowOff>
    </xdr:from>
    <xdr:to>
      <xdr:col>2</xdr:col>
      <xdr:colOff>2612064</xdr:colOff>
      <xdr:row>0</xdr:row>
      <xdr:rowOff>316359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2685143" y="0"/>
          <a:ext cx="2612064" cy="316359"/>
        </a:xfrm>
        <a:prstGeom prst="wedgeRectCallout">
          <a:avLst>
            <a:gd name="adj1" fmla="val -78551"/>
            <a:gd name="adj2" fmla="val 95241"/>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該当の事業者区分を必ず選択すること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oneCellAnchor>
    <xdr:from>
      <xdr:col>3</xdr:col>
      <xdr:colOff>0</xdr:colOff>
      <xdr:row>6</xdr:row>
      <xdr:rowOff>0</xdr:rowOff>
    </xdr:from>
    <xdr:ext cx="3238502" cy="267381"/>
    <xdr:sp macro="" textlink="">
      <xdr:nvSpPr>
        <xdr:cNvPr id="5" name="四角形吹き出し 2">
          <a:extLst>
            <a:ext uri="{FF2B5EF4-FFF2-40B4-BE49-F238E27FC236}">
              <a16:creationId xmlns:a16="http://schemas.microsoft.com/office/drawing/2014/main" id="{00000000-0008-0000-0200-000005000000}"/>
            </a:ext>
          </a:extLst>
        </xdr:cNvPr>
        <xdr:cNvSpPr/>
      </xdr:nvSpPr>
      <xdr:spPr>
        <a:xfrm>
          <a:off x="5823857" y="1596571"/>
          <a:ext cx="3238502" cy="267381"/>
        </a:xfrm>
        <a:prstGeom prst="wedgeRectCallout">
          <a:avLst>
            <a:gd name="adj1" fmla="val -68441"/>
            <a:gd name="adj2" fmla="val -2291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別添１の事業者基本情報の内容が反映されます</a:t>
          </a:r>
          <a:endParaRPr kumimoji="0" lang="ja-JP" altLang="ja-JP" sz="105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5</xdr:col>
      <xdr:colOff>9072</xdr:colOff>
      <xdr:row>20</xdr:row>
      <xdr:rowOff>163285</xdr:rowOff>
    </xdr:from>
    <xdr:ext cx="3469822" cy="275717"/>
    <xdr:sp macro="" textlink="">
      <xdr:nvSpPr>
        <xdr:cNvPr id="6" name="四角形吹き出し 2">
          <a:extLst>
            <a:ext uri="{FF2B5EF4-FFF2-40B4-BE49-F238E27FC236}">
              <a16:creationId xmlns:a16="http://schemas.microsoft.com/office/drawing/2014/main" id="{00000000-0008-0000-0200-000006000000}"/>
            </a:ext>
          </a:extLst>
        </xdr:cNvPr>
        <xdr:cNvSpPr/>
      </xdr:nvSpPr>
      <xdr:spPr>
        <a:xfrm>
          <a:off x="10767786" y="8037285"/>
          <a:ext cx="3469822" cy="275717"/>
        </a:xfrm>
        <a:prstGeom prst="wedgeRectCallout">
          <a:avLst>
            <a:gd name="adj1" fmla="val -54704"/>
            <a:gd name="adj2" fmla="val 1138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消費税は除いた金額を記載すること。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3</xdr:col>
      <xdr:colOff>181428</xdr:colOff>
      <xdr:row>23</xdr:row>
      <xdr:rowOff>190499</xdr:rowOff>
    </xdr:from>
    <xdr:ext cx="3469822" cy="642484"/>
    <xdr:sp macro="" textlink="">
      <xdr:nvSpPr>
        <xdr:cNvPr id="7" name="四角形吹き出し 2">
          <a:extLst>
            <a:ext uri="{FF2B5EF4-FFF2-40B4-BE49-F238E27FC236}">
              <a16:creationId xmlns:a16="http://schemas.microsoft.com/office/drawing/2014/main" id="{00000000-0008-0000-0200-000007000000}"/>
            </a:ext>
          </a:extLst>
        </xdr:cNvPr>
        <xdr:cNvSpPr/>
      </xdr:nvSpPr>
      <xdr:spPr>
        <a:xfrm>
          <a:off x="6005285" y="9606642"/>
          <a:ext cx="3469822" cy="642484"/>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金額の根拠を税抜にて簡潔に記入すること </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（詳細説明やエビデンスは別途、計算根拠資料として提出）。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xdr:col>
      <xdr:colOff>1088572</xdr:colOff>
      <xdr:row>23</xdr:row>
      <xdr:rowOff>253999</xdr:rowOff>
    </xdr:from>
    <xdr:ext cx="2707822" cy="825867"/>
    <xdr:sp macro="" textlink="">
      <xdr:nvSpPr>
        <xdr:cNvPr id="8" name="四角形吹き出し 2">
          <a:extLst>
            <a:ext uri="{FF2B5EF4-FFF2-40B4-BE49-F238E27FC236}">
              <a16:creationId xmlns:a16="http://schemas.microsoft.com/office/drawing/2014/main" id="{00000000-0008-0000-0200-000008000000}"/>
            </a:ext>
          </a:extLst>
        </xdr:cNvPr>
        <xdr:cNvSpPr/>
      </xdr:nvSpPr>
      <xdr:spPr>
        <a:xfrm>
          <a:off x="1596572" y="9670142"/>
          <a:ext cx="2707822" cy="825867"/>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（人件費について）</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別添２－２人件費計算根拠にて活動者と活動内容を細分化し、工数と金額 の積算の根拠を示すこと。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1028700</xdr:colOff>
      <xdr:row>1</xdr:row>
      <xdr:rowOff>0</xdr:rowOff>
    </xdr:from>
    <xdr:to>
      <xdr:col>5</xdr:col>
      <xdr:colOff>501650</xdr:colOff>
      <xdr:row>2</xdr:row>
      <xdr:rowOff>128195</xdr:rowOff>
    </xdr:to>
    <xdr:sp macro="" textlink="">
      <xdr:nvSpPr>
        <xdr:cNvPr id="2" name="四角形吹き出し 2">
          <a:extLst>
            <a:ext uri="{FF2B5EF4-FFF2-40B4-BE49-F238E27FC236}">
              <a16:creationId xmlns:a16="http://schemas.microsoft.com/office/drawing/2014/main" id="{00000000-0008-0000-0300-000002000000}"/>
            </a:ext>
          </a:extLst>
        </xdr:cNvPr>
        <xdr:cNvSpPr/>
      </xdr:nvSpPr>
      <xdr:spPr>
        <a:xfrm>
          <a:off x="2616200" y="17780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609600</xdr:colOff>
      <xdr:row>6</xdr:row>
      <xdr:rowOff>95250</xdr:rowOff>
    </xdr:from>
    <xdr:to>
      <xdr:col>3</xdr:col>
      <xdr:colOff>711200</xdr:colOff>
      <xdr:row>6</xdr:row>
      <xdr:rowOff>407595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1079500" y="1193800"/>
          <a:ext cx="232410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603250</xdr:colOff>
      <xdr:row>14</xdr:row>
      <xdr:rowOff>1041400</xdr:rowOff>
    </xdr:from>
    <xdr:to>
      <xdr:col>7</xdr:col>
      <xdr:colOff>228600</xdr:colOff>
      <xdr:row>18</xdr:row>
      <xdr:rowOff>133350</xdr:rowOff>
    </xdr:to>
    <xdr:sp macro="" textlink="">
      <xdr:nvSpPr>
        <xdr:cNvPr id="4" name="四角形吹き出し 2">
          <a:extLst>
            <a:ext uri="{FF2B5EF4-FFF2-40B4-BE49-F238E27FC236}">
              <a16:creationId xmlns:a16="http://schemas.microsoft.com/office/drawing/2014/main" id="{00000000-0008-0000-0300-000004000000}"/>
            </a:ext>
          </a:extLst>
        </xdr:cNvPr>
        <xdr:cNvSpPr/>
      </xdr:nvSpPr>
      <xdr:spPr>
        <a:xfrm>
          <a:off x="4413250" y="4311650"/>
          <a:ext cx="2597150" cy="819150"/>
        </a:xfrm>
        <a:prstGeom prst="wedgeRectCallout">
          <a:avLst>
            <a:gd name="adj1" fmla="val -90200"/>
            <a:gd name="adj2" fmla="val 754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交付規程においては、</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補助事業＝間接補助事業と記載。</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間接補助事業の名称は自由に付けてよいが、</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冗長な名称は避けること。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0</xdr:colOff>
      <xdr:row>10</xdr:row>
      <xdr:rowOff>0</xdr:rowOff>
    </xdr:from>
    <xdr:ext cx="2438401" cy="225703"/>
    <xdr:sp macro="" textlink="">
      <xdr:nvSpPr>
        <xdr:cNvPr id="2" name="四角形吹き出し 2">
          <a:extLst>
            <a:ext uri="{FF2B5EF4-FFF2-40B4-BE49-F238E27FC236}">
              <a16:creationId xmlns:a16="http://schemas.microsoft.com/office/drawing/2014/main" id="{00000000-0008-0000-0400-000002000000}"/>
            </a:ext>
          </a:extLst>
        </xdr:cNvPr>
        <xdr:cNvSpPr/>
      </xdr:nvSpPr>
      <xdr:spPr>
        <a:xfrm>
          <a:off x="2362200" y="2254250"/>
          <a:ext cx="2438401" cy="225703"/>
        </a:xfrm>
        <a:prstGeom prst="wedgeRectCallout">
          <a:avLst>
            <a:gd name="adj1" fmla="val -11955"/>
            <a:gd name="adj2" fmla="val -208573"/>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oneCellAnchor>
    <xdr:from>
      <xdr:col>1</xdr:col>
      <xdr:colOff>353785</xdr:colOff>
      <xdr:row>6</xdr:row>
      <xdr:rowOff>535214</xdr:rowOff>
    </xdr:from>
    <xdr:ext cx="3289217" cy="292452"/>
    <xdr:sp macro="" textlink="">
      <xdr:nvSpPr>
        <xdr:cNvPr id="4" name="四角形吹き出し 2">
          <a:extLst>
            <a:ext uri="{FF2B5EF4-FFF2-40B4-BE49-F238E27FC236}">
              <a16:creationId xmlns:a16="http://schemas.microsoft.com/office/drawing/2014/main" id="{00000000-0008-0000-0500-000004000000}"/>
            </a:ext>
          </a:extLst>
        </xdr:cNvPr>
        <xdr:cNvSpPr/>
      </xdr:nvSpPr>
      <xdr:spPr>
        <a:xfrm>
          <a:off x="607785" y="2413000"/>
          <a:ext cx="3289217" cy="292452"/>
        </a:xfrm>
        <a:prstGeom prst="wedgeRectCallout">
          <a:avLst>
            <a:gd name="adj1" fmla="val 122904"/>
            <a:gd name="adj2" fmla="val -72318"/>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別添１（事業者基本情報）の情報が反映される。</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1315357</xdr:colOff>
      <xdr:row>9</xdr:row>
      <xdr:rowOff>489857</xdr:rowOff>
    </xdr:from>
    <xdr:ext cx="2533330" cy="492571"/>
    <xdr:sp macro="" textlink="">
      <xdr:nvSpPr>
        <xdr:cNvPr id="5" name="四角形吹き出し 2">
          <a:extLst>
            <a:ext uri="{FF2B5EF4-FFF2-40B4-BE49-F238E27FC236}">
              <a16:creationId xmlns:a16="http://schemas.microsoft.com/office/drawing/2014/main" id="{00000000-0008-0000-0500-000005000000}"/>
            </a:ext>
          </a:extLst>
        </xdr:cNvPr>
        <xdr:cNvSpPr/>
      </xdr:nvSpPr>
      <xdr:spPr>
        <a:xfrm>
          <a:off x="1569357" y="3800928"/>
          <a:ext cx="2533330" cy="492571"/>
        </a:xfrm>
        <a:prstGeom prst="wedgeRectCallout">
          <a:avLst>
            <a:gd name="adj1" fmla="val -59616"/>
            <a:gd name="adj2" fmla="val 222058"/>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健保等級を適用する人件費支払対象者の氏名を記入すること。</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471715</xdr:colOff>
      <xdr:row>11</xdr:row>
      <xdr:rowOff>199572</xdr:rowOff>
    </xdr:from>
    <xdr:ext cx="1744115" cy="292452"/>
    <xdr:sp macro="" textlink="">
      <xdr:nvSpPr>
        <xdr:cNvPr id="6" name="四角形吹き出し 2">
          <a:extLst>
            <a:ext uri="{FF2B5EF4-FFF2-40B4-BE49-F238E27FC236}">
              <a16:creationId xmlns:a16="http://schemas.microsoft.com/office/drawing/2014/main" id="{00000000-0008-0000-0500-000006000000}"/>
            </a:ext>
          </a:extLst>
        </xdr:cNvPr>
        <xdr:cNvSpPr/>
      </xdr:nvSpPr>
      <xdr:spPr>
        <a:xfrm>
          <a:off x="3664858" y="4417786"/>
          <a:ext cx="1744115" cy="292452"/>
        </a:xfrm>
        <a:prstGeom prst="wedgeRectCallout">
          <a:avLst>
            <a:gd name="adj1" fmla="val -34143"/>
            <a:gd name="adj2" fmla="val 23712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賞与回数を記入すること。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63500</xdr:colOff>
      <xdr:row>19</xdr:row>
      <xdr:rowOff>226786</xdr:rowOff>
    </xdr:from>
    <xdr:ext cx="2536530" cy="492571"/>
    <xdr:sp macro="" textlink="">
      <xdr:nvSpPr>
        <xdr:cNvPr id="8" name="四角形吹き出し 2">
          <a:extLst>
            <a:ext uri="{FF2B5EF4-FFF2-40B4-BE49-F238E27FC236}">
              <a16:creationId xmlns:a16="http://schemas.microsoft.com/office/drawing/2014/main" id="{00000000-0008-0000-0500-000008000000}"/>
            </a:ext>
          </a:extLst>
        </xdr:cNvPr>
        <xdr:cNvSpPr/>
      </xdr:nvSpPr>
      <xdr:spPr>
        <a:xfrm>
          <a:off x="317500" y="6277429"/>
          <a:ext cx="2536530" cy="492571"/>
        </a:xfrm>
        <a:prstGeom prst="wedgeRectCallout">
          <a:avLst>
            <a:gd name="adj1" fmla="val 48145"/>
            <a:gd name="adj2" fmla="val -208867"/>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交付申請時点で適用されている健保等級を記入すること。</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1052286</xdr:colOff>
      <xdr:row>19</xdr:row>
      <xdr:rowOff>117928</xdr:rowOff>
    </xdr:from>
    <xdr:ext cx="2065884" cy="701168"/>
    <xdr:sp macro="" textlink="">
      <xdr:nvSpPr>
        <xdr:cNvPr id="9" name="四角形吹き出し 2">
          <a:extLst>
            <a:ext uri="{FF2B5EF4-FFF2-40B4-BE49-F238E27FC236}">
              <a16:creationId xmlns:a16="http://schemas.microsoft.com/office/drawing/2014/main" id="{00000000-0008-0000-0500-000009000000}"/>
            </a:ext>
          </a:extLst>
        </xdr:cNvPr>
        <xdr:cNvSpPr/>
      </xdr:nvSpPr>
      <xdr:spPr>
        <a:xfrm>
          <a:off x="5324929" y="6168571"/>
          <a:ext cx="2065884" cy="701168"/>
        </a:xfrm>
        <a:prstGeom prst="wedgeRectCallout">
          <a:avLst>
            <a:gd name="adj1" fmla="val -69287"/>
            <a:gd name="adj2" fmla="val -119694"/>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健保等級・賞与回数を入力 すると人件費単価が自動計 算される。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1052286</xdr:colOff>
      <xdr:row>18</xdr:row>
      <xdr:rowOff>72571</xdr:rowOff>
    </xdr:from>
    <xdr:ext cx="2027464" cy="701168"/>
    <xdr:sp macro="" textlink="">
      <xdr:nvSpPr>
        <xdr:cNvPr id="10" name="四角形吹き出し 2">
          <a:extLst>
            <a:ext uri="{FF2B5EF4-FFF2-40B4-BE49-F238E27FC236}">
              <a16:creationId xmlns:a16="http://schemas.microsoft.com/office/drawing/2014/main" id="{00000000-0008-0000-0500-00000A000000}"/>
            </a:ext>
          </a:extLst>
        </xdr:cNvPr>
        <xdr:cNvSpPr/>
      </xdr:nvSpPr>
      <xdr:spPr>
        <a:xfrm>
          <a:off x="8146143" y="5878285"/>
          <a:ext cx="2027464" cy="701168"/>
        </a:xfrm>
        <a:prstGeom prst="wedgeRectCallout">
          <a:avLst>
            <a:gd name="adj1" fmla="val -51458"/>
            <a:gd name="adj2" fmla="val -119694"/>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記入内容になんらかの説明 が必要な場合は備考欄にて 説明すること。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843643</xdr:colOff>
      <xdr:row>36</xdr:row>
      <xdr:rowOff>36285</xdr:rowOff>
    </xdr:from>
    <xdr:ext cx="2879766" cy="492571"/>
    <xdr:sp macro="" textlink="">
      <xdr:nvSpPr>
        <xdr:cNvPr id="11" name="四角形吹き出し 2">
          <a:extLst>
            <a:ext uri="{FF2B5EF4-FFF2-40B4-BE49-F238E27FC236}">
              <a16:creationId xmlns:a16="http://schemas.microsoft.com/office/drawing/2014/main" id="{00000000-0008-0000-0500-00000B000000}"/>
            </a:ext>
          </a:extLst>
        </xdr:cNvPr>
        <xdr:cNvSpPr/>
      </xdr:nvSpPr>
      <xdr:spPr>
        <a:xfrm>
          <a:off x="5116286" y="9978571"/>
          <a:ext cx="2879766" cy="492571"/>
        </a:xfrm>
        <a:prstGeom prst="wedgeRectCallout">
          <a:avLst>
            <a:gd name="adj1" fmla="val -79748"/>
            <a:gd name="adj2" fmla="val 16463"/>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月給の場合は月給額を、年俸の場合は、 年俸</a:t>
          </a:r>
          <a:r>
            <a:rPr kumimoji="0" lang="en-US"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１２の金額を記入すること。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7</xdr:col>
      <xdr:colOff>127000</xdr:colOff>
      <xdr:row>36</xdr:row>
      <xdr:rowOff>217714</xdr:rowOff>
    </xdr:from>
    <xdr:ext cx="2546937" cy="492571"/>
    <xdr:sp macro="" textlink="">
      <xdr:nvSpPr>
        <xdr:cNvPr id="12" name="四角形吹き出し 2">
          <a:extLst>
            <a:ext uri="{FF2B5EF4-FFF2-40B4-BE49-F238E27FC236}">
              <a16:creationId xmlns:a16="http://schemas.microsoft.com/office/drawing/2014/main" id="{00000000-0008-0000-0500-00000C000000}"/>
            </a:ext>
          </a:extLst>
        </xdr:cNvPr>
        <xdr:cNvSpPr/>
      </xdr:nvSpPr>
      <xdr:spPr>
        <a:xfrm>
          <a:off x="8608786" y="10160000"/>
          <a:ext cx="2546937" cy="492571"/>
        </a:xfrm>
        <a:prstGeom prst="wedgeRectCallout">
          <a:avLst>
            <a:gd name="adj1" fmla="val -49857"/>
            <a:gd name="adj2" fmla="val 140847"/>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年俸の場合など、月給額の計算の根拠を記入すること。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934357</xdr:colOff>
      <xdr:row>44</xdr:row>
      <xdr:rowOff>99786</xdr:rowOff>
    </xdr:from>
    <xdr:ext cx="2566729" cy="492571"/>
    <xdr:sp macro="" textlink="">
      <xdr:nvSpPr>
        <xdr:cNvPr id="13" name="四角形吹き出し 2">
          <a:extLst>
            <a:ext uri="{FF2B5EF4-FFF2-40B4-BE49-F238E27FC236}">
              <a16:creationId xmlns:a16="http://schemas.microsoft.com/office/drawing/2014/main" id="{00000000-0008-0000-0500-00000D000000}"/>
            </a:ext>
          </a:extLst>
        </xdr:cNvPr>
        <xdr:cNvSpPr/>
      </xdr:nvSpPr>
      <xdr:spPr>
        <a:xfrm>
          <a:off x="5207000" y="11874500"/>
          <a:ext cx="2566729" cy="492571"/>
        </a:xfrm>
        <a:prstGeom prst="wedgeRectCallout">
          <a:avLst>
            <a:gd name="adj1" fmla="val -59305"/>
            <a:gd name="adj2" fmla="val -15311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給与額を入力すると人件費単価が自動計算される。</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272143</xdr:colOff>
      <xdr:row>43</xdr:row>
      <xdr:rowOff>99785</xdr:rowOff>
    </xdr:from>
    <xdr:ext cx="2825339" cy="892809"/>
    <xdr:sp macro="" textlink="">
      <xdr:nvSpPr>
        <xdr:cNvPr id="14" name="四角形吹き出し 2">
          <a:extLst>
            <a:ext uri="{FF2B5EF4-FFF2-40B4-BE49-F238E27FC236}">
              <a16:creationId xmlns:a16="http://schemas.microsoft.com/office/drawing/2014/main" id="{00000000-0008-0000-0500-00000E000000}"/>
            </a:ext>
          </a:extLst>
        </xdr:cNvPr>
        <xdr:cNvSpPr/>
      </xdr:nvSpPr>
      <xdr:spPr>
        <a:xfrm>
          <a:off x="526143" y="11629571"/>
          <a:ext cx="2825339" cy="892809"/>
        </a:xfrm>
        <a:prstGeom prst="wedgeRectCallout">
          <a:avLst>
            <a:gd name="adj1" fmla="val 31584"/>
            <a:gd name="adj2" fmla="val -7278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給与支払額のうち基本給、家族手当、住居手当、法定 福利費（事業主負担分）、管理職手当（技能職に対する 手当を含む）、通勤手当、賞与のみ。</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970643</xdr:colOff>
      <xdr:row>53</xdr:row>
      <xdr:rowOff>54428</xdr:rowOff>
    </xdr:from>
    <xdr:ext cx="2978727" cy="492571"/>
    <xdr:sp macro="" textlink="">
      <xdr:nvSpPr>
        <xdr:cNvPr id="15" name="四角形吹き出し 2">
          <a:extLst>
            <a:ext uri="{FF2B5EF4-FFF2-40B4-BE49-F238E27FC236}">
              <a16:creationId xmlns:a16="http://schemas.microsoft.com/office/drawing/2014/main" id="{00000000-0008-0000-0500-00000F000000}"/>
            </a:ext>
          </a:extLst>
        </xdr:cNvPr>
        <xdr:cNvSpPr/>
      </xdr:nvSpPr>
      <xdr:spPr>
        <a:xfrm>
          <a:off x="4163786" y="13906499"/>
          <a:ext cx="2978727" cy="492571"/>
        </a:xfrm>
        <a:prstGeom prst="wedgeRectCallout">
          <a:avLst>
            <a:gd name="adj1" fmla="val -55306"/>
            <a:gd name="adj2" fmla="val 76045"/>
          </a:avLst>
        </a:prstGeom>
        <a:solidFill>
          <a:srgbClr val="FFE7E7">
            <a:alpha val="90000"/>
          </a:srgbClr>
        </a:solidFill>
        <a:ln w="19050" cap="flat" cmpd="sng" algn="ctr">
          <a:solidFill>
            <a:srgbClr val="FF0000"/>
          </a:solidFill>
          <a:prstDash val="solid"/>
          <a:miter lim="800000"/>
        </a:ln>
        <a:effectLst/>
      </xdr:spPr>
      <xdr:txBody>
        <a:bodyPr vertOverflow="clip" horzOverflow="clip" wrap="square"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就業規則または個別の労働契約で定め られた所定労働時間を記入すること。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163285</xdr:colOff>
      <xdr:row>61</xdr:row>
      <xdr:rowOff>27214</xdr:rowOff>
    </xdr:from>
    <xdr:ext cx="2966357" cy="892809"/>
    <xdr:sp macro="" textlink="">
      <xdr:nvSpPr>
        <xdr:cNvPr id="16" name="四角形吹き出し 2">
          <a:extLst>
            <a:ext uri="{FF2B5EF4-FFF2-40B4-BE49-F238E27FC236}">
              <a16:creationId xmlns:a16="http://schemas.microsoft.com/office/drawing/2014/main" id="{00000000-0008-0000-0500-000010000000}"/>
            </a:ext>
          </a:extLst>
        </xdr:cNvPr>
        <xdr:cNvSpPr/>
      </xdr:nvSpPr>
      <xdr:spPr>
        <a:xfrm>
          <a:off x="163285" y="15711714"/>
          <a:ext cx="2966357" cy="892809"/>
        </a:xfrm>
        <a:prstGeom prst="wedgeRectCallout">
          <a:avLst>
            <a:gd name="adj1" fmla="val 40518"/>
            <a:gd name="adj2" fmla="val -105203"/>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給与支払額のうち基本給、家族手当、住居手当、法定 福利費（事業主負担分）、管理職手当（技能職に対する手当を含む）、通勤手当、賞与のみ。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1070429</xdr:colOff>
      <xdr:row>61</xdr:row>
      <xdr:rowOff>54429</xdr:rowOff>
    </xdr:from>
    <xdr:ext cx="2879766" cy="492571"/>
    <xdr:sp macro="" textlink="">
      <xdr:nvSpPr>
        <xdr:cNvPr id="17" name="四角形吹き出し 2">
          <a:extLst>
            <a:ext uri="{FF2B5EF4-FFF2-40B4-BE49-F238E27FC236}">
              <a16:creationId xmlns:a16="http://schemas.microsoft.com/office/drawing/2014/main" id="{00000000-0008-0000-0500-000011000000}"/>
            </a:ext>
          </a:extLst>
        </xdr:cNvPr>
        <xdr:cNvSpPr/>
      </xdr:nvSpPr>
      <xdr:spPr>
        <a:xfrm>
          <a:off x="4263572" y="15738929"/>
          <a:ext cx="2879766" cy="492571"/>
        </a:xfrm>
        <a:prstGeom prst="wedgeRectCallout">
          <a:avLst>
            <a:gd name="adj1" fmla="val -23705"/>
            <a:gd name="adj2" fmla="val -14193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給与額を入力すると人件費単価が自動計算される。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417286</xdr:colOff>
      <xdr:row>61</xdr:row>
      <xdr:rowOff>99786</xdr:rowOff>
    </xdr:from>
    <xdr:ext cx="2879766" cy="292452"/>
    <xdr:sp macro="" textlink="">
      <xdr:nvSpPr>
        <xdr:cNvPr id="18" name="四角形吹き出し 2">
          <a:extLst>
            <a:ext uri="{FF2B5EF4-FFF2-40B4-BE49-F238E27FC236}">
              <a16:creationId xmlns:a16="http://schemas.microsoft.com/office/drawing/2014/main" id="{00000000-0008-0000-0500-000012000000}"/>
            </a:ext>
          </a:extLst>
        </xdr:cNvPr>
        <xdr:cNvSpPr/>
      </xdr:nvSpPr>
      <xdr:spPr>
        <a:xfrm>
          <a:off x="7511143" y="15784286"/>
          <a:ext cx="2879766" cy="292452"/>
        </a:xfrm>
        <a:prstGeom prst="wedgeRectCallout">
          <a:avLst>
            <a:gd name="adj1" fmla="val 30161"/>
            <a:gd name="adj2" fmla="val -25527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日給額の算出根拠を記入すること。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239059</xdr:colOff>
      <xdr:row>3</xdr:row>
      <xdr:rowOff>119531</xdr:rowOff>
    </xdr:from>
    <xdr:to>
      <xdr:col>1</xdr:col>
      <xdr:colOff>1023471</xdr:colOff>
      <xdr:row>4</xdr:row>
      <xdr:rowOff>179296</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239059" y="1397002"/>
          <a:ext cx="3518647" cy="485588"/>
        </a:xfrm>
        <a:prstGeom prst="wedgeRectCallout">
          <a:avLst>
            <a:gd name="adj1" fmla="val 113137"/>
            <a:gd name="adj2" fmla="val -77500"/>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別添１（事業者基本情報）の情報が反映される。</a:t>
          </a:r>
        </a:p>
      </xdr:txBody>
    </xdr:sp>
    <xdr:clientData/>
  </xdr:twoCellAnchor>
  <xdr:twoCellAnchor>
    <xdr:from>
      <xdr:col>0</xdr:col>
      <xdr:colOff>732118</xdr:colOff>
      <xdr:row>10</xdr:row>
      <xdr:rowOff>239058</xdr:rowOff>
    </xdr:from>
    <xdr:to>
      <xdr:col>1</xdr:col>
      <xdr:colOff>560295</xdr:colOff>
      <xdr:row>11</xdr:row>
      <xdr:rowOff>395941</xdr:rowOff>
    </xdr:to>
    <xdr:sp macro="" textlink="">
      <xdr:nvSpPr>
        <xdr:cNvPr id="4" name="吹き出し: 四角形 3">
          <a:extLst>
            <a:ext uri="{FF2B5EF4-FFF2-40B4-BE49-F238E27FC236}">
              <a16:creationId xmlns:a16="http://schemas.microsoft.com/office/drawing/2014/main" id="{00000000-0008-0000-0600-000004000000}"/>
            </a:ext>
          </a:extLst>
        </xdr:cNvPr>
        <xdr:cNvSpPr/>
      </xdr:nvSpPr>
      <xdr:spPr>
        <a:xfrm>
          <a:off x="732118" y="4654176"/>
          <a:ext cx="2562412" cy="649941"/>
        </a:xfrm>
        <a:prstGeom prst="wedgeRectCallout">
          <a:avLst>
            <a:gd name="adj1" fmla="val 47320"/>
            <a:gd name="adj2" fmla="val -163654"/>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人件費単価計算書に記入された人員からプルダウンで選択すること。</a:t>
          </a:r>
        </a:p>
      </xdr:txBody>
    </xdr:sp>
    <xdr:clientData/>
  </xdr:twoCellAnchor>
  <xdr:twoCellAnchor>
    <xdr:from>
      <xdr:col>2</xdr:col>
      <xdr:colOff>694765</xdr:colOff>
      <xdr:row>10</xdr:row>
      <xdr:rowOff>134470</xdr:rowOff>
    </xdr:from>
    <xdr:to>
      <xdr:col>4</xdr:col>
      <xdr:colOff>552824</xdr:colOff>
      <xdr:row>11</xdr:row>
      <xdr:rowOff>291353</xdr:rowOff>
    </xdr:to>
    <xdr:sp macro="" textlink="">
      <xdr:nvSpPr>
        <xdr:cNvPr id="5" name="吹き出し: 四角形 4">
          <a:extLst>
            <a:ext uri="{FF2B5EF4-FFF2-40B4-BE49-F238E27FC236}">
              <a16:creationId xmlns:a16="http://schemas.microsoft.com/office/drawing/2014/main" id="{00000000-0008-0000-0600-000005000000}"/>
            </a:ext>
          </a:extLst>
        </xdr:cNvPr>
        <xdr:cNvSpPr/>
      </xdr:nvSpPr>
      <xdr:spPr>
        <a:xfrm>
          <a:off x="4624294" y="4549588"/>
          <a:ext cx="2547471" cy="649941"/>
        </a:xfrm>
        <a:prstGeom prst="wedgeRectCallout">
          <a:avLst>
            <a:gd name="adj1" fmla="val -5450"/>
            <a:gd name="adj2" fmla="val -161355"/>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事業完了までに必要な工数を「時間」単位で記入すること。</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7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700-000003000000}"/>
            </a:ext>
          </a:extLst>
        </xdr:cNvPr>
        <xdr:cNvGrpSpPr/>
      </xdr:nvGrpSpPr>
      <xdr:grpSpPr>
        <a:xfrm>
          <a:off x="5492111" y="732577"/>
          <a:ext cx="200025" cy="77470"/>
          <a:chOff x="0" y="0"/>
          <a:chExt cx="200025" cy="77470"/>
        </a:xfrm>
      </xdr:grpSpPr>
      <xdr:sp macro="" textlink="">
        <xdr:nvSpPr>
          <xdr:cNvPr id="4" name="Shape 4">
            <a:extLst>
              <a:ext uri="{FF2B5EF4-FFF2-40B4-BE49-F238E27FC236}">
                <a16:creationId xmlns:a16="http://schemas.microsoft.com/office/drawing/2014/main" id="{00000000-0008-0000-07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7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700-000006000000}"/>
            </a:ext>
          </a:extLst>
        </xdr:cNvPr>
        <xdr:cNvGrpSpPr/>
      </xdr:nvGrpSpPr>
      <xdr:grpSpPr>
        <a:xfrm>
          <a:off x="460292" y="717804"/>
          <a:ext cx="1972310" cy="87630"/>
          <a:chOff x="0" y="0"/>
          <a:chExt cx="1972310" cy="87630"/>
        </a:xfrm>
      </xdr:grpSpPr>
      <xdr:sp macro="" textlink="">
        <xdr:nvSpPr>
          <xdr:cNvPr id="7" name="Shape 7">
            <a:extLst>
              <a:ext uri="{FF2B5EF4-FFF2-40B4-BE49-F238E27FC236}">
                <a16:creationId xmlns:a16="http://schemas.microsoft.com/office/drawing/2014/main" id="{00000000-0008-0000-07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7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view="pageBreakPreview" topLeftCell="A8" zoomScale="85" zoomScaleNormal="85" zoomScaleSheetLayoutView="85" workbookViewId="0">
      <selection sqref="A1:D1"/>
    </sheetView>
  </sheetViews>
  <sheetFormatPr defaultColWidth="8.08203125" defaultRowHeight="13"/>
  <cols>
    <col min="1" max="1" width="4.58203125" style="1" customWidth="1"/>
    <col min="2" max="2" width="27.58203125" style="1" bestFit="1" customWidth="1"/>
    <col min="3" max="3" width="10.08203125" style="1" customWidth="1"/>
    <col min="4" max="4" width="62.08203125" style="1" customWidth="1"/>
    <col min="5" max="16384" width="8.08203125" style="1"/>
  </cols>
  <sheetData>
    <row r="1" spans="1:4" ht="30" customHeight="1">
      <c r="A1" s="219" t="s">
        <v>277</v>
      </c>
      <c r="B1" s="220"/>
      <c r="C1" s="220"/>
      <c r="D1" s="220"/>
    </row>
    <row r="2" spans="1:4" ht="53.4" customHeight="1">
      <c r="A2" s="2" t="s">
        <v>0</v>
      </c>
      <c r="B2" s="3" t="s">
        <v>1</v>
      </c>
      <c r="C2" s="4" t="s">
        <v>2</v>
      </c>
      <c r="D2" s="5" t="s">
        <v>3</v>
      </c>
    </row>
    <row r="3" spans="1:4" ht="70.5" customHeight="1">
      <c r="A3" s="6" t="s">
        <v>4</v>
      </c>
      <c r="B3" s="201" t="s">
        <v>5</v>
      </c>
      <c r="C3" s="7" t="s">
        <v>6</v>
      </c>
      <c r="D3" s="8"/>
    </row>
    <row r="4" spans="1:4" ht="71.400000000000006" customHeight="1">
      <c r="A4" s="9" t="s">
        <v>7</v>
      </c>
      <c r="B4" s="202" t="s">
        <v>184</v>
      </c>
      <c r="C4" s="7" t="s">
        <v>8</v>
      </c>
      <c r="D4" s="10" t="s">
        <v>9</v>
      </c>
    </row>
    <row r="5" spans="1:4" ht="71.400000000000006" customHeight="1">
      <c r="A5" s="6" t="s">
        <v>10</v>
      </c>
      <c r="B5" s="11" t="s">
        <v>185</v>
      </c>
      <c r="C5" s="12" t="s">
        <v>11</v>
      </c>
      <c r="D5" s="8" t="s">
        <v>12</v>
      </c>
    </row>
    <row r="6" spans="1:4" ht="51" customHeight="1">
      <c r="A6" s="9" t="s">
        <v>13</v>
      </c>
      <c r="B6" s="203" t="s">
        <v>186</v>
      </c>
      <c r="C6" s="13" t="s">
        <v>14</v>
      </c>
      <c r="D6" s="14"/>
    </row>
    <row r="7" spans="1:4" ht="69.900000000000006" customHeight="1">
      <c r="A7" s="6" t="s">
        <v>15</v>
      </c>
      <c r="B7" s="11" t="s">
        <v>187</v>
      </c>
      <c r="C7" s="7" t="s">
        <v>16</v>
      </c>
      <c r="D7" s="8" t="s">
        <v>17</v>
      </c>
    </row>
    <row r="8" spans="1:4" ht="66.900000000000006" customHeight="1">
      <c r="A8" s="6" t="s">
        <v>18</v>
      </c>
      <c r="B8" s="204" t="s">
        <v>19</v>
      </c>
      <c r="C8" s="7" t="s">
        <v>20</v>
      </c>
      <c r="D8" s="8" t="s">
        <v>21</v>
      </c>
    </row>
    <row r="9" spans="1:4" ht="70.5" customHeight="1">
      <c r="A9" s="6" t="s">
        <v>22</v>
      </c>
      <c r="B9" s="199" t="s">
        <v>253</v>
      </c>
      <c r="C9" s="7" t="s">
        <v>23</v>
      </c>
      <c r="D9" s="15" t="s">
        <v>24</v>
      </c>
    </row>
    <row r="10" spans="1:4" ht="72" customHeight="1">
      <c r="A10" s="6" t="s">
        <v>25</v>
      </c>
      <c r="B10" s="200" t="s">
        <v>254</v>
      </c>
      <c r="C10" s="7" t="s">
        <v>26</v>
      </c>
      <c r="D10" s="15" t="s">
        <v>24</v>
      </c>
    </row>
    <row r="11" spans="1:4" ht="72" customHeight="1">
      <c r="A11" s="205" t="s">
        <v>260</v>
      </c>
      <c r="B11" s="208" t="s">
        <v>261</v>
      </c>
      <c r="C11" s="206" t="s">
        <v>262</v>
      </c>
      <c r="D11" s="207" t="s">
        <v>27</v>
      </c>
    </row>
    <row r="12" spans="1:4" ht="71.150000000000006" customHeight="1" thickBot="1">
      <c r="A12" s="16" t="s">
        <v>263</v>
      </c>
      <c r="B12" s="17" t="s">
        <v>279</v>
      </c>
      <c r="C12" s="18" t="s">
        <v>11</v>
      </c>
      <c r="D12" s="19" t="s">
        <v>264</v>
      </c>
    </row>
    <row r="13" spans="1:4" ht="19.25" customHeight="1">
      <c r="A13" s="1" t="s">
        <v>265</v>
      </c>
      <c r="B13" s="209"/>
      <c r="C13" s="210"/>
      <c r="D13" s="211"/>
    </row>
    <row r="14" spans="1:4" ht="19.25" customHeight="1">
      <c r="A14" s="1" t="s">
        <v>266</v>
      </c>
      <c r="B14" s="209"/>
      <c r="C14" s="210"/>
      <c r="D14" s="211"/>
    </row>
    <row r="15" spans="1:4" ht="19.5" customHeight="1"/>
  </sheetData>
  <mergeCells count="1">
    <mergeCell ref="A1:D1"/>
  </mergeCells>
  <phoneticPr fontId="6"/>
  <hyperlinks>
    <hyperlink ref="B8" location="'別添　役員名簿'!A1" display="役員名簿" xr:uid="{00000000-0004-0000-0000-000000000000}"/>
    <hyperlink ref="B3" location="'別添１　事業者基本情報'!A1" display="事業者基本情報" xr:uid="{00000000-0004-0000-0000-000001000000}"/>
    <hyperlink ref="B6" location="'様式第１　交付申請書'!A1" display="交付申請書" xr:uid="{00000000-0004-0000-0000-000002000000}"/>
    <hyperlink ref="B9" location="'別添２－１人件費単価計算書'!A1" display="'別添２－１人件費単価計算書'!A1" xr:uid="{00000000-0004-0000-0000-000003000000}"/>
    <hyperlink ref="B10" location="'別添２－２　人件費計算根拠'!A1" display="'別添２－２　人件費計算根拠'!A1" xr:uid="{00000000-0004-0000-0000-000004000000}"/>
    <hyperlink ref="B4" location="'別添２　支出計画書'!A1" display="支出計画書" xr:uid="{00000000-0004-0000-0000-000005000000}"/>
  </hyperlink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showGridLines="0" view="pageBreakPreview" topLeftCell="A20" zoomScale="86" zoomScaleNormal="86" zoomScaleSheetLayoutView="86" workbookViewId="0">
      <selection activeCell="E34" sqref="E34"/>
    </sheetView>
  </sheetViews>
  <sheetFormatPr defaultColWidth="8.08203125" defaultRowHeight="24" customHeight="1"/>
  <cols>
    <col min="1" max="1" width="9.08203125" style="1" customWidth="1"/>
    <col min="2" max="2" width="38.08203125" style="1" customWidth="1"/>
    <col min="3" max="3" width="50.08203125" style="1" customWidth="1"/>
    <col min="4" max="16384" width="8.08203125" style="1"/>
  </cols>
  <sheetData>
    <row r="1" spans="1:4" ht="13.5" customHeight="1">
      <c r="A1" s="20" t="s">
        <v>28</v>
      </c>
    </row>
    <row r="2" spans="1:4" ht="22.25" customHeight="1">
      <c r="A2" s="228" t="s">
        <v>182</v>
      </c>
      <c r="B2" s="229"/>
      <c r="C2" s="230"/>
    </row>
    <row r="3" spans="1:4" ht="21" customHeight="1">
      <c r="A3" s="223" t="s">
        <v>29</v>
      </c>
      <c r="B3" s="21" t="s">
        <v>30</v>
      </c>
      <c r="C3" s="177" t="s">
        <v>188</v>
      </c>
      <c r="D3" s="1" t="s">
        <v>31</v>
      </c>
    </row>
    <row r="4" spans="1:4" ht="36.65" customHeight="1">
      <c r="A4" s="224"/>
      <c r="B4" s="22" t="s">
        <v>32</v>
      </c>
      <c r="C4" s="178" t="s">
        <v>189</v>
      </c>
      <c r="D4" s="1" t="s">
        <v>31</v>
      </c>
    </row>
    <row r="5" spans="1:4" ht="24" customHeight="1">
      <c r="A5" s="224"/>
      <c r="B5" s="21" t="s">
        <v>33</v>
      </c>
      <c r="C5" s="177" t="s">
        <v>190</v>
      </c>
      <c r="D5" s="1" t="s">
        <v>34</v>
      </c>
    </row>
    <row r="6" spans="1:4" ht="22.5" customHeight="1">
      <c r="A6" s="224"/>
      <c r="B6" s="21" t="s">
        <v>35</v>
      </c>
      <c r="C6" s="177" t="s">
        <v>191</v>
      </c>
      <c r="D6" s="1" t="s">
        <v>34</v>
      </c>
    </row>
    <row r="7" spans="1:4" ht="22.5" customHeight="1">
      <c r="A7" s="224"/>
      <c r="B7" s="21" t="s">
        <v>36</v>
      </c>
      <c r="C7" s="179" t="s">
        <v>192</v>
      </c>
      <c r="D7" s="1" t="s">
        <v>37</v>
      </c>
    </row>
    <row r="8" spans="1:4" ht="23.15" customHeight="1">
      <c r="A8" s="225"/>
      <c r="B8" s="21" t="s">
        <v>38</v>
      </c>
      <c r="C8" s="180" t="s">
        <v>193</v>
      </c>
      <c r="D8" s="1" t="s">
        <v>39</v>
      </c>
    </row>
    <row r="9" spans="1:4" ht="7.5" customHeight="1">
      <c r="A9" s="23"/>
      <c r="C9" s="23"/>
    </row>
    <row r="10" spans="1:4" ht="23.4" customHeight="1">
      <c r="A10" s="228" t="s">
        <v>183</v>
      </c>
      <c r="B10" s="229"/>
      <c r="C10" s="230"/>
    </row>
    <row r="11" spans="1:4" ht="21.65" customHeight="1">
      <c r="A11" s="223" t="s">
        <v>40</v>
      </c>
      <c r="B11" s="21" t="s">
        <v>41</v>
      </c>
      <c r="C11" s="177" t="s">
        <v>194</v>
      </c>
    </row>
    <row r="12" spans="1:4" ht="23.15" customHeight="1">
      <c r="A12" s="224"/>
      <c r="B12" s="24" t="s">
        <v>42</v>
      </c>
      <c r="C12" s="181" t="s">
        <v>195</v>
      </c>
      <c r="D12" s="1" t="s">
        <v>43</v>
      </c>
    </row>
    <row r="13" spans="1:4" ht="22.5" customHeight="1">
      <c r="A13" s="224"/>
      <c r="B13" s="25" t="s">
        <v>44</v>
      </c>
      <c r="C13" s="182" t="s">
        <v>196</v>
      </c>
    </row>
    <row r="14" spans="1:4" ht="22.5" customHeight="1">
      <c r="A14" s="224"/>
      <c r="B14" s="25" t="s">
        <v>45</v>
      </c>
      <c r="C14" s="182" t="s">
        <v>197</v>
      </c>
      <c r="D14" s="1" t="s">
        <v>46</v>
      </c>
    </row>
    <row r="15" spans="1:4" ht="23.15" customHeight="1">
      <c r="A15" s="224"/>
      <c r="B15" s="26" t="s">
        <v>47</v>
      </c>
      <c r="C15" s="183" t="s">
        <v>198</v>
      </c>
    </row>
    <row r="16" spans="1:4" ht="22.5" customHeight="1">
      <c r="A16" s="224"/>
      <c r="B16" s="24" t="s">
        <v>48</v>
      </c>
      <c r="C16" s="181" t="s">
        <v>195</v>
      </c>
    </row>
    <row r="17" spans="1:4" ht="21.65" customHeight="1">
      <c r="A17" s="224"/>
      <c r="B17" s="25" t="s">
        <v>49</v>
      </c>
      <c r="C17" s="182" t="s">
        <v>199</v>
      </c>
    </row>
    <row r="18" spans="1:4" ht="23.15" customHeight="1">
      <c r="A18" s="224"/>
      <c r="B18" s="25" t="s">
        <v>50</v>
      </c>
      <c r="C18" s="182" t="s">
        <v>197</v>
      </c>
      <c r="D18" s="1" t="s">
        <v>46</v>
      </c>
    </row>
    <row r="19" spans="1:4" ht="22.5" customHeight="1">
      <c r="A19" s="224"/>
      <c r="B19" s="26" t="s">
        <v>51</v>
      </c>
      <c r="C19" s="183" t="s">
        <v>198</v>
      </c>
    </row>
    <row r="20" spans="1:4" ht="22.5" customHeight="1">
      <c r="A20" s="224"/>
      <c r="B20" s="24" t="s">
        <v>52</v>
      </c>
      <c r="C20" s="181" t="s">
        <v>195</v>
      </c>
    </row>
    <row r="21" spans="1:4" ht="22.5" customHeight="1">
      <c r="A21" s="224"/>
      <c r="B21" s="25" t="s">
        <v>53</v>
      </c>
      <c r="C21" s="182" t="s">
        <v>200</v>
      </c>
    </row>
    <row r="22" spans="1:4" ht="22.5" customHeight="1">
      <c r="A22" s="224"/>
      <c r="B22" s="25" t="s">
        <v>54</v>
      </c>
      <c r="C22" s="182" t="s">
        <v>197</v>
      </c>
      <c r="D22" s="1" t="s">
        <v>46</v>
      </c>
    </row>
    <row r="23" spans="1:4" ht="22.5" customHeight="1">
      <c r="A23" s="224"/>
      <c r="B23" s="26" t="s">
        <v>55</v>
      </c>
      <c r="C23" s="183" t="s">
        <v>198</v>
      </c>
    </row>
    <row r="24" spans="1:4" ht="22.5" customHeight="1">
      <c r="A24" s="224"/>
      <c r="B24" s="231" t="s">
        <v>56</v>
      </c>
      <c r="C24" s="27" t="s">
        <v>57</v>
      </c>
    </row>
    <row r="25" spans="1:4" ht="23.15" customHeight="1">
      <c r="A25" s="224"/>
      <c r="B25" s="232"/>
      <c r="C25" s="184" t="s">
        <v>201</v>
      </c>
      <c r="D25" s="1" t="s">
        <v>58</v>
      </c>
    </row>
    <row r="26" spans="1:4" ht="38.4" customHeight="1">
      <c r="A26" s="225"/>
      <c r="B26" s="233"/>
      <c r="C26" s="185" t="s">
        <v>202</v>
      </c>
    </row>
    <row r="27" spans="1:4" ht="7.5" customHeight="1">
      <c r="A27" s="28"/>
      <c r="C27" s="166"/>
    </row>
    <row r="28" spans="1:4" ht="4.75" customHeight="1">
      <c r="A28" s="20"/>
      <c r="C28" s="166"/>
    </row>
    <row r="29" spans="1:4" ht="30" customHeight="1">
      <c r="A29" s="223" t="s">
        <v>59</v>
      </c>
      <c r="B29" s="226" t="s">
        <v>60</v>
      </c>
      <c r="C29" s="222"/>
    </row>
    <row r="30" spans="1:4" ht="24.65" customHeight="1">
      <c r="A30" s="224"/>
      <c r="B30" s="212" t="s">
        <v>61</v>
      </c>
      <c r="C30" s="168"/>
    </row>
    <row r="31" spans="1:4" ht="24.65" customHeight="1">
      <c r="A31" s="224"/>
      <c r="B31" s="213" t="s">
        <v>62</v>
      </c>
      <c r="C31" s="170"/>
    </row>
    <row r="32" spans="1:4" ht="56" customHeight="1">
      <c r="A32" s="224"/>
      <c r="B32" s="227" t="s">
        <v>63</v>
      </c>
      <c r="C32" s="222"/>
    </row>
    <row r="33" spans="1:3" ht="25.25" customHeight="1">
      <c r="A33" s="224"/>
      <c r="B33" s="167" t="s">
        <v>64</v>
      </c>
      <c r="C33" s="168"/>
    </row>
    <row r="34" spans="1:3" ht="25.25" customHeight="1">
      <c r="A34" s="224"/>
      <c r="B34" s="169" t="s">
        <v>65</v>
      </c>
      <c r="C34" s="214"/>
    </row>
    <row r="35" spans="1:3" ht="138" customHeight="1">
      <c r="A35" s="224"/>
      <c r="B35" s="221" t="s">
        <v>283</v>
      </c>
      <c r="C35" s="222"/>
    </row>
    <row r="36" spans="1:3" ht="51.65" customHeight="1">
      <c r="A36" s="224"/>
      <c r="B36" s="234" t="s">
        <v>272</v>
      </c>
      <c r="C36" s="235"/>
    </row>
    <row r="37" spans="1:3" ht="24.65" customHeight="1">
      <c r="A37" s="225"/>
      <c r="B37" s="217" t="s">
        <v>267</v>
      </c>
      <c r="C37" s="218"/>
    </row>
  </sheetData>
  <mergeCells count="10">
    <mergeCell ref="B35:C35"/>
    <mergeCell ref="A29:A37"/>
    <mergeCell ref="B29:C29"/>
    <mergeCell ref="B32:C32"/>
    <mergeCell ref="A2:C2"/>
    <mergeCell ref="A3:A8"/>
    <mergeCell ref="A10:C10"/>
    <mergeCell ref="A11:A26"/>
    <mergeCell ref="B24:B26"/>
    <mergeCell ref="B36:C36"/>
  </mergeCells>
  <phoneticPr fontId="6"/>
  <conditionalFormatting sqref="C3:C8">
    <cfRule type="cellIs" dxfId="17" priority="2" operator="equal">
      <formula>""</formula>
    </cfRule>
  </conditionalFormatting>
  <conditionalFormatting sqref="C11:C23">
    <cfRule type="cellIs" dxfId="16" priority="1" operator="equal">
      <formula>""</formula>
    </cfRule>
  </conditionalFormatting>
  <pageMargins left="0.7" right="0.7" top="0.75" bottom="0.75" header="0.3" footer="0.3"/>
  <pageSetup paperSize="9" scale="71" orientation="portrait" r:id="rId1"/>
  <rowBreaks count="1" manualBreakCount="1">
    <brk id="39" max="16383" man="1"/>
  </rowBreaks>
  <colBreaks count="1" manualBreakCount="1">
    <brk id="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228600</xdr:colOff>
                    <xdr:row>28</xdr:row>
                    <xdr:rowOff>298450</xdr:rowOff>
                  </from>
                  <to>
                    <xdr:col>1</xdr:col>
                    <xdr:colOff>609600</xdr:colOff>
                    <xdr:row>30</xdr:row>
                    <xdr:rowOff>76200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228600</xdr:colOff>
                    <xdr:row>29</xdr:row>
                    <xdr:rowOff>254000</xdr:rowOff>
                  </from>
                  <to>
                    <xdr:col>1</xdr:col>
                    <xdr:colOff>609600</xdr:colOff>
                    <xdr:row>31</xdr:row>
                    <xdr:rowOff>82550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228600</xdr:colOff>
                    <xdr:row>32</xdr:row>
                    <xdr:rowOff>260350</xdr:rowOff>
                  </from>
                  <to>
                    <xdr:col>1</xdr:col>
                    <xdr:colOff>520700</xdr:colOff>
                    <xdr:row>34</xdr:row>
                    <xdr:rowOff>101600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228600</xdr:colOff>
                    <xdr:row>31</xdr:row>
                    <xdr:rowOff>635000</xdr:rowOff>
                  </from>
                  <to>
                    <xdr:col>1</xdr:col>
                    <xdr:colOff>615950</xdr:colOff>
                    <xdr:row>33</xdr:row>
                    <xdr:rowOff>76200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xdr:col>
                    <xdr:colOff>266700</xdr:colOff>
                    <xdr:row>35</xdr:row>
                    <xdr:rowOff>38100</xdr:rowOff>
                  </from>
                  <to>
                    <xdr:col>1</xdr:col>
                    <xdr:colOff>603250</xdr:colOff>
                    <xdr:row>35</xdr:row>
                    <xdr:rowOff>292100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xdr:col>
                    <xdr:colOff>266700</xdr:colOff>
                    <xdr:row>36</xdr:row>
                    <xdr:rowOff>38100</xdr:rowOff>
                  </from>
                  <to>
                    <xdr:col>1</xdr:col>
                    <xdr:colOff>603250</xdr:colOff>
                    <xdr:row>36</xdr:row>
                    <xdr:rowOff>292100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1</xdr:col>
                    <xdr:colOff>558800</xdr:colOff>
                    <xdr:row>35</xdr:row>
                    <xdr:rowOff>374650</xdr:rowOff>
                  </from>
                  <to>
                    <xdr:col>1</xdr:col>
                    <xdr:colOff>889000</xdr:colOff>
                    <xdr:row>35</xdr:row>
                    <xdr:rowOff>622300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1</xdr:col>
                    <xdr:colOff>1790700</xdr:colOff>
                    <xdr:row>35</xdr:row>
                    <xdr:rowOff>374650</xdr:rowOff>
                  </from>
                  <to>
                    <xdr:col>1</xdr:col>
                    <xdr:colOff>2127250</xdr:colOff>
                    <xdr:row>35</xdr:row>
                    <xdr:rowOff>622300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2</xdr:col>
                    <xdr:colOff>387350</xdr:colOff>
                    <xdr:row>35</xdr:row>
                    <xdr:rowOff>355600</xdr:rowOff>
                  </from>
                  <to>
                    <xdr:col>2</xdr:col>
                    <xdr:colOff>723900</xdr:colOff>
                    <xdr:row>35</xdr:row>
                    <xdr:rowOff>609600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5"/>
  <sheetViews>
    <sheetView view="pageBreakPreview" zoomScale="60" zoomScaleNormal="65" workbookViewId="0">
      <selection activeCell="B1" sqref="B1"/>
    </sheetView>
  </sheetViews>
  <sheetFormatPr defaultColWidth="8.08203125" defaultRowHeight="13"/>
  <cols>
    <col min="1" max="1" width="6.58203125" style="42" customWidth="1"/>
    <col min="2" max="2" width="28.58203125" style="42" customWidth="1"/>
    <col min="3" max="3" width="41.08203125" style="42" customWidth="1"/>
    <col min="4" max="4" width="45.9140625" style="42" customWidth="1"/>
    <col min="5" max="5" width="18.9140625" style="66" customWidth="1"/>
    <col min="6" max="14" width="8.08203125" style="42"/>
    <col min="15" max="15" width="8.9140625" style="42" customWidth="1"/>
    <col min="16" max="16" width="12.58203125" style="42" hidden="1" customWidth="1"/>
    <col min="17" max="17" width="11.6640625" style="42" hidden="1" customWidth="1"/>
    <col min="18" max="18" width="11.08203125" style="42" hidden="1" customWidth="1"/>
    <col min="19" max="19" width="7.6640625" style="42" hidden="1" customWidth="1"/>
    <col min="20" max="20" width="8.5" style="42" hidden="1" customWidth="1"/>
    <col min="21" max="21" width="9.6640625" style="42" hidden="1" customWidth="1"/>
    <col min="22" max="16384" width="8.08203125" style="42"/>
  </cols>
  <sheetData>
    <row r="1" spans="1:21" s="32" customFormat="1" ht="27" customHeight="1">
      <c r="A1" s="29" t="s">
        <v>66</v>
      </c>
      <c r="B1" s="30"/>
      <c r="C1" s="30"/>
      <c r="D1" s="30"/>
      <c r="E1" s="31"/>
    </row>
    <row r="2" spans="1:21" s="32" customFormat="1" ht="6.75" customHeight="1">
      <c r="A2" s="29"/>
      <c r="B2" s="30"/>
      <c r="C2" s="30"/>
      <c r="D2" s="30"/>
      <c r="E2" s="31"/>
    </row>
    <row r="3" spans="1:21" s="32" customFormat="1" ht="22.5" customHeight="1">
      <c r="A3" s="241" t="s">
        <v>67</v>
      </c>
      <c r="B3" s="242"/>
      <c r="C3" s="236" t="s">
        <v>68</v>
      </c>
      <c r="D3" s="237"/>
      <c r="E3" s="31"/>
      <c r="F3" s="33" t="s">
        <v>274</v>
      </c>
    </row>
    <row r="4" spans="1:21" s="32" customFormat="1" ht="36.9" customHeight="1">
      <c r="A4" s="243" t="s">
        <v>268</v>
      </c>
      <c r="B4" s="244"/>
      <c r="C4" s="238" t="str">
        <f>'別添１　事業者基本情報'!C3</f>
        <v>株式会社●●●</v>
      </c>
      <c r="D4" s="239"/>
      <c r="E4" s="31"/>
      <c r="F4" s="34" t="s">
        <v>69</v>
      </c>
    </row>
    <row r="5" spans="1:21" s="32" customFormat="1" ht="8.15" customHeight="1">
      <c r="A5" s="29"/>
      <c r="B5" s="30"/>
      <c r="C5" s="30"/>
      <c r="D5" s="30"/>
      <c r="E5" s="31"/>
    </row>
    <row r="6" spans="1:21" s="32" customFormat="1" ht="24" customHeight="1">
      <c r="A6" s="35" t="s">
        <v>70</v>
      </c>
      <c r="B6" s="35" t="s">
        <v>71</v>
      </c>
      <c r="C6" s="30"/>
      <c r="D6" s="30"/>
      <c r="E6" s="31"/>
    </row>
    <row r="7" spans="1:21" s="32" customFormat="1" ht="39.9" customHeight="1">
      <c r="A7" s="36">
        <f>IFERROR(VLOOKUP(A4,P10:R12,2,FALSE),"")</f>
        <v>0.5</v>
      </c>
      <c r="B7" s="37">
        <f>IFERROR(VLOOKUP(A4,P10:R12,3,FALSE),"")</f>
        <v>50000000</v>
      </c>
      <c r="C7" s="30"/>
      <c r="D7" s="30"/>
      <c r="E7" s="31"/>
    </row>
    <row r="8" spans="1:21" s="32" customFormat="1" ht="13.4" customHeight="1">
      <c r="A8" s="29"/>
      <c r="B8" s="30"/>
      <c r="C8" s="30"/>
      <c r="D8" s="30"/>
      <c r="E8" s="31"/>
    </row>
    <row r="9" spans="1:21" ht="36.65" customHeight="1">
      <c r="A9" s="38"/>
      <c r="B9" s="38"/>
      <c r="C9" s="39"/>
      <c r="D9" s="40" t="s">
        <v>72</v>
      </c>
      <c r="E9" s="41">
        <f>SUMIF($B$16:$B$65,D9,$E$16:$E$65)</f>
        <v>8900000</v>
      </c>
      <c r="G9" s="43"/>
      <c r="H9" s="43"/>
      <c r="I9" s="43"/>
      <c r="P9" s="44" t="s">
        <v>73</v>
      </c>
      <c r="Q9" s="44" t="s">
        <v>70</v>
      </c>
      <c r="R9" s="44" t="s">
        <v>74</v>
      </c>
      <c r="S9" s="44"/>
      <c r="T9" s="44"/>
      <c r="U9" s="44"/>
    </row>
    <row r="10" spans="1:21" ht="35.15" customHeight="1">
      <c r="A10" s="38"/>
      <c r="B10" s="38"/>
      <c r="C10" s="39"/>
      <c r="D10" s="45" t="s">
        <v>75</v>
      </c>
      <c r="E10" s="41">
        <f>SUMIF($B$16:$B$65,D10,$E$16:$E$65)</f>
        <v>15350000</v>
      </c>
      <c r="G10" s="43"/>
      <c r="H10" s="43"/>
      <c r="I10" s="43"/>
      <c r="P10" s="44" t="s">
        <v>77</v>
      </c>
      <c r="Q10" s="46">
        <v>0.66666666666666663</v>
      </c>
      <c r="R10" s="47">
        <v>50000000</v>
      </c>
      <c r="S10" s="44"/>
      <c r="T10" s="44"/>
      <c r="U10" s="44"/>
    </row>
    <row r="11" spans="1:21" ht="36.65" customHeight="1">
      <c r="A11" s="38"/>
      <c r="B11" s="38"/>
      <c r="C11" s="39"/>
      <c r="D11" s="40" t="s">
        <v>78</v>
      </c>
      <c r="E11" s="41">
        <f>SUMIF($B$16:$B$65,D11,$E$16:$E$65)</f>
        <v>4500000</v>
      </c>
      <c r="P11" s="44" t="s">
        <v>256</v>
      </c>
      <c r="Q11" s="46">
        <v>0.66666666666666663</v>
      </c>
      <c r="R11" s="47">
        <v>50000000</v>
      </c>
      <c r="S11" s="44"/>
      <c r="T11" s="44"/>
      <c r="U11" s="44"/>
    </row>
    <row r="12" spans="1:21" ht="36" customHeight="1" thickBot="1">
      <c r="A12" s="38"/>
      <c r="B12" s="38"/>
      <c r="C12" s="39"/>
      <c r="D12" s="48" t="s">
        <v>79</v>
      </c>
      <c r="E12" s="49">
        <f>SUMIF($B$16:$B$65,D12,$E$16:$E$65)</f>
        <v>3500000</v>
      </c>
      <c r="P12" s="44" t="s">
        <v>269</v>
      </c>
      <c r="Q12" s="46">
        <v>0.5</v>
      </c>
      <c r="R12" s="47">
        <v>50000000</v>
      </c>
      <c r="S12" s="44"/>
      <c r="T12" s="44" t="s">
        <v>76</v>
      </c>
      <c r="U12" s="44" t="s">
        <v>77</v>
      </c>
    </row>
    <row r="13" spans="1:21" ht="37.5" customHeight="1" thickTop="1">
      <c r="A13" s="38"/>
      <c r="B13" s="38"/>
      <c r="C13" s="50"/>
      <c r="D13" s="51" t="s">
        <v>81</v>
      </c>
      <c r="E13" s="52">
        <f>SUM(E9:E12)</f>
        <v>32250000</v>
      </c>
      <c r="P13" s="44"/>
      <c r="Q13" s="46"/>
      <c r="R13" s="47"/>
      <c r="S13" s="44"/>
      <c r="T13" s="44" t="s">
        <v>80</v>
      </c>
      <c r="U13" s="44" t="s">
        <v>256</v>
      </c>
    </row>
    <row r="14" spans="1:21">
      <c r="A14" s="38"/>
      <c r="B14" s="38"/>
      <c r="C14" s="38"/>
      <c r="D14" s="38"/>
      <c r="E14" s="53"/>
      <c r="P14" s="44"/>
      <c r="Q14" s="46"/>
      <c r="R14" s="47"/>
      <c r="S14" s="44"/>
      <c r="T14" s="44" t="s">
        <v>255</v>
      </c>
      <c r="U14" s="44" t="s">
        <v>268</v>
      </c>
    </row>
    <row r="15" spans="1:21" ht="42.9" customHeight="1">
      <c r="A15" s="54" t="s">
        <v>82</v>
      </c>
      <c r="B15" s="55" t="s">
        <v>83</v>
      </c>
      <c r="C15" s="55" t="s">
        <v>84</v>
      </c>
      <c r="D15" s="55" t="s">
        <v>85</v>
      </c>
      <c r="E15" s="56" t="s">
        <v>86</v>
      </c>
      <c r="P15" s="44"/>
      <c r="Q15" s="46"/>
      <c r="R15" s="47"/>
      <c r="S15" s="44"/>
      <c r="T15" s="44"/>
      <c r="U15" s="44"/>
    </row>
    <row r="16" spans="1:21" ht="40.5" customHeight="1">
      <c r="A16" s="57">
        <v>1</v>
      </c>
      <c r="B16" s="58" t="s">
        <v>219</v>
      </c>
      <c r="C16" s="143" t="s">
        <v>203</v>
      </c>
      <c r="D16" s="143" t="s">
        <v>204</v>
      </c>
      <c r="E16" s="143">
        <v>2000000</v>
      </c>
      <c r="F16" s="59" t="s">
        <v>87</v>
      </c>
      <c r="P16" s="44"/>
      <c r="Q16" s="46"/>
      <c r="R16" s="47"/>
      <c r="S16" s="44"/>
      <c r="T16" s="44"/>
      <c r="U16" s="44"/>
    </row>
    <row r="17" spans="1:21" ht="39.9" customHeight="1">
      <c r="A17" s="60">
        <v>2</v>
      </c>
      <c r="B17" s="58" t="s">
        <v>220</v>
      </c>
      <c r="C17" s="143" t="s">
        <v>205</v>
      </c>
      <c r="D17" s="143" t="s">
        <v>206</v>
      </c>
      <c r="E17" s="143">
        <v>350000</v>
      </c>
      <c r="F17" s="61" t="s">
        <v>88</v>
      </c>
      <c r="P17" s="44"/>
      <c r="Q17" s="46"/>
      <c r="R17" s="47"/>
      <c r="S17" s="44"/>
      <c r="T17" s="44"/>
      <c r="U17" s="44"/>
    </row>
    <row r="18" spans="1:21" ht="41.4" customHeight="1">
      <c r="A18" s="60">
        <v>3</v>
      </c>
      <c r="B18" s="58" t="s">
        <v>219</v>
      </c>
      <c r="C18" s="143" t="s">
        <v>207</v>
      </c>
      <c r="D18" s="143" t="s">
        <v>208</v>
      </c>
      <c r="E18" s="143">
        <v>1500000</v>
      </c>
      <c r="F18" s="240" t="s">
        <v>89</v>
      </c>
      <c r="G18" s="240"/>
      <c r="H18" s="240"/>
      <c r="I18" s="240"/>
      <c r="J18" s="240"/>
      <c r="K18" s="240"/>
    </row>
    <row r="19" spans="1:21" ht="40.5" customHeight="1">
      <c r="A19" s="60">
        <v>4</v>
      </c>
      <c r="B19" s="58" t="s">
        <v>220</v>
      </c>
      <c r="C19" s="143" t="s">
        <v>209</v>
      </c>
      <c r="D19" s="143" t="s">
        <v>210</v>
      </c>
      <c r="E19" s="143">
        <v>15000000</v>
      </c>
      <c r="F19" s="240"/>
      <c r="G19" s="240"/>
      <c r="H19" s="240"/>
      <c r="I19" s="240"/>
      <c r="J19" s="240"/>
      <c r="K19" s="240"/>
    </row>
    <row r="20" spans="1:21" ht="41.4" customHeight="1">
      <c r="A20" s="62">
        <v>5</v>
      </c>
      <c r="B20" s="58" t="s">
        <v>219</v>
      </c>
      <c r="C20" s="144" t="s">
        <v>211</v>
      </c>
      <c r="D20" s="144" t="s">
        <v>212</v>
      </c>
      <c r="E20" s="143">
        <v>400000</v>
      </c>
    </row>
    <row r="21" spans="1:21" ht="39.9" customHeight="1">
      <c r="A21" s="60">
        <v>6</v>
      </c>
      <c r="B21" s="58" t="s">
        <v>219</v>
      </c>
      <c r="C21" s="143" t="s">
        <v>213</v>
      </c>
      <c r="D21" s="143" t="s">
        <v>214</v>
      </c>
      <c r="E21" s="143">
        <v>5000000</v>
      </c>
    </row>
    <row r="22" spans="1:21" ht="40.5" customHeight="1">
      <c r="A22" s="60">
        <v>7</v>
      </c>
      <c r="B22" s="58" t="s">
        <v>221</v>
      </c>
      <c r="C22" s="143" t="s">
        <v>215</v>
      </c>
      <c r="D22" s="143" t="s">
        <v>216</v>
      </c>
      <c r="E22" s="143">
        <v>3500000</v>
      </c>
    </row>
    <row r="23" spans="1:21" ht="40.5" customHeight="1">
      <c r="A23" s="60">
        <v>8</v>
      </c>
      <c r="B23" s="58" t="s">
        <v>222</v>
      </c>
      <c r="C23" s="143" t="s">
        <v>217</v>
      </c>
      <c r="D23" s="143" t="s">
        <v>218</v>
      </c>
      <c r="E23" s="143">
        <v>4500000</v>
      </c>
    </row>
    <row r="24" spans="1:21" ht="42" customHeight="1">
      <c r="A24" s="60">
        <v>9</v>
      </c>
      <c r="B24" s="58"/>
      <c r="C24" s="58"/>
      <c r="D24" s="58"/>
      <c r="E24" s="58"/>
    </row>
    <row r="25" spans="1:21" ht="39.9" customHeight="1">
      <c r="A25" s="62">
        <v>10</v>
      </c>
      <c r="B25" s="58"/>
      <c r="C25" s="58"/>
      <c r="D25" s="58"/>
      <c r="E25" s="58"/>
    </row>
    <row r="26" spans="1:21" ht="39.9" customHeight="1">
      <c r="A26" s="60">
        <v>11</v>
      </c>
      <c r="B26" s="58"/>
      <c r="C26" s="58"/>
      <c r="D26" s="58"/>
      <c r="E26" s="58"/>
    </row>
    <row r="27" spans="1:21" ht="41.4" customHeight="1">
      <c r="A27" s="60">
        <v>12</v>
      </c>
      <c r="B27" s="58"/>
      <c r="C27" s="58"/>
      <c r="D27" s="58"/>
      <c r="E27" s="58"/>
    </row>
    <row r="28" spans="1:21" ht="39.9" customHeight="1">
      <c r="A28" s="60">
        <v>13</v>
      </c>
      <c r="B28" s="58"/>
      <c r="C28" s="58"/>
      <c r="D28" s="58"/>
      <c r="E28" s="58"/>
    </row>
    <row r="29" spans="1:21" ht="39.9" customHeight="1">
      <c r="A29" s="60">
        <v>14</v>
      </c>
      <c r="B29" s="58"/>
      <c r="C29" s="58"/>
      <c r="D29" s="58"/>
      <c r="E29" s="58"/>
    </row>
    <row r="30" spans="1:21" ht="41.4" customHeight="1">
      <c r="A30" s="60">
        <v>15</v>
      </c>
      <c r="B30" s="58"/>
      <c r="C30" s="58"/>
      <c r="D30" s="58"/>
      <c r="E30" s="58"/>
    </row>
    <row r="31" spans="1:21" ht="40.5" customHeight="1">
      <c r="A31" s="60">
        <v>16</v>
      </c>
      <c r="B31" s="58"/>
      <c r="C31" s="58"/>
      <c r="D31" s="58"/>
      <c r="E31" s="58"/>
    </row>
    <row r="32" spans="1:21" ht="41.4" customHeight="1">
      <c r="A32" s="60">
        <v>17</v>
      </c>
      <c r="B32" s="58"/>
      <c r="C32" s="58"/>
      <c r="D32" s="58"/>
      <c r="E32" s="58"/>
    </row>
    <row r="33" spans="1:5" ht="41.4" customHeight="1">
      <c r="A33" s="60">
        <v>18</v>
      </c>
      <c r="B33" s="58"/>
      <c r="C33" s="58"/>
      <c r="D33" s="58"/>
      <c r="E33" s="58"/>
    </row>
    <row r="34" spans="1:5" ht="39.9" customHeight="1">
      <c r="A34" s="60">
        <v>19</v>
      </c>
      <c r="B34" s="58"/>
      <c r="C34" s="58"/>
      <c r="D34" s="58"/>
      <c r="E34" s="58"/>
    </row>
    <row r="35" spans="1:5" ht="41.15" customHeight="1">
      <c r="A35" s="60">
        <v>20</v>
      </c>
      <c r="B35" s="58"/>
      <c r="C35" s="58"/>
      <c r="D35" s="58"/>
      <c r="E35" s="58"/>
    </row>
    <row r="36" spans="1:5" ht="37.5" customHeight="1">
      <c r="A36" s="60">
        <v>21</v>
      </c>
      <c r="B36" s="58"/>
      <c r="C36" s="58"/>
      <c r="D36" s="58"/>
      <c r="E36" s="58"/>
    </row>
    <row r="37" spans="1:5" ht="37.5" customHeight="1">
      <c r="A37" s="60">
        <v>22</v>
      </c>
      <c r="B37" s="58"/>
      <c r="C37" s="58"/>
      <c r="D37" s="58"/>
      <c r="E37" s="58"/>
    </row>
    <row r="38" spans="1:5" ht="37.5" customHeight="1">
      <c r="A38" s="60">
        <v>23</v>
      </c>
      <c r="B38" s="58"/>
      <c r="C38" s="58"/>
      <c r="D38" s="58"/>
      <c r="E38" s="58"/>
    </row>
    <row r="39" spans="1:5" ht="37.5" customHeight="1">
      <c r="A39" s="60">
        <v>24</v>
      </c>
      <c r="B39" s="58"/>
      <c r="C39" s="58"/>
      <c r="D39" s="58"/>
      <c r="E39" s="58"/>
    </row>
    <row r="40" spans="1:5" ht="37.5" customHeight="1">
      <c r="A40" s="60">
        <v>25</v>
      </c>
      <c r="B40" s="58"/>
      <c r="C40" s="58"/>
      <c r="D40" s="58"/>
      <c r="E40" s="58"/>
    </row>
    <row r="41" spans="1:5" ht="37.5" customHeight="1">
      <c r="A41" s="60">
        <v>26</v>
      </c>
      <c r="B41" s="58"/>
      <c r="C41" s="58"/>
      <c r="D41" s="58"/>
      <c r="E41" s="58"/>
    </row>
    <row r="42" spans="1:5" ht="37.5" customHeight="1">
      <c r="A42" s="60">
        <v>27</v>
      </c>
      <c r="B42" s="58"/>
      <c r="C42" s="58"/>
      <c r="D42" s="58"/>
      <c r="E42" s="58"/>
    </row>
    <row r="43" spans="1:5" ht="37.5" customHeight="1">
      <c r="A43" s="60">
        <v>28</v>
      </c>
      <c r="B43" s="58"/>
      <c r="C43" s="58"/>
      <c r="D43" s="58"/>
      <c r="E43" s="58"/>
    </row>
    <row r="44" spans="1:5" ht="37.5" customHeight="1">
      <c r="A44" s="60">
        <v>29</v>
      </c>
      <c r="B44" s="58"/>
      <c r="C44" s="58"/>
      <c r="D44" s="58"/>
      <c r="E44" s="58"/>
    </row>
    <row r="45" spans="1:5" ht="37.5" customHeight="1">
      <c r="A45" s="60">
        <v>30</v>
      </c>
      <c r="B45" s="58"/>
      <c r="C45" s="58"/>
      <c r="D45" s="58"/>
      <c r="E45" s="58"/>
    </row>
    <row r="46" spans="1:5" ht="37.5" customHeight="1">
      <c r="A46" s="60">
        <v>31</v>
      </c>
      <c r="B46" s="58"/>
      <c r="C46" s="58"/>
      <c r="D46" s="58"/>
      <c r="E46" s="58"/>
    </row>
    <row r="47" spans="1:5" ht="37.5" customHeight="1">
      <c r="A47" s="60">
        <v>32</v>
      </c>
      <c r="B47" s="58"/>
      <c r="C47" s="58"/>
      <c r="D47" s="58"/>
      <c r="E47" s="58"/>
    </row>
    <row r="48" spans="1:5" ht="37.5" customHeight="1">
      <c r="A48" s="60">
        <v>33</v>
      </c>
      <c r="B48" s="58"/>
      <c r="C48" s="58"/>
      <c r="D48" s="58"/>
      <c r="E48" s="58"/>
    </row>
    <row r="49" spans="1:5" ht="37.5" customHeight="1">
      <c r="A49" s="60">
        <v>34</v>
      </c>
      <c r="B49" s="58"/>
      <c r="C49" s="58"/>
      <c r="D49" s="58"/>
      <c r="E49" s="58"/>
    </row>
    <row r="50" spans="1:5" ht="37.5" customHeight="1">
      <c r="A50" s="60">
        <v>35</v>
      </c>
      <c r="B50" s="58"/>
      <c r="C50" s="58"/>
      <c r="D50" s="58"/>
      <c r="E50" s="58"/>
    </row>
    <row r="51" spans="1:5" ht="37.5" customHeight="1">
      <c r="A51" s="60">
        <v>36</v>
      </c>
      <c r="B51" s="58"/>
      <c r="C51" s="58"/>
      <c r="D51" s="58"/>
      <c r="E51" s="58"/>
    </row>
    <row r="52" spans="1:5" ht="37.5" customHeight="1">
      <c r="A52" s="60">
        <v>37</v>
      </c>
      <c r="B52" s="58"/>
      <c r="C52" s="58"/>
      <c r="D52" s="58"/>
      <c r="E52" s="58"/>
    </row>
    <row r="53" spans="1:5" ht="37.5" customHeight="1">
      <c r="A53" s="60">
        <v>38</v>
      </c>
      <c r="B53" s="58"/>
      <c r="C53" s="58"/>
      <c r="D53" s="58"/>
      <c r="E53" s="58"/>
    </row>
    <row r="54" spans="1:5" ht="37.5" customHeight="1">
      <c r="A54" s="60">
        <v>39</v>
      </c>
      <c r="B54" s="58"/>
      <c r="C54" s="58"/>
      <c r="D54" s="58"/>
      <c r="E54" s="58"/>
    </row>
    <row r="55" spans="1:5" ht="37.5" customHeight="1">
      <c r="A55" s="60">
        <v>40</v>
      </c>
      <c r="B55" s="58"/>
      <c r="C55" s="58"/>
      <c r="D55" s="58"/>
      <c r="E55" s="58"/>
    </row>
    <row r="56" spans="1:5" ht="37.5" customHeight="1">
      <c r="A56" s="60">
        <v>41</v>
      </c>
      <c r="B56" s="58"/>
      <c r="C56" s="58"/>
      <c r="D56" s="58"/>
      <c r="E56" s="58"/>
    </row>
    <row r="57" spans="1:5" ht="37.5" customHeight="1">
      <c r="A57" s="60">
        <v>42</v>
      </c>
      <c r="B57" s="58"/>
      <c r="C57" s="58"/>
      <c r="D57" s="58"/>
      <c r="E57" s="58"/>
    </row>
    <row r="58" spans="1:5" ht="37.5" customHeight="1">
      <c r="A58" s="60">
        <v>43</v>
      </c>
      <c r="B58" s="58"/>
      <c r="C58" s="58"/>
      <c r="D58" s="58"/>
      <c r="E58" s="58"/>
    </row>
    <row r="59" spans="1:5" ht="37.5" customHeight="1">
      <c r="A59" s="60">
        <v>44</v>
      </c>
      <c r="B59" s="58"/>
      <c r="C59" s="58"/>
      <c r="D59" s="58"/>
      <c r="E59" s="58"/>
    </row>
    <row r="60" spans="1:5" ht="37.5" customHeight="1">
      <c r="A60" s="60">
        <v>45</v>
      </c>
      <c r="B60" s="58"/>
      <c r="C60" s="58"/>
      <c r="D60" s="58"/>
      <c r="E60" s="58"/>
    </row>
    <row r="61" spans="1:5" ht="37.5" customHeight="1">
      <c r="A61" s="63">
        <v>46</v>
      </c>
      <c r="B61" s="58"/>
      <c r="C61" s="58"/>
      <c r="D61" s="58"/>
      <c r="E61" s="58"/>
    </row>
    <row r="62" spans="1:5" ht="37.5" customHeight="1">
      <c r="A62" s="60">
        <v>47</v>
      </c>
      <c r="B62" s="58"/>
      <c r="C62" s="58"/>
      <c r="D62" s="58"/>
      <c r="E62" s="58"/>
    </row>
    <row r="63" spans="1:5" ht="37.5" customHeight="1">
      <c r="A63" s="60">
        <v>48</v>
      </c>
      <c r="B63" s="58"/>
      <c r="C63" s="58"/>
      <c r="D63" s="58"/>
      <c r="E63" s="58"/>
    </row>
    <row r="64" spans="1:5" ht="37.5" customHeight="1">
      <c r="A64" s="60">
        <v>49</v>
      </c>
      <c r="B64" s="58"/>
      <c r="C64" s="58"/>
      <c r="D64" s="58"/>
      <c r="E64" s="58"/>
    </row>
    <row r="65" spans="1:5" ht="37.5" customHeight="1">
      <c r="A65" s="64">
        <v>50</v>
      </c>
      <c r="B65" s="65"/>
      <c r="C65" s="65"/>
      <c r="D65" s="65"/>
      <c r="E65" s="65"/>
    </row>
  </sheetData>
  <mergeCells count="5">
    <mergeCell ref="C3:D3"/>
    <mergeCell ref="C4:D4"/>
    <mergeCell ref="F18:K19"/>
    <mergeCell ref="A3:B3"/>
    <mergeCell ref="A4:B4"/>
  </mergeCells>
  <phoneticPr fontId="6"/>
  <conditionalFormatting sqref="A4">
    <cfRule type="cellIs" dxfId="15" priority="53" operator="equal">
      <formula>""</formula>
    </cfRule>
  </conditionalFormatting>
  <conditionalFormatting sqref="B16:E65">
    <cfRule type="cellIs" dxfId="14" priority="1" operator="equal">
      <formula>""</formula>
    </cfRule>
  </conditionalFormatting>
  <dataValidations count="4">
    <dataValidation type="custom" allowBlank="1" showInputMessage="1" sqref="E24:E65" xr:uid="{00000000-0002-0000-0200-000000000000}">
      <formula1>AND(#REF!="●",E24=#REF!)</formula1>
    </dataValidation>
    <dataValidation type="custom" allowBlank="1" showInputMessage="1" sqref="E16:E23" xr:uid="{00000000-0002-0000-0200-000001000000}">
      <formula1>AND(#REF!="●",E16=F16)</formula1>
    </dataValidation>
    <dataValidation type="list" showInputMessage="1" showErrorMessage="1" sqref="B16:B35" xr:uid="{00000000-0002-0000-0200-000003000000}">
      <formula1>"1.外注費・委託費, 2.機材・部品・材料調達費及び、据え付け工事費, 3.人件費, 4.その他諸経費"</formula1>
    </dataValidation>
    <dataValidation type="list" allowBlank="1" showInputMessage="1" showErrorMessage="1" sqref="A4:B4" xr:uid="{00000000-0002-0000-0200-000004000000}">
      <formula1>$U$12:$U$14</formula1>
    </dataValidation>
  </dataValidations>
  <pageMargins left="0.70866141732283472" right="0.70866141732283472" top="0.74803149606299213" bottom="0.7480314960629921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6"/>
  <sheetViews>
    <sheetView showGridLines="0" view="pageBreakPreview" topLeftCell="A21" zoomScaleNormal="96" zoomScaleSheetLayoutView="100" workbookViewId="0"/>
  </sheetViews>
  <sheetFormatPr defaultColWidth="13.9140625" defaultRowHeight="14"/>
  <cols>
    <col min="1" max="1" width="6.08203125" style="69" customWidth="1"/>
    <col min="2" max="2" width="14.58203125" style="69" customWidth="1"/>
    <col min="3" max="3" width="14.5" style="69" customWidth="1"/>
    <col min="4" max="4" width="14.58203125" style="69" customWidth="1"/>
    <col min="5" max="5" width="8.4140625" style="69" customWidth="1"/>
    <col min="6" max="6" width="14.58203125" style="69" customWidth="1"/>
    <col min="7" max="7" width="16.08203125" style="69" customWidth="1"/>
    <col min="8" max="16384" width="13.9140625" style="69"/>
  </cols>
  <sheetData>
    <row r="1" spans="1:13">
      <c r="A1" s="67" t="s">
        <v>90</v>
      </c>
      <c r="B1" s="67"/>
      <c r="C1" s="67"/>
      <c r="D1" s="67"/>
      <c r="E1" s="67"/>
      <c r="F1" s="249"/>
      <c r="G1" s="249"/>
      <c r="H1" s="68"/>
    </row>
    <row r="2" spans="1:13" ht="14.4" customHeight="1">
      <c r="A2" s="67"/>
      <c r="B2" s="67"/>
      <c r="C2" s="67"/>
      <c r="D2" s="67"/>
      <c r="E2" s="67"/>
      <c r="F2" s="250" t="s">
        <v>275</v>
      </c>
      <c r="G2" s="250"/>
      <c r="H2" s="70"/>
    </row>
    <row r="3" spans="1:13">
      <c r="A3" s="67"/>
      <c r="B3" s="67"/>
      <c r="C3" s="67"/>
      <c r="D3" s="67"/>
      <c r="E3" s="67"/>
      <c r="F3" s="71"/>
      <c r="G3" s="71"/>
      <c r="H3" s="70"/>
    </row>
    <row r="4" spans="1:13" ht="15" customHeight="1">
      <c r="A4" s="197" t="s">
        <v>251</v>
      </c>
      <c r="B4" s="146"/>
      <c r="C4" s="146"/>
      <c r="D4" s="67"/>
      <c r="E4" s="67"/>
      <c r="F4" s="67"/>
      <c r="G4" s="71"/>
      <c r="H4" s="70"/>
    </row>
    <row r="5" spans="1:13" ht="14.4" customHeight="1">
      <c r="A5" s="67" t="s">
        <v>257</v>
      </c>
      <c r="B5" s="146"/>
      <c r="C5" s="146"/>
      <c r="D5" s="67"/>
      <c r="E5" s="67"/>
      <c r="F5" s="67"/>
      <c r="G5" s="71"/>
      <c r="H5" s="71"/>
    </row>
    <row r="6" spans="1:13" ht="14.4" customHeight="1">
      <c r="A6" s="67"/>
      <c r="B6" s="67"/>
      <c r="C6" s="67"/>
      <c r="D6" s="67"/>
      <c r="E6" s="67"/>
      <c r="F6" s="67"/>
      <c r="G6" s="71"/>
      <c r="H6" s="71"/>
    </row>
    <row r="7" spans="1:13" ht="52.5" customHeight="1">
      <c r="A7" s="67"/>
      <c r="B7" s="67"/>
      <c r="C7" s="251"/>
      <c r="D7" s="251"/>
      <c r="E7" s="72" t="s">
        <v>91</v>
      </c>
      <c r="F7" s="252" t="str">
        <f>'別添１　事業者基本情報'!C4</f>
        <v>東京都△△△区●●１丁目１番１号
●●●ビル７階</v>
      </c>
      <c r="G7" s="252"/>
      <c r="H7" s="73"/>
    </row>
    <row r="8" spans="1:13" ht="14.4" customHeight="1">
      <c r="A8" s="67"/>
      <c r="B8" s="67"/>
      <c r="C8" s="67"/>
      <c r="D8" s="67"/>
      <c r="E8" s="71" t="s">
        <v>92</v>
      </c>
      <c r="F8" s="124" t="str">
        <f>'別添１　事業者基本情報'!C3</f>
        <v>株式会社●●●</v>
      </c>
      <c r="G8" s="124"/>
      <c r="H8" s="74"/>
      <c r="I8" s="69" t="s">
        <v>93</v>
      </c>
    </row>
    <row r="9" spans="1:13" ht="14.4" customHeight="1">
      <c r="A9" s="67"/>
      <c r="B9" s="67"/>
      <c r="C9" s="67"/>
      <c r="D9" s="67"/>
      <c r="E9" s="71" t="s">
        <v>94</v>
      </c>
      <c r="F9" s="124" t="str">
        <f>'別添１　事業者基本情報'!C5</f>
        <v>代表取締役</v>
      </c>
      <c r="G9" s="124"/>
      <c r="H9" s="74"/>
    </row>
    <row r="10" spans="1:13">
      <c r="A10" s="67"/>
      <c r="B10" s="67"/>
      <c r="C10" s="67"/>
      <c r="D10" s="67"/>
      <c r="E10" s="71" t="s">
        <v>95</v>
      </c>
      <c r="F10" s="124" t="str">
        <f>'別添１　事業者基本情報'!C6</f>
        <v>●●　●●</v>
      </c>
      <c r="G10" s="125"/>
      <c r="H10" s="75"/>
    </row>
    <row r="11" spans="1:13" ht="14.4" customHeight="1">
      <c r="A11" s="67"/>
      <c r="B11" s="67"/>
      <c r="C11" s="67"/>
      <c r="D11" s="67"/>
      <c r="E11" s="67"/>
      <c r="F11" s="67"/>
      <c r="G11" s="75"/>
      <c r="H11" s="75"/>
      <c r="I11" s="253"/>
      <c r="J11" s="254"/>
      <c r="K11" s="254"/>
      <c r="L11" s="254"/>
      <c r="M11" s="254"/>
    </row>
    <row r="12" spans="1:13" ht="15.65" customHeight="1">
      <c r="A12" s="67"/>
      <c r="B12" s="67"/>
      <c r="C12" s="67"/>
      <c r="D12" s="67"/>
      <c r="E12" s="67"/>
      <c r="F12" s="67"/>
      <c r="G12" s="75"/>
      <c r="H12" s="75"/>
      <c r="I12" s="254"/>
      <c r="J12" s="254"/>
      <c r="K12" s="254"/>
      <c r="L12" s="254"/>
      <c r="M12" s="254"/>
    </row>
    <row r="13" spans="1:13" ht="14.4" customHeight="1">
      <c r="A13" s="67"/>
      <c r="B13" s="67"/>
      <c r="C13" s="67"/>
      <c r="D13" s="67"/>
      <c r="E13" s="67"/>
      <c r="F13" s="67"/>
      <c r="G13" s="71"/>
      <c r="H13" s="71"/>
    </row>
    <row r="14" spans="1:13" ht="30.9" customHeight="1">
      <c r="A14" s="245" t="s">
        <v>276</v>
      </c>
      <c r="B14" s="245"/>
      <c r="C14" s="245"/>
      <c r="D14" s="245"/>
      <c r="E14" s="245"/>
      <c r="F14" s="245"/>
      <c r="G14" s="245"/>
      <c r="H14" s="76"/>
    </row>
    <row r="15" spans="1:13" ht="91.5" customHeight="1">
      <c r="A15" s="246" t="s">
        <v>281</v>
      </c>
      <c r="B15" s="246"/>
      <c r="C15" s="246"/>
      <c r="D15" s="246"/>
      <c r="E15" s="246"/>
      <c r="F15" s="246"/>
      <c r="G15" s="246"/>
      <c r="H15" s="77"/>
    </row>
    <row r="16" spans="1:13" ht="15.65" customHeight="1">
      <c r="A16" s="67"/>
      <c r="B16" s="67"/>
      <c r="C16" s="67"/>
      <c r="D16" s="67"/>
      <c r="E16" s="67"/>
      <c r="F16" s="67"/>
      <c r="G16" s="67"/>
      <c r="H16" s="67"/>
    </row>
    <row r="17" spans="1:10" ht="15.65" customHeight="1">
      <c r="A17" s="247"/>
      <c r="B17" s="247"/>
      <c r="C17" s="247"/>
      <c r="D17" s="247"/>
      <c r="E17" s="247"/>
      <c r="F17" s="247"/>
      <c r="G17" s="247"/>
      <c r="H17" s="75"/>
    </row>
    <row r="18" spans="1:10" ht="13.5" customHeight="1">
      <c r="A18" s="67"/>
      <c r="B18" s="67"/>
      <c r="C18" s="67"/>
      <c r="D18" s="67"/>
      <c r="E18" s="67"/>
      <c r="F18" s="67"/>
      <c r="G18" s="67"/>
      <c r="H18" s="67"/>
    </row>
    <row r="19" spans="1:10" ht="14.15" customHeight="1">
      <c r="A19" s="67"/>
      <c r="B19" s="67"/>
      <c r="C19" s="67"/>
      <c r="D19" s="67"/>
      <c r="E19" s="67"/>
      <c r="F19" s="67"/>
      <c r="G19" s="67"/>
      <c r="H19" s="67"/>
    </row>
    <row r="20" spans="1:10" ht="14.15" customHeight="1">
      <c r="A20" s="67" t="s">
        <v>97</v>
      </c>
      <c r="B20" s="67"/>
      <c r="C20" s="67"/>
      <c r="D20" s="67"/>
      <c r="E20" s="67"/>
      <c r="F20" s="67"/>
      <c r="G20" s="67"/>
      <c r="H20" s="67"/>
    </row>
    <row r="21" spans="1:10" ht="42.9" customHeight="1">
      <c r="A21" s="67"/>
      <c r="B21" s="248" t="s">
        <v>223</v>
      </c>
      <c r="C21" s="248"/>
      <c r="D21" s="248"/>
      <c r="E21" s="248"/>
      <c r="F21" s="248"/>
      <c r="G21" s="67"/>
      <c r="H21" s="67"/>
    </row>
    <row r="22" spans="1:10" ht="13.5" customHeight="1">
      <c r="A22" s="67" t="s">
        <v>98</v>
      </c>
      <c r="B22" s="67"/>
      <c r="C22" s="67"/>
      <c r="D22" s="67"/>
      <c r="E22" s="67"/>
      <c r="F22" s="67"/>
      <c r="G22" s="67"/>
      <c r="H22" s="67"/>
    </row>
    <row r="23" spans="1:10" ht="41.4" customHeight="1">
      <c r="A23" s="67"/>
      <c r="B23" s="67" t="s">
        <v>99</v>
      </c>
      <c r="C23" s="67"/>
      <c r="D23" s="67"/>
      <c r="E23" s="67"/>
      <c r="F23" s="67"/>
      <c r="G23" s="67"/>
      <c r="H23" s="67"/>
    </row>
    <row r="24" spans="1:10">
      <c r="A24" s="67" t="s">
        <v>100</v>
      </c>
      <c r="B24" s="67"/>
      <c r="C24" s="67"/>
      <c r="D24" s="67"/>
      <c r="E24" s="67"/>
      <c r="F24" s="67"/>
      <c r="G24" s="67"/>
      <c r="H24" s="67"/>
    </row>
    <row r="25" spans="1:10" ht="42" customHeight="1">
      <c r="A25" s="67"/>
      <c r="B25" s="67" t="s">
        <v>101</v>
      </c>
      <c r="C25" s="186" t="s">
        <v>224</v>
      </c>
      <c r="D25" s="67"/>
      <c r="E25" s="67"/>
      <c r="F25" s="67"/>
      <c r="G25" s="67"/>
      <c r="H25" s="67"/>
      <c r="I25" s="69" t="s">
        <v>278</v>
      </c>
    </row>
    <row r="26" spans="1:10" ht="13.5" customHeight="1">
      <c r="A26" s="67" t="s">
        <v>102</v>
      </c>
      <c r="B26" s="67"/>
      <c r="C26" s="67"/>
      <c r="D26" s="67"/>
      <c r="E26" s="67"/>
      <c r="F26" s="67"/>
      <c r="G26" s="67"/>
      <c r="H26" s="67"/>
    </row>
    <row r="27" spans="1:10" ht="15.9" customHeight="1">
      <c r="A27" s="67"/>
      <c r="B27" s="67"/>
      <c r="C27" s="67"/>
      <c r="D27" s="67"/>
      <c r="E27" s="67"/>
      <c r="F27" s="67"/>
      <c r="G27" s="67"/>
      <c r="H27" s="67"/>
      <c r="I27" s="78"/>
      <c r="J27" s="78" t="s">
        <v>103</v>
      </c>
    </row>
    <row r="28" spans="1:10" ht="13.5" customHeight="1">
      <c r="A28" s="67"/>
      <c r="B28" s="67"/>
      <c r="C28" s="67"/>
      <c r="D28" s="67"/>
      <c r="E28" s="67"/>
      <c r="F28" s="71" t="s">
        <v>104</v>
      </c>
      <c r="G28" s="71"/>
      <c r="H28" s="71"/>
      <c r="I28" s="79">
        <f>IFERROR(ROUNDDOWN(D30*E30,0),"")</f>
        <v>16125000</v>
      </c>
      <c r="J28" s="80">
        <f>'別添２　支出計画書'!B7</f>
        <v>50000000</v>
      </c>
    </row>
    <row r="29" spans="1:10" ht="48.9" customHeight="1">
      <c r="A29" s="81"/>
      <c r="B29" s="82" t="s">
        <v>105</v>
      </c>
      <c r="C29" s="83" t="s">
        <v>106</v>
      </c>
      <c r="D29" s="83" t="s">
        <v>107</v>
      </c>
      <c r="E29" s="83" t="s">
        <v>108</v>
      </c>
      <c r="F29" s="83" t="s">
        <v>109</v>
      </c>
      <c r="G29" s="81"/>
      <c r="H29" s="81"/>
      <c r="I29" s="84"/>
    </row>
    <row r="30" spans="1:10" ht="74.400000000000006" customHeight="1">
      <c r="A30" s="81"/>
      <c r="B30" s="82" t="s">
        <v>270</v>
      </c>
      <c r="C30" s="85">
        <f>$D$30</f>
        <v>32250000</v>
      </c>
      <c r="D30" s="147">
        <f>'別添２　支出計画書'!$E$13</f>
        <v>32250000</v>
      </c>
      <c r="E30" s="86">
        <f>'別添２　支出計画書'!A7</f>
        <v>0.5</v>
      </c>
      <c r="F30" s="85">
        <f>IFERROR(IF(I28&lt;J28,I28,J28),"")</f>
        <v>16125000</v>
      </c>
      <c r="G30" s="81"/>
      <c r="H30" s="81"/>
      <c r="I30" s="69" t="s">
        <v>110</v>
      </c>
    </row>
    <row r="31" spans="1:10" ht="50.4" customHeight="1">
      <c r="A31" s="81"/>
      <c r="B31" s="82" t="s">
        <v>111</v>
      </c>
      <c r="C31" s="85">
        <f>$C$30</f>
        <v>32250000</v>
      </c>
      <c r="D31" s="85">
        <f>$D$30</f>
        <v>32250000</v>
      </c>
      <c r="E31" s="86">
        <f>$E$30</f>
        <v>0.5</v>
      </c>
      <c r="F31" s="85">
        <f>$F$30</f>
        <v>16125000</v>
      </c>
      <c r="G31" s="81"/>
      <c r="H31" s="81"/>
    </row>
    <row r="32" spans="1:10" ht="15.65" customHeight="1">
      <c r="A32" s="67" t="s">
        <v>112</v>
      </c>
      <c r="B32" s="67"/>
      <c r="C32" s="67"/>
      <c r="D32" s="67"/>
      <c r="E32" s="67"/>
      <c r="F32" s="67"/>
      <c r="G32" s="67"/>
      <c r="H32" s="67"/>
    </row>
    <row r="33" spans="1:8">
      <c r="A33" s="87" t="s">
        <v>113</v>
      </c>
      <c r="B33" s="67"/>
      <c r="C33" s="67"/>
      <c r="D33" s="67"/>
      <c r="E33" s="67"/>
      <c r="F33" s="67"/>
      <c r="G33" s="67"/>
      <c r="H33" s="67"/>
    </row>
    <row r="34" spans="1:8" ht="13.5" customHeight="1">
      <c r="A34" s="198" t="s">
        <v>252</v>
      </c>
      <c r="B34" s="67"/>
      <c r="C34" s="67"/>
      <c r="D34" s="67"/>
      <c r="E34" s="67"/>
      <c r="F34" s="67"/>
      <c r="G34" s="67"/>
      <c r="H34" s="67"/>
    </row>
    <row r="35" spans="1:8" ht="13.5" customHeight="1">
      <c r="A35" s="67" t="s">
        <v>258</v>
      </c>
      <c r="B35" s="67"/>
      <c r="C35" s="67"/>
      <c r="D35" s="67"/>
      <c r="E35" s="67"/>
      <c r="F35" s="67"/>
      <c r="G35" s="67"/>
      <c r="H35" s="67"/>
    </row>
    <row r="36" spans="1:8" ht="15.9" customHeight="1">
      <c r="A36" s="87" t="s">
        <v>259</v>
      </c>
      <c r="B36" s="67"/>
      <c r="C36" s="67"/>
      <c r="D36" s="67"/>
      <c r="E36" s="67"/>
      <c r="F36" s="67"/>
      <c r="G36" s="67"/>
      <c r="H36" s="67"/>
    </row>
  </sheetData>
  <mergeCells count="9">
    <mergeCell ref="I11:M12"/>
    <mergeCell ref="A14:G14"/>
    <mergeCell ref="A15:G15"/>
    <mergeCell ref="A17:G17"/>
    <mergeCell ref="B21:F21"/>
    <mergeCell ref="F1:G1"/>
    <mergeCell ref="F2:G2"/>
    <mergeCell ref="C7:D7"/>
    <mergeCell ref="F7:G7"/>
  </mergeCells>
  <phoneticPr fontId="6"/>
  <conditionalFormatting sqref="B21">
    <cfRule type="cellIs" dxfId="13" priority="2" operator="equal">
      <formula>""</formula>
    </cfRule>
  </conditionalFormatting>
  <conditionalFormatting sqref="B23">
    <cfRule type="cellIs" dxfId="12" priority="6" operator="equal">
      <formula>""</formula>
    </cfRule>
  </conditionalFormatting>
  <conditionalFormatting sqref="C25">
    <cfRule type="cellIs" dxfId="11" priority="1" operator="equal">
      <formula>""</formula>
    </cfRule>
  </conditionalFormatting>
  <conditionalFormatting sqref="F2">
    <cfRule type="cellIs" dxfId="10" priority="3" operator="equal">
      <formula>""</formula>
    </cfRule>
  </conditionalFormatting>
  <conditionalFormatting sqref="F8">
    <cfRule type="cellIs" dxfId="9" priority="4" operator="equal">
      <formula>""</formula>
    </cfRule>
  </conditionalFormatting>
  <pageMargins left="0.7" right="0.7" top="0.75" bottom="0.75" header="0.3" footer="0.3"/>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9"/>
  <sheetViews>
    <sheetView view="pageBreakPreview" topLeftCell="A18" zoomScaleNormal="100" zoomScaleSheetLayoutView="100" workbookViewId="0"/>
  </sheetViews>
  <sheetFormatPr defaultColWidth="8.08203125" defaultRowHeight="13"/>
  <cols>
    <col min="1" max="2" width="15.5" style="1" customWidth="1"/>
    <col min="3" max="7" width="4.58203125" style="1" customWidth="1"/>
    <col min="8" max="9" width="15.5" style="1" customWidth="1"/>
    <col min="10" max="16384" width="8.08203125" style="1"/>
  </cols>
  <sheetData>
    <row r="1" spans="1:13">
      <c r="A1" s="1" t="s">
        <v>114</v>
      </c>
    </row>
    <row r="3" spans="1:13">
      <c r="A3" s="1" t="s">
        <v>115</v>
      </c>
    </row>
    <row r="4" spans="1:13">
      <c r="A4" s="259" t="s">
        <v>116</v>
      </c>
      <c r="B4" s="259" t="s">
        <v>117</v>
      </c>
      <c r="C4" s="259" t="s">
        <v>118</v>
      </c>
      <c r="D4" s="259"/>
      <c r="E4" s="259"/>
      <c r="F4" s="259"/>
      <c r="G4" s="259" t="s">
        <v>119</v>
      </c>
      <c r="H4" s="259" t="s">
        <v>30</v>
      </c>
      <c r="I4" s="259" t="s">
        <v>120</v>
      </c>
    </row>
    <row r="5" spans="1:13">
      <c r="A5" s="259"/>
      <c r="B5" s="259"/>
      <c r="C5" s="88" t="s">
        <v>121</v>
      </c>
      <c r="D5" s="88" t="s">
        <v>122</v>
      </c>
      <c r="E5" s="88" t="s">
        <v>123</v>
      </c>
      <c r="F5" s="88" t="s">
        <v>124</v>
      </c>
      <c r="G5" s="259"/>
      <c r="H5" s="259"/>
      <c r="I5" s="259"/>
    </row>
    <row r="6" spans="1:13" ht="22.5" customHeight="1">
      <c r="A6" s="187" t="s">
        <v>225</v>
      </c>
      <c r="B6" s="188" t="s">
        <v>226</v>
      </c>
      <c r="C6" s="189" t="s">
        <v>231</v>
      </c>
      <c r="D6" s="189">
        <v>30</v>
      </c>
      <c r="E6" s="189">
        <v>3</v>
      </c>
      <c r="F6" s="189">
        <v>4</v>
      </c>
      <c r="G6" s="189" t="s">
        <v>232</v>
      </c>
      <c r="H6" s="188" t="s">
        <v>234</v>
      </c>
      <c r="I6" s="188" t="s">
        <v>235</v>
      </c>
      <c r="J6" s="255" t="s">
        <v>125</v>
      </c>
      <c r="K6" s="256"/>
      <c r="L6" s="256"/>
      <c r="M6" s="256"/>
    </row>
    <row r="7" spans="1:13" ht="22.5" customHeight="1">
      <c r="A7" s="187" t="s">
        <v>227</v>
      </c>
      <c r="B7" s="188" t="s">
        <v>228</v>
      </c>
      <c r="C7" s="189" t="s">
        <v>231</v>
      </c>
      <c r="D7" s="189">
        <v>40</v>
      </c>
      <c r="E7" s="189">
        <v>1</v>
      </c>
      <c r="F7" s="189">
        <v>1</v>
      </c>
      <c r="G7" s="189" t="s">
        <v>232</v>
      </c>
      <c r="H7" s="188" t="s">
        <v>236</v>
      </c>
      <c r="I7" s="188" t="s">
        <v>237</v>
      </c>
      <c r="J7" s="257"/>
      <c r="K7" s="256"/>
      <c r="L7" s="256"/>
      <c r="M7" s="256"/>
    </row>
    <row r="8" spans="1:13" ht="22.5" customHeight="1">
      <c r="A8" s="187" t="s">
        <v>229</v>
      </c>
      <c r="B8" s="188" t="s">
        <v>230</v>
      </c>
      <c r="C8" s="189" t="s">
        <v>231</v>
      </c>
      <c r="D8" s="189">
        <v>45</v>
      </c>
      <c r="E8" s="189">
        <v>12</v>
      </c>
      <c r="F8" s="189">
        <v>24</v>
      </c>
      <c r="G8" s="189" t="s">
        <v>233</v>
      </c>
      <c r="H8" s="188" t="s">
        <v>236</v>
      </c>
      <c r="I8" s="188" t="s">
        <v>238</v>
      </c>
    </row>
    <row r="9" spans="1:13" ht="22.5" customHeight="1">
      <c r="A9" s="148"/>
      <c r="B9" s="148"/>
      <c r="C9" s="149"/>
      <c r="D9" s="150"/>
      <c r="E9" s="150"/>
      <c r="F9" s="150"/>
      <c r="G9" s="149"/>
      <c r="H9" s="148"/>
      <c r="I9" s="148"/>
    </row>
    <row r="10" spans="1:13" ht="22.5" customHeight="1">
      <c r="A10" s="148"/>
      <c r="B10" s="148"/>
      <c r="C10" s="149"/>
      <c r="D10" s="150"/>
      <c r="E10" s="150"/>
      <c r="F10" s="150"/>
      <c r="G10" s="149"/>
      <c r="H10" s="148"/>
      <c r="I10" s="148"/>
    </row>
    <row r="11" spans="1:13" ht="22.5" customHeight="1">
      <c r="A11" s="148"/>
      <c r="B11" s="148"/>
      <c r="C11" s="149"/>
      <c r="D11" s="150"/>
      <c r="E11" s="150"/>
      <c r="F11" s="150"/>
      <c r="G11" s="149"/>
      <c r="H11" s="148"/>
      <c r="I11" s="148"/>
    </row>
    <row r="12" spans="1:13" ht="22.5" customHeight="1">
      <c r="A12" s="148"/>
      <c r="B12" s="148"/>
      <c r="C12" s="149"/>
      <c r="D12" s="150"/>
      <c r="E12" s="150"/>
      <c r="F12" s="150"/>
      <c r="G12" s="149"/>
      <c r="H12" s="148"/>
      <c r="I12" s="148"/>
    </row>
    <row r="13" spans="1:13" ht="22.5" customHeight="1">
      <c r="A13" s="148"/>
      <c r="B13" s="148"/>
      <c r="C13" s="149"/>
      <c r="D13" s="150"/>
      <c r="E13" s="150"/>
      <c r="F13" s="150"/>
      <c r="G13" s="149"/>
      <c r="H13" s="148"/>
      <c r="I13" s="148"/>
    </row>
    <row r="14" spans="1:13" ht="22.5" customHeight="1">
      <c r="A14" s="148"/>
      <c r="B14" s="148"/>
      <c r="C14" s="149"/>
      <c r="D14" s="150"/>
      <c r="E14" s="150"/>
      <c r="F14" s="150"/>
      <c r="G14" s="149"/>
      <c r="H14" s="148"/>
      <c r="I14" s="148"/>
    </row>
    <row r="15" spans="1:13" ht="22.5" customHeight="1">
      <c r="A15" s="148"/>
      <c r="B15" s="148"/>
      <c r="C15" s="149"/>
      <c r="D15" s="150"/>
      <c r="E15" s="150"/>
      <c r="F15" s="150"/>
      <c r="G15" s="149"/>
      <c r="H15" s="148"/>
      <c r="I15" s="148"/>
    </row>
    <row r="16" spans="1:13" ht="22.5" customHeight="1">
      <c r="A16" s="148"/>
      <c r="B16" s="148"/>
      <c r="C16" s="149"/>
      <c r="D16" s="150"/>
      <c r="E16" s="150"/>
      <c r="F16" s="150"/>
      <c r="G16" s="149"/>
      <c r="H16" s="148"/>
      <c r="I16" s="148"/>
    </row>
    <row r="17" spans="1:9" ht="22.5" customHeight="1">
      <c r="A17" s="148"/>
      <c r="B17" s="148"/>
      <c r="C17" s="149"/>
      <c r="D17" s="150"/>
      <c r="E17" s="150"/>
      <c r="F17" s="150"/>
      <c r="G17" s="149"/>
      <c r="H17" s="148"/>
      <c r="I17" s="148"/>
    </row>
    <row r="18" spans="1:9" ht="22.5" customHeight="1">
      <c r="A18" s="148"/>
      <c r="B18" s="148"/>
      <c r="C18" s="149"/>
      <c r="D18" s="150"/>
      <c r="E18" s="150"/>
      <c r="F18" s="150"/>
      <c r="G18" s="149"/>
      <c r="H18" s="148"/>
      <c r="I18" s="148"/>
    </row>
    <row r="19" spans="1:9" ht="22.5" customHeight="1">
      <c r="A19" s="148"/>
      <c r="B19" s="148"/>
      <c r="C19" s="149"/>
      <c r="D19" s="150"/>
      <c r="E19" s="150"/>
      <c r="F19" s="150"/>
      <c r="G19" s="149"/>
      <c r="H19" s="148"/>
      <c r="I19" s="148"/>
    </row>
    <row r="20" spans="1:9" ht="22.5" customHeight="1">
      <c r="A20" s="148"/>
      <c r="B20" s="148"/>
      <c r="C20" s="149"/>
      <c r="D20" s="150"/>
      <c r="E20" s="150"/>
      <c r="F20" s="150"/>
      <c r="G20" s="149"/>
      <c r="H20" s="148"/>
      <c r="I20" s="148"/>
    </row>
    <row r="21" spans="1:9" ht="22.5" customHeight="1">
      <c r="A21" s="148"/>
      <c r="B21" s="148"/>
      <c r="C21" s="149"/>
      <c r="D21" s="150"/>
      <c r="E21" s="150"/>
      <c r="F21" s="150"/>
      <c r="G21" s="149"/>
      <c r="H21" s="148"/>
      <c r="I21" s="148"/>
    </row>
    <row r="22" spans="1:9" ht="22.5" customHeight="1">
      <c r="A22" s="148"/>
      <c r="B22" s="148"/>
      <c r="C22" s="149"/>
      <c r="D22" s="150"/>
      <c r="E22" s="150"/>
      <c r="F22" s="150"/>
      <c r="G22" s="149"/>
      <c r="H22" s="148"/>
      <c r="I22" s="148"/>
    </row>
    <row r="23" spans="1:9" ht="22.5" customHeight="1">
      <c r="A23" s="148"/>
      <c r="B23" s="148"/>
      <c r="C23" s="149"/>
      <c r="D23" s="150"/>
      <c r="E23" s="150"/>
      <c r="F23" s="150"/>
      <c r="G23" s="149"/>
      <c r="H23" s="148"/>
      <c r="I23" s="148"/>
    </row>
    <row r="24" spans="1:9" ht="22.5" customHeight="1">
      <c r="A24" s="148"/>
      <c r="B24" s="148"/>
      <c r="C24" s="149"/>
      <c r="D24" s="150"/>
      <c r="E24" s="150"/>
      <c r="F24" s="150"/>
      <c r="G24" s="149"/>
      <c r="H24" s="148"/>
      <c r="I24" s="148"/>
    </row>
    <row r="25" spans="1:9" ht="22.5" customHeight="1">
      <c r="A25" s="148"/>
      <c r="B25" s="148"/>
      <c r="C25" s="149"/>
      <c r="D25" s="150"/>
      <c r="E25" s="150"/>
      <c r="F25" s="150"/>
      <c r="G25" s="149"/>
      <c r="H25" s="148"/>
      <c r="I25" s="148"/>
    </row>
    <row r="26" spans="1:9" ht="22.5" customHeight="1">
      <c r="A26" s="148"/>
      <c r="B26" s="148"/>
      <c r="C26" s="149"/>
      <c r="D26" s="150"/>
      <c r="E26" s="150"/>
      <c r="F26" s="150"/>
      <c r="G26" s="149"/>
      <c r="H26" s="148"/>
      <c r="I26" s="148"/>
    </row>
    <row r="27" spans="1:9" ht="22.5" customHeight="1">
      <c r="A27" s="148"/>
      <c r="B27" s="148"/>
      <c r="C27" s="149"/>
      <c r="D27" s="150"/>
      <c r="E27" s="150"/>
      <c r="F27" s="150"/>
      <c r="G27" s="149"/>
      <c r="H27" s="148"/>
      <c r="I27" s="148"/>
    </row>
    <row r="28" spans="1:9" ht="22.5" customHeight="1">
      <c r="A28" s="148"/>
      <c r="B28" s="148"/>
      <c r="C28" s="149"/>
      <c r="D28" s="150"/>
      <c r="E28" s="150"/>
      <c r="F28" s="150"/>
      <c r="G28" s="149"/>
      <c r="H28" s="148"/>
      <c r="I28" s="148"/>
    </row>
    <row r="29" spans="1:9" ht="22.5" customHeight="1">
      <c r="A29" s="148"/>
      <c r="B29" s="148"/>
      <c r="C29" s="149"/>
      <c r="D29" s="150"/>
      <c r="E29" s="150"/>
      <c r="F29" s="150"/>
      <c r="G29" s="149"/>
      <c r="H29" s="148"/>
      <c r="I29" s="148"/>
    </row>
    <row r="30" spans="1:9" ht="22.5" customHeight="1">
      <c r="A30" s="148"/>
      <c r="B30" s="148"/>
      <c r="C30" s="149"/>
      <c r="D30" s="150"/>
      <c r="E30" s="150"/>
      <c r="F30" s="150"/>
      <c r="G30" s="149"/>
      <c r="H30" s="148"/>
      <c r="I30" s="148"/>
    </row>
    <row r="31" spans="1:9" ht="22.5" customHeight="1">
      <c r="A31" s="148"/>
      <c r="B31" s="148"/>
      <c r="C31" s="149"/>
      <c r="D31" s="150"/>
      <c r="E31" s="150"/>
      <c r="F31" s="150"/>
      <c r="G31" s="149"/>
      <c r="H31" s="148"/>
      <c r="I31" s="148"/>
    </row>
    <row r="32" spans="1:9">
      <c r="A32" s="166"/>
      <c r="B32" s="166"/>
      <c r="C32" s="166"/>
      <c r="D32" s="166"/>
      <c r="E32" s="166"/>
      <c r="F32" s="166"/>
      <c r="G32" s="166"/>
      <c r="H32" s="166"/>
      <c r="I32" s="166"/>
    </row>
    <row r="33" spans="1:9">
      <c r="A33" s="166" t="s">
        <v>126</v>
      </c>
      <c r="B33" s="166"/>
      <c r="C33" s="166"/>
      <c r="D33" s="166"/>
      <c r="E33" s="166"/>
      <c r="F33" s="166"/>
      <c r="G33" s="166"/>
      <c r="H33" s="166"/>
      <c r="I33" s="166"/>
    </row>
    <row r="34" spans="1:9" ht="13.5" customHeight="1">
      <c r="A34" s="258" t="s">
        <v>127</v>
      </c>
      <c r="B34" s="258"/>
      <c r="C34" s="258"/>
      <c r="D34" s="258"/>
      <c r="E34" s="258"/>
      <c r="F34" s="258"/>
      <c r="G34" s="258"/>
      <c r="H34" s="258"/>
      <c r="I34" s="258"/>
    </row>
    <row r="35" spans="1:9">
      <c r="A35" s="258"/>
      <c r="B35" s="258"/>
      <c r="C35" s="258"/>
      <c r="D35" s="258"/>
      <c r="E35" s="258"/>
      <c r="F35" s="258"/>
      <c r="G35" s="258"/>
      <c r="H35" s="258"/>
      <c r="I35" s="258"/>
    </row>
    <row r="36" spans="1:9">
      <c r="A36" s="258"/>
      <c r="B36" s="258"/>
      <c r="C36" s="258"/>
      <c r="D36" s="258"/>
      <c r="E36" s="258"/>
      <c r="F36" s="258"/>
      <c r="G36" s="258"/>
      <c r="H36" s="258"/>
      <c r="I36" s="258"/>
    </row>
    <row r="37" spans="1:9">
      <c r="A37" s="258"/>
      <c r="B37" s="258"/>
      <c r="C37" s="258"/>
      <c r="D37" s="258"/>
      <c r="E37" s="258"/>
      <c r="F37" s="258"/>
      <c r="G37" s="258"/>
      <c r="H37" s="258"/>
      <c r="I37" s="258"/>
    </row>
    <row r="38" spans="1:9">
      <c r="A38" s="258"/>
      <c r="B38" s="258"/>
      <c r="C38" s="258"/>
      <c r="D38" s="258"/>
      <c r="E38" s="258"/>
      <c r="F38" s="258"/>
      <c r="G38" s="258"/>
      <c r="H38" s="258"/>
      <c r="I38" s="258"/>
    </row>
    <row r="39" spans="1:9">
      <c r="A39" s="258"/>
      <c r="B39" s="258"/>
      <c r="C39" s="258"/>
      <c r="D39" s="258"/>
      <c r="E39" s="258"/>
      <c r="F39" s="258"/>
      <c r="G39" s="258"/>
      <c r="H39" s="258"/>
      <c r="I39" s="258"/>
    </row>
  </sheetData>
  <mergeCells count="8">
    <mergeCell ref="J6:M7"/>
    <mergeCell ref="A34:I39"/>
    <mergeCell ref="A4:A5"/>
    <mergeCell ref="B4:B5"/>
    <mergeCell ref="C4:F4"/>
    <mergeCell ref="G4:G5"/>
    <mergeCell ref="H4:H5"/>
    <mergeCell ref="I4:I5"/>
  </mergeCells>
  <phoneticPr fontId="6"/>
  <dataValidations count="5">
    <dataValidation imeMode="hiragana" allowBlank="1" showInputMessage="1" showErrorMessage="1" sqref="B6:B31 H6:I31" xr:uid="{00000000-0002-0000-0400-000000000000}"/>
    <dataValidation imeMode="halfKatakana" allowBlank="1" showInputMessage="1" showErrorMessage="1" sqref="A6:A31" xr:uid="{00000000-0002-0000-0400-000001000000}"/>
    <dataValidation type="list" allowBlank="1" showInputMessage="1" showErrorMessage="1" sqref="G6:G31" xr:uid="{00000000-0002-0000-0400-000002000000}">
      <formula1>"M,F"</formula1>
    </dataValidation>
    <dataValidation type="textLength" errorStyle="warning" imeMode="halfAlpha" operator="equal" allowBlank="1" showInputMessage="1" showErrorMessage="1" errorTitle="無効な入力" error="2桁で入力してください。" sqref="D6:F31" xr:uid="{00000000-0002-0000-0400-000003000000}">
      <formula1>2</formula1>
    </dataValidation>
    <dataValidation type="list" allowBlank="1" showInputMessage="1" showErrorMessage="1" sqref="C6:C31" xr:uid="{00000000-0002-0000-0400-000004000000}">
      <formula1>"T,S,H"</formula1>
    </dataValidation>
  </dataValidations>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84"/>
  <sheetViews>
    <sheetView showGridLines="0" view="pageBreakPreview" topLeftCell="A44" zoomScale="70" zoomScaleNormal="70" zoomScaleSheetLayoutView="70" workbookViewId="0">
      <selection activeCell="B36" sqref="B36"/>
    </sheetView>
  </sheetViews>
  <sheetFormatPr defaultColWidth="8.08203125" defaultRowHeight="12"/>
  <cols>
    <col min="1" max="1" width="3.4140625" style="89" customWidth="1"/>
    <col min="2" max="2" width="23.5" style="89" customWidth="1"/>
    <col min="3" max="3" width="15.08203125" style="89" customWidth="1"/>
    <col min="4" max="4" width="14.08203125" style="89" customWidth="1"/>
    <col min="5" max="5" width="15.5" style="89" customWidth="1"/>
    <col min="6" max="6" width="21.5" style="89" customWidth="1"/>
    <col min="7" max="7" width="18.08203125" style="89" customWidth="1"/>
    <col min="8" max="8" width="31.08203125" style="89" customWidth="1"/>
    <col min="9" max="9" width="2.9140625" style="89" customWidth="1"/>
    <col min="10" max="10" width="8.08203125" style="90"/>
    <col min="11" max="16384" width="8.08203125" style="89"/>
  </cols>
  <sheetData>
    <row r="1" spans="1:11" ht="45" customHeight="1"/>
    <row r="2" spans="1:11" ht="19.5" customHeight="1">
      <c r="B2" s="137" t="s">
        <v>128</v>
      </c>
      <c r="C2" s="127"/>
      <c r="D2" s="127"/>
      <c r="E2" s="127"/>
      <c r="F2" s="127"/>
      <c r="G2" s="127"/>
      <c r="H2" s="138" t="s">
        <v>129</v>
      </c>
    </row>
    <row r="3" spans="1:11" ht="7.5" customHeight="1">
      <c r="B3" s="127"/>
      <c r="C3" s="127"/>
      <c r="D3" s="127"/>
      <c r="E3" s="127"/>
      <c r="F3" s="127"/>
      <c r="G3" s="127"/>
      <c r="H3" s="139"/>
    </row>
    <row r="4" spans="1:11" ht="25.5">
      <c r="B4" s="272" t="s">
        <v>130</v>
      </c>
      <c r="C4" s="272"/>
      <c r="D4" s="272"/>
      <c r="E4" s="272"/>
      <c r="F4" s="272"/>
      <c r="G4" s="272"/>
      <c r="H4" s="272"/>
    </row>
    <row r="5" spans="1:11" ht="17.25" customHeight="1">
      <c r="B5" s="128"/>
      <c r="C5" s="273"/>
      <c r="D5" s="273"/>
      <c r="E5" s="273"/>
      <c r="F5" s="273"/>
      <c r="G5" s="273"/>
      <c r="H5" s="128"/>
    </row>
    <row r="6" spans="1:11" ht="33" customHeight="1">
      <c r="B6" s="140" t="s">
        <v>131</v>
      </c>
      <c r="C6" s="128"/>
      <c r="D6" s="128"/>
      <c r="E6" s="128"/>
      <c r="F6" s="128"/>
      <c r="G6" s="128"/>
      <c r="H6" s="128"/>
    </row>
    <row r="7" spans="1:11" ht="42.75" customHeight="1">
      <c r="E7" s="90"/>
      <c r="F7" s="129" t="s">
        <v>132</v>
      </c>
      <c r="G7" s="274" t="str">
        <f>'別添１　事業者基本情報'!C4</f>
        <v>東京都△△△区●●１丁目１番１号
●●●ビル７階</v>
      </c>
      <c r="H7" s="274"/>
      <c r="J7" s="91" t="s">
        <v>93</v>
      </c>
      <c r="K7" s="92"/>
    </row>
    <row r="8" spans="1:11" ht="35.25" customHeight="1">
      <c r="C8" s="130"/>
      <c r="E8" s="90"/>
      <c r="F8" s="131" t="s">
        <v>133</v>
      </c>
      <c r="G8" s="275" t="str">
        <f>'別添１　事業者基本情報'!C3</f>
        <v>株式会社●●●</v>
      </c>
      <c r="H8" s="275"/>
      <c r="J8" s="91"/>
      <c r="K8" s="92"/>
    </row>
    <row r="9" spans="1:11" ht="35.25" customHeight="1">
      <c r="C9" s="130"/>
      <c r="E9" s="90"/>
      <c r="F9" s="131" t="s">
        <v>134</v>
      </c>
      <c r="G9" s="276" t="s">
        <v>239</v>
      </c>
      <c r="H9" s="276"/>
      <c r="K9" s="92"/>
    </row>
    <row r="10" spans="1:11" ht="48" customHeight="1">
      <c r="C10" s="130"/>
      <c r="F10" s="132"/>
      <c r="G10" s="133"/>
      <c r="H10" s="141"/>
      <c r="J10" s="91"/>
      <c r="K10" s="92"/>
    </row>
    <row r="11" spans="1:11" ht="23.5">
      <c r="B11" s="277" t="s">
        <v>96</v>
      </c>
      <c r="C11" s="277"/>
      <c r="D11" s="277"/>
      <c r="E11" s="277"/>
      <c r="F11" s="277"/>
      <c r="G11" s="277"/>
      <c r="H11" s="277"/>
      <c r="J11" s="91"/>
      <c r="K11" s="92"/>
    </row>
    <row r="12" spans="1:11" ht="19">
      <c r="C12" s="130"/>
      <c r="F12" s="132"/>
      <c r="G12" s="134"/>
      <c r="H12" s="133"/>
      <c r="J12" s="91" t="s">
        <v>135</v>
      </c>
      <c r="K12" s="92"/>
    </row>
    <row r="13" spans="1:11" ht="19.5" customHeight="1">
      <c r="B13" s="142" t="s">
        <v>136</v>
      </c>
      <c r="E13" s="135"/>
      <c r="J13" s="91"/>
      <c r="K13" s="92"/>
    </row>
    <row r="14" spans="1:11" ht="9.75" customHeight="1">
      <c r="J14" s="91"/>
      <c r="K14" s="92"/>
    </row>
    <row r="15" spans="1:11" ht="19.5" customHeight="1" thickBot="1">
      <c r="B15" s="126" t="s">
        <v>137</v>
      </c>
      <c r="C15" s="93" t="s">
        <v>138</v>
      </c>
      <c r="D15" s="93" t="s">
        <v>139</v>
      </c>
      <c r="E15" s="93" t="s">
        <v>140</v>
      </c>
      <c r="F15" s="278" t="s">
        <v>3</v>
      </c>
      <c r="G15" s="279"/>
      <c r="H15" s="279"/>
      <c r="J15" s="91"/>
      <c r="K15" s="92"/>
    </row>
    <row r="16" spans="1:11" s="97" customFormat="1" ht="19.5" customHeight="1" thickTop="1">
      <c r="A16" s="94">
        <f>IF(COUNTA(B16)&lt;1,"",COUNTA($B$16:B16))</f>
        <v>1</v>
      </c>
      <c r="B16" s="191" t="s">
        <v>242</v>
      </c>
      <c r="C16" s="191">
        <v>24</v>
      </c>
      <c r="D16" s="191">
        <v>1</v>
      </c>
      <c r="E16" s="95">
        <f>IF(OR(C16="",D16=""),"",IF(AND(D16&lt;4,0&lt;D16),VLOOKUP($C16,等級単価一覧表!$A:$K,7,FALSE),(VLOOKUP($C16,等級単価一覧表!$A:$K,6,FALSE))))</f>
        <v>2820</v>
      </c>
      <c r="F16" s="280" t="s">
        <v>240</v>
      </c>
      <c r="G16" s="281"/>
      <c r="H16" s="282"/>
      <c r="I16" s="89"/>
      <c r="J16" s="91" t="s">
        <v>141</v>
      </c>
      <c r="K16" s="96"/>
    </row>
    <row r="17" spans="1:11" s="97" customFormat="1" ht="19.5" customHeight="1">
      <c r="A17" s="94">
        <f>IF(COUNTA(B17)&lt;1,"",COUNTA($B$16:B17))</f>
        <v>2</v>
      </c>
      <c r="B17" s="193" t="s">
        <v>242</v>
      </c>
      <c r="C17" s="192">
        <v>25</v>
      </c>
      <c r="D17" s="192">
        <v>2</v>
      </c>
      <c r="E17" s="95">
        <f>IF(OR(C17="",D17=""),"",IF(AND(D17&lt;4,0&lt;D17),VLOOKUP($C17,等級単価一覧表!$A:$K,7,FALSE),(VLOOKUP($C17,等級単価一覧表!$A:$K,6,FALSE))))</f>
        <v>2990</v>
      </c>
      <c r="F17" s="283" t="s">
        <v>241</v>
      </c>
      <c r="G17" s="284"/>
      <c r="H17" s="285"/>
      <c r="J17" s="98" t="s">
        <v>142</v>
      </c>
      <c r="K17" s="96"/>
    </row>
    <row r="18" spans="1:11" s="97" customFormat="1" ht="19.5" customHeight="1">
      <c r="A18" s="94" t="str">
        <f>IF(COUNTA(B18)&lt;1,"",COUNTA($B$16:B18))</f>
        <v/>
      </c>
      <c r="B18" s="174"/>
      <c r="C18" s="171"/>
      <c r="D18" s="171"/>
      <c r="E18" s="95" t="str">
        <f>IF(OR(C18="",D18=""),"",IF(AND(D18&lt;4,0&lt;D18),VLOOKUP($C18,等級単価一覧表!$A:$K,7,FALSE),(VLOOKUP($C18,等級単価一覧表!$A:$K,6,FALSE))))</f>
        <v/>
      </c>
      <c r="F18" s="269"/>
      <c r="G18" s="270"/>
      <c r="H18" s="271"/>
      <c r="J18" s="99"/>
      <c r="K18" s="96"/>
    </row>
    <row r="19" spans="1:11" s="97" customFormat="1" ht="19.5" customHeight="1">
      <c r="A19" s="94" t="str">
        <f>IF(COUNTA(B19)&lt;1,"",COUNTA($B$16:B19))</f>
        <v/>
      </c>
      <c r="B19" s="172"/>
      <c r="C19" s="173"/>
      <c r="D19" s="173"/>
      <c r="E19" s="95" t="str">
        <f>IF(OR(C19="",D19=""),"",IF(AND(D19&lt;4,0&lt;D19),VLOOKUP($C19,等級単価一覧表!$A:$K,7,FALSE),(VLOOKUP($C19,等級単価一覧表!$A:$K,6,FALSE))))</f>
        <v/>
      </c>
      <c r="F19" s="269"/>
      <c r="G19" s="270"/>
      <c r="H19" s="271"/>
      <c r="J19" s="100" t="s">
        <v>143</v>
      </c>
      <c r="K19" s="96"/>
    </row>
    <row r="20" spans="1:11" s="97" customFormat="1" ht="19.5" customHeight="1">
      <c r="A20" s="94" t="str">
        <f>IF(COUNTA(B20)&lt;1,"",COUNTA($B$16:B20))</f>
        <v/>
      </c>
      <c r="B20" s="172"/>
      <c r="C20" s="173"/>
      <c r="D20" s="173"/>
      <c r="E20" s="95" t="str">
        <f>IF(OR(C20="",D20=""),"",IF(AND(D20&lt;4,0&lt;D20),VLOOKUP($C20,等級単価一覧表!$A:$K,7,FALSE),(VLOOKUP($C20,等級単価一覧表!$A:$K,6,FALSE))))</f>
        <v/>
      </c>
      <c r="F20" s="269"/>
      <c r="G20" s="270"/>
      <c r="H20" s="271"/>
      <c r="J20" s="99"/>
      <c r="K20" s="96"/>
    </row>
    <row r="21" spans="1:11" s="97" customFormat="1" ht="19.5" customHeight="1">
      <c r="A21" s="94" t="str">
        <f>IF(COUNTA(B21)&lt;1,"",COUNTA($B$16:B21))</f>
        <v/>
      </c>
      <c r="B21" s="172"/>
      <c r="C21" s="173"/>
      <c r="D21" s="173"/>
      <c r="E21" s="95" t="str">
        <f>IF(OR(C21="",D21=""),"",IF(AND(D21&lt;4,0&lt;D21),VLOOKUP($C21,等級単価一覧表!$A:$K,7,FALSE),(VLOOKUP($C21,等級単価一覧表!$A:$K,6,FALSE))))</f>
        <v/>
      </c>
      <c r="F21" s="269"/>
      <c r="G21" s="270"/>
      <c r="H21" s="271"/>
      <c r="J21" s="99"/>
      <c r="K21" s="96"/>
    </row>
    <row r="22" spans="1:11" s="97" customFormat="1" ht="19.5" customHeight="1">
      <c r="A22" s="94" t="str">
        <f>IF(COUNTA(B22)&lt;1,"",COUNTA($B$16:B22))</f>
        <v/>
      </c>
      <c r="B22" s="172"/>
      <c r="C22" s="173"/>
      <c r="D22" s="173"/>
      <c r="E22" s="95" t="str">
        <f>IF(OR(C22="",D22=""),"",IF(AND(D22&lt;4,0&lt;D22),VLOOKUP($C22,等級単価一覧表!$A:$K,7,FALSE),(VLOOKUP($C22,等級単価一覧表!$A:$K,6,FALSE))))</f>
        <v/>
      </c>
      <c r="F22" s="265"/>
      <c r="G22" s="265"/>
      <c r="H22" s="265"/>
      <c r="J22" s="99"/>
      <c r="K22" s="96"/>
    </row>
    <row r="23" spans="1:11" s="97" customFormat="1" ht="19.5" customHeight="1">
      <c r="A23" s="94" t="str">
        <f>IF(COUNTA(B23)&lt;1,"",COUNTA($B$16:B23))</f>
        <v/>
      </c>
      <c r="B23" s="172"/>
      <c r="C23" s="173"/>
      <c r="D23" s="173"/>
      <c r="E23" s="95" t="str">
        <f>IF(OR(C23="",D23=""),"",IF(AND(D23&lt;4,0&lt;D23),VLOOKUP($C23,等級単価一覧表!$A:$K,7,FALSE),(VLOOKUP($C23,等級単価一覧表!$A:$K,6,FALSE))))</f>
        <v/>
      </c>
      <c r="F23" s="265"/>
      <c r="G23" s="265"/>
      <c r="H23" s="265"/>
      <c r="J23" s="99"/>
      <c r="K23" s="96"/>
    </row>
    <row r="24" spans="1:11" s="97" customFormat="1" ht="19.5" customHeight="1">
      <c r="A24" s="94" t="str">
        <f>IF(COUNTA(B24)&lt;1,"",COUNTA($B$16:B24))</f>
        <v/>
      </c>
      <c r="B24" s="172"/>
      <c r="C24" s="173"/>
      <c r="D24" s="173"/>
      <c r="E24" s="95" t="str">
        <f>IF(OR(C24="",D24=""),"",IF(AND(D24&lt;4,0&lt;D24),VLOOKUP($C24,等級単価一覧表!$A:$K,7,FALSE),(VLOOKUP($C24,等級単価一覧表!$A:$K,6,FALSE))))</f>
        <v/>
      </c>
      <c r="F24" s="265"/>
      <c r="G24" s="265"/>
      <c r="H24" s="265"/>
      <c r="J24" s="99"/>
      <c r="K24" s="96"/>
    </row>
    <row r="25" spans="1:11" s="97" customFormat="1" ht="19.5" customHeight="1">
      <c r="A25" s="94" t="str">
        <f>IF(COUNTA(B25)&lt;1,"",COUNTA($B$16:B25))</f>
        <v/>
      </c>
      <c r="B25" s="172"/>
      <c r="C25" s="173"/>
      <c r="D25" s="173"/>
      <c r="E25" s="95" t="str">
        <f>IF(OR(C25="",D25=""),"",IF(AND(D25&lt;4,0&lt;D25),VLOOKUP($C25,等級単価一覧表!$A:$K,7,FALSE),(VLOOKUP($C25,等級単価一覧表!$A:$K,6,FALSE))))</f>
        <v/>
      </c>
      <c r="F25" s="265"/>
      <c r="G25" s="265"/>
      <c r="H25" s="265"/>
      <c r="J25" s="99"/>
      <c r="K25" s="96"/>
    </row>
    <row r="26" spans="1:11" s="97" customFormat="1" ht="19.5" customHeight="1">
      <c r="A26" s="94" t="str">
        <f>IF(COUNTA(B26)&lt;1,"",COUNTA($B$16:B26))</f>
        <v/>
      </c>
      <c r="B26" s="172"/>
      <c r="C26" s="173"/>
      <c r="D26" s="173"/>
      <c r="E26" s="95" t="str">
        <f>IF(OR(C26="",D26=""),"",IF(AND(D26&lt;4,0&lt;D26),VLOOKUP($C26,等級単価一覧表!$A:$K,7,FALSE),(VLOOKUP($C26,等級単価一覧表!$A:$K,6,FALSE))))</f>
        <v/>
      </c>
      <c r="F26" s="265"/>
      <c r="G26" s="265"/>
      <c r="H26" s="265"/>
      <c r="J26" s="99"/>
      <c r="K26" s="96"/>
    </row>
    <row r="27" spans="1:11" s="97" customFormat="1" ht="19.5" customHeight="1">
      <c r="A27" s="94" t="str">
        <f>IF(COUNTA(B27)&lt;1,"",COUNTA($B$16:B27))</f>
        <v/>
      </c>
      <c r="B27" s="172"/>
      <c r="C27" s="173"/>
      <c r="D27" s="173"/>
      <c r="E27" s="95" t="str">
        <f>IF(OR(C27="",D27=""),"",IF(AND(D27&lt;4,0&lt;D27),VLOOKUP($C27,等級単価一覧表!$A:$K,7,FALSE),(VLOOKUP($C27,等級単価一覧表!$A:$K,6,FALSE))))</f>
        <v/>
      </c>
      <c r="F27" s="265"/>
      <c r="G27" s="265"/>
      <c r="H27" s="265"/>
      <c r="J27" s="99"/>
      <c r="K27" s="96"/>
    </row>
    <row r="28" spans="1:11" s="97" customFormat="1" ht="19.5" customHeight="1">
      <c r="A28" s="94" t="str">
        <f>IF(COUNTA(B28)&lt;1,"",COUNTA($B$16:B28))</f>
        <v/>
      </c>
      <c r="B28" s="172"/>
      <c r="C28" s="173"/>
      <c r="D28" s="173"/>
      <c r="E28" s="95" t="str">
        <f>IF(OR(C28="",D28=""),"",IF(AND(D28&lt;4,0&lt;D28),VLOOKUP($C28,等級単価一覧表!$A:$K,7,FALSE),(VLOOKUP($C28,等級単価一覧表!$A:$K,6,FALSE))))</f>
        <v/>
      </c>
      <c r="F28" s="265"/>
      <c r="G28" s="265"/>
      <c r="H28" s="265"/>
      <c r="J28" s="99"/>
      <c r="K28" s="96"/>
    </row>
    <row r="29" spans="1:11" s="97" customFormat="1" ht="19.5" customHeight="1">
      <c r="A29" s="94" t="str">
        <f>IF(COUNTA(B29)&lt;1,"",COUNTA($B$16:B29))</f>
        <v/>
      </c>
      <c r="B29" s="172"/>
      <c r="C29" s="173"/>
      <c r="D29" s="173"/>
      <c r="E29" s="95" t="str">
        <f>IF(OR(C29="",D29=""),"",IF(AND(D29&lt;4,0&lt;D29),VLOOKUP($C29,等級単価一覧表!$A:$K,7,FALSE),(VLOOKUP($C29,等級単価一覧表!$A:$K,6,FALSE))))</f>
        <v/>
      </c>
      <c r="F29" s="265"/>
      <c r="G29" s="265"/>
      <c r="H29" s="265"/>
      <c r="J29" s="99"/>
      <c r="K29" s="96"/>
    </row>
    <row r="30" spans="1:11" s="97" customFormat="1" ht="19.5" customHeight="1">
      <c r="A30" s="94" t="str">
        <f>IF(COUNTA(B30)&lt;1,"",COUNTA($B$16:B30))</f>
        <v/>
      </c>
      <c r="B30" s="172"/>
      <c r="C30" s="173"/>
      <c r="D30" s="173"/>
      <c r="E30" s="95" t="str">
        <f>IF(OR(C30="",D30=""),"",IF(AND(D30&lt;4,0&lt;D30),VLOOKUP($C30,等級単価一覧表!$A:$K,7,FALSE),(VLOOKUP($C30,等級単価一覧表!$A:$K,6,FALSE))))</f>
        <v/>
      </c>
      <c r="F30" s="269"/>
      <c r="G30" s="270"/>
      <c r="H30" s="271"/>
      <c r="J30" s="99"/>
      <c r="K30" s="96"/>
    </row>
    <row r="31" spans="1:11" s="97" customFormat="1" ht="19.5" customHeight="1">
      <c r="A31" s="94" t="str">
        <f>IF(COUNTA(B31)&lt;1,"",COUNTA($B$16:B31))</f>
        <v/>
      </c>
      <c r="B31" s="172"/>
      <c r="C31" s="173"/>
      <c r="D31" s="173"/>
      <c r="E31" s="95" t="str">
        <f>IF(OR(C31="",D31=""),"",IF(AND(D31&lt;4,0&lt;D31),VLOOKUP($C31,等級単価一覧表!$A:$K,7,FALSE),(VLOOKUP($C31,等級単価一覧表!$A:$K,6,FALSE))))</f>
        <v/>
      </c>
      <c r="F31" s="269"/>
      <c r="G31" s="270"/>
      <c r="H31" s="271"/>
      <c r="J31" s="99"/>
      <c r="K31" s="96"/>
    </row>
    <row r="32" spans="1:11" s="97" customFormat="1" ht="19.5" customHeight="1">
      <c r="A32" s="94" t="str">
        <f>IF(COUNTA(B32)&lt;1,"",COUNTA($B$16:B32))</f>
        <v/>
      </c>
      <c r="B32" s="172"/>
      <c r="C32" s="173"/>
      <c r="D32" s="173"/>
      <c r="E32" s="95" t="str">
        <f>IF(OR(C32="",D32=""),"",IF(AND(D32&lt;4,0&lt;D32),VLOOKUP($C32,等級単価一覧表!$A:$K,7,FALSE),(VLOOKUP($C32,等級単価一覧表!$A:$K,6,FALSE))))</f>
        <v/>
      </c>
      <c r="F32" s="269"/>
      <c r="G32" s="270"/>
      <c r="H32" s="271"/>
      <c r="J32" s="99"/>
      <c r="K32" s="96"/>
    </row>
    <row r="33" spans="1:11" ht="7.5" customHeight="1">
      <c r="J33" s="91"/>
      <c r="K33" s="92"/>
    </row>
    <row r="34" spans="1:11" ht="19.5" customHeight="1">
      <c r="B34" s="91" t="s">
        <v>144</v>
      </c>
      <c r="C34" s="91"/>
      <c r="D34" s="91"/>
      <c r="E34" s="91"/>
      <c r="F34" s="91"/>
      <c r="G34" s="136"/>
      <c r="H34" s="90"/>
      <c r="J34" s="91"/>
      <c r="K34" s="92"/>
    </row>
    <row r="35" spans="1:11" ht="14">
      <c r="B35" s="266" t="s">
        <v>145</v>
      </c>
      <c r="C35" s="266"/>
      <c r="D35" s="266"/>
      <c r="E35" s="266"/>
      <c r="F35" s="266"/>
      <c r="G35" s="90"/>
      <c r="H35" s="90"/>
      <c r="J35" s="91"/>
      <c r="K35" s="92"/>
    </row>
    <row r="36" spans="1:11" ht="14">
      <c r="B36" s="91" t="s">
        <v>282</v>
      </c>
      <c r="C36" s="91"/>
      <c r="D36" s="91"/>
      <c r="E36" s="91"/>
      <c r="F36" s="91"/>
      <c r="G36" s="90"/>
      <c r="H36" s="90"/>
      <c r="J36" s="91"/>
      <c r="K36" s="92"/>
    </row>
    <row r="37" spans="1:11" ht="19.5" customHeight="1">
      <c r="B37" s="90"/>
      <c r="C37" s="90"/>
      <c r="D37" s="90"/>
      <c r="E37" s="90"/>
      <c r="F37" s="90"/>
      <c r="G37" s="90"/>
      <c r="H37" s="90"/>
      <c r="J37" s="91"/>
      <c r="K37" s="92"/>
    </row>
    <row r="38" spans="1:11" ht="19.5" customHeight="1">
      <c r="B38" s="142" t="s">
        <v>146</v>
      </c>
      <c r="C38" s="90"/>
      <c r="D38" s="90"/>
      <c r="E38" s="90"/>
      <c r="F38" s="90"/>
      <c r="G38" s="90"/>
      <c r="H38" s="90"/>
      <c r="J38" s="91"/>
      <c r="K38" s="92"/>
    </row>
    <row r="39" spans="1:11" ht="9.75" customHeight="1">
      <c r="B39" s="91"/>
      <c r="C39" s="90"/>
      <c r="D39" s="90"/>
      <c r="E39" s="90"/>
      <c r="F39" s="90"/>
      <c r="G39" s="90"/>
      <c r="H39" s="90"/>
      <c r="J39" s="91"/>
      <c r="K39" s="92"/>
    </row>
    <row r="40" spans="1:11" ht="19.5" customHeight="1" thickBot="1">
      <c r="B40" s="126" t="s">
        <v>137</v>
      </c>
      <c r="C40" s="93" t="s">
        <v>147</v>
      </c>
      <c r="D40" s="101" t="s">
        <v>138</v>
      </c>
      <c r="E40" s="93" t="s">
        <v>140</v>
      </c>
      <c r="F40" s="267" t="s">
        <v>148</v>
      </c>
      <c r="G40" s="267"/>
      <c r="H40" s="268"/>
      <c r="J40" s="98" t="s">
        <v>149</v>
      </c>
      <c r="K40" s="92"/>
    </row>
    <row r="41" spans="1:11" s="97" customFormat="1" ht="19.5" customHeight="1" thickTop="1">
      <c r="A41" s="94">
        <f>IF(COUNTA(B41)&lt;1,"",COUNTA($B$16:$B$32)+COUNTA($B$41:B41))</f>
        <v>3</v>
      </c>
      <c r="B41" s="191" t="s">
        <v>242</v>
      </c>
      <c r="C41" s="191">
        <v>300000</v>
      </c>
      <c r="D41" s="95">
        <f>IF(C41="","",VLOOKUP(C41,等級単価一覧表!$H$6:$L$55,5))</f>
        <v>18</v>
      </c>
      <c r="E41" s="95">
        <f>IF(D41="","",VLOOKUP(D41,等級単価一覧表!$A:$K,11,FALSE))</f>
        <v>1830</v>
      </c>
      <c r="F41" s="263" t="s">
        <v>243</v>
      </c>
      <c r="G41" s="263"/>
      <c r="H41" s="263"/>
      <c r="I41" s="89"/>
      <c r="J41" s="91" t="s">
        <v>150</v>
      </c>
      <c r="K41" s="96"/>
    </row>
    <row r="42" spans="1:11" s="97" customFormat="1" ht="19.5" customHeight="1">
      <c r="A42" s="94">
        <f>IF(COUNTA(B42)&lt;1,"",COUNTA($B$16:$B$32)+COUNTA($B$41:B42))</f>
        <v>4</v>
      </c>
      <c r="B42" s="193" t="s">
        <v>242</v>
      </c>
      <c r="C42" s="192">
        <v>200000</v>
      </c>
      <c r="D42" s="95">
        <f>IF(C42="","",VLOOKUP(C42,等級単価一覧表!$H$6:$L$55,5))</f>
        <v>12</v>
      </c>
      <c r="E42" s="95">
        <f>IF(D42="","",VLOOKUP(D42,等級単価一覧表!$A:$K,11,FALSE))</f>
        <v>1240</v>
      </c>
      <c r="F42" s="264" t="s">
        <v>244</v>
      </c>
      <c r="G42" s="264"/>
      <c r="H42" s="264"/>
      <c r="J42" s="91"/>
      <c r="K42" s="96"/>
    </row>
    <row r="43" spans="1:11" s="97" customFormat="1" ht="19.5" customHeight="1">
      <c r="A43" s="94" t="str">
        <f>IF(COUNTA(B43)&lt;1,"",COUNTA($B$16:$B$32)+COUNTA($B$41:B43))</f>
        <v/>
      </c>
      <c r="B43" s="172"/>
      <c r="C43" s="173"/>
      <c r="D43" s="95" t="str">
        <f>IF(C43="","",VLOOKUP(C43,等級単価一覧表!$H$6:$L$55,5))</f>
        <v/>
      </c>
      <c r="E43" s="95" t="str">
        <f>IF(D43="","",VLOOKUP(D43,等級単価一覧表!$A:$K,11,FALSE))</f>
        <v/>
      </c>
      <c r="F43" s="265"/>
      <c r="G43" s="265"/>
      <c r="H43" s="265"/>
      <c r="J43" s="99"/>
      <c r="K43" s="96"/>
    </row>
    <row r="44" spans="1:11" s="97" customFormat="1" ht="19.5" customHeight="1">
      <c r="A44" s="94" t="str">
        <f>IF(COUNTA(B44)&lt;1,"",COUNTA($B$16:$B$32)+COUNTA($B$41:B44))</f>
        <v/>
      </c>
      <c r="B44" s="172"/>
      <c r="C44" s="173"/>
      <c r="D44" s="95" t="str">
        <f>IF(C44="","",VLOOKUP(C44,等級単価一覧表!$H$6:$L$55,5))</f>
        <v/>
      </c>
      <c r="E44" s="95" t="str">
        <f>IF(D44="","",VLOOKUP(D44,等級単価一覧表!$A:$K,11,FALSE))</f>
        <v/>
      </c>
      <c r="F44" s="265"/>
      <c r="G44" s="265"/>
      <c r="H44" s="265"/>
      <c r="J44" s="99"/>
      <c r="K44" s="96"/>
    </row>
    <row r="45" spans="1:11" s="97" customFormat="1" ht="19.5" customHeight="1">
      <c r="A45" s="94" t="str">
        <f>IF(COUNTA(B45)&lt;1,"",COUNTA($B$16:$B$32)+COUNTA($B$41:B45))</f>
        <v/>
      </c>
      <c r="B45" s="172"/>
      <c r="C45" s="173"/>
      <c r="D45" s="95" t="str">
        <f>IF(C45="","",VLOOKUP(C45,等級単価一覧表!$H$6:$L$55,5))</f>
        <v/>
      </c>
      <c r="E45" s="95" t="str">
        <f>IF(D45="","",VLOOKUP(D45,等級単価一覧表!$A:$K,11,FALSE))</f>
        <v/>
      </c>
      <c r="F45" s="265"/>
      <c r="G45" s="265"/>
      <c r="H45" s="265"/>
      <c r="J45" s="99"/>
      <c r="K45" s="96"/>
    </row>
    <row r="46" spans="1:11" s="97" customFormat="1" ht="19.5" customHeight="1">
      <c r="A46" s="94" t="str">
        <f>IF(COUNTA(B46)&lt;1,"",COUNTA($B$16:$B$32)+COUNTA($B$41:B46))</f>
        <v/>
      </c>
      <c r="B46" s="172"/>
      <c r="C46" s="173"/>
      <c r="D46" s="95" t="str">
        <f>IF(C46="","",VLOOKUP(C46,等級単価一覧表!$H$6:$L$55,5))</f>
        <v/>
      </c>
      <c r="E46" s="95" t="str">
        <f>IF(D46="","",VLOOKUP(D46,等級単価一覧表!$A:$K,11,FALSE))</f>
        <v/>
      </c>
      <c r="F46" s="265"/>
      <c r="G46" s="265"/>
      <c r="H46" s="265"/>
      <c r="J46" s="99"/>
      <c r="K46" s="96"/>
    </row>
    <row r="47" spans="1:11" s="97" customFormat="1" ht="19.5" customHeight="1">
      <c r="A47" s="94" t="str">
        <f>IF(COUNTA(B47)&lt;1,"",COUNTA($B$16:$B$32)+COUNTA($B$41:B47))</f>
        <v/>
      </c>
      <c r="B47" s="172"/>
      <c r="C47" s="173"/>
      <c r="D47" s="95" t="str">
        <f>IF(C47="","",VLOOKUP(C47,等級単価一覧表!$H$6:$L$55,5))</f>
        <v/>
      </c>
      <c r="E47" s="95" t="str">
        <f>IF(D47="","",VLOOKUP(D47,等級単価一覧表!$A:$K,11,FALSE))</f>
        <v/>
      </c>
      <c r="F47" s="265"/>
      <c r="G47" s="265"/>
      <c r="H47" s="265"/>
      <c r="J47" s="99"/>
      <c r="K47" s="96"/>
    </row>
    <row r="48" spans="1:11" s="97" customFormat="1" ht="19.5" customHeight="1">
      <c r="A48" s="94" t="str">
        <f>IF(COUNTA(B48)&lt;1,"",COUNTA($B$16:$B$32)+COUNTA($B$41:B48))</f>
        <v/>
      </c>
      <c r="B48" s="172"/>
      <c r="C48" s="173"/>
      <c r="D48" s="95" t="str">
        <f>IF(C48="","",VLOOKUP(C48,等級単価一覧表!$H$6:$L$55,5))</f>
        <v/>
      </c>
      <c r="E48" s="95" t="str">
        <f>IF(D48="","",VLOOKUP(D48,等級単価一覧表!$A:$K,11,FALSE))</f>
        <v/>
      </c>
      <c r="F48" s="265"/>
      <c r="G48" s="265"/>
      <c r="H48" s="265"/>
      <c r="J48" s="99"/>
      <c r="K48" s="96"/>
    </row>
    <row r="49" spans="1:11" s="97" customFormat="1" ht="19.5" customHeight="1">
      <c r="A49" s="94" t="str">
        <f>IF(COUNTA(B49)&lt;1,"",COUNTA($B$16:$B$32)+COUNTA($B$41:B49))</f>
        <v/>
      </c>
      <c r="B49" s="172"/>
      <c r="C49" s="173"/>
      <c r="D49" s="95" t="str">
        <f>IF(C49="","",VLOOKUP(C49,等級単価一覧表!$H$6:$L$55,5))</f>
        <v/>
      </c>
      <c r="E49" s="95" t="str">
        <f>IF(D49="","",VLOOKUP(D49,等級単価一覧表!$A:$K,11,FALSE))</f>
        <v/>
      </c>
      <c r="F49" s="265"/>
      <c r="G49" s="265"/>
      <c r="H49" s="265"/>
      <c r="J49" s="99"/>
      <c r="K49" s="96"/>
    </row>
    <row r="50" spans="1:11" s="97" customFormat="1" ht="19.5" customHeight="1">
      <c r="A50" s="94" t="str">
        <f>IF(COUNTA(B50)&lt;1,"",COUNTA($B$16:$B$32)+COUNTA($B$41:B50))</f>
        <v/>
      </c>
      <c r="B50" s="172"/>
      <c r="C50" s="173"/>
      <c r="D50" s="95" t="str">
        <f>IF(C50="","",VLOOKUP(C50,等級単価一覧表!$H$6:$L$55,5))</f>
        <v/>
      </c>
      <c r="E50" s="95" t="str">
        <f>IF(D50="","",VLOOKUP(D50,等級単価一覧表!$A:$K,11,FALSE))</f>
        <v/>
      </c>
      <c r="F50" s="265"/>
      <c r="G50" s="265"/>
      <c r="H50" s="265"/>
      <c r="J50" s="99"/>
      <c r="K50" s="96"/>
    </row>
    <row r="51" spans="1:11" ht="19.5" customHeight="1">
      <c r="J51" s="91"/>
      <c r="K51" s="92"/>
    </row>
    <row r="52" spans="1:11" ht="14">
      <c r="B52" s="91" t="s">
        <v>151</v>
      </c>
      <c r="C52" s="90"/>
      <c r="D52" s="90"/>
      <c r="E52" s="90"/>
      <c r="F52" s="90"/>
      <c r="G52" s="90"/>
      <c r="H52" s="90"/>
      <c r="J52" s="91"/>
      <c r="K52" s="92"/>
    </row>
    <row r="53" spans="1:11" ht="14">
      <c r="B53" s="91" t="s">
        <v>152</v>
      </c>
      <c r="C53" s="90"/>
      <c r="D53" s="90"/>
      <c r="E53" s="90"/>
      <c r="F53" s="90"/>
      <c r="G53" s="90"/>
      <c r="H53" s="90"/>
      <c r="J53" s="91"/>
      <c r="K53" s="92"/>
    </row>
    <row r="54" spans="1:11" ht="19.5" customHeight="1">
      <c r="J54" s="91"/>
      <c r="K54" s="92"/>
    </row>
    <row r="55" spans="1:11" ht="19.5" customHeight="1">
      <c r="B55" s="142" t="s">
        <v>153</v>
      </c>
      <c r="C55" s="90"/>
      <c r="D55" s="90"/>
      <c r="E55" s="90"/>
      <c r="F55" s="90"/>
      <c r="G55" s="90"/>
      <c r="H55" s="90"/>
      <c r="J55" s="91"/>
      <c r="K55" s="92"/>
    </row>
    <row r="56" spans="1:11" ht="9.75" customHeight="1">
      <c r="B56" s="91"/>
      <c r="C56" s="90"/>
      <c r="D56" s="90"/>
      <c r="E56" s="90"/>
      <c r="F56" s="90"/>
      <c r="G56" s="90"/>
      <c r="H56" s="90"/>
      <c r="J56" s="91"/>
      <c r="K56" s="92"/>
    </row>
    <row r="57" spans="1:11" ht="19.5" customHeight="1" thickBot="1">
      <c r="B57" s="126" t="s">
        <v>137</v>
      </c>
      <c r="C57" s="93" t="s">
        <v>154</v>
      </c>
      <c r="D57" s="93" t="s">
        <v>155</v>
      </c>
      <c r="E57" s="93" t="s">
        <v>156</v>
      </c>
      <c r="F57" s="261" t="s">
        <v>3</v>
      </c>
      <c r="G57" s="261"/>
      <c r="H57" s="262"/>
      <c r="J57" s="98" t="s">
        <v>149</v>
      </c>
      <c r="K57" s="92"/>
    </row>
    <row r="58" spans="1:11" ht="19.5" customHeight="1" thickTop="1">
      <c r="A58" s="94">
        <f>IF(COUNTA(B58)&lt;1,"",COUNTA($B$16:$B$32)+COUNTA($B$41:$B$50)+COUNTA($B$58:B58))</f>
        <v>5</v>
      </c>
      <c r="B58" s="193" t="s">
        <v>245</v>
      </c>
      <c r="C58" s="193">
        <v>8800</v>
      </c>
      <c r="D58" s="193">
        <v>8</v>
      </c>
      <c r="E58" s="95">
        <f>IF(D58="","",INT(C58/D58))</f>
        <v>1100</v>
      </c>
      <c r="F58" s="263" t="s">
        <v>247</v>
      </c>
      <c r="G58" s="263"/>
      <c r="H58" s="263"/>
      <c r="J58" s="91" t="s">
        <v>157</v>
      </c>
      <c r="K58" s="92"/>
    </row>
    <row r="59" spans="1:11" ht="19.5" customHeight="1">
      <c r="A59" s="94">
        <f>IF(COUNTA(B59)&lt;1,"",COUNTA($B$16:$B$32)+COUNTA($B$41:$B$50)+COUNTA($B$58:B59))</f>
        <v>6</v>
      </c>
      <c r="B59" s="193" t="s">
        <v>246</v>
      </c>
      <c r="C59" s="193">
        <v>7800</v>
      </c>
      <c r="D59" s="193">
        <v>7</v>
      </c>
      <c r="E59" s="95">
        <f t="shared" ref="E59:E67" si="0">IF(D59="","",INT(C59/D59))</f>
        <v>1114</v>
      </c>
      <c r="F59" s="264" t="s">
        <v>248</v>
      </c>
      <c r="G59" s="264"/>
      <c r="H59" s="264"/>
      <c r="J59" s="91"/>
      <c r="K59" s="92"/>
    </row>
    <row r="60" spans="1:11" ht="19.5" customHeight="1">
      <c r="A60" s="94" t="str">
        <f>IF(COUNTA(B60)&lt;1,"",COUNTA($B$16:$B$32)+COUNTA($B$41:$B$50)+COUNTA($B$58:B60))</f>
        <v/>
      </c>
      <c r="B60" s="172"/>
      <c r="C60" s="173"/>
      <c r="D60" s="173"/>
      <c r="E60" s="95" t="str">
        <f t="shared" si="0"/>
        <v/>
      </c>
      <c r="F60" s="265"/>
      <c r="G60" s="265"/>
      <c r="H60" s="265"/>
      <c r="J60" s="91"/>
      <c r="K60" s="92"/>
    </row>
    <row r="61" spans="1:11" ht="19.5" customHeight="1">
      <c r="A61" s="94" t="str">
        <f>IF(COUNTA(B61)&lt;1,"",COUNTA($B$16:$B$32)+COUNTA($B$41:$B$50)+COUNTA($B$58:B61))</f>
        <v/>
      </c>
      <c r="B61" s="172"/>
      <c r="C61" s="173"/>
      <c r="D61" s="173"/>
      <c r="E61" s="95" t="str">
        <f t="shared" si="0"/>
        <v/>
      </c>
      <c r="F61" s="265"/>
      <c r="G61" s="265"/>
      <c r="H61" s="265"/>
      <c r="J61" s="91"/>
      <c r="K61" s="92"/>
    </row>
    <row r="62" spans="1:11" ht="19.5" customHeight="1">
      <c r="A62" s="94" t="str">
        <f>IF(COUNTA(B62)&lt;1,"",COUNTA($B$16:$B$32)+COUNTA($B$41:$B$50)+COUNTA($B$58:B62))</f>
        <v/>
      </c>
      <c r="B62" s="172"/>
      <c r="C62" s="173"/>
      <c r="D62" s="173"/>
      <c r="E62" s="95" t="str">
        <f t="shared" si="0"/>
        <v/>
      </c>
      <c r="F62" s="265"/>
      <c r="G62" s="265"/>
      <c r="H62" s="265"/>
      <c r="J62" s="91"/>
      <c r="K62" s="92"/>
    </row>
    <row r="63" spans="1:11" ht="19.5" customHeight="1">
      <c r="A63" s="94" t="str">
        <f>IF(COUNTA(B63)&lt;1,"",COUNTA($B$16:$B$32)+COUNTA($B$41:$B$50)+COUNTA($B$58:B63))</f>
        <v/>
      </c>
      <c r="B63" s="172"/>
      <c r="C63" s="173"/>
      <c r="D63" s="173"/>
      <c r="E63" s="95" t="str">
        <f t="shared" si="0"/>
        <v/>
      </c>
      <c r="F63" s="265"/>
      <c r="G63" s="265"/>
      <c r="H63" s="265"/>
      <c r="J63" s="91"/>
      <c r="K63" s="92"/>
    </row>
    <row r="64" spans="1:11" ht="19.5" customHeight="1">
      <c r="A64" s="94" t="str">
        <f>IF(COUNTA(B64)&lt;1,"",COUNTA($B$16:$B$32)+COUNTA($B$41:$B$50)+COUNTA($B$58:B64))</f>
        <v/>
      </c>
      <c r="B64" s="172"/>
      <c r="C64" s="173"/>
      <c r="D64" s="173"/>
      <c r="E64" s="95" t="str">
        <f t="shared" si="0"/>
        <v/>
      </c>
      <c r="F64" s="265"/>
      <c r="G64" s="265"/>
      <c r="H64" s="265"/>
      <c r="J64" s="91"/>
      <c r="K64" s="92"/>
    </row>
    <row r="65" spans="1:11" ht="19.5" customHeight="1">
      <c r="A65" s="94" t="str">
        <f>IF(COUNTA(B65)&lt;1,"",COUNTA($B$16:$B$32)+COUNTA($B$41:$B$50)+COUNTA($B$58:B65))</f>
        <v/>
      </c>
      <c r="B65" s="172"/>
      <c r="C65" s="173"/>
      <c r="D65" s="173"/>
      <c r="E65" s="95" t="str">
        <f t="shared" si="0"/>
        <v/>
      </c>
      <c r="F65" s="265"/>
      <c r="G65" s="265"/>
      <c r="H65" s="265"/>
      <c r="J65" s="91"/>
      <c r="K65" s="92"/>
    </row>
    <row r="66" spans="1:11" ht="19.5" customHeight="1">
      <c r="A66" s="94" t="str">
        <f>IF(COUNTA(B66)&lt;1,"",COUNTA($B$16:$B$32)+COUNTA($B$41:$B$50)+COUNTA($B$58:B66))</f>
        <v/>
      </c>
      <c r="B66" s="172"/>
      <c r="C66" s="173"/>
      <c r="D66" s="173"/>
      <c r="E66" s="95" t="str">
        <f t="shared" si="0"/>
        <v/>
      </c>
      <c r="F66" s="265"/>
      <c r="G66" s="265"/>
      <c r="H66" s="265"/>
      <c r="J66" s="91"/>
      <c r="K66" s="92"/>
    </row>
    <row r="67" spans="1:11" ht="19.5" customHeight="1">
      <c r="A67" s="94" t="str">
        <f>IF(COUNTA(B67)&lt;1,"",COUNTA($B$16:$B$32)+COUNTA($B$41:$B$50)+COUNTA($B$58:B67))</f>
        <v/>
      </c>
      <c r="B67" s="172"/>
      <c r="C67" s="173"/>
      <c r="D67" s="173"/>
      <c r="E67" s="95" t="str">
        <f t="shared" si="0"/>
        <v/>
      </c>
      <c r="F67" s="265"/>
      <c r="G67" s="265"/>
      <c r="H67" s="265"/>
      <c r="J67" s="91"/>
      <c r="K67" s="92"/>
    </row>
    <row r="68" spans="1:11" ht="14">
      <c r="J68" s="91"/>
      <c r="K68" s="92"/>
    </row>
    <row r="69" spans="1:11" ht="50.4" customHeight="1">
      <c r="B69" s="260" t="s">
        <v>158</v>
      </c>
      <c r="C69" s="260"/>
      <c r="D69" s="260"/>
      <c r="E69" s="260"/>
      <c r="F69" s="260"/>
      <c r="G69" s="260"/>
      <c r="H69" s="260"/>
      <c r="J69" s="91"/>
      <c r="K69" s="92"/>
    </row>
    <row r="70" spans="1:11" ht="19.5" customHeight="1">
      <c r="B70" s="91" t="s">
        <v>159</v>
      </c>
      <c r="C70" s="91"/>
      <c r="D70" s="91"/>
      <c r="E70" s="91"/>
      <c r="F70" s="91"/>
      <c r="G70" s="91"/>
      <c r="H70" s="91"/>
      <c r="J70" s="91"/>
      <c r="K70" s="92"/>
    </row>
    <row r="71" spans="1:11" ht="19.5" customHeight="1">
      <c r="A71" s="102"/>
      <c r="B71" s="91" t="s">
        <v>160</v>
      </c>
      <c r="C71" s="91"/>
      <c r="D71" s="91"/>
      <c r="E71" s="91"/>
      <c r="F71" s="91"/>
      <c r="G71" s="91"/>
      <c r="H71" s="91"/>
      <c r="J71" s="91"/>
      <c r="K71" s="92"/>
    </row>
    <row r="72" spans="1:11" ht="14">
      <c r="A72" s="102"/>
      <c r="B72" s="91" t="s">
        <v>161</v>
      </c>
      <c r="C72" s="91"/>
      <c r="D72" s="91"/>
      <c r="E72" s="91"/>
      <c r="F72" s="91"/>
      <c r="G72" s="91"/>
      <c r="H72" s="91"/>
      <c r="J72" s="91"/>
      <c r="K72" s="92"/>
    </row>
    <row r="73" spans="1:11" ht="14">
      <c r="A73" s="102"/>
      <c r="B73" s="91"/>
      <c r="C73" s="91"/>
      <c r="D73" s="91"/>
      <c r="E73" s="91"/>
      <c r="F73" s="91"/>
      <c r="G73" s="91"/>
      <c r="H73" s="91"/>
      <c r="J73" s="91"/>
      <c r="K73" s="92"/>
    </row>
    <row r="74" spans="1:11" ht="14">
      <c r="A74" s="102"/>
      <c r="B74" s="91" t="s">
        <v>162</v>
      </c>
      <c r="C74" s="91"/>
      <c r="D74" s="91"/>
      <c r="E74" s="91"/>
      <c r="F74" s="91"/>
      <c r="G74" s="91"/>
      <c r="H74" s="91"/>
      <c r="J74" s="91"/>
      <c r="K74" s="92"/>
    </row>
    <row r="75" spans="1:11" ht="14">
      <c r="A75" s="102"/>
      <c r="B75" s="92"/>
      <c r="C75" s="92"/>
      <c r="D75" s="92"/>
      <c r="E75" s="92"/>
      <c r="F75" s="92"/>
      <c r="G75" s="92"/>
      <c r="H75" s="92"/>
      <c r="J75" s="91"/>
      <c r="K75" s="92"/>
    </row>
    <row r="76" spans="1:11" ht="16.5">
      <c r="B76" s="103"/>
      <c r="C76" s="103"/>
      <c r="D76" s="103"/>
      <c r="E76" s="103"/>
      <c r="F76" s="103"/>
      <c r="G76" s="103"/>
      <c r="H76" s="103"/>
    </row>
    <row r="77" spans="1:11" ht="16.5">
      <c r="B77" s="103"/>
      <c r="C77" s="104"/>
      <c r="D77" s="104"/>
      <c r="E77" s="104"/>
      <c r="F77" s="105"/>
      <c r="G77" s="105"/>
      <c r="H77" s="103"/>
    </row>
    <row r="78" spans="1:11" ht="32.25" customHeight="1">
      <c r="C78" s="102"/>
      <c r="D78" s="102"/>
    </row>
    <row r="79" spans="1:11" ht="3" customHeight="1">
      <c r="C79" s="102"/>
      <c r="D79" s="102"/>
    </row>
    <row r="80" spans="1:11" ht="32.25" customHeight="1"/>
    <row r="81" spans="2:2" ht="3" customHeight="1"/>
    <row r="82" spans="2:2" ht="32.25" customHeight="1"/>
    <row r="84" spans="2:2" ht="16.5">
      <c r="B84" s="106"/>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6"/>
  <conditionalFormatting sqref="B41:C50">
    <cfRule type="cellIs" dxfId="8" priority="2" operator="equal">
      <formula>""</formula>
    </cfRule>
  </conditionalFormatting>
  <conditionalFormatting sqref="B16:D32">
    <cfRule type="cellIs" dxfId="7" priority="3" operator="equal">
      <formula>""</formula>
    </cfRule>
  </conditionalFormatting>
  <conditionalFormatting sqref="B58:D67">
    <cfRule type="cellIs" dxfId="6" priority="1" operator="equal">
      <formula>""</formula>
    </cfRule>
  </conditionalFormatting>
  <conditionalFormatting sqref="F16:H32">
    <cfRule type="cellIs" dxfId="5" priority="11" operator="equal">
      <formula>""</formula>
    </cfRule>
  </conditionalFormatting>
  <conditionalFormatting sqref="F41:H50">
    <cfRule type="cellIs" dxfId="4" priority="9" operator="equal">
      <formula>""</formula>
    </cfRule>
  </conditionalFormatting>
  <conditionalFormatting sqref="F58:H67">
    <cfRule type="cellIs" dxfId="3" priority="7" operator="equal">
      <formula>""</formula>
    </cfRule>
  </conditionalFormatting>
  <conditionalFormatting sqref="G9:H9">
    <cfRule type="cellIs" dxfId="2" priority="12" operator="equal">
      <formula>""</formula>
    </cfRule>
  </conditionalFormatting>
  <dataValidations count="1">
    <dataValidation type="whole" imeMode="off" operator="greaterThanOrEqual" allowBlank="1" showInputMessage="1" showErrorMessage="1" sqref="C41:C50 C16:D32 C58:D67" xr:uid="{00000000-0002-0000-0500-000000000000}">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1"/>
  <sheetViews>
    <sheetView view="pageBreakPreview" topLeftCell="A18" zoomScale="85" zoomScaleNormal="85" zoomScaleSheetLayoutView="85" workbookViewId="0"/>
  </sheetViews>
  <sheetFormatPr defaultColWidth="8.08203125" defaultRowHeight="18"/>
  <cols>
    <col min="1" max="1" width="35.9140625" style="118" customWidth="1"/>
    <col min="2" max="2" width="15.58203125" style="118" customWidth="1"/>
    <col min="3" max="3" width="17.58203125" style="118" customWidth="1"/>
    <col min="4" max="4" width="17.58203125" style="122" customWidth="1"/>
    <col min="5" max="5" width="17.58203125" style="118" customWidth="1"/>
    <col min="6" max="16384" width="8.08203125" style="118"/>
  </cols>
  <sheetData>
    <row r="1" spans="1:12" s="108" customFormat="1" ht="33.75" customHeight="1">
      <c r="A1" s="107" t="s">
        <v>163</v>
      </c>
      <c r="D1" s="109"/>
      <c r="E1" s="109"/>
    </row>
    <row r="2" spans="1:12" s="108" customFormat="1" ht="33.75" customHeight="1">
      <c r="A2" s="107"/>
      <c r="D2" s="109"/>
      <c r="E2" s="109"/>
    </row>
    <row r="3" spans="1:12" s="108" customFormat="1" ht="33.75" customHeight="1">
      <c r="A3" s="107"/>
      <c r="C3" s="110" t="s">
        <v>164</v>
      </c>
      <c r="D3" s="194" t="str">
        <f>'別添１　事業者基本情報'!C3</f>
        <v>株式会社●●●</v>
      </c>
      <c r="E3" s="111"/>
      <c r="F3" s="112" t="s">
        <v>93</v>
      </c>
    </row>
    <row r="4" spans="1:12" s="108" customFormat="1" ht="33.75" customHeight="1">
      <c r="A4" s="107"/>
      <c r="D4" s="109"/>
      <c r="E4" s="109"/>
    </row>
    <row r="5" spans="1:12" s="108" customFormat="1" ht="33.75" customHeight="1">
      <c r="E5" s="109"/>
    </row>
    <row r="6" spans="1:12" s="108" customFormat="1" ht="33.75" customHeight="1">
      <c r="D6" s="113" t="s">
        <v>165</v>
      </c>
      <c r="E6" s="114">
        <f>SUM(E8:E31)</f>
        <v>3480000</v>
      </c>
    </row>
    <row r="7" spans="1:12" s="108" customFormat="1" ht="30" customHeight="1">
      <c r="A7" s="115" t="s">
        <v>166</v>
      </c>
      <c r="B7" s="115" t="s">
        <v>167</v>
      </c>
      <c r="C7" s="115" t="s">
        <v>168</v>
      </c>
      <c r="D7" s="116" t="s">
        <v>169</v>
      </c>
      <c r="E7" s="116" t="s">
        <v>170</v>
      </c>
    </row>
    <row r="8" spans="1:12" ht="39" customHeight="1">
      <c r="A8" s="190" t="s">
        <v>249</v>
      </c>
      <c r="B8" s="190" t="s">
        <v>242</v>
      </c>
      <c r="C8" s="117">
        <f>IFERROR(VLOOKUP(B8,'別添２－１人件費単価計算書'!$B$16:$H$75,4,FALSE),"")</f>
        <v>2820</v>
      </c>
      <c r="D8" s="196">
        <v>1000</v>
      </c>
      <c r="E8" s="117">
        <f>IFERROR(C8*D8,"")</f>
        <v>2820000</v>
      </c>
      <c r="F8" s="286" t="s">
        <v>171</v>
      </c>
      <c r="G8" s="287"/>
      <c r="H8" s="287"/>
      <c r="I8" s="287"/>
      <c r="J8" s="287"/>
      <c r="K8" s="287"/>
      <c r="L8" s="287"/>
    </row>
    <row r="9" spans="1:12" ht="39" customHeight="1">
      <c r="A9" s="123" t="s">
        <v>250</v>
      </c>
      <c r="B9" s="123" t="s">
        <v>245</v>
      </c>
      <c r="C9" s="119">
        <f>IFERROR(VLOOKUP(B9,'別添２－１人件費単価計算書'!$B$16:$H$75,4,FALSE),"")</f>
        <v>1100</v>
      </c>
      <c r="D9" s="195">
        <v>600</v>
      </c>
      <c r="E9" s="119">
        <f t="shared" ref="E9:E31" si="0">IFERROR(C9*D9,"")</f>
        <v>660000</v>
      </c>
      <c r="F9" s="286"/>
      <c r="G9" s="287"/>
      <c r="H9" s="287"/>
      <c r="I9" s="287"/>
      <c r="J9" s="287"/>
      <c r="K9" s="287"/>
      <c r="L9" s="287"/>
    </row>
    <row r="10" spans="1:12" ht="39" customHeight="1">
      <c r="A10" s="123"/>
      <c r="B10" s="58"/>
      <c r="C10" s="119" t="str">
        <f>IFERROR(VLOOKUP(B10,'別添２－１人件費単価計算書'!$B$16:$H$75,4,FALSE),"")</f>
        <v/>
      </c>
      <c r="D10" s="175"/>
      <c r="E10" s="119" t="str">
        <f t="shared" si="0"/>
        <v/>
      </c>
    </row>
    <row r="11" spans="1:12" ht="39" customHeight="1">
      <c r="A11" s="123"/>
      <c r="B11" s="58"/>
      <c r="C11" s="119" t="str">
        <f>IFERROR(VLOOKUP(B11,'別添２－１人件費単価計算書'!$B$16:$H$75,4,FALSE),"")</f>
        <v/>
      </c>
      <c r="D11" s="175"/>
      <c r="E11" s="119" t="str">
        <f t="shared" si="0"/>
        <v/>
      </c>
    </row>
    <row r="12" spans="1:12" ht="39" customHeight="1">
      <c r="A12" s="123"/>
      <c r="B12" s="58"/>
      <c r="C12" s="119" t="str">
        <f>IFERROR(VLOOKUP(B12,'別添２－１人件費単価計算書'!$B$16:$H$75,4,FALSE),"")</f>
        <v/>
      </c>
      <c r="D12" s="175"/>
      <c r="E12" s="119" t="str">
        <f t="shared" si="0"/>
        <v/>
      </c>
    </row>
    <row r="13" spans="1:12" ht="39" customHeight="1">
      <c r="A13" s="123"/>
      <c r="B13" s="58"/>
      <c r="C13" s="119" t="str">
        <f>IFERROR(VLOOKUP(B13,'別添２－１人件費単価計算書'!$B$16:$H$75,4,FALSE),"")</f>
        <v/>
      </c>
      <c r="D13" s="175"/>
      <c r="E13" s="119" t="str">
        <f t="shared" si="0"/>
        <v/>
      </c>
      <c r="G13" s="120"/>
    </row>
    <row r="14" spans="1:12" ht="39" customHeight="1">
      <c r="A14" s="123"/>
      <c r="B14" s="58"/>
      <c r="C14" s="119" t="str">
        <f>IFERROR(VLOOKUP(B14,'別添２－１人件費単価計算書'!$B$16:$H$75,4,FALSE),"")</f>
        <v/>
      </c>
      <c r="D14" s="175"/>
      <c r="E14" s="119" t="str">
        <f t="shared" si="0"/>
        <v/>
      </c>
    </row>
    <row r="15" spans="1:12" ht="39" customHeight="1">
      <c r="A15" s="123"/>
      <c r="B15" s="58"/>
      <c r="C15" s="119" t="str">
        <f>IFERROR(VLOOKUP(B15,'別添２－１人件費単価計算書'!$B$16:$H$75,4,FALSE),"")</f>
        <v/>
      </c>
      <c r="D15" s="175"/>
      <c r="E15" s="119" t="str">
        <f t="shared" si="0"/>
        <v/>
      </c>
    </row>
    <row r="16" spans="1:12" ht="39" customHeight="1">
      <c r="A16" s="123"/>
      <c r="B16" s="58"/>
      <c r="C16" s="119" t="str">
        <f>IFERROR(VLOOKUP(B16,'別添２－１人件費単価計算書'!$B$16:$H$75,4,FALSE),"")</f>
        <v/>
      </c>
      <c r="D16" s="175"/>
      <c r="E16" s="119" t="str">
        <f t="shared" si="0"/>
        <v/>
      </c>
    </row>
    <row r="17" spans="1:5" ht="39" customHeight="1">
      <c r="A17" s="123"/>
      <c r="B17" s="58"/>
      <c r="C17" s="119" t="str">
        <f>IFERROR(VLOOKUP(B17,'別添２－１人件費単価計算書'!$B$16:$H$75,4,FALSE),"")</f>
        <v/>
      </c>
      <c r="D17" s="175"/>
      <c r="E17" s="119" t="str">
        <f t="shared" si="0"/>
        <v/>
      </c>
    </row>
    <row r="18" spans="1:5" ht="39" customHeight="1">
      <c r="A18" s="123"/>
      <c r="B18" s="58"/>
      <c r="C18" s="119" t="str">
        <f>IFERROR(VLOOKUP(B18,'別添２－１人件費単価計算書'!$B$16:$H$75,4,FALSE),"")</f>
        <v/>
      </c>
      <c r="D18" s="175"/>
      <c r="E18" s="119" t="str">
        <f t="shared" si="0"/>
        <v/>
      </c>
    </row>
    <row r="19" spans="1:5" ht="39" customHeight="1">
      <c r="A19" s="123"/>
      <c r="B19" s="58"/>
      <c r="C19" s="119" t="str">
        <f>IFERROR(VLOOKUP(B19,'別添２－１人件費単価計算書'!$B$16:$H$75,4,FALSE),"")</f>
        <v/>
      </c>
      <c r="D19" s="175"/>
      <c r="E19" s="119" t="str">
        <f t="shared" si="0"/>
        <v/>
      </c>
    </row>
    <row r="20" spans="1:5" ht="39" customHeight="1">
      <c r="A20" s="123"/>
      <c r="B20" s="58"/>
      <c r="C20" s="119" t="str">
        <f>IFERROR(VLOOKUP(B20,'別添２－１人件費単価計算書'!$B$16:$H$75,4,FALSE),"")</f>
        <v/>
      </c>
      <c r="D20" s="175"/>
      <c r="E20" s="119" t="str">
        <f t="shared" si="0"/>
        <v/>
      </c>
    </row>
    <row r="21" spans="1:5" ht="39" customHeight="1">
      <c r="A21" s="123"/>
      <c r="B21" s="58"/>
      <c r="C21" s="119" t="str">
        <f>IFERROR(VLOOKUP(B21,'別添２－１人件費単価計算書'!$B$16:$H$75,4,FALSE),"")</f>
        <v/>
      </c>
      <c r="D21" s="175"/>
      <c r="E21" s="119" t="str">
        <f t="shared" si="0"/>
        <v/>
      </c>
    </row>
    <row r="22" spans="1:5" ht="39" customHeight="1">
      <c r="A22" s="123"/>
      <c r="B22" s="58"/>
      <c r="C22" s="119" t="str">
        <f>IFERROR(VLOOKUP(B22,'別添２－１人件費単価計算書'!$B$16:$H$75,4,FALSE),"")</f>
        <v/>
      </c>
      <c r="D22" s="175"/>
      <c r="E22" s="119" t="str">
        <f t="shared" si="0"/>
        <v/>
      </c>
    </row>
    <row r="23" spans="1:5" ht="39" customHeight="1">
      <c r="A23" s="123"/>
      <c r="B23" s="58"/>
      <c r="C23" s="119" t="str">
        <f>IFERROR(VLOOKUP(B23,'別添２－１人件費単価計算書'!$B$16:$H$75,4,FALSE),"")</f>
        <v/>
      </c>
      <c r="D23" s="175"/>
      <c r="E23" s="119" t="str">
        <f t="shared" si="0"/>
        <v/>
      </c>
    </row>
    <row r="24" spans="1:5" ht="39" customHeight="1">
      <c r="A24" s="123"/>
      <c r="B24" s="58"/>
      <c r="C24" s="119" t="str">
        <f>IFERROR(VLOOKUP(B24,'別添２－１人件費単価計算書'!$B$16:$H$75,4,FALSE),"")</f>
        <v/>
      </c>
      <c r="D24" s="175"/>
      <c r="E24" s="119" t="str">
        <f t="shared" si="0"/>
        <v/>
      </c>
    </row>
    <row r="25" spans="1:5" ht="39" customHeight="1">
      <c r="A25" s="123"/>
      <c r="B25" s="58"/>
      <c r="C25" s="119" t="str">
        <f>IFERROR(VLOOKUP(B25,'別添２－１人件費単価計算書'!$B$16:$H$75,4,FALSE),"")</f>
        <v/>
      </c>
      <c r="D25" s="175"/>
      <c r="E25" s="119" t="str">
        <f t="shared" si="0"/>
        <v/>
      </c>
    </row>
    <row r="26" spans="1:5" ht="39" customHeight="1">
      <c r="A26" s="123"/>
      <c r="B26" s="58"/>
      <c r="C26" s="119" t="str">
        <f>IFERROR(VLOOKUP(B26,'別添２－１人件費単価計算書'!$B$16:$H$75,4,FALSE),"")</f>
        <v/>
      </c>
      <c r="D26" s="175"/>
      <c r="E26" s="119" t="str">
        <f t="shared" si="0"/>
        <v/>
      </c>
    </row>
    <row r="27" spans="1:5" ht="39" customHeight="1">
      <c r="A27" s="123"/>
      <c r="B27" s="58"/>
      <c r="C27" s="119" t="str">
        <f>IFERROR(VLOOKUP(B27,'別添２－１人件費単価計算書'!$B$16:$H$75,4,FALSE),"")</f>
        <v/>
      </c>
      <c r="D27" s="175"/>
      <c r="E27" s="119" t="str">
        <f t="shared" si="0"/>
        <v/>
      </c>
    </row>
    <row r="28" spans="1:5" ht="39" customHeight="1">
      <c r="A28" s="123"/>
      <c r="B28" s="58"/>
      <c r="C28" s="119" t="str">
        <f>IFERROR(VLOOKUP(B28,'別添２－１人件費単価計算書'!$B$16:$H$75,4,FALSE),"")</f>
        <v/>
      </c>
      <c r="D28" s="175"/>
      <c r="E28" s="119" t="str">
        <f t="shared" si="0"/>
        <v/>
      </c>
    </row>
    <row r="29" spans="1:5" ht="39" customHeight="1">
      <c r="A29" s="123"/>
      <c r="B29" s="58"/>
      <c r="C29" s="119" t="str">
        <f>IFERROR(VLOOKUP(B29,'別添２－１人件費単価計算書'!$B$16:$H$75,4,FALSE),"")</f>
        <v/>
      </c>
      <c r="D29" s="175"/>
      <c r="E29" s="119" t="str">
        <f t="shared" si="0"/>
        <v/>
      </c>
    </row>
    <row r="30" spans="1:5" ht="39" customHeight="1">
      <c r="A30" s="123"/>
      <c r="B30" s="58"/>
      <c r="C30" s="119" t="str">
        <f>IFERROR(VLOOKUP(B30,'別添２－１人件費単価計算書'!$B$16:$H$75,4,FALSE),"")</f>
        <v/>
      </c>
      <c r="D30" s="175"/>
      <c r="E30" s="119" t="str">
        <f t="shared" si="0"/>
        <v/>
      </c>
    </row>
    <row r="31" spans="1:5" ht="39" customHeight="1">
      <c r="A31" s="145"/>
      <c r="B31" s="58"/>
      <c r="C31" s="119" t="str">
        <f>IFERROR(VLOOKUP(B31,'別添２－１人件費単価計算書'!$B$16:$H$75,4,FALSE),"")</f>
        <v/>
      </c>
      <c r="D31" s="176"/>
      <c r="E31" s="121" t="str">
        <f t="shared" si="0"/>
        <v/>
      </c>
    </row>
  </sheetData>
  <mergeCells count="1">
    <mergeCell ref="F8:L9"/>
  </mergeCells>
  <phoneticPr fontId="6"/>
  <conditionalFormatting sqref="A8:B31">
    <cfRule type="cellIs" dxfId="1" priority="1" operator="equal">
      <formula>""</formula>
    </cfRule>
  </conditionalFormatting>
  <conditionalFormatting sqref="D8:D31">
    <cfRule type="cellIs" dxfId="0" priority="2" operator="equal">
      <formula>""</formula>
    </cfRule>
  </conditionalFormatting>
  <pageMargins left="0.7" right="0.7"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600-000000000000}">
          <x14:formula1>
            <xm:f>'別添２－１人件費単価計算書'!$B$16:$B$18</xm:f>
          </x14:formula1>
          <xm:sqref>B10:B31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L55"/>
  <sheetViews>
    <sheetView tabSelected="1" zoomScale="91" zoomScaleNormal="91" workbookViewId="0"/>
  </sheetViews>
  <sheetFormatPr defaultColWidth="8.9140625" defaultRowHeight="13"/>
  <cols>
    <col min="1" max="1" width="7.58203125" style="151" customWidth="1"/>
    <col min="2" max="2" width="7.4140625" style="151" customWidth="1"/>
    <col min="3" max="3" width="9.08203125" style="151" customWidth="1"/>
    <col min="4" max="4" width="6" style="151" customWidth="1"/>
    <col min="5" max="5" width="7.9140625" style="151" customWidth="1"/>
    <col min="6" max="6" width="7.58203125" style="151" customWidth="1"/>
    <col min="7" max="7" width="10.58203125" style="151" bestFit="1" customWidth="1"/>
    <col min="8" max="8" width="5.6640625" style="151" bestFit="1" customWidth="1"/>
    <col min="9" max="9" width="5.4140625" style="151" customWidth="1"/>
    <col min="10" max="10" width="8.9140625" style="151" customWidth="1"/>
    <col min="11" max="11" width="7.58203125" style="151" customWidth="1"/>
    <col min="12" max="12" width="8.9140625" style="151" customWidth="1"/>
    <col min="13" max="16384" width="8.9140625" style="151"/>
  </cols>
  <sheetData>
    <row r="1" spans="1:12" ht="15" customHeight="1">
      <c r="A1" s="165"/>
      <c r="B1" s="165"/>
      <c r="C1" s="165"/>
      <c r="D1" s="165"/>
      <c r="E1" s="165"/>
      <c r="F1" s="165"/>
      <c r="G1" s="165"/>
      <c r="H1" s="165"/>
      <c r="I1" s="165"/>
      <c r="J1" s="165"/>
      <c r="K1" s="164" t="s">
        <v>181</v>
      </c>
    </row>
    <row r="2" spans="1:12" ht="28.5" customHeight="1">
      <c r="A2" s="291" t="s">
        <v>280</v>
      </c>
      <c r="B2" s="292"/>
      <c r="C2" s="292"/>
      <c r="D2" s="292"/>
      <c r="E2" s="292"/>
      <c r="F2" s="292"/>
      <c r="G2" s="292"/>
      <c r="H2" s="292"/>
      <c r="I2" s="292"/>
      <c r="J2" s="292"/>
      <c r="K2" s="292"/>
    </row>
    <row r="3" spans="1:12" ht="20.399999999999999" customHeight="1">
      <c r="A3" s="293" t="s">
        <v>180</v>
      </c>
      <c r="B3" s="294"/>
      <c r="C3" s="294"/>
      <c r="D3" s="294"/>
      <c r="E3" s="295"/>
      <c r="F3" s="296" t="s">
        <v>179</v>
      </c>
      <c r="G3" s="297"/>
      <c r="H3" s="298" t="s">
        <v>178</v>
      </c>
      <c r="I3" s="299"/>
      <c r="J3" s="300"/>
      <c r="K3" s="301" t="s">
        <v>273</v>
      </c>
    </row>
    <row r="4" spans="1:12" ht="13.65" customHeight="1">
      <c r="A4" s="304" t="s">
        <v>177</v>
      </c>
      <c r="B4" s="163" t="s">
        <v>176</v>
      </c>
      <c r="C4" s="293" t="s">
        <v>176</v>
      </c>
      <c r="D4" s="294"/>
      <c r="E4" s="295"/>
      <c r="F4" s="306" t="s">
        <v>175</v>
      </c>
      <c r="G4" s="307" t="s">
        <v>174</v>
      </c>
      <c r="H4" s="293" t="s">
        <v>173</v>
      </c>
      <c r="I4" s="294"/>
      <c r="J4" s="295"/>
      <c r="K4" s="302"/>
    </row>
    <row r="5" spans="1:12" ht="13.5" customHeight="1">
      <c r="A5" s="305"/>
      <c r="B5" s="162"/>
      <c r="C5" s="288" t="s">
        <v>172</v>
      </c>
      <c r="D5" s="289"/>
      <c r="E5" s="290"/>
      <c r="F5" s="303"/>
      <c r="G5" s="308"/>
      <c r="H5" s="288" t="s">
        <v>172</v>
      </c>
      <c r="I5" s="289"/>
      <c r="J5" s="290"/>
      <c r="K5" s="303"/>
    </row>
    <row r="6" spans="1:12" ht="13.65" customHeight="1">
      <c r="A6" s="215">
        <v>1</v>
      </c>
      <c r="B6" s="216">
        <v>58000</v>
      </c>
      <c r="C6" s="157"/>
      <c r="D6" s="156" t="s">
        <v>271</v>
      </c>
      <c r="E6" s="159">
        <v>63000</v>
      </c>
      <c r="F6" s="160">
        <v>350</v>
      </c>
      <c r="G6" s="160">
        <v>480</v>
      </c>
      <c r="H6" s="161"/>
      <c r="I6" s="154" t="s">
        <v>271</v>
      </c>
      <c r="J6" s="158">
        <v>85050</v>
      </c>
      <c r="K6" s="160">
        <v>480</v>
      </c>
      <c r="L6" s="151">
        <v>1</v>
      </c>
    </row>
    <row r="7" spans="1:12" ht="13.65" customHeight="1">
      <c r="A7" s="215">
        <v>2</v>
      </c>
      <c r="B7" s="216">
        <v>68000</v>
      </c>
      <c r="C7" s="157">
        <v>63000</v>
      </c>
      <c r="D7" s="156" t="s">
        <v>271</v>
      </c>
      <c r="E7" s="159">
        <v>73000</v>
      </c>
      <c r="F7" s="160">
        <v>410</v>
      </c>
      <c r="G7" s="160">
        <v>560</v>
      </c>
      <c r="H7" s="155">
        <v>85050</v>
      </c>
      <c r="I7" s="154" t="s">
        <v>271</v>
      </c>
      <c r="J7" s="158">
        <v>98550</v>
      </c>
      <c r="K7" s="160">
        <v>560</v>
      </c>
      <c r="L7" s="151">
        <v>2</v>
      </c>
    </row>
    <row r="8" spans="1:12" ht="13.65" customHeight="1">
      <c r="A8" s="215">
        <v>3</v>
      </c>
      <c r="B8" s="216">
        <v>78000</v>
      </c>
      <c r="C8" s="157">
        <v>73000</v>
      </c>
      <c r="D8" s="156" t="s">
        <v>271</v>
      </c>
      <c r="E8" s="159">
        <v>83000</v>
      </c>
      <c r="F8" s="160">
        <v>480</v>
      </c>
      <c r="G8" s="160">
        <v>640</v>
      </c>
      <c r="H8" s="155">
        <v>98550</v>
      </c>
      <c r="I8" s="154" t="s">
        <v>271</v>
      </c>
      <c r="J8" s="158">
        <v>112050</v>
      </c>
      <c r="K8" s="160">
        <v>640</v>
      </c>
      <c r="L8" s="151">
        <v>3</v>
      </c>
    </row>
    <row r="9" spans="1:12" ht="13.65" customHeight="1">
      <c r="A9" s="215">
        <v>4</v>
      </c>
      <c r="B9" s="216">
        <v>88000</v>
      </c>
      <c r="C9" s="157">
        <v>83000</v>
      </c>
      <c r="D9" s="156" t="s">
        <v>271</v>
      </c>
      <c r="E9" s="159">
        <v>93000</v>
      </c>
      <c r="F9" s="160">
        <v>540</v>
      </c>
      <c r="G9" s="160">
        <v>730</v>
      </c>
      <c r="H9" s="155">
        <v>112050</v>
      </c>
      <c r="I9" s="154" t="s">
        <v>271</v>
      </c>
      <c r="J9" s="158">
        <v>125550</v>
      </c>
      <c r="K9" s="160">
        <v>730</v>
      </c>
      <c r="L9" s="151">
        <v>4</v>
      </c>
    </row>
    <row r="10" spans="1:12" ht="13.65" customHeight="1">
      <c r="A10" s="215">
        <v>5</v>
      </c>
      <c r="B10" s="216">
        <v>98000</v>
      </c>
      <c r="C10" s="157">
        <v>93000</v>
      </c>
      <c r="D10" s="156" t="s">
        <v>271</v>
      </c>
      <c r="E10" s="159">
        <v>101000</v>
      </c>
      <c r="F10" s="160">
        <v>600</v>
      </c>
      <c r="G10" s="160">
        <v>810</v>
      </c>
      <c r="H10" s="155">
        <v>125550</v>
      </c>
      <c r="I10" s="154" t="s">
        <v>271</v>
      </c>
      <c r="J10" s="158">
        <v>136350</v>
      </c>
      <c r="K10" s="160">
        <v>810</v>
      </c>
      <c r="L10" s="151">
        <v>5</v>
      </c>
    </row>
    <row r="11" spans="1:12" ht="13.65" customHeight="1">
      <c r="A11" s="215">
        <v>6</v>
      </c>
      <c r="B11" s="216">
        <v>104000</v>
      </c>
      <c r="C11" s="157">
        <v>101000</v>
      </c>
      <c r="D11" s="156" t="s">
        <v>271</v>
      </c>
      <c r="E11" s="159">
        <v>107000</v>
      </c>
      <c r="F11" s="160">
        <v>640</v>
      </c>
      <c r="G11" s="160">
        <v>860</v>
      </c>
      <c r="H11" s="155">
        <v>136350</v>
      </c>
      <c r="I11" s="154" t="s">
        <v>271</v>
      </c>
      <c r="J11" s="158">
        <v>144450</v>
      </c>
      <c r="K11" s="160">
        <v>860</v>
      </c>
      <c r="L11" s="151">
        <v>6</v>
      </c>
    </row>
    <row r="12" spans="1:12" ht="13.65" customHeight="1">
      <c r="A12" s="215">
        <v>7</v>
      </c>
      <c r="B12" s="216">
        <v>110000</v>
      </c>
      <c r="C12" s="157">
        <v>107000</v>
      </c>
      <c r="D12" s="156" t="s">
        <v>271</v>
      </c>
      <c r="E12" s="159">
        <v>114000</v>
      </c>
      <c r="F12" s="160">
        <v>670</v>
      </c>
      <c r="G12" s="160">
        <v>910</v>
      </c>
      <c r="H12" s="155">
        <v>144450</v>
      </c>
      <c r="I12" s="154" t="s">
        <v>271</v>
      </c>
      <c r="J12" s="158">
        <v>153900</v>
      </c>
      <c r="K12" s="160">
        <v>910</v>
      </c>
      <c r="L12" s="151">
        <v>7</v>
      </c>
    </row>
    <row r="13" spans="1:12" ht="13.65" customHeight="1">
      <c r="A13" s="215">
        <v>8</v>
      </c>
      <c r="B13" s="216">
        <v>118000</v>
      </c>
      <c r="C13" s="157">
        <v>114000</v>
      </c>
      <c r="D13" s="156" t="s">
        <v>271</v>
      </c>
      <c r="E13" s="159">
        <v>122000</v>
      </c>
      <c r="F13" s="160">
        <v>720</v>
      </c>
      <c r="G13" s="160">
        <v>980</v>
      </c>
      <c r="H13" s="155">
        <v>153900</v>
      </c>
      <c r="I13" s="154" t="s">
        <v>271</v>
      </c>
      <c r="J13" s="158">
        <v>164700</v>
      </c>
      <c r="K13" s="160">
        <v>980</v>
      </c>
      <c r="L13" s="151">
        <v>8</v>
      </c>
    </row>
    <row r="14" spans="1:12" ht="13.65" customHeight="1">
      <c r="A14" s="215">
        <v>9</v>
      </c>
      <c r="B14" s="216">
        <v>126000</v>
      </c>
      <c r="C14" s="157">
        <v>122000</v>
      </c>
      <c r="D14" s="156" t="s">
        <v>271</v>
      </c>
      <c r="E14" s="159">
        <v>130000</v>
      </c>
      <c r="F14" s="160">
        <v>770</v>
      </c>
      <c r="G14" s="152">
        <v>1040</v>
      </c>
      <c r="H14" s="155">
        <v>164700</v>
      </c>
      <c r="I14" s="154" t="s">
        <v>271</v>
      </c>
      <c r="J14" s="158">
        <v>175500</v>
      </c>
      <c r="K14" s="152">
        <v>1040</v>
      </c>
      <c r="L14" s="151">
        <v>9</v>
      </c>
    </row>
    <row r="15" spans="1:12" ht="13.65" customHeight="1">
      <c r="A15" s="215">
        <v>10</v>
      </c>
      <c r="B15" s="216">
        <v>134000</v>
      </c>
      <c r="C15" s="157">
        <v>130000</v>
      </c>
      <c r="D15" s="156" t="s">
        <v>271</v>
      </c>
      <c r="E15" s="159">
        <v>138000</v>
      </c>
      <c r="F15" s="160">
        <v>820</v>
      </c>
      <c r="G15" s="152">
        <v>1110</v>
      </c>
      <c r="H15" s="155">
        <v>175500</v>
      </c>
      <c r="I15" s="154" t="s">
        <v>271</v>
      </c>
      <c r="J15" s="158">
        <v>186300</v>
      </c>
      <c r="K15" s="152">
        <v>1110</v>
      </c>
      <c r="L15" s="151">
        <v>10</v>
      </c>
    </row>
    <row r="16" spans="1:12" ht="13.65" customHeight="1">
      <c r="A16" s="215">
        <v>11</v>
      </c>
      <c r="B16" s="216">
        <v>142000</v>
      </c>
      <c r="C16" s="157">
        <v>138000</v>
      </c>
      <c r="D16" s="156" t="s">
        <v>271</v>
      </c>
      <c r="E16" s="159">
        <v>146000</v>
      </c>
      <c r="F16" s="160">
        <v>870</v>
      </c>
      <c r="G16" s="152">
        <v>1180</v>
      </c>
      <c r="H16" s="155">
        <v>186300</v>
      </c>
      <c r="I16" s="154" t="s">
        <v>271</v>
      </c>
      <c r="J16" s="158">
        <v>197100</v>
      </c>
      <c r="K16" s="152">
        <v>1180</v>
      </c>
      <c r="L16" s="151">
        <v>11</v>
      </c>
    </row>
    <row r="17" spans="1:12" ht="13.65" customHeight="1">
      <c r="A17" s="215">
        <v>12</v>
      </c>
      <c r="B17" s="216">
        <v>150000</v>
      </c>
      <c r="C17" s="157">
        <v>146000</v>
      </c>
      <c r="D17" s="156" t="s">
        <v>271</v>
      </c>
      <c r="E17" s="159">
        <v>155000</v>
      </c>
      <c r="F17" s="160">
        <v>920</v>
      </c>
      <c r="G17" s="152">
        <v>1240</v>
      </c>
      <c r="H17" s="155">
        <v>197100</v>
      </c>
      <c r="I17" s="154" t="s">
        <v>271</v>
      </c>
      <c r="J17" s="158">
        <v>209250</v>
      </c>
      <c r="K17" s="152">
        <v>1240</v>
      </c>
      <c r="L17" s="151">
        <v>12</v>
      </c>
    </row>
    <row r="18" spans="1:12" ht="13.65" customHeight="1">
      <c r="A18" s="215">
        <v>13</v>
      </c>
      <c r="B18" s="216">
        <v>160000</v>
      </c>
      <c r="C18" s="157">
        <v>155000</v>
      </c>
      <c r="D18" s="156" t="s">
        <v>271</v>
      </c>
      <c r="E18" s="159">
        <v>165000</v>
      </c>
      <c r="F18" s="160">
        <v>980</v>
      </c>
      <c r="G18" s="152">
        <v>1330</v>
      </c>
      <c r="H18" s="155">
        <v>209250</v>
      </c>
      <c r="I18" s="154" t="s">
        <v>271</v>
      </c>
      <c r="J18" s="158">
        <v>222750</v>
      </c>
      <c r="K18" s="152">
        <v>1330</v>
      </c>
      <c r="L18" s="151">
        <v>13</v>
      </c>
    </row>
    <row r="19" spans="1:12" ht="13.65" customHeight="1">
      <c r="A19" s="215">
        <v>14</v>
      </c>
      <c r="B19" s="216">
        <v>170000</v>
      </c>
      <c r="C19" s="157">
        <v>165000</v>
      </c>
      <c r="D19" s="156" t="s">
        <v>271</v>
      </c>
      <c r="E19" s="159">
        <v>175000</v>
      </c>
      <c r="F19" s="152">
        <v>1040</v>
      </c>
      <c r="G19" s="152">
        <v>1410</v>
      </c>
      <c r="H19" s="155">
        <v>222750</v>
      </c>
      <c r="I19" s="154" t="s">
        <v>271</v>
      </c>
      <c r="J19" s="158">
        <v>236250</v>
      </c>
      <c r="K19" s="152">
        <v>1410</v>
      </c>
      <c r="L19" s="151">
        <v>14</v>
      </c>
    </row>
    <row r="20" spans="1:12" ht="13.65" customHeight="1">
      <c r="A20" s="215">
        <v>15</v>
      </c>
      <c r="B20" s="216">
        <v>180000</v>
      </c>
      <c r="C20" s="157">
        <v>175000</v>
      </c>
      <c r="D20" s="156" t="s">
        <v>271</v>
      </c>
      <c r="E20" s="159">
        <v>185000</v>
      </c>
      <c r="F20" s="152">
        <v>1100</v>
      </c>
      <c r="G20" s="152">
        <v>1490</v>
      </c>
      <c r="H20" s="155">
        <v>236250</v>
      </c>
      <c r="I20" s="154" t="s">
        <v>271</v>
      </c>
      <c r="J20" s="158">
        <v>249750</v>
      </c>
      <c r="K20" s="152">
        <v>1490</v>
      </c>
      <c r="L20" s="151">
        <v>15</v>
      </c>
    </row>
    <row r="21" spans="1:12" ht="13.65" customHeight="1">
      <c r="A21" s="215">
        <v>16</v>
      </c>
      <c r="B21" s="216">
        <v>190000</v>
      </c>
      <c r="C21" s="157">
        <v>185000</v>
      </c>
      <c r="D21" s="156" t="s">
        <v>271</v>
      </c>
      <c r="E21" s="159">
        <v>195000</v>
      </c>
      <c r="F21" s="152">
        <v>1170</v>
      </c>
      <c r="G21" s="152">
        <v>1580</v>
      </c>
      <c r="H21" s="155">
        <v>249750</v>
      </c>
      <c r="I21" s="154" t="s">
        <v>271</v>
      </c>
      <c r="J21" s="158">
        <v>263250</v>
      </c>
      <c r="K21" s="152">
        <v>1580</v>
      </c>
      <c r="L21" s="151">
        <v>16</v>
      </c>
    </row>
    <row r="22" spans="1:12" ht="13.65" customHeight="1">
      <c r="A22" s="215">
        <v>17</v>
      </c>
      <c r="B22" s="216">
        <v>200000</v>
      </c>
      <c r="C22" s="157">
        <v>195000</v>
      </c>
      <c r="D22" s="156" t="s">
        <v>271</v>
      </c>
      <c r="E22" s="159">
        <v>210000</v>
      </c>
      <c r="F22" s="152">
        <v>1230</v>
      </c>
      <c r="G22" s="152">
        <v>1660</v>
      </c>
      <c r="H22" s="155">
        <v>263250</v>
      </c>
      <c r="I22" s="154" t="s">
        <v>271</v>
      </c>
      <c r="J22" s="158">
        <v>283500</v>
      </c>
      <c r="K22" s="152">
        <v>1660</v>
      </c>
      <c r="L22" s="151">
        <v>17</v>
      </c>
    </row>
    <row r="23" spans="1:12" ht="13.65" customHeight="1">
      <c r="A23" s="215">
        <v>18</v>
      </c>
      <c r="B23" s="216">
        <v>220000</v>
      </c>
      <c r="C23" s="157">
        <v>210000</v>
      </c>
      <c r="D23" s="156" t="s">
        <v>271</v>
      </c>
      <c r="E23" s="159">
        <v>230000</v>
      </c>
      <c r="F23" s="152">
        <v>1350</v>
      </c>
      <c r="G23" s="152">
        <v>1830</v>
      </c>
      <c r="H23" s="155">
        <v>283500</v>
      </c>
      <c r="I23" s="154" t="s">
        <v>271</v>
      </c>
      <c r="J23" s="158">
        <v>310500</v>
      </c>
      <c r="K23" s="152">
        <v>1830</v>
      </c>
      <c r="L23" s="151">
        <v>18</v>
      </c>
    </row>
    <row r="24" spans="1:12" ht="13.65" customHeight="1">
      <c r="A24" s="215">
        <v>19</v>
      </c>
      <c r="B24" s="216">
        <v>240000</v>
      </c>
      <c r="C24" s="157">
        <v>230000</v>
      </c>
      <c r="D24" s="156" t="s">
        <v>271</v>
      </c>
      <c r="E24" s="159">
        <v>250000</v>
      </c>
      <c r="F24" s="152">
        <v>1470</v>
      </c>
      <c r="G24" s="152">
        <v>1990</v>
      </c>
      <c r="H24" s="155">
        <v>310500</v>
      </c>
      <c r="I24" s="154" t="s">
        <v>271</v>
      </c>
      <c r="J24" s="158">
        <v>337500</v>
      </c>
      <c r="K24" s="152">
        <v>1990</v>
      </c>
      <c r="L24" s="151">
        <v>19</v>
      </c>
    </row>
    <row r="25" spans="1:12" ht="13.65" customHeight="1">
      <c r="A25" s="215">
        <v>20</v>
      </c>
      <c r="B25" s="216">
        <v>260000</v>
      </c>
      <c r="C25" s="157">
        <v>250000</v>
      </c>
      <c r="D25" s="156" t="s">
        <v>271</v>
      </c>
      <c r="E25" s="159">
        <v>270000</v>
      </c>
      <c r="F25" s="152">
        <v>1600</v>
      </c>
      <c r="G25" s="152">
        <v>2160</v>
      </c>
      <c r="H25" s="155">
        <v>337500</v>
      </c>
      <c r="I25" s="154" t="s">
        <v>271</v>
      </c>
      <c r="J25" s="158">
        <v>364500</v>
      </c>
      <c r="K25" s="152">
        <v>2160</v>
      </c>
      <c r="L25" s="151">
        <v>20</v>
      </c>
    </row>
    <row r="26" spans="1:12" ht="13.65" customHeight="1">
      <c r="A26" s="215">
        <v>21</v>
      </c>
      <c r="B26" s="216">
        <v>280000</v>
      </c>
      <c r="C26" s="157">
        <v>270000</v>
      </c>
      <c r="D26" s="156" t="s">
        <v>271</v>
      </c>
      <c r="E26" s="159">
        <v>290000</v>
      </c>
      <c r="F26" s="152">
        <v>1720</v>
      </c>
      <c r="G26" s="152">
        <v>2330</v>
      </c>
      <c r="H26" s="155">
        <v>364500</v>
      </c>
      <c r="I26" s="154" t="s">
        <v>271</v>
      </c>
      <c r="J26" s="158">
        <v>391500</v>
      </c>
      <c r="K26" s="152">
        <v>2330</v>
      </c>
      <c r="L26" s="151">
        <v>21</v>
      </c>
    </row>
    <row r="27" spans="1:12" ht="13.65" customHeight="1">
      <c r="A27" s="215">
        <v>22</v>
      </c>
      <c r="B27" s="216">
        <v>300000</v>
      </c>
      <c r="C27" s="157">
        <v>290000</v>
      </c>
      <c r="D27" s="156" t="s">
        <v>271</v>
      </c>
      <c r="E27" s="159">
        <v>310000</v>
      </c>
      <c r="F27" s="152">
        <v>1840</v>
      </c>
      <c r="G27" s="152">
        <v>2490</v>
      </c>
      <c r="H27" s="155">
        <v>391500</v>
      </c>
      <c r="I27" s="154" t="s">
        <v>271</v>
      </c>
      <c r="J27" s="158">
        <v>418500</v>
      </c>
      <c r="K27" s="152">
        <v>2490</v>
      </c>
      <c r="L27" s="151">
        <v>22</v>
      </c>
    </row>
    <row r="28" spans="1:12" ht="13.65" customHeight="1">
      <c r="A28" s="215">
        <v>23</v>
      </c>
      <c r="B28" s="216">
        <v>320000</v>
      </c>
      <c r="C28" s="157">
        <v>310000</v>
      </c>
      <c r="D28" s="156" t="s">
        <v>271</v>
      </c>
      <c r="E28" s="159">
        <v>330000</v>
      </c>
      <c r="F28" s="152">
        <v>1970</v>
      </c>
      <c r="G28" s="152">
        <v>2660</v>
      </c>
      <c r="H28" s="155">
        <v>418500</v>
      </c>
      <c r="I28" s="154" t="s">
        <v>271</v>
      </c>
      <c r="J28" s="158">
        <v>445500</v>
      </c>
      <c r="K28" s="152">
        <v>2660</v>
      </c>
      <c r="L28" s="151">
        <v>23</v>
      </c>
    </row>
    <row r="29" spans="1:12" ht="13.65" customHeight="1">
      <c r="A29" s="215">
        <v>24</v>
      </c>
      <c r="B29" s="216">
        <v>340000</v>
      </c>
      <c r="C29" s="157">
        <v>330000</v>
      </c>
      <c r="D29" s="156" t="s">
        <v>271</v>
      </c>
      <c r="E29" s="159">
        <v>350000</v>
      </c>
      <c r="F29" s="152">
        <v>2090</v>
      </c>
      <c r="G29" s="152">
        <v>2820</v>
      </c>
      <c r="H29" s="155">
        <v>445500</v>
      </c>
      <c r="I29" s="154" t="s">
        <v>271</v>
      </c>
      <c r="J29" s="158">
        <v>472500</v>
      </c>
      <c r="K29" s="152">
        <v>2820</v>
      </c>
      <c r="L29" s="151">
        <v>24</v>
      </c>
    </row>
    <row r="30" spans="1:12" ht="13.65" customHeight="1">
      <c r="A30" s="215">
        <v>25</v>
      </c>
      <c r="B30" s="216">
        <v>360000</v>
      </c>
      <c r="C30" s="157">
        <v>350000</v>
      </c>
      <c r="D30" s="156" t="s">
        <v>271</v>
      </c>
      <c r="E30" s="159">
        <v>370000</v>
      </c>
      <c r="F30" s="152">
        <v>2210</v>
      </c>
      <c r="G30" s="152">
        <v>2990</v>
      </c>
      <c r="H30" s="155">
        <v>472500</v>
      </c>
      <c r="I30" s="154" t="s">
        <v>271</v>
      </c>
      <c r="J30" s="158">
        <v>499500</v>
      </c>
      <c r="K30" s="152">
        <v>2990</v>
      </c>
      <c r="L30" s="151">
        <v>25</v>
      </c>
    </row>
    <row r="31" spans="1:12" ht="13.65" customHeight="1">
      <c r="A31" s="215">
        <v>26</v>
      </c>
      <c r="B31" s="216">
        <v>380000</v>
      </c>
      <c r="C31" s="157">
        <v>370000</v>
      </c>
      <c r="D31" s="156" t="s">
        <v>271</v>
      </c>
      <c r="E31" s="159">
        <v>395000</v>
      </c>
      <c r="F31" s="152">
        <v>2340</v>
      </c>
      <c r="G31" s="152">
        <v>3160</v>
      </c>
      <c r="H31" s="155">
        <v>499500</v>
      </c>
      <c r="I31" s="154" t="s">
        <v>271</v>
      </c>
      <c r="J31" s="158">
        <v>533250</v>
      </c>
      <c r="K31" s="152">
        <v>3160</v>
      </c>
      <c r="L31" s="151">
        <v>26</v>
      </c>
    </row>
    <row r="32" spans="1:12" ht="13.65" customHeight="1">
      <c r="A32" s="215">
        <v>27</v>
      </c>
      <c r="B32" s="216">
        <v>410000</v>
      </c>
      <c r="C32" s="157">
        <v>395000</v>
      </c>
      <c r="D32" s="156" t="s">
        <v>271</v>
      </c>
      <c r="E32" s="159">
        <v>425000</v>
      </c>
      <c r="F32" s="152">
        <v>2520</v>
      </c>
      <c r="G32" s="152">
        <v>3410</v>
      </c>
      <c r="H32" s="155">
        <v>533250</v>
      </c>
      <c r="I32" s="154" t="s">
        <v>271</v>
      </c>
      <c r="J32" s="158">
        <v>573750</v>
      </c>
      <c r="K32" s="152">
        <v>3410</v>
      </c>
      <c r="L32" s="151">
        <v>27</v>
      </c>
    </row>
    <row r="33" spans="1:12" ht="13.65" customHeight="1">
      <c r="A33" s="215">
        <v>28</v>
      </c>
      <c r="B33" s="216">
        <v>440000</v>
      </c>
      <c r="C33" s="157">
        <v>425000</v>
      </c>
      <c r="D33" s="156" t="s">
        <v>271</v>
      </c>
      <c r="E33" s="159">
        <v>455000</v>
      </c>
      <c r="F33" s="152">
        <v>2710</v>
      </c>
      <c r="G33" s="152">
        <v>3660</v>
      </c>
      <c r="H33" s="155">
        <v>573750</v>
      </c>
      <c r="I33" s="154" t="s">
        <v>271</v>
      </c>
      <c r="J33" s="158">
        <v>614250</v>
      </c>
      <c r="K33" s="152">
        <v>3660</v>
      </c>
      <c r="L33" s="151">
        <v>28</v>
      </c>
    </row>
    <row r="34" spans="1:12" ht="13.65" customHeight="1">
      <c r="A34" s="215">
        <v>29</v>
      </c>
      <c r="B34" s="216">
        <v>470000</v>
      </c>
      <c r="C34" s="157">
        <v>455000</v>
      </c>
      <c r="D34" s="156" t="s">
        <v>271</v>
      </c>
      <c r="E34" s="159">
        <v>485000</v>
      </c>
      <c r="F34" s="152">
        <v>2890</v>
      </c>
      <c r="G34" s="152">
        <v>3910</v>
      </c>
      <c r="H34" s="155">
        <v>614250</v>
      </c>
      <c r="I34" s="154" t="s">
        <v>271</v>
      </c>
      <c r="J34" s="158">
        <v>654750</v>
      </c>
      <c r="K34" s="152">
        <v>3910</v>
      </c>
      <c r="L34" s="151">
        <v>29</v>
      </c>
    </row>
    <row r="35" spans="1:12" ht="13.65" customHeight="1">
      <c r="A35" s="215">
        <v>30</v>
      </c>
      <c r="B35" s="216">
        <v>500000</v>
      </c>
      <c r="C35" s="157">
        <v>485000</v>
      </c>
      <c r="D35" s="156" t="s">
        <v>271</v>
      </c>
      <c r="E35" s="159">
        <v>515000</v>
      </c>
      <c r="F35" s="152">
        <v>3080</v>
      </c>
      <c r="G35" s="152">
        <v>4160</v>
      </c>
      <c r="H35" s="155">
        <v>654750</v>
      </c>
      <c r="I35" s="154" t="s">
        <v>271</v>
      </c>
      <c r="J35" s="158">
        <v>695250</v>
      </c>
      <c r="K35" s="152">
        <v>4160</v>
      </c>
      <c r="L35" s="151">
        <v>30</v>
      </c>
    </row>
    <row r="36" spans="1:12" ht="13.65" customHeight="1">
      <c r="A36" s="215">
        <v>31</v>
      </c>
      <c r="B36" s="216">
        <v>530000</v>
      </c>
      <c r="C36" s="157">
        <v>515000</v>
      </c>
      <c r="D36" s="156" t="s">
        <v>271</v>
      </c>
      <c r="E36" s="159">
        <v>545000</v>
      </c>
      <c r="F36" s="152">
        <v>3260</v>
      </c>
      <c r="G36" s="152">
        <v>4410</v>
      </c>
      <c r="H36" s="155">
        <v>695250</v>
      </c>
      <c r="I36" s="154" t="s">
        <v>271</v>
      </c>
      <c r="J36" s="158">
        <v>735750</v>
      </c>
      <c r="K36" s="152">
        <v>4410</v>
      </c>
      <c r="L36" s="151">
        <v>31</v>
      </c>
    </row>
    <row r="37" spans="1:12" ht="13.65" customHeight="1">
      <c r="A37" s="215">
        <v>32</v>
      </c>
      <c r="B37" s="216">
        <v>560000</v>
      </c>
      <c r="C37" s="157">
        <v>545000</v>
      </c>
      <c r="D37" s="156" t="s">
        <v>271</v>
      </c>
      <c r="E37" s="159">
        <v>575000</v>
      </c>
      <c r="F37" s="152">
        <v>3450</v>
      </c>
      <c r="G37" s="152">
        <v>4660</v>
      </c>
      <c r="H37" s="155">
        <v>735750</v>
      </c>
      <c r="I37" s="154" t="s">
        <v>271</v>
      </c>
      <c r="J37" s="158">
        <v>776250</v>
      </c>
      <c r="K37" s="152">
        <v>4660</v>
      </c>
      <c r="L37" s="151">
        <v>32</v>
      </c>
    </row>
    <row r="38" spans="1:12" ht="13.65" customHeight="1">
      <c r="A38" s="215">
        <v>33</v>
      </c>
      <c r="B38" s="216">
        <v>590000</v>
      </c>
      <c r="C38" s="157">
        <v>575000</v>
      </c>
      <c r="D38" s="156" t="s">
        <v>271</v>
      </c>
      <c r="E38" s="159">
        <v>605000</v>
      </c>
      <c r="F38" s="152">
        <v>3630</v>
      </c>
      <c r="G38" s="152">
        <v>4910</v>
      </c>
      <c r="H38" s="155">
        <v>776250</v>
      </c>
      <c r="I38" s="154" t="s">
        <v>271</v>
      </c>
      <c r="J38" s="158">
        <v>816750</v>
      </c>
      <c r="K38" s="152">
        <v>4910</v>
      </c>
      <c r="L38" s="151">
        <v>33</v>
      </c>
    </row>
    <row r="39" spans="1:12" ht="13.65" customHeight="1">
      <c r="A39" s="215">
        <v>34</v>
      </c>
      <c r="B39" s="216">
        <v>620000</v>
      </c>
      <c r="C39" s="157">
        <v>605000</v>
      </c>
      <c r="D39" s="156" t="s">
        <v>271</v>
      </c>
      <c r="E39" s="159">
        <v>635000</v>
      </c>
      <c r="F39" s="152">
        <v>3820</v>
      </c>
      <c r="G39" s="152">
        <v>5160</v>
      </c>
      <c r="H39" s="155">
        <v>816750</v>
      </c>
      <c r="I39" s="154" t="s">
        <v>271</v>
      </c>
      <c r="J39" s="158">
        <v>857250</v>
      </c>
      <c r="K39" s="152">
        <v>5160</v>
      </c>
      <c r="L39" s="151">
        <v>34</v>
      </c>
    </row>
    <row r="40" spans="1:12" ht="13.65" customHeight="1">
      <c r="A40" s="215">
        <v>35</v>
      </c>
      <c r="B40" s="216">
        <v>650000</v>
      </c>
      <c r="C40" s="157">
        <v>635000</v>
      </c>
      <c r="D40" s="156" t="s">
        <v>271</v>
      </c>
      <c r="E40" s="159">
        <v>665000</v>
      </c>
      <c r="F40" s="152">
        <v>4000</v>
      </c>
      <c r="G40" s="152">
        <v>5400</v>
      </c>
      <c r="H40" s="155">
        <v>857250</v>
      </c>
      <c r="I40" s="154" t="s">
        <v>271</v>
      </c>
      <c r="J40" s="158">
        <v>897750</v>
      </c>
      <c r="K40" s="152">
        <v>5400</v>
      </c>
      <c r="L40" s="151">
        <v>35</v>
      </c>
    </row>
    <row r="41" spans="1:12" ht="13.65" customHeight="1">
      <c r="A41" s="215">
        <v>36</v>
      </c>
      <c r="B41" s="216">
        <v>680000</v>
      </c>
      <c r="C41" s="157">
        <v>665000</v>
      </c>
      <c r="D41" s="156" t="s">
        <v>271</v>
      </c>
      <c r="E41" s="159">
        <v>695000</v>
      </c>
      <c r="F41" s="152">
        <v>4190</v>
      </c>
      <c r="G41" s="152">
        <v>5650</v>
      </c>
      <c r="H41" s="155">
        <v>897750</v>
      </c>
      <c r="I41" s="154" t="s">
        <v>271</v>
      </c>
      <c r="J41" s="158">
        <v>938250</v>
      </c>
      <c r="K41" s="152">
        <v>5650</v>
      </c>
      <c r="L41" s="151">
        <v>36</v>
      </c>
    </row>
    <row r="42" spans="1:12" ht="13.65" customHeight="1">
      <c r="A42" s="215">
        <v>37</v>
      </c>
      <c r="B42" s="216">
        <v>710000</v>
      </c>
      <c r="C42" s="157">
        <v>695000</v>
      </c>
      <c r="D42" s="156" t="s">
        <v>271</v>
      </c>
      <c r="E42" s="159">
        <v>730000</v>
      </c>
      <c r="F42" s="152">
        <v>4370</v>
      </c>
      <c r="G42" s="152">
        <v>5900</v>
      </c>
      <c r="H42" s="155">
        <v>938250</v>
      </c>
      <c r="I42" s="154" t="s">
        <v>271</v>
      </c>
      <c r="J42" s="158">
        <v>985500</v>
      </c>
      <c r="K42" s="152">
        <v>5900</v>
      </c>
      <c r="L42" s="151">
        <v>37</v>
      </c>
    </row>
    <row r="43" spans="1:12" ht="13.65" customHeight="1">
      <c r="A43" s="215">
        <v>38</v>
      </c>
      <c r="B43" s="216">
        <v>750000</v>
      </c>
      <c r="C43" s="157">
        <v>730000</v>
      </c>
      <c r="D43" s="156" t="s">
        <v>271</v>
      </c>
      <c r="E43" s="159">
        <v>770000</v>
      </c>
      <c r="F43" s="152">
        <v>4620</v>
      </c>
      <c r="G43" s="152">
        <v>6240</v>
      </c>
      <c r="H43" s="155">
        <v>985500</v>
      </c>
      <c r="I43" s="154" t="s">
        <v>271</v>
      </c>
      <c r="J43" s="158">
        <v>1039500</v>
      </c>
      <c r="K43" s="152">
        <v>6240</v>
      </c>
      <c r="L43" s="151">
        <v>38</v>
      </c>
    </row>
    <row r="44" spans="1:12" ht="13.65" customHeight="1">
      <c r="A44" s="215">
        <v>39</v>
      </c>
      <c r="B44" s="216">
        <v>790000</v>
      </c>
      <c r="C44" s="157">
        <v>770000</v>
      </c>
      <c r="D44" s="156" t="s">
        <v>271</v>
      </c>
      <c r="E44" s="159">
        <v>810000</v>
      </c>
      <c r="F44" s="152">
        <v>4870</v>
      </c>
      <c r="G44" s="152">
        <v>6570</v>
      </c>
      <c r="H44" s="155">
        <v>1039500</v>
      </c>
      <c r="I44" s="154" t="s">
        <v>271</v>
      </c>
      <c r="J44" s="158">
        <v>1093500</v>
      </c>
      <c r="K44" s="152">
        <v>6570</v>
      </c>
      <c r="L44" s="151">
        <v>39</v>
      </c>
    </row>
    <row r="45" spans="1:12" ht="13.65" customHeight="1">
      <c r="A45" s="215">
        <v>40</v>
      </c>
      <c r="B45" s="216">
        <v>830000</v>
      </c>
      <c r="C45" s="157">
        <v>810000</v>
      </c>
      <c r="D45" s="156" t="s">
        <v>271</v>
      </c>
      <c r="E45" s="159">
        <v>855000</v>
      </c>
      <c r="F45" s="152">
        <v>5110</v>
      </c>
      <c r="G45" s="152">
        <v>6900</v>
      </c>
      <c r="H45" s="155">
        <v>1093500</v>
      </c>
      <c r="I45" s="154" t="s">
        <v>271</v>
      </c>
      <c r="J45" s="158">
        <v>1154250</v>
      </c>
      <c r="K45" s="152">
        <v>6900</v>
      </c>
      <c r="L45" s="151">
        <v>40</v>
      </c>
    </row>
    <row r="46" spans="1:12" ht="13.65" customHeight="1">
      <c r="A46" s="215">
        <v>41</v>
      </c>
      <c r="B46" s="216">
        <v>880000</v>
      </c>
      <c r="C46" s="157">
        <v>855000</v>
      </c>
      <c r="D46" s="156" t="s">
        <v>271</v>
      </c>
      <c r="E46" s="159">
        <v>905000</v>
      </c>
      <c r="F46" s="152">
        <v>5420</v>
      </c>
      <c r="G46" s="152">
        <v>7320</v>
      </c>
      <c r="H46" s="155">
        <v>1154250</v>
      </c>
      <c r="I46" s="154" t="s">
        <v>271</v>
      </c>
      <c r="J46" s="158">
        <v>1221750</v>
      </c>
      <c r="K46" s="152">
        <v>7320</v>
      </c>
      <c r="L46" s="151">
        <v>41</v>
      </c>
    </row>
    <row r="47" spans="1:12" ht="13.65" customHeight="1">
      <c r="A47" s="215">
        <v>42</v>
      </c>
      <c r="B47" s="216">
        <v>930000</v>
      </c>
      <c r="C47" s="157">
        <v>905000</v>
      </c>
      <c r="D47" s="156" t="s">
        <v>271</v>
      </c>
      <c r="E47" s="159">
        <v>955000</v>
      </c>
      <c r="F47" s="152">
        <v>5730</v>
      </c>
      <c r="G47" s="152">
        <v>7740</v>
      </c>
      <c r="H47" s="155">
        <v>1221750</v>
      </c>
      <c r="I47" s="154" t="s">
        <v>271</v>
      </c>
      <c r="J47" s="158">
        <v>1289250</v>
      </c>
      <c r="K47" s="152">
        <v>7740</v>
      </c>
      <c r="L47" s="151">
        <v>42</v>
      </c>
    </row>
    <row r="48" spans="1:12" ht="13.65" customHeight="1">
      <c r="A48" s="215">
        <v>43</v>
      </c>
      <c r="B48" s="216">
        <v>980000</v>
      </c>
      <c r="C48" s="157">
        <v>955000</v>
      </c>
      <c r="D48" s="156" t="s">
        <v>271</v>
      </c>
      <c r="E48" s="159">
        <v>1005000</v>
      </c>
      <c r="F48" s="152">
        <v>6040</v>
      </c>
      <c r="G48" s="152">
        <v>8150</v>
      </c>
      <c r="H48" s="155">
        <v>1289250</v>
      </c>
      <c r="I48" s="154" t="s">
        <v>271</v>
      </c>
      <c r="J48" s="158">
        <v>1356750</v>
      </c>
      <c r="K48" s="152">
        <v>8150</v>
      </c>
      <c r="L48" s="151">
        <v>43</v>
      </c>
    </row>
    <row r="49" spans="1:12" ht="13.65" customHeight="1">
      <c r="A49" s="215">
        <v>44</v>
      </c>
      <c r="B49" s="216">
        <v>1030000</v>
      </c>
      <c r="C49" s="157">
        <v>1005000</v>
      </c>
      <c r="D49" s="156" t="s">
        <v>271</v>
      </c>
      <c r="E49" s="159">
        <v>1055000</v>
      </c>
      <c r="F49" s="152">
        <v>6350</v>
      </c>
      <c r="G49" s="152">
        <v>8570</v>
      </c>
      <c r="H49" s="155">
        <v>1356750</v>
      </c>
      <c r="I49" s="154" t="s">
        <v>271</v>
      </c>
      <c r="J49" s="158">
        <v>1424250</v>
      </c>
      <c r="K49" s="152">
        <v>8570</v>
      </c>
      <c r="L49" s="151">
        <v>44</v>
      </c>
    </row>
    <row r="50" spans="1:12" ht="13.65" customHeight="1">
      <c r="A50" s="215">
        <v>45</v>
      </c>
      <c r="B50" s="216">
        <v>1090000</v>
      </c>
      <c r="C50" s="157">
        <v>1055000</v>
      </c>
      <c r="D50" s="156" t="s">
        <v>271</v>
      </c>
      <c r="E50" s="159">
        <v>1115000</v>
      </c>
      <c r="F50" s="152">
        <v>6720</v>
      </c>
      <c r="G50" s="152">
        <v>9070</v>
      </c>
      <c r="H50" s="155">
        <v>1424250</v>
      </c>
      <c r="I50" s="154" t="s">
        <v>271</v>
      </c>
      <c r="J50" s="158">
        <v>1505250</v>
      </c>
      <c r="K50" s="152">
        <v>9070</v>
      </c>
      <c r="L50" s="151">
        <v>45</v>
      </c>
    </row>
    <row r="51" spans="1:12" ht="13.65" customHeight="1">
      <c r="A51" s="215">
        <v>46</v>
      </c>
      <c r="B51" s="216">
        <v>1150000</v>
      </c>
      <c r="C51" s="157">
        <v>1115000</v>
      </c>
      <c r="D51" s="156" t="s">
        <v>271</v>
      </c>
      <c r="E51" s="159">
        <v>1175000</v>
      </c>
      <c r="F51" s="152">
        <v>7090</v>
      </c>
      <c r="G51" s="152">
        <v>9570</v>
      </c>
      <c r="H51" s="155">
        <v>1505250</v>
      </c>
      <c r="I51" s="154" t="s">
        <v>271</v>
      </c>
      <c r="J51" s="158">
        <v>1586250</v>
      </c>
      <c r="K51" s="152">
        <v>9570</v>
      </c>
      <c r="L51" s="151">
        <v>46</v>
      </c>
    </row>
    <row r="52" spans="1:12" ht="13.65" customHeight="1">
      <c r="A52" s="215">
        <v>47</v>
      </c>
      <c r="B52" s="216">
        <v>1210000</v>
      </c>
      <c r="C52" s="157">
        <v>1175000</v>
      </c>
      <c r="D52" s="156" t="s">
        <v>271</v>
      </c>
      <c r="E52" s="159">
        <v>1235000</v>
      </c>
      <c r="F52" s="152">
        <v>7450</v>
      </c>
      <c r="G52" s="152">
        <v>10070</v>
      </c>
      <c r="H52" s="155">
        <v>1586250</v>
      </c>
      <c r="I52" s="154" t="s">
        <v>271</v>
      </c>
      <c r="J52" s="158">
        <v>1667250</v>
      </c>
      <c r="K52" s="152">
        <v>10070</v>
      </c>
      <c r="L52" s="151">
        <v>47</v>
      </c>
    </row>
    <row r="53" spans="1:12" ht="13.65" customHeight="1">
      <c r="A53" s="215">
        <v>48</v>
      </c>
      <c r="B53" s="216">
        <v>1270000</v>
      </c>
      <c r="C53" s="157">
        <v>1235000</v>
      </c>
      <c r="D53" s="156" t="s">
        <v>271</v>
      </c>
      <c r="E53" s="159">
        <v>1295000</v>
      </c>
      <c r="F53" s="152">
        <v>7820</v>
      </c>
      <c r="G53" s="152">
        <v>10570</v>
      </c>
      <c r="H53" s="155">
        <v>1667250</v>
      </c>
      <c r="I53" s="154" t="s">
        <v>271</v>
      </c>
      <c r="J53" s="158">
        <v>1748250</v>
      </c>
      <c r="K53" s="152">
        <v>10570</v>
      </c>
      <c r="L53" s="151">
        <v>48</v>
      </c>
    </row>
    <row r="54" spans="1:12" ht="13.65" customHeight="1">
      <c r="A54" s="215">
        <v>49</v>
      </c>
      <c r="B54" s="216">
        <v>1330000</v>
      </c>
      <c r="C54" s="157">
        <v>1295000</v>
      </c>
      <c r="D54" s="156" t="s">
        <v>271</v>
      </c>
      <c r="E54" s="159">
        <v>1355000</v>
      </c>
      <c r="F54" s="152">
        <v>8190</v>
      </c>
      <c r="G54" s="152">
        <v>11060</v>
      </c>
      <c r="H54" s="155">
        <v>1748250</v>
      </c>
      <c r="I54" s="154" t="s">
        <v>271</v>
      </c>
      <c r="J54" s="158">
        <v>1829250</v>
      </c>
      <c r="K54" s="152">
        <v>11060</v>
      </c>
      <c r="L54" s="151">
        <v>49</v>
      </c>
    </row>
    <row r="55" spans="1:12" ht="13.5" customHeight="1">
      <c r="A55" s="215">
        <v>50</v>
      </c>
      <c r="B55" s="216">
        <v>1390000</v>
      </c>
      <c r="C55" s="157">
        <v>1355000</v>
      </c>
      <c r="D55" s="156" t="s">
        <v>271</v>
      </c>
      <c r="E55" s="153"/>
      <c r="F55" s="152">
        <v>8560</v>
      </c>
      <c r="G55" s="152">
        <v>11560</v>
      </c>
      <c r="H55" s="155">
        <v>1829250</v>
      </c>
      <c r="I55" s="154" t="s">
        <v>271</v>
      </c>
      <c r="J55" s="153"/>
      <c r="K55" s="152">
        <v>11560</v>
      </c>
      <c r="L55" s="151">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6"/>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提出書類一覧</vt:lpstr>
      <vt:lpstr>別添１　事業者基本情報</vt:lpstr>
      <vt:lpstr>別添２　支出計画書</vt:lpstr>
      <vt:lpstr>様式第１　交付申請書</vt:lpstr>
      <vt:lpstr>別添　役員名簿</vt:lpstr>
      <vt:lpstr>別添２－１人件費単価計算書</vt:lpstr>
      <vt:lpstr>別添２－２　人件費計算根拠</vt:lpstr>
      <vt:lpstr>等級単価一覧表</vt:lpstr>
      <vt:lpstr>提出書類一覧!Print_Area</vt:lpstr>
      <vt:lpstr>'別添　役員名簿'!Print_Area</vt:lpstr>
      <vt:lpstr>'別添１　事業者基本情報'!Print_Area</vt:lpstr>
      <vt:lpstr>'別添２　支出計画書'!Print_Area</vt:lpstr>
      <vt:lpstr>'別添２－１人件費単価計算書'!Print_Area</vt:lpstr>
      <vt:lpstr>'別添２－２　人件費計算根拠'!Print_Area</vt:lpstr>
      <vt:lpstr>'様式第１　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木村 珠唯</cp:lastModifiedBy>
  <cp:lastPrinted>2025-06-05T07:09:38Z</cp:lastPrinted>
  <dcterms:created xsi:type="dcterms:W3CDTF">2022-04-04T06:16:26Z</dcterms:created>
  <dcterms:modified xsi:type="dcterms:W3CDTF">2025-06-19T05:54:46Z</dcterms:modified>
</cp:coreProperties>
</file>