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tables/table4.xml" ContentType="application/vnd.openxmlformats-officedocument.spreadsheetml.table+xml"/>
  <Override PartName="/xl/drawings/drawing19.xml" ContentType="application/vnd.openxmlformats-officedocument.drawing+xml"/>
  <Override PartName="/xl/tables/table5.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tables/table6.xml" ContentType="application/vnd.openxmlformats-officedocument.spreadsheetml.table+xml"/>
  <Override PartName="/xl/drawings/drawing22.xml" ContentType="application/vnd.openxmlformats-officedocument.drawing+xml"/>
  <Override PartName="/xl/drawings/drawing23.xml" ContentType="application/vnd.openxmlformats-officedocument.drawing+xml"/>
  <Override PartName="/xl/tables/table7.xml" ContentType="application/vnd.openxmlformats-officedocument.spreadsheetml.table+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28.xml" ContentType="application/vnd.openxmlformats-officedocument.drawing+xml"/>
  <Override PartName="/xl/tables/table10.xml" ContentType="application/vnd.openxmlformats-officedocument.spreadsheetml.tab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tables/table11.xml" ContentType="application/vnd.openxmlformats-officedocument.spreadsheetml.tab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tables/table12.xml" ContentType="application/vnd.openxmlformats-officedocument.spreadsheetml.table+xml"/>
  <Override PartName="/xl/drawings/drawing37.xml" ContentType="application/vnd.openxmlformats-officedocument.drawing+xml"/>
  <Override PartName="/xl/tables/table13.xml" ContentType="application/vnd.openxmlformats-officedocument.spreadsheetml.table+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xr:revisionPtr revIDLastSave="0" documentId="13_ncr:1_{414DF765-BF91-4EFD-8D7F-1AEEFED8C93C}" xr6:coauthVersionLast="47" xr6:coauthVersionMax="47" xr10:uidLastSave="{00000000-0000-0000-0000-000000000000}"/>
  <bookViews>
    <workbookView xWindow="-28920" yWindow="-60" windowWidth="29040" windowHeight="15720" tabRatio="739" xr2:uid="{00000000-000D-0000-FFFF-FFFF00000000}"/>
  </bookViews>
  <sheets>
    <sheet name="表紙" sheetId="1" r:id="rId1"/>
    <sheet name="1-1.申請者概要" sheetId="51" r:id="rId2"/>
    <sheet name="1-2.助成金利用状況" sheetId="3" r:id="rId3"/>
    <sheet name="1-3.現在利用中の助成金" sheetId="52" r:id="rId4"/>
    <sheet name="1-4.役員・株主" sheetId="4" r:id="rId5"/>
    <sheet name="2-1.実施計画" sheetId="54" r:id="rId6"/>
    <sheet name="2-2.開発・改良内容" sheetId="55" r:id="rId7"/>
    <sheet name="2-3.達成目標（新規性・優秀性）" sheetId="8" r:id="rId8"/>
    <sheet name="2-4.技術的課題と解決方法（製品）" sheetId="9" r:id="rId9"/>
    <sheet name="2-5.ステップアップ目標（新規性・優秀性）" sheetId="31" r:id="rId10"/>
    <sheet name="2-6.事業化に向けた課題と解決方法 (サービス)" sheetId="32" r:id="rId11"/>
    <sheet name="2-7.開発体制" sheetId="10" r:id="rId12"/>
    <sheet name="2-8.市場性" sheetId="7" r:id="rId13"/>
    <sheet name="2-9.フロー・スケジュール" sheetId="11" r:id="rId14"/>
    <sheet name="2-10.産業財産権の確認" sheetId="12" r:id="rId15"/>
    <sheet name="2-11.安全性確保への取り組み" sheetId="43" r:id="rId16"/>
    <sheet name="3.資金計画" sheetId="13" r:id="rId17"/>
    <sheet name="3-(1).原材料・副資材費" sheetId="14" r:id="rId18"/>
    <sheet name="3-(2).機械装置・工具器具備品費" sheetId="15" r:id="rId19"/>
    <sheet name="3-(2)-2機械装置・工具器具購入計画" sheetId="16" r:id="rId20"/>
    <sheet name="3-(3).委託・外注費" sheetId="17" r:id="rId21"/>
    <sheet name="3-(3)-2.委託・外注計画書" sheetId="18" r:id="rId22"/>
    <sheet name="3-(4).産業財産権出願・導入費" sheetId="19" r:id="rId23"/>
    <sheet name="3-(４)-2.産業財産権出願・導入計画書" sheetId="53" r:id="rId24"/>
    <sheet name="3-(5).専門家指導費" sheetId="35" r:id="rId25"/>
    <sheet name="3-(5)-2.専門家指導の計画" sheetId="45" r:id="rId26"/>
    <sheet name="3-(6).直接人件費" sheetId="21" r:id="rId27"/>
    <sheet name="3-(7).規格認証・登録費" sheetId="36" r:id="rId28"/>
    <sheet name="3-(7)-2.規格認証・登録計画書" sheetId="44" r:id="rId29"/>
    <sheet name="3-(8).展示会等参加費" sheetId="28" r:id="rId30"/>
    <sheet name="3-(9).広告宣伝費" sheetId="48" r:id="rId31"/>
    <sheet name="3-(10).機械装置・工具器具備品費" sheetId="49" r:id="rId32"/>
    <sheet name="3-(10)-2.機械装置・工具器具備品購入計画 " sheetId="38" r:id="rId33"/>
    <sheet name="3-(11).店舗新装・改装工事費" sheetId="39" r:id="rId34"/>
    <sheet name="3-(11)-2.店舗新装・改装工事計画書" sheetId="41" r:id="rId35"/>
    <sheet name="3-(12).店舗賃借料" sheetId="24" r:id="rId36"/>
    <sheet name="3-(13).委託・外注費" sheetId="46" r:id="rId37"/>
    <sheet name="3-(13)-2.委託・外注計画書" sheetId="47" r:id="rId38"/>
    <sheet name="3-(14).その他" sheetId="42" r:id="rId39"/>
  </sheets>
  <definedNames>
    <definedName name="__xlchart.v1.0" localSheetId="3" hidden="1">#REF!</definedName>
    <definedName name="__xlchart.v1.0" localSheetId="5" hidden="1">#REF!</definedName>
    <definedName name="__xlchart.v1.0" hidden="1">#REF!</definedName>
    <definedName name="__xlchart.v1.1" localSheetId="3" hidden="1">#REF!</definedName>
    <definedName name="__xlchart.v1.1" hidden="1">#REF!</definedName>
    <definedName name="__xlchart.v1.2" localSheetId="3" hidden="1">#REF!</definedName>
    <definedName name="__xlchart.v1.2" hidden="1">#REF!</definedName>
    <definedName name="__xlchart.v1.3" localSheetId="3" hidden="1">#REF!</definedName>
    <definedName name="__xlchart.v1.3" hidden="1">#REF!</definedName>
    <definedName name="__xlchart.v1.4" localSheetId="3" hidden="1">#REF!</definedName>
    <definedName name="__xlchart.v1.4" hidden="1">#REF!</definedName>
    <definedName name="__xlchart.v1.5" localSheetId="3" hidden="1">#REF!</definedName>
    <definedName name="__xlchart.v1.5" hidden="1">#REF!</definedName>
    <definedName name="__xlchart.v1.6" localSheetId="3" hidden="1">#REF!</definedName>
    <definedName name="__xlchart.v1.6" hidden="1">#REF!</definedName>
    <definedName name="__xlchart.v1.7" localSheetId="3" hidden="1">#REF!</definedName>
    <definedName name="__xlchart.v1.7" hidden="1">#REF!</definedName>
    <definedName name="_9．資金支出明細" localSheetId="1">#REF!</definedName>
    <definedName name="_9．資金支出明細" localSheetId="3">#REF!</definedName>
    <definedName name="_9．資金支出明細">#REF!</definedName>
    <definedName name="_xlnm.Print_Area" localSheetId="1">'1-1.申請者概要'!$A$1:$S$36</definedName>
    <definedName name="_xlnm.Print_Area" localSheetId="2">'1-2.助成金利用状況'!$A$1:$G$32</definedName>
    <definedName name="_xlnm.Print_Area" localSheetId="3">'1-3.現在利用中の助成金'!$A$1:$W$40</definedName>
    <definedName name="_xlnm.Print_Area" localSheetId="4">'1-4.役員・株主'!$A$1:$G$30</definedName>
    <definedName name="_xlnm.Print_Area" localSheetId="5">'2-1.実施計画'!$A$1:$V$46</definedName>
    <definedName name="_xlnm.Print_Area" localSheetId="14">'2-10.産業財産権の確認'!$A$1:$R$14</definedName>
    <definedName name="_xlnm.Print_Area" localSheetId="15">'2-11.安全性確保への取り組み'!$A$1:$R$30</definedName>
    <definedName name="_xlnm.Print_Area" localSheetId="6">'2-2.開発・改良内容'!$A$1:$V$82</definedName>
    <definedName name="_xlnm.Print_Area" localSheetId="7">'2-3.達成目標（新規性・優秀性）'!$A$1:$R$28</definedName>
    <definedName name="_xlnm.Print_Area" localSheetId="8">'2-4.技術的課題と解決方法（製品）'!$A$1:$V$21</definedName>
    <definedName name="_xlnm.Print_Area" localSheetId="9">'2-5.ステップアップ目標（新規性・優秀性）'!$A$1:$R$19</definedName>
    <definedName name="_xlnm.Print_Area" localSheetId="10">'2-6.事業化に向けた課題と解決方法 (サービス)'!$A$1:$V$12</definedName>
    <definedName name="_xlnm.Print_Area" localSheetId="11">'2-7.開発体制'!$A$1:$S$62</definedName>
    <definedName name="_xlnm.Print_Area" localSheetId="12">'2-8.市場性'!$A$1:$T$73</definedName>
    <definedName name="_xlnm.Print_Area" localSheetId="13">'2-9.フロー・スケジュール'!$A$1:$X$63</definedName>
    <definedName name="_xlnm.Print_Area" localSheetId="17">'3-(1).原材料・副資材費'!$A$1:$J$26</definedName>
    <definedName name="_xlnm.Print_Area" localSheetId="31">'3-(10).機械装置・工具器具備品費'!$A$1:$K$25</definedName>
    <definedName name="_xlnm.Print_Area" localSheetId="32">'3-(10)-2.機械装置・工具器具備品購入計画 '!$A$1:$AS$40</definedName>
    <definedName name="_xlnm.Print_Area" localSheetId="33">'3-(11).店舗新装・改装工事費'!$A$1:$H$24</definedName>
    <definedName name="_xlnm.Print_Area" localSheetId="34">'3-(11)-2.店舗新装・改装工事計画書'!$A$1:$AK$32</definedName>
    <definedName name="_xlnm.Print_Area" localSheetId="35">'3-(12).店舗賃借料'!$A$1:$H$8</definedName>
    <definedName name="_xlnm.Print_Area" localSheetId="36">'3-(13).委託・外注費'!$A$1:$H$23</definedName>
    <definedName name="_xlnm.Print_Area" localSheetId="37">'3-(13)-2.委託・外注計画書'!$A$1:$AI$32</definedName>
    <definedName name="_xlnm.Print_Area" localSheetId="38">'3-(14).その他'!$A$1:$K$9</definedName>
    <definedName name="_xlnm.Print_Area" localSheetId="18">'3-(2).機械装置・工具器具備品費'!$A$1:$K$25</definedName>
    <definedName name="_xlnm.Print_Area" localSheetId="19">'3-(2)-2機械装置・工具器具購入計画'!$A$1:$AS$40</definedName>
    <definedName name="_xlnm.Print_Area" localSheetId="20">'3-(3).委託・外注費'!$A$1:$H$24</definedName>
    <definedName name="_xlnm.Print_Area" localSheetId="21">'3-(3)-2.委託・外注計画書'!$A$1:$AI$32</definedName>
    <definedName name="_xlnm.Print_Area" localSheetId="22">'3-(4).産業財産権出願・導入費'!$A$1:$H$15</definedName>
    <definedName name="_xlnm.Print_Area" localSheetId="23">'3-(４)-2.産業財産権出願・導入計画書'!$A$1:$AI$29</definedName>
    <definedName name="_xlnm.Print_Area" localSheetId="24">'3-(5).専門家指導費'!$A$1:$I$16</definedName>
    <definedName name="_xlnm.Print_Area" localSheetId="25">'3-(5)-2.専門家指導の計画'!$A$1:$AI$30</definedName>
    <definedName name="_xlnm.Print_Area" localSheetId="26">'3-(6).直接人件費'!$A$1:$J$21</definedName>
    <definedName name="_xlnm.Print_Area" localSheetId="27">'3-(7).規格認証・登録費'!$A$1:$H$27</definedName>
    <definedName name="_xlnm.Print_Area" localSheetId="28">'3-(7)-2.規格認証・登録計画書'!$A$1:$AI$32</definedName>
    <definedName name="_xlnm.Print_Area" localSheetId="29">'3-(8).展示会等参加費'!$A$1:$L$11</definedName>
    <definedName name="_xlnm.Print_Area" localSheetId="30">'3-(9).広告宣伝費'!$A$1:$K$12</definedName>
    <definedName name="_xlnm.Print_Area" localSheetId="16">'3.資金計画'!$A$1:$G$56</definedName>
    <definedName name="_xlnm.Print_Area" localSheetId="0">表紙!$A$1:$AE$52</definedName>
    <definedName name="ｚ" localSheetId="3">#REF!</definedName>
    <definedName name="ｚ" localSheetId="5">#REF!</definedName>
    <definedName name="ｚ">#REF!</definedName>
    <definedName name="サービス" localSheetId="3">#REF!</definedName>
    <definedName name="サービス">#REF!</definedName>
    <definedName name="サービス業" localSheetId="1">'1-1.申請者概要'!$X$2:$X$28</definedName>
    <definedName name="サービス業" localSheetId="3">#REF!</definedName>
    <definedName name="サービス業" localSheetId="5">#REF!</definedName>
    <definedName name="サービス業">#REF!</definedName>
    <definedName name="卸売業" localSheetId="1">'1-1.申請者概要'!$W$2:$W$13</definedName>
    <definedName name="卸売業" localSheetId="3">#REF!</definedName>
    <definedName name="卸売業" localSheetId="5">#REF!</definedName>
    <definedName name="卸売業">#REF!</definedName>
    <definedName name="助成事業のフロー・スケジュール" localSheetId="3">#REF!</definedName>
    <definedName name="助成事業のフロー・スケジュール">#REF!</definedName>
    <definedName name="小売業" localSheetId="1">'1-1.申請者概要'!$Y$2:$Y$8</definedName>
    <definedName name="小売業" localSheetId="3">#REF!</definedName>
    <definedName name="小売業" localSheetId="5">#REF!</definedName>
    <definedName name="小売業">#REF!</definedName>
    <definedName name="製造業その他" localSheetId="1">'1-1.申請者概要'!$V$2:$V$61</definedName>
    <definedName name="製造業その他" localSheetId="3">#REF!</definedName>
    <definedName name="製造業その他" localSheetId="5">#REF!</definedName>
    <definedName name="製造業その他">#REF!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1" l="1"/>
  <c r="A12" i="46"/>
  <c r="A11" i="46"/>
  <c r="A10" i="46"/>
  <c r="A9" i="46"/>
  <c r="A8" i="46"/>
  <c r="A7" i="46"/>
  <c r="A6" i="46"/>
  <c r="I15" i="39"/>
  <c r="F15" i="39"/>
  <c r="G15" i="39" s="1"/>
  <c r="I14" i="39"/>
  <c r="F14" i="39"/>
  <c r="G14" i="39" s="1"/>
  <c r="I13" i="39"/>
  <c r="F13" i="39"/>
  <c r="G13" i="39" s="1"/>
  <c r="I12" i="39"/>
  <c r="F12" i="39"/>
  <c r="G12" i="39" s="1"/>
  <c r="I11" i="39"/>
  <c r="F11" i="39"/>
  <c r="G11" i="39" s="1"/>
  <c r="I10" i="39"/>
  <c r="F10" i="39"/>
  <c r="G10" i="39" s="1"/>
  <c r="I9" i="39"/>
  <c r="F9" i="39"/>
  <c r="G9" i="39" s="1"/>
  <c r="I12" i="48"/>
  <c r="J11" i="48"/>
  <c r="J12" i="48" s="1"/>
  <c r="I11" i="48"/>
  <c r="J10" i="48"/>
  <c r="I10" i="48"/>
  <c r="J9" i="48"/>
  <c r="I9" i="48"/>
  <c r="J8" i="48"/>
  <c r="I8" i="48"/>
  <c r="J7" i="48"/>
  <c r="I7" i="48"/>
  <c r="M10" i="28"/>
  <c r="K10" i="28"/>
  <c r="J10" i="28"/>
  <c r="M9" i="28"/>
  <c r="K9" i="28"/>
  <c r="J9" i="28"/>
  <c r="M8" i="28"/>
  <c r="K8" i="28"/>
  <c r="J8" i="28"/>
  <c r="M7" i="28"/>
  <c r="K7" i="28"/>
  <c r="K11" i="28" s="1"/>
  <c r="J7" i="28"/>
  <c r="J11" i="28" s="1"/>
  <c r="M6" i="28"/>
  <c r="K6" i="28"/>
  <c r="J6" i="28"/>
  <c r="H11" i="35"/>
  <c r="I11" i="35" s="1"/>
  <c r="I10" i="35"/>
  <c r="H10" i="35"/>
  <c r="H9" i="35"/>
  <c r="I9" i="35" s="1"/>
  <c r="H8" i="35"/>
  <c r="I8" i="35" s="1"/>
  <c r="H7" i="35"/>
  <c r="I7" i="35" s="1"/>
  <c r="H6" i="35"/>
  <c r="I6" i="35" s="1"/>
  <c r="A27" i="55" l="1"/>
  <c r="A15" i="55"/>
  <c r="M2" i="9" l="1"/>
  <c r="C2" i="9"/>
  <c r="A16" i="9"/>
  <c r="A10" i="9"/>
  <c r="A4" i="9"/>
  <c r="K4" i="8"/>
  <c r="C4" i="8"/>
  <c r="A5" i="8"/>
  <c r="A21" i="8"/>
  <c r="A13" i="8"/>
  <c r="Y22" i="1"/>
  <c r="B22" i="1"/>
  <c r="A40" i="54"/>
  <c r="N18" i="54"/>
  <c r="A9" i="54"/>
  <c r="A4" i="54"/>
  <c r="P26" i="52" l="1"/>
  <c r="P24" i="52"/>
  <c r="E24" i="52"/>
  <c r="E26" i="52"/>
  <c r="E7" i="52"/>
  <c r="E5" i="52"/>
  <c r="P7" i="52"/>
  <c r="P5" i="52"/>
  <c r="J5" i="42"/>
  <c r="J6" i="42"/>
  <c r="J7" i="42"/>
  <c r="J8" i="42"/>
  <c r="J4" i="42"/>
  <c r="J9" i="42" l="1"/>
  <c r="D26" i="13" s="1"/>
  <c r="W47" i="1"/>
  <c r="S47" i="1"/>
  <c r="O47" i="1"/>
  <c r="I16" i="39" l="1"/>
  <c r="I17" i="39"/>
  <c r="I18" i="39"/>
  <c r="I19" i="39"/>
  <c r="I20" i="39"/>
  <c r="I21" i="39"/>
  <c r="I22" i="39"/>
  <c r="I23" i="39"/>
  <c r="L4" i="42" l="1"/>
  <c r="I7" i="24"/>
  <c r="L8" i="49"/>
  <c r="I5" i="19"/>
  <c r="I7" i="17"/>
  <c r="K9" i="14"/>
  <c r="L8" i="15"/>
  <c r="H9" i="14"/>
  <c r="I9" i="14" s="1"/>
  <c r="D37" i="13"/>
  <c r="S46" i="1"/>
  <c r="W46" i="1"/>
  <c r="O46" i="1"/>
  <c r="V12" i="1"/>
  <c r="V11" i="1"/>
  <c r="S9" i="1"/>
  <c r="S6" i="1"/>
  <c r="F17" i="4"/>
  <c r="G5" i="4" s="1"/>
  <c r="L5" i="42" l="1"/>
  <c r="A22" i="46"/>
  <c r="A21" i="46"/>
  <c r="A20" i="46"/>
  <c r="A19" i="46"/>
  <c r="A18" i="46"/>
  <c r="A17" i="46"/>
  <c r="A16" i="46"/>
  <c r="A15" i="46"/>
  <c r="A14" i="46"/>
  <c r="A13" i="46"/>
  <c r="G8" i="24"/>
  <c r="G23" i="46" l="1"/>
  <c r="F23" i="46"/>
  <c r="F8" i="24"/>
  <c r="F23" i="39"/>
  <c r="F22" i="39"/>
  <c r="F21" i="39"/>
  <c r="F20" i="39"/>
  <c r="F19" i="39"/>
  <c r="F18" i="39"/>
  <c r="F17" i="39"/>
  <c r="F16" i="39"/>
  <c r="L24" i="49"/>
  <c r="A24" i="49"/>
  <c r="L23" i="49"/>
  <c r="A23" i="49"/>
  <c r="L22" i="49"/>
  <c r="A22" i="49"/>
  <c r="L21" i="49"/>
  <c r="A21" i="49"/>
  <c r="L20" i="49"/>
  <c r="A20" i="49"/>
  <c r="L19" i="49"/>
  <c r="A19" i="49"/>
  <c r="L18" i="49"/>
  <c r="A18" i="49"/>
  <c r="L17" i="49"/>
  <c r="A17" i="49"/>
  <c r="L16" i="49"/>
  <c r="A16" i="49"/>
  <c r="L15" i="49"/>
  <c r="A15" i="49"/>
  <c r="L14" i="49"/>
  <c r="A14" i="49"/>
  <c r="L13" i="49"/>
  <c r="A13" i="49"/>
  <c r="L12" i="49"/>
  <c r="A12" i="49"/>
  <c r="L11" i="49"/>
  <c r="A11" i="49"/>
  <c r="L10" i="49"/>
  <c r="A10" i="49"/>
  <c r="L9" i="49"/>
  <c r="A9" i="49"/>
  <c r="A8" i="49"/>
  <c r="L11" i="48"/>
  <c r="L10" i="48"/>
  <c r="L9" i="48"/>
  <c r="L8" i="48"/>
  <c r="L7" i="48"/>
  <c r="G19" i="39" l="1"/>
  <c r="G20" i="39"/>
  <c r="G21" i="39"/>
  <c r="G22" i="39"/>
  <c r="G16" i="39"/>
  <c r="G23" i="39"/>
  <c r="G17" i="39"/>
  <c r="G18" i="39"/>
  <c r="F24" i="39"/>
  <c r="I25" i="49"/>
  <c r="J25" i="49"/>
  <c r="Q15" i="28" l="1"/>
  <c r="P15" i="48"/>
  <c r="G24" i="39"/>
  <c r="A10" i="28"/>
  <c r="A9" i="28"/>
  <c r="A8" i="28"/>
  <c r="A7" i="28"/>
  <c r="A6" i="28"/>
  <c r="I11" i="36"/>
  <c r="I12" i="36"/>
  <c r="I13" i="36"/>
  <c r="I14" i="36"/>
  <c r="I15" i="36"/>
  <c r="I16" i="36"/>
  <c r="I17" i="36"/>
  <c r="I18" i="36"/>
  <c r="I19" i="36"/>
  <c r="I20" i="36"/>
  <c r="I21" i="36"/>
  <c r="I22" i="36"/>
  <c r="I23" i="36"/>
  <c r="I24" i="36"/>
  <c r="I25" i="36"/>
  <c r="I26" i="36"/>
  <c r="I10" i="36"/>
  <c r="K6" i="21"/>
  <c r="K7" i="21"/>
  <c r="K8" i="21"/>
  <c r="K9" i="21"/>
  <c r="K10" i="21"/>
  <c r="K11" i="21"/>
  <c r="K12" i="21"/>
  <c r="K13" i="21"/>
  <c r="K14" i="21"/>
  <c r="K15" i="21"/>
  <c r="K16" i="21"/>
  <c r="K17" i="21"/>
  <c r="K18" i="21"/>
  <c r="K19" i="21"/>
  <c r="K20" i="21"/>
  <c r="A20" i="21"/>
  <c r="A19" i="21"/>
  <c r="A18" i="21"/>
  <c r="A17" i="21"/>
  <c r="A16" i="21"/>
  <c r="A15" i="21"/>
  <c r="A14" i="21"/>
  <c r="A13" i="21"/>
  <c r="A12" i="21"/>
  <c r="A11" i="21"/>
  <c r="A10" i="21"/>
  <c r="A9" i="21"/>
  <c r="A8" i="21"/>
  <c r="A7" i="21"/>
  <c r="A6" i="21"/>
  <c r="A15" i="35"/>
  <c r="A14" i="35"/>
  <c r="A13" i="35"/>
  <c r="A12" i="35"/>
  <c r="A11" i="35"/>
  <c r="A10" i="35"/>
  <c r="A9" i="35"/>
  <c r="A8" i="35"/>
  <c r="A7" i="35"/>
  <c r="A6" i="35"/>
  <c r="J15" i="35"/>
  <c r="H15" i="35"/>
  <c r="I15" i="35" s="1"/>
  <c r="J14" i="35"/>
  <c r="H14" i="35"/>
  <c r="I14" i="35" s="1"/>
  <c r="J13" i="35"/>
  <c r="H13" i="35"/>
  <c r="I13" i="35" s="1"/>
  <c r="J12" i="35"/>
  <c r="H12" i="35"/>
  <c r="I12" i="35" s="1"/>
  <c r="J11" i="35"/>
  <c r="J10" i="35"/>
  <c r="J9" i="35"/>
  <c r="J8" i="35"/>
  <c r="J7" i="35"/>
  <c r="J6" i="35"/>
  <c r="F27" i="36" l="1"/>
  <c r="G27" i="36"/>
  <c r="I21" i="21"/>
  <c r="J21" i="21"/>
  <c r="H16" i="35"/>
  <c r="I16" i="35"/>
  <c r="I14" i="19"/>
  <c r="A14" i="19"/>
  <c r="I13" i="19"/>
  <c r="A13" i="19"/>
  <c r="I12" i="19"/>
  <c r="A12" i="19"/>
  <c r="I11" i="19"/>
  <c r="A11" i="19"/>
  <c r="I10" i="19"/>
  <c r="A10" i="19"/>
  <c r="I9" i="19"/>
  <c r="A9" i="19"/>
  <c r="I8" i="19"/>
  <c r="A8" i="19"/>
  <c r="I7" i="19"/>
  <c r="A7" i="19"/>
  <c r="I6" i="19"/>
  <c r="A6" i="19"/>
  <c r="A5" i="19"/>
  <c r="I23" i="17"/>
  <c r="A23" i="17"/>
  <c r="I22" i="17"/>
  <c r="A22" i="17"/>
  <c r="I21" i="17"/>
  <c r="A21" i="17"/>
  <c r="I20" i="17"/>
  <c r="A20" i="17"/>
  <c r="I19" i="17"/>
  <c r="A19" i="17"/>
  <c r="I18" i="17"/>
  <c r="A18" i="17"/>
  <c r="I17" i="17"/>
  <c r="A17" i="17"/>
  <c r="I16" i="17"/>
  <c r="A16" i="17"/>
  <c r="I15" i="17"/>
  <c r="A15" i="17"/>
  <c r="I14" i="17"/>
  <c r="A14" i="17"/>
  <c r="I13" i="17"/>
  <c r="A13" i="17"/>
  <c r="I12" i="17"/>
  <c r="A12" i="17"/>
  <c r="I11" i="17"/>
  <c r="A11" i="17"/>
  <c r="I10" i="17"/>
  <c r="A10" i="17"/>
  <c r="I9" i="17"/>
  <c r="A9" i="17"/>
  <c r="I8" i="17"/>
  <c r="A8" i="17"/>
  <c r="A7" i="17"/>
  <c r="L24" i="15"/>
  <c r="A24" i="15"/>
  <c r="L23" i="15"/>
  <c r="A23" i="15"/>
  <c r="L22" i="15"/>
  <c r="A22" i="15"/>
  <c r="L21" i="15"/>
  <c r="A21" i="15"/>
  <c r="L20" i="15"/>
  <c r="A20" i="15"/>
  <c r="L19" i="15"/>
  <c r="A19" i="15"/>
  <c r="L18" i="15"/>
  <c r="A18" i="15"/>
  <c r="L17" i="15"/>
  <c r="A17" i="15"/>
  <c r="L16" i="15"/>
  <c r="A16" i="15"/>
  <c r="L15" i="15"/>
  <c r="A15" i="15"/>
  <c r="L14" i="15"/>
  <c r="A14" i="15"/>
  <c r="L13" i="15"/>
  <c r="A13" i="15"/>
  <c r="L12" i="15"/>
  <c r="A12" i="15"/>
  <c r="L11" i="15"/>
  <c r="A11" i="15"/>
  <c r="L10" i="15"/>
  <c r="A10" i="15"/>
  <c r="L9" i="15"/>
  <c r="A9" i="15"/>
  <c r="A8" i="15"/>
  <c r="A9" i="14"/>
  <c r="A10" i="14"/>
  <c r="A11" i="14"/>
  <c r="A12" i="14"/>
  <c r="A13" i="14"/>
  <c r="A14" i="14"/>
  <c r="A15" i="14"/>
  <c r="A16" i="14"/>
  <c r="A17" i="14"/>
  <c r="A18" i="14"/>
  <c r="A19" i="14"/>
  <c r="A20" i="14"/>
  <c r="A21" i="14"/>
  <c r="A22" i="14"/>
  <c r="A23" i="14"/>
  <c r="A24" i="14"/>
  <c r="A25" i="14"/>
  <c r="K25" i="14"/>
  <c r="H25" i="14"/>
  <c r="I25" i="14" s="1"/>
  <c r="K24" i="14"/>
  <c r="H24" i="14"/>
  <c r="I24" i="14" s="1"/>
  <c r="K23" i="14"/>
  <c r="H23" i="14"/>
  <c r="I23" i="14" s="1"/>
  <c r="K22" i="14"/>
  <c r="H22" i="14"/>
  <c r="I22" i="14" s="1"/>
  <c r="K21" i="14"/>
  <c r="H21" i="14"/>
  <c r="I21" i="14" s="1"/>
  <c r="K20" i="14"/>
  <c r="H20" i="14"/>
  <c r="I20" i="14" s="1"/>
  <c r="K19" i="14"/>
  <c r="H19" i="14"/>
  <c r="I19" i="14" s="1"/>
  <c r="K18" i="14"/>
  <c r="H18" i="14"/>
  <c r="I18" i="14" s="1"/>
  <c r="K17" i="14"/>
  <c r="H17" i="14"/>
  <c r="I17" i="14" s="1"/>
  <c r="K16" i="14"/>
  <c r="H16" i="14"/>
  <c r="I16" i="14" s="1"/>
  <c r="K15" i="14"/>
  <c r="H15" i="14"/>
  <c r="I15" i="14" s="1"/>
  <c r="K14" i="14"/>
  <c r="H14" i="14"/>
  <c r="I14" i="14" s="1"/>
  <c r="K13" i="14"/>
  <c r="H13" i="14"/>
  <c r="I13" i="14" s="1"/>
  <c r="K12" i="14"/>
  <c r="H12" i="14"/>
  <c r="I12" i="14" s="1"/>
  <c r="K11" i="14"/>
  <c r="H11" i="14"/>
  <c r="I11" i="14" s="1"/>
  <c r="K10" i="14"/>
  <c r="H10" i="14"/>
  <c r="F24" i="17" l="1"/>
  <c r="E9" i="13" s="1"/>
  <c r="G15" i="19"/>
  <c r="E10" i="13" s="1"/>
  <c r="I25" i="15"/>
  <c r="E8" i="13" s="1"/>
  <c r="I10" i="14"/>
  <c r="I26" i="14" s="1"/>
  <c r="D7" i="13" s="1"/>
  <c r="H26" i="14"/>
  <c r="E7" i="13" s="1"/>
  <c r="H15" i="19"/>
  <c r="D10" i="13" s="1"/>
  <c r="G24" i="17"/>
  <c r="D9" i="13" s="1"/>
  <c r="J25" i="15"/>
  <c r="D8" i="13" s="1"/>
  <c r="E23" i="13"/>
  <c r="F23" i="13" s="1"/>
  <c r="E22" i="13"/>
  <c r="F22" i="13" s="1"/>
  <c r="E21" i="13"/>
  <c r="F21" i="13" s="1"/>
  <c r="D23" i="13"/>
  <c r="D22" i="13"/>
  <c r="D21" i="13"/>
  <c r="E20" i="13"/>
  <c r="F20" i="13" s="1"/>
  <c r="D20" i="13"/>
  <c r="E16" i="13"/>
  <c r="F16" i="13" s="1"/>
  <c r="E15" i="13"/>
  <c r="F15" i="13" s="1"/>
  <c r="D16" i="13"/>
  <c r="D15" i="13"/>
  <c r="E13" i="13"/>
  <c r="E12" i="13"/>
  <c r="E11" i="13"/>
  <c r="D13" i="13"/>
  <c r="D12" i="13"/>
  <c r="D11" i="13"/>
  <c r="D17" i="13" l="1"/>
  <c r="F13" i="13" l="1"/>
  <c r="F12" i="13"/>
  <c r="F11" i="13"/>
  <c r="F10" i="13"/>
  <c r="F9" i="13"/>
  <c r="F8" i="13"/>
  <c r="F7" i="13"/>
  <c r="J35" i="13"/>
  <c r="E24" i="13"/>
  <c r="D24" i="13"/>
  <c r="F24" i="13"/>
  <c r="K41" i="1" s="1"/>
  <c r="J29" i="13" l="1"/>
  <c r="F17" i="13"/>
  <c r="E17" i="13"/>
  <c r="E29" i="13" s="1"/>
  <c r="U44" i="7"/>
  <c r="U24" i="7"/>
  <c r="U2" i="7"/>
  <c r="U14" i="7"/>
  <c r="F29" i="13" l="1"/>
  <c r="K42" i="1" s="1"/>
  <c r="K40" i="1"/>
  <c r="G16" i="4"/>
  <c r="A5" i="42" l="1"/>
  <c r="A6" i="42"/>
  <c r="A7" i="42"/>
  <c r="A8" i="42"/>
  <c r="A4" i="42"/>
  <c r="L8" i="42"/>
  <c r="L7" i="42"/>
  <c r="L6" i="42"/>
  <c r="D29" i="13" l="1"/>
  <c r="J33" i="13" l="1"/>
  <c r="D30" i="13"/>
  <c r="A15" i="4"/>
  <c r="A14" i="4"/>
  <c r="A13" i="4"/>
  <c r="A12" i="4"/>
  <c r="A11" i="4"/>
  <c r="A10" i="4"/>
  <c r="A9" i="4"/>
  <c r="A8" i="4"/>
  <c r="A7" i="4"/>
  <c r="A6" i="4"/>
  <c r="A5" i="4"/>
  <c r="G7" i="4" l="1"/>
  <c r="G13" i="4"/>
  <c r="G12" i="4"/>
  <c r="G9" i="4"/>
  <c r="G8" i="4"/>
  <c r="G11" i="4"/>
  <c r="G15" i="4"/>
  <c r="G6" i="4"/>
  <c r="G10" i="4"/>
  <c r="G14" i="4"/>
  <c r="G17" i="4" l="1"/>
</calcChain>
</file>

<file path=xl/sharedStrings.xml><?xml version="1.0" encoding="utf-8"?>
<sst xmlns="http://schemas.openxmlformats.org/spreadsheetml/2006/main" count="2011" uniqueCount="1067">
  <si>
    <t>様式第１号（第5条関係）</t>
    <phoneticPr fontId="5"/>
  </si>
  <si>
    <t>公社記入欄</t>
    <rPh sb="0" eb="2">
      <t>コウシャ</t>
    </rPh>
    <rPh sb="2" eb="4">
      <t>キニュウ</t>
    </rPh>
    <rPh sb="4" eb="5">
      <t>ラン</t>
    </rPh>
    <phoneticPr fontId="5"/>
  </si>
  <si>
    <t>受付番号</t>
    <rPh sb="0" eb="2">
      <t>ウケツケ</t>
    </rPh>
    <rPh sb="2" eb="4">
      <t>バンゴウ</t>
    </rPh>
    <phoneticPr fontId="5"/>
  </si>
  <si>
    <t>　公益財団法人東京都中小企業振興公社</t>
    <rPh sb="16" eb="18">
      <t>コウシャ</t>
    </rPh>
    <phoneticPr fontId="5"/>
  </si>
  <si>
    <t>受付日</t>
    <rPh sb="0" eb="3">
      <t>ウケツケビ</t>
    </rPh>
    <phoneticPr fontId="5"/>
  </si>
  <si>
    <t>　　　　　理　　事　　長　　殿</t>
    <phoneticPr fontId="5"/>
  </si>
  <si>
    <t>受付者</t>
    <rPh sb="0" eb="2">
      <t>ウケツケ</t>
    </rPh>
    <rPh sb="2" eb="3">
      <t>シャ</t>
    </rPh>
    <phoneticPr fontId="5"/>
  </si>
  <si>
    <t>本店登記
所在地</t>
    <rPh sb="0" eb="2">
      <t>ホンテン</t>
    </rPh>
    <rPh sb="2" eb="4">
      <t>トウキ</t>
    </rPh>
    <rPh sb="5" eb="8">
      <t>ショザイチ</t>
    </rPh>
    <phoneticPr fontId="2"/>
  </si>
  <si>
    <t>名称</t>
    <rPh sb="0" eb="2">
      <t>メイショウ</t>
    </rPh>
    <phoneticPr fontId="5"/>
  </si>
  <si>
    <t>代表者</t>
    <rPh sb="0" eb="3">
      <t>ダイヒョウシャ</t>
    </rPh>
    <phoneticPr fontId="5"/>
  </si>
  <si>
    <t>（役職）</t>
    <rPh sb="1" eb="3">
      <t>ヤクショク</t>
    </rPh>
    <phoneticPr fontId="5"/>
  </si>
  <si>
    <t>（氏名）</t>
    <rPh sb="1" eb="3">
      <t>シメイ</t>
    </rPh>
    <phoneticPr fontId="5"/>
  </si>
  <si>
    <t>下記のとおり助成事業を実施したいので、別紙の書類を添えて、助成金の交付を申請します。</t>
    <phoneticPr fontId="5"/>
  </si>
  <si>
    <t>記</t>
    <rPh sb="0" eb="1">
      <t>キ</t>
    </rPh>
    <phoneticPr fontId="5"/>
  </si>
  <si>
    <t>申請テーマ</t>
    <rPh sb="0" eb="2">
      <t>シンセイ</t>
    </rPh>
    <phoneticPr fontId="5"/>
  </si>
  <si>
    <r>
      <t>助成金交付申請額</t>
    </r>
    <r>
      <rPr>
        <sz val="10.5"/>
        <color theme="1"/>
        <rFont val="ＭＳ ゴシック"/>
        <family val="3"/>
        <charset val="128"/>
      </rPr>
      <t/>
    </r>
    <rPh sb="0" eb="2">
      <t>ジョセイ</t>
    </rPh>
    <rPh sb="2" eb="3">
      <t>キン</t>
    </rPh>
    <rPh sb="3" eb="5">
      <t>コウフ</t>
    </rPh>
    <rPh sb="5" eb="8">
      <t>シンセイガク</t>
    </rPh>
    <phoneticPr fontId="5"/>
  </si>
  <si>
    <t>＜開発・改良フェーズ＞</t>
    <rPh sb="1" eb="3">
      <t>カイハツ</t>
    </rPh>
    <rPh sb="4" eb="6">
      <t>カイリョウ</t>
    </rPh>
    <phoneticPr fontId="5"/>
  </si>
  <si>
    <t>円</t>
    <rPh sb="0" eb="1">
      <t>エン</t>
    </rPh>
    <phoneticPr fontId="5"/>
  </si>
  <si>
    <t>合　　計</t>
    <rPh sb="0" eb="1">
      <t>ア</t>
    </rPh>
    <rPh sb="3" eb="4">
      <t>ケイ</t>
    </rPh>
    <phoneticPr fontId="5"/>
  </si>
  <si>
    <t>助成事業完了予定日</t>
    <rPh sb="0" eb="2">
      <t>ジョセイ</t>
    </rPh>
    <rPh sb="2" eb="4">
      <t>ジギョウ</t>
    </rPh>
    <rPh sb="4" eb="6">
      <t>カンリョウ</t>
    </rPh>
    <rPh sb="6" eb="9">
      <t>ヨテイビ</t>
    </rPh>
    <phoneticPr fontId="5"/>
  </si>
  <si>
    <t>令和</t>
    <rPh sb="0" eb="2">
      <t>レイワ</t>
    </rPh>
    <phoneticPr fontId="2"/>
  </si>
  <si>
    <t>年</t>
    <rPh sb="0" eb="1">
      <t>ネン</t>
    </rPh>
    <phoneticPr fontId="2"/>
  </si>
  <si>
    <t>月</t>
    <rPh sb="0" eb="1">
      <t>ガツ</t>
    </rPh>
    <phoneticPr fontId="2"/>
  </si>
  <si>
    <t>日</t>
    <rPh sb="0" eb="1">
      <t>ニチ</t>
    </rPh>
    <phoneticPr fontId="2"/>
  </si>
  <si>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</si>
  <si>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</si>
  <si>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</si>
  <si>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</si>
  <si>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</si>
  <si>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</si>
  <si>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</si>
  <si>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</si>
  <si>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</si>
  <si>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</si>
  <si>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</si>
  <si>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</si>
  <si>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</si>
  <si>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</si>
  <si>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</si>
  <si>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</si>
  <si>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</si>
  <si>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72専門ｻｰﾋﾞｽ業（他に分類されないもの）</t>
  </si>
  <si>
    <t>76飲食店</t>
  </si>
  <si>
    <t>ＴＥＬ</t>
  </si>
  <si>
    <t>07職別工事業（設備工事業を除く）</t>
  </si>
  <si>
    <t>73広告業</t>
  </si>
  <si>
    <t>77持ち帰り・配達飲食ｻｰﾋﾞｽ業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</si>
  <si>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</si>
  <si>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</si>
  <si>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</si>
  <si>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</si>
  <si>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</si>
  <si>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</si>
  <si>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</si>
  <si>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</si>
  <si>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</si>
  <si>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</si>
  <si>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</si>
  <si>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</si>
  <si>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</si>
  <si>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82その他の教育・学習支援業</t>
  </si>
  <si>
    <t>15印刷・同関連業</t>
  </si>
  <si>
    <t>83医療業</t>
  </si>
  <si>
    <t>円</t>
    <rPh sb="0" eb="1">
      <t>エン</t>
    </rPh>
    <phoneticPr fontId="2"/>
  </si>
  <si>
    <t>16化学工業</t>
  </si>
  <si>
    <t>84保健衛生</t>
  </si>
  <si>
    <t>17石油製品・石炭製品製造業</t>
  </si>
  <si>
    <t>85社会保険・社会福祉・介護事業</t>
  </si>
  <si>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</si>
  <si>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</si>
  <si>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</si>
  <si>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</si>
  <si>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</si>
  <si>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</si>
  <si>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</si>
  <si>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22鉄鋼業</t>
  </si>
  <si>
    <t>91職業紹介・労働者派遣業</t>
  </si>
  <si>
    <t>23非鉄金属製造業</t>
  </si>
  <si>
    <t>92その他の事業サービス業</t>
  </si>
  <si>
    <t>売上高</t>
    <rPh sb="0" eb="2">
      <t>ウリアゲ</t>
    </rPh>
    <rPh sb="2" eb="3">
      <t>ダカ</t>
    </rPh>
    <phoneticPr fontId="2"/>
  </si>
  <si>
    <t>千円</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</si>
  <si>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</si>
  <si>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</si>
  <si>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</si>
  <si>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</si>
  <si>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</si>
  <si>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</si>
  <si>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</si>
  <si>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</si>
  <si>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</si>
  <si>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</si>
  <si>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</si>
  <si>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31輸送用機械器具製造業</t>
  </si>
  <si>
    <t>32その他の製造業</t>
  </si>
  <si>
    <t>駅</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</si>
  <si>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</si>
  <si>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</si>
  <si>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</si>
  <si>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</si>
  <si>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</si>
  <si>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</si>
  <si>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</si>
  <si>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</si>
  <si>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</si>
  <si>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</si>
  <si>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</si>
  <si>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</si>
  <si>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</si>
  <si>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</si>
  <si>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</si>
  <si>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</si>
  <si>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</si>
  <si>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</si>
  <si>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</si>
  <si>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</si>
  <si>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</si>
  <si>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</si>
  <si>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</si>
  <si>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</si>
  <si>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選択してください</t>
  </si>
  <si>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2"/>
  </si>
  <si>
    <t>申請
年度</t>
    <rPh sb="0" eb="1">
      <t>サル</t>
    </rPh>
    <rPh sb="1" eb="2">
      <t>ショウ</t>
    </rPh>
    <rPh sb="3" eb="4">
      <t>ネン</t>
    </rPh>
    <rPh sb="4" eb="5">
      <t>ド</t>
    </rPh>
    <phoneticPr fontId="2"/>
  </si>
  <si>
    <t>申 請 先</t>
    <rPh sb="0" eb="1">
      <t>サル</t>
    </rPh>
    <rPh sb="2" eb="3">
      <t>ショウ</t>
    </rPh>
    <rPh sb="4" eb="5">
      <t>サキ</t>
    </rPh>
    <phoneticPr fontId="2"/>
  </si>
  <si>
    <t>助 成 事 業 名</t>
    <rPh sb="0" eb="1">
      <t>スケ</t>
    </rPh>
    <rPh sb="2" eb="3">
      <t>シゲル</t>
    </rPh>
    <rPh sb="4" eb="5">
      <t>コト</t>
    </rPh>
    <rPh sb="6" eb="7">
      <t>ギョウ</t>
    </rPh>
    <rPh sb="8" eb="9">
      <t>メイ</t>
    </rPh>
    <phoneticPr fontId="2"/>
  </si>
  <si>
    <t>申 請 テ ー マ</t>
    <rPh sb="0" eb="1">
      <t>サル</t>
    </rPh>
    <rPh sb="2" eb="3">
      <t>ショウ</t>
    </rPh>
    <phoneticPr fontId="2"/>
  </si>
  <si>
    <t>助成金額（円）</t>
    <rPh sb="0" eb="2">
      <t>ジョセイ</t>
    </rPh>
    <rPh sb="2" eb="4">
      <t>キンガク</t>
    </rPh>
    <rPh sb="5" eb="6">
      <t>エン</t>
    </rPh>
    <phoneticPr fontId="2"/>
  </si>
  <si>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2"/>
  </si>
  <si>
    <t>年度</t>
    <rPh sb="0" eb="1">
      <t>ネン</t>
    </rPh>
    <rPh sb="1" eb="2">
      <t>ド</t>
    </rPh>
    <phoneticPr fontId="2"/>
  </si>
  <si>
    <t>利　用　事　業</t>
    <rPh sb="0" eb="1">
      <t>リ</t>
    </rPh>
    <rPh sb="2" eb="3">
      <t>ヨウ</t>
    </rPh>
    <rPh sb="4" eb="5">
      <t>コト</t>
    </rPh>
    <rPh sb="6" eb="7">
      <t>ギョウ</t>
    </rPh>
    <phoneticPr fontId="2"/>
  </si>
  <si>
    <t>利用状況</t>
    <rPh sb="0" eb="2">
      <t>リヨウ</t>
    </rPh>
    <rPh sb="2" eb="4">
      <t>ジョウキョウ</t>
    </rPh>
    <phoneticPr fontId="2"/>
  </si>
  <si>
    <t>団　体　名</t>
    <rPh sb="0" eb="1">
      <t>ダン</t>
    </rPh>
    <rPh sb="2" eb="3">
      <t>カラダ</t>
    </rPh>
    <rPh sb="4" eb="5">
      <t>メイ</t>
    </rPh>
    <phoneticPr fontId="2"/>
  </si>
  <si>
    <t>受　賞　名</t>
    <rPh sb="0" eb="1">
      <t>ウケ</t>
    </rPh>
    <rPh sb="2" eb="3">
      <t>ショウ</t>
    </rPh>
    <rPh sb="4" eb="5">
      <t>メイ</t>
    </rPh>
    <phoneticPr fontId="2"/>
  </si>
  <si>
    <t>対象製品・技術</t>
    <rPh sb="0" eb="2">
      <t>タイショウ</t>
    </rPh>
    <rPh sb="2" eb="4">
      <t>セイヒン</t>
    </rPh>
    <rPh sb="5" eb="7">
      <t>ギジュツ</t>
    </rPh>
    <phoneticPr fontId="2"/>
  </si>
  <si>
    <t>６．役員・株主名簿</t>
    <rPh sb="2" eb="4">
      <t>ヤクイン</t>
    </rPh>
    <rPh sb="5" eb="7">
      <t>カブヌシ</t>
    </rPh>
    <rPh sb="7" eb="9">
      <t>メイボ</t>
    </rPh>
    <phoneticPr fontId="2"/>
  </si>
  <si>
    <t>No.</t>
    <phoneticPr fontId="2"/>
  </si>
  <si>
    <t>氏　　　名</t>
    <phoneticPr fontId="2"/>
  </si>
  <si>
    <t>役　員</t>
    <phoneticPr fontId="2"/>
  </si>
  <si>
    <t>株　主</t>
    <phoneticPr fontId="2"/>
  </si>
  <si>
    <t>役職／申請事業者
との関係又は職業</t>
    <phoneticPr fontId="2"/>
  </si>
  <si>
    <t>持ち株数</t>
  </si>
  <si>
    <t>持ち株比率</t>
    <phoneticPr fontId="2"/>
  </si>
  <si>
    <t>-</t>
    <phoneticPr fontId="2"/>
  </si>
  <si>
    <t>その他の株主</t>
    <rPh sb="2" eb="3">
      <t>タ</t>
    </rPh>
    <rPh sb="4" eb="6">
      <t>カブヌシ</t>
    </rPh>
    <phoneticPr fontId="2"/>
  </si>
  <si>
    <t>合　　　計</t>
    <rPh sb="0" eb="1">
      <t>ア</t>
    </rPh>
    <rPh sb="4" eb="5">
      <t>ケイ</t>
    </rPh>
    <phoneticPr fontId="2"/>
  </si>
  <si>
    <t>「役員・株主名簿」が「履歴事項全部証明書」又は「確定申告書 別表二」と異なる理由</t>
    <rPh sb="6" eb="8">
      <t>メイボ</t>
    </rPh>
    <rPh sb="32" eb="33">
      <t>２</t>
    </rPh>
    <phoneticPr fontId="2"/>
  </si>
  <si>
    <t>企 業 名</t>
    <rPh sb="0" eb="1">
      <t>キ</t>
    </rPh>
    <rPh sb="2" eb="3">
      <t>ギョウ</t>
    </rPh>
    <rPh sb="4" eb="5">
      <t>メイ</t>
    </rPh>
    <phoneticPr fontId="2"/>
  </si>
  <si>
    <t>資本金額（円）</t>
    <rPh sb="0" eb="3">
      <t>シホンキン</t>
    </rPh>
    <rPh sb="3" eb="4">
      <t>ガク</t>
    </rPh>
    <rPh sb="5" eb="6">
      <t>エン</t>
    </rPh>
    <phoneticPr fontId="2"/>
  </si>
  <si>
    <t>従業員数（人）</t>
    <rPh sb="0" eb="3">
      <t>ジュウギョウイン</t>
    </rPh>
    <rPh sb="3" eb="4">
      <t>スウ</t>
    </rPh>
    <rPh sb="5" eb="6">
      <t>ニン</t>
    </rPh>
    <phoneticPr fontId="2"/>
  </si>
  <si>
    <t>業　　種</t>
    <rPh sb="0" eb="1">
      <t>ギョウ</t>
    </rPh>
    <rPh sb="3" eb="4">
      <t>タネ</t>
    </rPh>
    <phoneticPr fontId="2"/>
  </si>
  <si>
    <r>
      <t>　「</t>
    </r>
    <r>
      <rPr>
        <b/>
        <sz val="10.5"/>
        <rFont val="ＭＳ Ｐゴシック"/>
        <family val="3"/>
        <charset val="128"/>
      </rPr>
      <t>履歴事項全部証明書」に記載されている全役員</t>
    </r>
    <r>
      <rPr>
        <sz val="10.5"/>
        <rFont val="ＭＳ Ｐゴシック"/>
        <family val="3"/>
        <charset val="128"/>
      </rPr>
      <t>及び</t>
    </r>
    <r>
      <rPr>
        <b/>
        <sz val="10.5"/>
        <rFont val="ＭＳ Ｐゴシック"/>
        <family val="3"/>
        <charset val="128"/>
      </rPr>
      <t>持株比率が70％を超えるまでの全ての株主</t>
    </r>
    <r>
      <rPr>
        <sz val="10.5"/>
        <rFont val="ＭＳ Ｐゴシック"/>
        <family val="3"/>
        <charset val="128"/>
      </rPr>
      <t>を、</t>
    </r>
    <r>
      <rPr>
        <u/>
        <sz val="10.5"/>
        <rFont val="ＭＳ Ｐゴシック"/>
        <family val="3"/>
        <charset val="128"/>
      </rPr>
      <t>持ち株比率が多い順に</t>
    </r>
    <r>
      <rPr>
        <sz val="10.5"/>
        <rFont val="ＭＳ Ｐゴシック"/>
        <family val="3"/>
        <charset val="128"/>
      </rPr>
      <t>記入してください。
　それぞれの方が該当する</t>
    </r>
    <r>
      <rPr>
        <b/>
        <sz val="10.5"/>
        <rFont val="ＭＳ Ｐゴシック"/>
        <family val="3"/>
        <charset val="128"/>
      </rPr>
      <t>「役員・株主」欄に「○」</t>
    </r>
    <r>
      <rPr>
        <sz val="10.5"/>
        <rFont val="ＭＳ Ｐゴシック"/>
        <family val="3"/>
        <charset val="128"/>
      </rPr>
      <t>を、</t>
    </r>
    <r>
      <rPr>
        <b/>
        <sz val="10.5"/>
        <rFont val="ＭＳ Ｐゴシック"/>
        <family val="3"/>
        <charset val="128"/>
      </rPr>
      <t>「役職／申請事業者との関係又は職業」欄に役員は「役職」</t>
    </r>
    <r>
      <rPr>
        <sz val="10.5"/>
        <rFont val="ＭＳ Ｐゴシック"/>
        <family val="3"/>
        <charset val="128"/>
      </rPr>
      <t>、</t>
    </r>
    <r>
      <rPr>
        <b/>
        <sz val="10.5"/>
        <rFont val="ＭＳ Ｐゴシック"/>
        <family val="3"/>
        <charset val="128"/>
      </rPr>
      <t>それ以外の方は「申請事業者との関係又は職業」</t>
    </r>
    <r>
      <rPr>
        <sz val="10.5"/>
        <rFont val="ＭＳ Ｐゴシック"/>
        <family val="3"/>
        <charset val="128"/>
      </rPr>
      <t>を記入してください。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7" eb="48">
      <t>モ</t>
    </rPh>
    <rPh sb="49" eb="50">
      <t>カブ</t>
    </rPh>
    <rPh sb="50" eb="52">
      <t>ヒリツ</t>
    </rPh>
    <rPh sb="53" eb="54">
      <t>オオ</t>
    </rPh>
    <rPh sb="55" eb="56">
      <t>ジュン</t>
    </rPh>
    <rPh sb="57" eb="59">
      <t>キニュウ</t>
    </rPh>
    <rPh sb="73" eb="74">
      <t>カタ</t>
    </rPh>
    <rPh sb="80" eb="82">
      <t>ヤクイン</t>
    </rPh>
    <rPh sb="83" eb="85">
      <t>カブヌシ</t>
    </rPh>
    <rPh sb="86" eb="87">
      <t>ラン</t>
    </rPh>
    <rPh sb="94" eb="96">
      <t>ヤクショク</t>
    </rPh>
    <rPh sb="111" eb="112">
      <t>ラン</t>
    </rPh>
    <rPh sb="113" eb="115">
      <t>ヤクイン</t>
    </rPh>
    <rPh sb="126" eb="127">
      <t>カタ</t>
    </rPh>
    <rPh sb="131" eb="133">
      <t>ジギョウ</t>
    </rPh>
    <rPh sb="133" eb="134">
      <t>シャ</t>
    </rPh>
    <rPh sb="144" eb="146">
      <t>キニュウ</t>
    </rPh>
    <rPh sb="158" eb="159">
      <t>ギョウ</t>
    </rPh>
    <rPh sb="160" eb="162">
      <t>ヒツヨウ</t>
    </rPh>
    <rPh sb="163" eb="164">
      <t>オウ</t>
    </rPh>
    <rPh sb="175" eb="176">
      <t>カマ</t>
    </rPh>
    <phoneticPr fontId="2"/>
  </si>
  <si>
    <r>
      <t>　上記「役員・株主名簿」の中で、募集要項に記載されている</t>
    </r>
    <r>
      <rPr>
        <b/>
        <sz val="10"/>
        <rFont val="ＭＳ Ｐゴシック"/>
        <family val="3"/>
        <charset val="128"/>
      </rPr>
      <t>大企業に該当する役員・株主</t>
    </r>
    <r>
      <rPr>
        <sz val="10"/>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2"/>
  </si>
  <si>
    <t>（１）申請テーマ</t>
    <rPh sb="3" eb="5">
      <t>シンセイ</t>
    </rPh>
    <phoneticPr fontId="5"/>
  </si>
  <si>
    <t>（30字以内）</t>
    <phoneticPr fontId="2"/>
  </si>
  <si>
    <t>製品等の名称</t>
    <rPh sb="0" eb="2">
      <t>セイヒン</t>
    </rPh>
    <rPh sb="2" eb="3">
      <t>トウ</t>
    </rPh>
    <rPh sb="4" eb="6">
      <t>メイショウ</t>
    </rPh>
    <phoneticPr fontId="5"/>
  </si>
  <si>
    <t>製品等の完成時期</t>
    <rPh sb="4" eb="6">
      <t>カンセイ</t>
    </rPh>
    <rPh sb="6" eb="8">
      <t>ジキ</t>
    </rPh>
    <phoneticPr fontId="5"/>
  </si>
  <si>
    <t>製品等の販売単価</t>
    <rPh sb="4" eb="6">
      <t>ハンバイ</t>
    </rPh>
    <rPh sb="6" eb="8">
      <t>タンカ</t>
    </rPh>
    <phoneticPr fontId="2"/>
  </si>
  <si>
    <t>これまでの販売実績</t>
    <rPh sb="5" eb="7">
      <t>ハンバイ</t>
    </rPh>
    <rPh sb="7" eb="9">
      <t>ジッセキ</t>
    </rPh>
    <phoneticPr fontId="2"/>
  </si>
  <si>
    <t>顧客名</t>
    <rPh sb="0" eb="2">
      <t>コキャク</t>
    </rPh>
    <rPh sb="2" eb="3">
      <t>メイ</t>
    </rPh>
    <phoneticPr fontId="2"/>
  </si>
  <si>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2"/>
  </si>
  <si>
    <r>
      <t xml:space="preserve">製品等の概要
</t>
    </r>
    <r>
      <rPr>
        <sz val="10"/>
        <color theme="1"/>
        <rFont val="ＭＳ Ｐゴシック"/>
        <family val="3"/>
        <charset val="128"/>
      </rPr>
      <t>（200字以内）</t>
    </r>
    <rPh sb="0" eb="2">
      <t>セイヒン</t>
    </rPh>
    <rPh sb="2" eb="3">
      <t>トウ</t>
    </rPh>
    <rPh sb="4" eb="6">
      <t>ガイヨウ</t>
    </rPh>
    <rPh sb="11" eb="12">
      <t>ジ</t>
    </rPh>
    <rPh sb="12" eb="14">
      <t>イナイ</t>
    </rPh>
    <phoneticPr fontId="5"/>
  </si>
  <si>
    <t>※新規性・優秀性を交えて、図・写真・文章等により、分かりやすく説明してください。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phoneticPr fontId="2"/>
  </si>
  <si>
    <t>文章による説明</t>
    <rPh sb="0" eb="2">
      <t>ブンショウ</t>
    </rPh>
    <rPh sb="5" eb="7">
      <t>セツメイ</t>
    </rPh>
    <phoneticPr fontId="2"/>
  </si>
  <si>
    <t>数量
単位</t>
    <rPh sb="0" eb="2">
      <t>スウリョウ</t>
    </rPh>
    <rPh sb="3" eb="5">
      <t>タンイ</t>
    </rPh>
    <phoneticPr fontId="2"/>
  </si>
  <si>
    <r>
      <t xml:space="preserve">複数製作する場合の理由
</t>
    </r>
    <r>
      <rPr>
        <sz val="10"/>
        <color theme="1"/>
        <rFont val="ＭＳ Ｐゴシック"/>
        <family val="3"/>
        <charset val="128"/>
      </rPr>
      <t>※数量２以上の場合のみ記入</t>
    </r>
    <phoneticPr fontId="2"/>
  </si>
  <si>
    <t>初年度</t>
    <rPh sb="0" eb="3">
      <t>ショネンド</t>
    </rPh>
    <phoneticPr fontId="2"/>
  </si>
  <si>
    <t>２年目</t>
    <rPh sb="1" eb="3">
      <t>ネンメ</t>
    </rPh>
    <phoneticPr fontId="2"/>
  </si>
  <si>
    <t>３年目</t>
    <rPh sb="1" eb="3">
      <t>ネンメ</t>
    </rPh>
    <phoneticPr fontId="2"/>
  </si>
  <si>
    <t>営業損益</t>
    <rPh sb="0" eb="2">
      <t>エイギョウ</t>
    </rPh>
    <rPh sb="2" eb="4">
      <t>ソンエキ</t>
    </rPh>
    <phoneticPr fontId="2"/>
  </si>
  <si>
    <t>注意事項</t>
    <rPh sb="0" eb="2">
      <t>チュウイ</t>
    </rPh>
    <rPh sb="2" eb="4">
      <t>ジコウ</t>
    </rPh>
    <phoneticPr fontId="2"/>
  </si>
  <si>
    <t>仕様書・要件定義書</t>
    <rPh sb="0" eb="3">
      <t>シヨウショ</t>
    </rPh>
    <rPh sb="4" eb="9">
      <t>ヨウケンテイギショ</t>
    </rPh>
    <phoneticPr fontId="2"/>
  </si>
  <si>
    <t>設計書</t>
    <rPh sb="0" eb="3">
      <t>セッケイショ</t>
    </rPh>
    <phoneticPr fontId="2"/>
  </si>
  <si>
    <t>ソースコード</t>
    <phoneticPr fontId="2"/>
  </si>
  <si>
    <t>写真・画面ｺﾋﾟｰ・動画</t>
    <phoneticPr fontId="2"/>
  </si>
  <si>
    <t>試験報告書</t>
    <rPh sb="0" eb="5">
      <t>シケンホウコクショ</t>
    </rPh>
    <phoneticPr fontId="2"/>
  </si>
  <si>
    <t>図面</t>
    <rPh sb="0" eb="2">
      <t>ズメン</t>
    </rPh>
    <phoneticPr fontId="2"/>
  </si>
  <si>
    <t>運用マニュアル</t>
    <rPh sb="0" eb="2">
      <t>ウンヨウ</t>
    </rPh>
    <phoneticPr fontId="2"/>
  </si>
  <si>
    <t>その他(　        　　　)</t>
    <rPh sb="2" eb="3">
      <t>タ</t>
    </rPh>
    <phoneticPr fontId="2"/>
  </si>
  <si>
    <r>
      <t xml:space="preserve">証明文書
</t>
    </r>
    <r>
      <rPr>
        <sz val="8"/>
        <rFont val="ＭＳ Ｐゴシック"/>
        <family val="3"/>
        <charset val="128"/>
      </rPr>
      <t>(達成目標を証明する文書に○)</t>
    </r>
    <rPh sb="0" eb="4">
      <t>ショウメイブンショ</t>
    </rPh>
    <rPh sb="6" eb="8">
      <t>タッセイ</t>
    </rPh>
    <rPh sb="8" eb="10">
      <t>モクヒョウ</t>
    </rPh>
    <rPh sb="11" eb="13">
      <t>ショウメイ</t>
    </rPh>
    <rPh sb="15" eb="17">
      <t>ブンショ</t>
    </rPh>
    <phoneticPr fontId="2"/>
  </si>
  <si>
    <t>　</t>
  </si>
  <si>
    <t>（１）助成事業実施の社内外体制図、担当者の役割分担等</t>
    <rPh sb="3" eb="5">
      <t>ジョセイ</t>
    </rPh>
    <phoneticPr fontId="2"/>
  </si>
  <si>
    <t>氏名</t>
    <rPh sb="0" eb="2">
      <t>シメイ</t>
    </rPh>
    <phoneticPr fontId="2"/>
  </si>
  <si>
    <r>
      <rPr>
        <u/>
        <sz val="10"/>
        <rFont val="游ゴシック"/>
        <family val="3"/>
        <charset val="128"/>
        <scheme val="minor"/>
      </rPr>
      <t>「開発・改良フェーズ」の</t>
    </r>
    <r>
      <rPr>
        <sz val="10"/>
        <rFont val="游ゴシック"/>
        <family val="3"/>
        <charset val="128"/>
        <scheme val="minor"/>
      </rPr>
      <t xml:space="preserve">
完了予定日</t>
    </r>
    <rPh sb="1" eb="3">
      <t>カイハツ</t>
    </rPh>
    <rPh sb="4" eb="6">
      <t>カイリョウ</t>
    </rPh>
    <rPh sb="13" eb="15">
      <t>カンリョウ</t>
    </rPh>
    <rPh sb="15" eb="17">
      <t>ヨテイ</t>
    </rPh>
    <rPh sb="17" eb="18">
      <t>ビ</t>
    </rPh>
    <phoneticPr fontId="2"/>
  </si>
  <si>
    <t>月頃</t>
    <rPh sb="0" eb="1">
      <t>ガツ</t>
    </rPh>
    <rPh sb="1" eb="2">
      <t>ゴロ</t>
    </rPh>
    <phoneticPr fontId="2"/>
  </si>
  <si>
    <t>記載方法</t>
    <rPh sb="0" eb="2">
      <t>キサイ</t>
    </rPh>
    <rPh sb="2" eb="4">
      <t>ホウホウ</t>
    </rPh>
    <phoneticPr fontId="2"/>
  </si>
  <si>
    <t>№</t>
    <phoneticPr fontId="2"/>
  </si>
  <si>
    <t>具体的な作業項目</t>
    <rPh sb="0" eb="3">
      <t>グタイテキ</t>
    </rPh>
    <phoneticPr fontId="2"/>
  </si>
  <si>
    <t>経費番号</t>
    <rPh sb="0" eb="2">
      <t>ケイヒ</t>
    </rPh>
    <rPh sb="2" eb="4">
      <t>バンゴウ</t>
    </rPh>
    <phoneticPr fontId="2"/>
  </si>
  <si>
    <r>
      <t xml:space="preserve">（１）本助成事業に係る先行技術調査の実施
</t>
    </r>
    <r>
      <rPr>
        <sz val="10.5"/>
        <color theme="1"/>
        <rFont val="游ゴシック"/>
        <family val="3"/>
        <charset val="128"/>
        <scheme val="minor"/>
      </rPr>
      <t>※特許情報プラットフォームJ-PlatPat等により検索してください。</t>
    </r>
    <rPh sb="18" eb="20">
      <t>ジッシ</t>
    </rPh>
    <phoneticPr fontId="2"/>
  </si>
  <si>
    <t>（２）先行技術調査の結果（特許情報プラットフォームJ-PlatPat等により検索）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2"/>
  </si>
  <si>
    <t>類似特許番号</t>
    <rPh sb="0" eb="2">
      <t>ルイジ</t>
    </rPh>
    <rPh sb="2" eb="4">
      <t>トッキョ</t>
    </rPh>
    <rPh sb="4" eb="6">
      <t>バンゴウ</t>
    </rPh>
    <phoneticPr fontId="2"/>
  </si>
  <si>
    <t>類似特許との
相違点</t>
    <rPh sb="0" eb="2">
      <t>ルイジ</t>
    </rPh>
    <rPh sb="2" eb="4">
      <t>トッキョ</t>
    </rPh>
    <rPh sb="7" eb="10">
      <t>ソウイテン</t>
    </rPh>
    <phoneticPr fontId="2"/>
  </si>
  <si>
    <t>（３）今回の開発又は改良に必要な産業財産権を出願又は保有しているか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2"/>
  </si>
  <si>
    <t>　　※ 「はい」と回答した場合、それはどのような権利か</t>
    <rPh sb="9" eb="11">
      <t>カイトウ</t>
    </rPh>
    <rPh sb="13" eb="15">
      <t>バアイ</t>
    </rPh>
    <rPh sb="24" eb="26">
      <t>ケンリ</t>
    </rPh>
    <phoneticPr fontId="2"/>
  </si>
  <si>
    <t>（４）今回の開発又は改良において、他者が保有する産業財産権の実施許諾を受ける予定か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2"/>
  </si>
  <si>
    <t>　　※　「はい」と回答した場合、それはどのような権利か</t>
    <rPh sb="9" eb="11">
      <t>カイトウ</t>
    </rPh>
    <rPh sb="13" eb="15">
      <t>バアイ</t>
    </rPh>
    <rPh sb="24" eb="26">
      <t>ケンリ</t>
    </rPh>
    <phoneticPr fontId="2"/>
  </si>
  <si>
    <t>（５）今回の開発又は改良（本助成事業）の成果を産業財産権として出願する予定か</t>
    <rPh sb="3" eb="5">
      <t>コンカイ</t>
    </rPh>
    <rPh sb="6" eb="8">
      <t>カイハツ</t>
    </rPh>
    <rPh sb="8" eb="9">
      <t>マタ</t>
    </rPh>
    <rPh sb="10" eb="12">
      <t>カイリョウ</t>
    </rPh>
    <rPh sb="13" eb="14">
      <t>ホン</t>
    </rPh>
    <rPh sb="14" eb="16">
      <t>ジョセイ</t>
    </rPh>
    <rPh sb="16" eb="18">
      <t>ジギョウ</t>
    </rPh>
    <rPh sb="20" eb="22">
      <t>セイカ</t>
    </rPh>
    <rPh sb="23" eb="25">
      <t>サンギョウ</t>
    </rPh>
    <rPh sb="25" eb="28">
      <t>ザイサンケン</t>
    </rPh>
    <rPh sb="31" eb="33">
      <t>シュツガン</t>
    </rPh>
    <rPh sb="35" eb="37">
      <t>ヨテイ</t>
    </rPh>
    <phoneticPr fontId="2"/>
  </si>
  <si>
    <t>（１）経費区分別内訳</t>
    <phoneticPr fontId="55"/>
  </si>
  <si>
    <t>経　費　区　分</t>
  </si>
  <si>
    <t>（１）－</t>
  </si>
  <si>
    <t>（２）－</t>
  </si>
  <si>
    <t>（３）－</t>
  </si>
  <si>
    <t>（４）－</t>
  </si>
  <si>
    <t>（５）－</t>
  </si>
  <si>
    <t>（６）－</t>
  </si>
  <si>
    <t>（７）－</t>
  </si>
  <si>
    <r>
      <t xml:space="preserve">その他助成対象外経費③　 </t>
    </r>
    <r>
      <rPr>
        <sz val="10"/>
        <rFont val="ＭＳ 明朝"/>
        <family val="1"/>
        <charset val="128"/>
      </rPr>
      <t/>
    </r>
    <phoneticPr fontId="55"/>
  </si>
  <si>
    <t>（2） 資金調達内訳</t>
    <phoneticPr fontId="55"/>
  </si>
  <si>
    <t>内 訳</t>
    <rPh sb="0" eb="1">
      <t>ナイ</t>
    </rPh>
    <rPh sb="2" eb="3">
      <t>ヤク</t>
    </rPh>
    <phoneticPr fontId="55"/>
  </si>
  <si>
    <t>資金調達金額</t>
    <rPh sb="1" eb="2">
      <t>キン</t>
    </rPh>
    <rPh sb="2" eb="3">
      <t>チョウ</t>
    </rPh>
    <phoneticPr fontId="55"/>
  </si>
  <si>
    <t>調達先（名称等）</t>
    <rPh sb="0" eb="3">
      <t>チョウタツサキ</t>
    </rPh>
    <rPh sb="4" eb="6">
      <t>メイショウ</t>
    </rPh>
    <rPh sb="6" eb="7">
      <t>ナド</t>
    </rPh>
    <phoneticPr fontId="55"/>
  </si>
  <si>
    <t>進捗状況等</t>
    <rPh sb="0" eb="2">
      <t>シンチョク</t>
    </rPh>
    <rPh sb="2" eb="4">
      <t>ジョウキョウ</t>
    </rPh>
    <rPh sb="4" eb="5">
      <t>ナド</t>
    </rPh>
    <phoneticPr fontId="55"/>
  </si>
  <si>
    <t>備考</t>
    <rPh sb="0" eb="2">
      <t>ビコウ</t>
    </rPh>
    <phoneticPr fontId="55"/>
  </si>
  <si>
    <r>
      <t>合　　　計 　　</t>
    </r>
    <r>
      <rPr>
        <sz val="11"/>
        <rFont val="ＭＳ 明朝"/>
        <family val="1"/>
        <charset val="128"/>
      </rPr>
      <t/>
    </r>
    <phoneticPr fontId="55"/>
  </si>
  <si>
    <t>（１）原材料・副資材費</t>
    <phoneticPr fontId="55"/>
  </si>
  <si>
    <t>（単位：円）</t>
    <rPh sb="1" eb="3">
      <t>タンイ</t>
    </rPh>
    <rPh sb="4" eb="5">
      <t>エン</t>
    </rPh>
    <phoneticPr fontId="55"/>
  </si>
  <si>
    <t>経費
番号</t>
    <rPh sb="0" eb="2">
      <t>ケイヒ</t>
    </rPh>
    <rPh sb="3" eb="4">
      <t>バン</t>
    </rPh>
    <rPh sb="4" eb="5">
      <t>ゴウ</t>
    </rPh>
    <phoneticPr fontId="55"/>
  </si>
  <si>
    <t>品　名</t>
    <rPh sb="0" eb="1">
      <t>ヒン</t>
    </rPh>
    <rPh sb="2" eb="3">
      <t>メイ</t>
    </rPh>
    <phoneticPr fontId="55"/>
  </si>
  <si>
    <t>仕　様</t>
    <rPh sb="0" eb="1">
      <t>ツコウ</t>
    </rPh>
    <rPh sb="2" eb="3">
      <t>サマ</t>
    </rPh>
    <phoneticPr fontId="55"/>
  </si>
  <si>
    <t>用　途</t>
    <rPh sb="0" eb="1">
      <t>ヨウ</t>
    </rPh>
    <rPh sb="2" eb="3">
      <t>ト</t>
    </rPh>
    <phoneticPr fontId="55"/>
  </si>
  <si>
    <t>数量
(A)</t>
    <rPh sb="0" eb="1">
      <t>カズ</t>
    </rPh>
    <rPh sb="1" eb="2">
      <t>リョウ</t>
    </rPh>
    <phoneticPr fontId="55"/>
  </si>
  <si>
    <t>単位</t>
    <rPh sb="0" eb="2">
      <t>タンイ</t>
    </rPh>
    <phoneticPr fontId="55"/>
  </si>
  <si>
    <t>単価
（税抜）
(B)</t>
    <rPh sb="0" eb="1">
      <t>タン</t>
    </rPh>
    <rPh sb="1" eb="2">
      <t>カ</t>
    </rPh>
    <phoneticPr fontId="55"/>
  </si>
  <si>
    <t>助成対象経費
（税抜）
(A)×(B)</t>
    <phoneticPr fontId="55"/>
  </si>
  <si>
    <t>助成事業に
要する経費
（税込）</t>
    <rPh sb="0" eb="2">
      <t>ジョセイ</t>
    </rPh>
    <rPh sb="2" eb="4">
      <t>ジギョウ</t>
    </rPh>
    <rPh sb="6" eb="7">
      <t>ヨウ</t>
    </rPh>
    <phoneticPr fontId="55"/>
  </si>
  <si>
    <t>購入先事業者名</t>
    <rPh sb="0" eb="2">
      <t>コウニュウ</t>
    </rPh>
    <rPh sb="2" eb="3">
      <t>サキ</t>
    </rPh>
    <rPh sb="3" eb="5">
      <t>ジギョウ</t>
    </rPh>
    <rPh sb="5" eb="6">
      <t>シャ</t>
    </rPh>
    <rPh sb="6" eb="7">
      <t>メイ</t>
    </rPh>
    <phoneticPr fontId="55"/>
  </si>
  <si>
    <t>列1</t>
    <phoneticPr fontId="55"/>
  </si>
  <si>
    <t>計</t>
    <rPh sb="0" eb="1">
      <t>ケイ</t>
    </rPh>
    <phoneticPr fontId="55"/>
  </si>
  <si>
    <t>品　名</t>
    <rPh sb="0" eb="1">
      <t>ヒン</t>
    </rPh>
    <rPh sb="2" eb="3">
      <t>メイ</t>
    </rPh>
    <phoneticPr fontId="2"/>
  </si>
  <si>
    <t>用　途</t>
    <rPh sb="0" eb="1">
      <t>ヨウ</t>
    </rPh>
    <rPh sb="2" eb="3">
      <t>ト</t>
    </rPh>
    <phoneticPr fontId="2"/>
  </si>
  <si>
    <t>調達
方法</t>
    <rPh sb="0" eb="2">
      <t>チョウタツ</t>
    </rPh>
    <rPh sb="3" eb="5">
      <t>ホウホウ</t>
    </rPh>
    <phoneticPr fontId="2"/>
  </si>
  <si>
    <t>数量
(A)</t>
    <rPh sb="0" eb="2">
      <t>スウリョウマタ2</t>
    </rPh>
    <phoneticPr fontId="2"/>
  </si>
  <si>
    <t>単位</t>
    <rPh sb="0" eb="2">
      <t>タンイ</t>
    </rPh>
    <phoneticPr fontId="2"/>
  </si>
  <si>
    <t>購入単価
又は
ﾘｰｽ･ﾚﾝﾀﾙ料
合計（税抜）
(B)</t>
    <rPh sb="0" eb="2">
      <t>コウニュウ</t>
    </rPh>
    <rPh sb="2" eb="4">
      <t>タンカ</t>
    </rPh>
    <rPh sb="5" eb="6">
      <t>マタ</t>
    </rPh>
    <rPh sb="16" eb="17">
      <t>リョウ</t>
    </rPh>
    <rPh sb="18" eb="20">
      <t>ゴウケイ</t>
    </rPh>
    <rPh sb="21" eb="23">
      <t>ゼイヌキ</t>
    </rPh>
    <phoneticPr fontId="2"/>
  </si>
  <si>
    <t>助成対象
経費
（税抜）
(A)×(B）</t>
    <phoneticPr fontId="55"/>
  </si>
  <si>
    <t>助成事業に
要する経費
（税込）</t>
    <rPh sb="0" eb="2">
      <t>ジョセイ</t>
    </rPh>
    <rPh sb="2" eb="4">
      <t>ジギョウ</t>
    </rPh>
    <rPh sb="6" eb="7">
      <t>ヨウ</t>
    </rPh>
    <rPh sb="9" eb="11">
      <t>ケイヒ</t>
    </rPh>
    <rPh sb="13" eb="15">
      <t>ゼイコミ</t>
    </rPh>
    <phoneticPr fontId="2"/>
  </si>
  <si>
    <t>購入先又は
ﾘｰｽ･ﾚﾝﾀﾙ先
事業者名</t>
    <rPh sb="0" eb="2">
      <t>コウニュウ</t>
    </rPh>
    <rPh sb="2" eb="3">
      <t>サキ</t>
    </rPh>
    <rPh sb="3" eb="4">
      <t>マタ</t>
    </rPh>
    <rPh sb="16" eb="18">
      <t>ジギョウ</t>
    </rPh>
    <rPh sb="18" eb="19">
      <t>シャ</t>
    </rPh>
    <rPh sb="19" eb="20">
      <t>メイ</t>
    </rPh>
    <phoneticPr fontId="55"/>
  </si>
  <si>
    <t>列1</t>
  </si>
  <si>
    <t>計</t>
    <rPh sb="0" eb="1">
      <t>ケイ</t>
    </rPh>
    <phoneticPr fontId="2"/>
  </si>
  <si>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5"/>
  </si>
  <si>
    <t>経費
番号</t>
    <rPh sb="3" eb="5">
      <t>バンゴウ</t>
    </rPh>
    <phoneticPr fontId="55"/>
  </si>
  <si>
    <t>機-</t>
    <rPh sb="0" eb="1">
      <t>キ</t>
    </rPh>
    <phoneticPr fontId="55"/>
  </si>
  <si>
    <t>購入品名</t>
    <rPh sb="0" eb="2">
      <t>コウニュウ</t>
    </rPh>
    <rPh sb="2" eb="4">
      <t>ヒンメイ</t>
    </rPh>
    <phoneticPr fontId="55"/>
  </si>
  <si>
    <t>規　　格
（ﾒｰｶｰ、
型番等）</t>
    <rPh sb="0" eb="1">
      <t>タダシ</t>
    </rPh>
    <rPh sb="3" eb="4">
      <t>カク</t>
    </rPh>
    <rPh sb="12" eb="14">
      <t>カタバン</t>
    </rPh>
    <rPh sb="14" eb="15">
      <t>トウ</t>
    </rPh>
    <phoneticPr fontId="55"/>
  </si>
  <si>
    <t>設置場所所在地</t>
    <rPh sb="4" eb="7">
      <t>ショザイチ</t>
    </rPh>
    <phoneticPr fontId="55"/>
  </si>
  <si>
    <t>購入先</t>
    <rPh sb="0" eb="2">
      <t>コウニュウ</t>
    </rPh>
    <rPh sb="2" eb="3">
      <t>サキ</t>
    </rPh>
    <phoneticPr fontId="55"/>
  </si>
  <si>
    <t>事業者名</t>
    <rPh sb="0" eb="2">
      <t>ジギョウ</t>
    </rPh>
    <rPh sb="2" eb="3">
      <t>シャ</t>
    </rPh>
    <rPh sb="3" eb="4">
      <t>メイ</t>
    </rPh>
    <phoneticPr fontId="55"/>
  </si>
  <si>
    <t>代表者名</t>
    <rPh sb="0" eb="3">
      <t>ダイヒョウシャ</t>
    </rPh>
    <rPh sb="3" eb="4">
      <t>メイ</t>
    </rPh>
    <phoneticPr fontId="55"/>
  </si>
  <si>
    <t>電　　話</t>
    <rPh sb="0" eb="1">
      <t>デン</t>
    </rPh>
    <rPh sb="3" eb="4">
      <t>ハナシ</t>
    </rPh>
    <phoneticPr fontId="55"/>
  </si>
  <si>
    <t>所 在 地</t>
    <rPh sb="0" eb="1">
      <t>ショ</t>
    </rPh>
    <rPh sb="2" eb="3">
      <t>ザイ</t>
    </rPh>
    <rPh sb="4" eb="5">
      <t>チ</t>
    </rPh>
    <phoneticPr fontId="55"/>
  </si>
  <si>
    <t>担当部署</t>
    <rPh sb="0" eb="2">
      <t>タントウ</t>
    </rPh>
    <rPh sb="2" eb="4">
      <t>ブショ</t>
    </rPh>
    <phoneticPr fontId="55"/>
  </si>
  <si>
    <t>担当者名</t>
    <rPh sb="0" eb="3">
      <t>タントウシャ</t>
    </rPh>
    <rPh sb="3" eb="4">
      <t>メイ</t>
    </rPh>
    <phoneticPr fontId="55"/>
  </si>
  <si>
    <t>購入予定時期</t>
    <rPh sb="0" eb="2">
      <t>コウニュウ</t>
    </rPh>
    <rPh sb="2" eb="3">
      <t>ヨ</t>
    </rPh>
    <rPh sb="3" eb="4">
      <t>サダム</t>
    </rPh>
    <rPh sb="4" eb="6">
      <t>ジキ</t>
    </rPh>
    <phoneticPr fontId="55"/>
  </si>
  <si>
    <t>年</t>
    <rPh sb="0" eb="1">
      <t>ネン</t>
    </rPh>
    <phoneticPr fontId="55"/>
  </si>
  <si>
    <t>月</t>
    <rPh sb="0" eb="1">
      <t>ツキ</t>
    </rPh>
    <phoneticPr fontId="55"/>
  </si>
  <si>
    <t>契約金額</t>
    <rPh sb="0" eb="2">
      <t>ケイヤク</t>
    </rPh>
    <rPh sb="2" eb="4">
      <t>キンガク</t>
    </rPh>
    <phoneticPr fontId="55"/>
  </si>
  <si>
    <t>円（税込）</t>
    <rPh sb="0" eb="1">
      <t>エン</t>
    </rPh>
    <rPh sb="2" eb="4">
      <t>ゼイコミ</t>
    </rPh>
    <phoneticPr fontId="55"/>
  </si>
  <si>
    <t>購入が必要な理由
（リース・レンタルしない理由）</t>
    <rPh sb="0" eb="2">
      <t>コウニュウ</t>
    </rPh>
    <rPh sb="3" eb="5">
      <t>ヒツヨウ</t>
    </rPh>
    <rPh sb="6" eb="8">
      <t>リユウ</t>
    </rPh>
    <rPh sb="21" eb="23">
      <t>リユウ</t>
    </rPh>
    <phoneticPr fontId="55"/>
  </si>
  <si>
    <t>１者目</t>
    <rPh sb="1" eb="2">
      <t>シャ</t>
    </rPh>
    <rPh sb="2" eb="3">
      <t>メ</t>
    </rPh>
    <phoneticPr fontId="55"/>
  </si>
  <si>
    <t>２者目</t>
    <rPh sb="1" eb="2">
      <t>シャ</t>
    </rPh>
    <rPh sb="2" eb="3">
      <t>メ</t>
    </rPh>
    <phoneticPr fontId="55"/>
  </si>
  <si>
    <t>２者入手困難な理由</t>
    <rPh sb="1" eb="2">
      <t>シャ</t>
    </rPh>
    <rPh sb="2" eb="4">
      <t>ニュウシュ</t>
    </rPh>
    <rPh sb="4" eb="6">
      <t>コンナン</t>
    </rPh>
    <rPh sb="7" eb="9">
      <t>リユウ</t>
    </rPh>
    <phoneticPr fontId="55"/>
  </si>
  <si>
    <t>助成対象経費
（税抜）
(A)×(B）</t>
    <phoneticPr fontId="55"/>
  </si>
  <si>
    <t xml:space="preserve">委託先事業者名／
専門家所属・氏名   </t>
    <rPh sb="0" eb="2">
      <t>イタク</t>
    </rPh>
    <rPh sb="3" eb="5">
      <t>ジギョウ</t>
    </rPh>
    <rPh sb="5" eb="6">
      <t>シャ</t>
    </rPh>
    <rPh sb="6" eb="7">
      <t>ギョウシャ</t>
    </rPh>
    <rPh sb="9" eb="12">
      <t>センモンカ</t>
    </rPh>
    <rPh sb="15" eb="17">
      <t>シメイ</t>
    </rPh>
    <phoneticPr fontId="55"/>
  </si>
  <si>
    <t>担当者名</t>
    <rPh sb="0" eb="2">
      <t>タントウ</t>
    </rPh>
    <rPh sb="2" eb="3">
      <t>シャ</t>
    </rPh>
    <rPh sb="3" eb="4">
      <t>メイ</t>
    </rPh>
    <phoneticPr fontId="2"/>
  </si>
  <si>
    <t>契約期間</t>
    <rPh sb="0" eb="2">
      <t>ケイヤク</t>
    </rPh>
    <rPh sb="2" eb="4">
      <t>キカン</t>
    </rPh>
    <phoneticPr fontId="55"/>
  </si>
  <si>
    <t>月</t>
  </si>
  <si>
    <t>～</t>
    <phoneticPr fontId="55"/>
  </si>
  <si>
    <t>円（税込）</t>
    <rPh sb="0" eb="1">
      <t>エン</t>
    </rPh>
    <phoneticPr fontId="2"/>
  </si>
  <si>
    <t>納品予定物、成果物</t>
    <rPh sb="0" eb="2">
      <t>ノウヒン</t>
    </rPh>
    <rPh sb="2" eb="4">
      <t>ヨテイ</t>
    </rPh>
    <rPh sb="4" eb="5">
      <t>ブツ</t>
    </rPh>
    <rPh sb="6" eb="9">
      <t>セイカブツ</t>
    </rPh>
    <phoneticPr fontId="55"/>
  </si>
  <si>
    <t>円（税込）</t>
    <rPh sb="0" eb="1">
      <t>エン</t>
    </rPh>
    <rPh sb="2" eb="4">
      <t>ゼイコミ</t>
    </rPh>
    <phoneticPr fontId="2"/>
  </si>
  <si>
    <t>（４）産業財産権出願・導入費</t>
    <rPh sb="3" eb="5">
      <t>サンギョウ</t>
    </rPh>
    <rPh sb="5" eb="8">
      <t>ザイサンケン</t>
    </rPh>
    <rPh sb="8" eb="10">
      <t>シュツガン</t>
    </rPh>
    <rPh sb="11" eb="13">
      <t>ドウニュウ</t>
    </rPh>
    <rPh sb="13" eb="14">
      <t>ヒ</t>
    </rPh>
    <phoneticPr fontId="55"/>
  </si>
  <si>
    <t>内容</t>
    <rPh sb="0" eb="2">
      <t>ナイヨウ</t>
    </rPh>
    <phoneticPr fontId="2"/>
  </si>
  <si>
    <t>単価
（税抜）</t>
    <rPh sb="0" eb="1">
      <t>タン</t>
    </rPh>
    <rPh sb="1" eb="2">
      <t>カ</t>
    </rPh>
    <phoneticPr fontId="55"/>
  </si>
  <si>
    <t>助成対象経費
（税抜）</t>
    <phoneticPr fontId="55"/>
  </si>
  <si>
    <t>列2</t>
  </si>
  <si>
    <t>従事者氏名</t>
    <rPh sb="0" eb="3">
      <t>ジュウジシャ</t>
    </rPh>
    <rPh sb="3" eb="4">
      <t>シ</t>
    </rPh>
    <rPh sb="4" eb="5">
      <t>メイ</t>
    </rPh>
    <phoneticPr fontId="55"/>
  </si>
  <si>
    <t>所属・役職</t>
    <rPh sb="0" eb="1">
      <t>ショ</t>
    </rPh>
    <rPh sb="1" eb="2">
      <t>ゾク</t>
    </rPh>
    <rPh sb="3" eb="4">
      <t>ヤク</t>
    </rPh>
    <rPh sb="4" eb="5">
      <t>ショク</t>
    </rPh>
    <phoneticPr fontId="55"/>
  </si>
  <si>
    <t>従事内容</t>
    <rPh sb="0" eb="2">
      <t>ジュウジ</t>
    </rPh>
    <rPh sb="2" eb="4">
      <t>ナイヨウ</t>
    </rPh>
    <phoneticPr fontId="55"/>
  </si>
  <si>
    <t>従事時間
(A)</t>
    <rPh sb="0" eb="2">
      <t>ジュウジ</t>
    </rPh>
    <rPh sb="2" eb="4">
      <t>ジカン</t>
    </rPh>
    <phoneticPr fontId="55"/>
  </si>
  <si>
    <t>助成対象経費
(A)×(B)</t>
    <phoneticPr fontId="55"/>
  </si>
  <si>
    <t>助成事業に
要する経費</t>
    <rPh sb="0" eb="2">
      <t>ジョセイ</t>
    </rPh>
    <rPh sb="2" eb="4">
      <t>ジギョウ</t>
    </rPh>
    <rPh sb="6" eb="7">
      <t>ヨウ</t>
    </rPh>
    <phoneticPr fontId="55"/>
  </si>
  <si>
    <t>数量
(A)</t>
    <rPh sb="0" eb="2">
      <t>スウリョウ</t>
    </rPh>
    <phoneticPr fontId="2"/>
  </si>
  <si>
    <t>所在地</t>
    <rPh sb="0" eb="1">
      <t>ショ</t>
    </rPh>
    <rPh sb="1" eb="2">
      <t>ザイ</t>
    </rPh>
    <rPh sb="2" eb="3">
      <t>チ</t>
    </rPh>
    <phoneticPr fontId="55"/>
  </si>
  <si>
    <t>事業内容</t>
    <rPh sb="0" eb="2">
      <t>ジギョウ</t>
    </rPh>
    <rPh sb="2" eb="4">
      <t>ナイヨウ</t>
    </rPh>
    <phoneticPr fontId="55"/>
  </si>
  <si>
    <t>選定理由</t>
    <rPh sb="0" eb="2">
      <t>センテイ</t>
    </rPh>
    <rPh sb="2" eb="4">
      <t>リユウ</t>
    </rPh>
    <phoneticPr fontId="55"/>
  </si>
  <si>
    <t xml:space="preserve">支払先   </t>
    <rPh sb="0" eb="2">
      <t>シハライ</t>
    </rPh>
    <rPh sb="2" eb="3">
      <t>サキ</t>
    </rPh>
    <phoneticPr fontId="55"/>
  </si>
  <si>
    <t>掲載媒体又は支払先</t>
    <rPh sb="0" eb="2">
      <t>ケイサイ</t>
    </rPh>
    <rPh sb="2" eb="4">
      <t>バイタイ</t>
    </rPh>
    <rPh sb="4" eb="5">
      <t>マタ</t>
    </rPh>
    <rPh sb="6" eb="8">
      <t>シハライ</t>
    </rPh>
    <rPh sb="8" eb="9">
      <t>サキ</t>
    </rPh>
    <phoneticPr fontId="55"/>
  </si>
  <si>
    <t>※　採択時には一般公開される場合があります</t>
    <rPh sb="2" eb="5">
      <t>サイタクジ</t>
    </rPh>
    <rPh sb="7" eb="11">
      <t>イッパンコウカイ</t>
    </rPh>
    <rPh sb="14" eb="16">
      <t>バアイ</t>
    </rPh>
    <phoneticPr fontId="2"/>
  </si>
  <si>
    <t>※大企業の役員又は職員がいわゆる副業により兼務している場合も記載してください。</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</si>
  <si>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　 その場合は、経営の自主性、独自性が損なわれていないことが認められる必要があります。</t>
    <rPh sb="4" eb="6">
      <t>バアイ</t>
    </rPh>
    <rPh sb="8" eb="10">
      <t>ケイエイ</t>
    </rPh>
    <rPh sb="11" eb="14">
      <t>ジシュセイ</t>
    </rPh>
    <rPh sb="15" eb="18">
      <t>ドクジセイ</t>
    </rPh>
    <rPh sb="19" eb="20">
      <t>ソコ</t>
    </rPh>
    <rPh sb="30" eb="31">
      <t>ミト</t>
    </rPh>
    <rPh sb="35" eb="37">
      <t>ヒツヨウ</t>
    </rPh>
    <phoneticPr fontId="1"/>
  </si>
  <si>
    <t>（３）開発又は改良の経緯、動機、目的（～800字程度）</t>
    <rPh sb="3" eb="5">
      <t>カイハツ</t>
    </rPh>
    <rPh sb="5" eb="6">
      <t>マタ</t>
    </rPh>
    <rPh sb="7" eb="9">
      <t>カイリョウ</t>
    </rPh>
    <rPh sb="10" eb="12">
      <t>ケイイ</t>
    </rPh>
    <rPh sb="16" eb="18">
      <t>モクテキ</t>
    </rPh>
    <rPh sb="24" eb="26">
      <t>テイド</t>
    </rPh>
    <phoneticPr fontId="2"/>
  </si>
  <si>
    <t>（２）助成事業において開発又は改良する製品・サービス</t>
    <rPh sb="3" eb="7">
      <t>ジョセイジギョウ</t>
    </rPh>
    <rPh sb="11" eb="13">
      <t>カイハツ</t>
    </rPh>
    <rPh sb="13" eb="14">
      <t>マタ</t>
    </rPh>
    <rPh sb="15" eb="17">
      <t>カイリョウ</t>
    </rPh>
    <rPh sb="19" eb="21">
      <t>セイヒン</t>
    </rPh>
    <phoneticPr fontId="5"/>
  </si>
  <si>
    <t>製品・サービスの
名称（予定）</t>
    <rPh sb="0" eb="2">
      <t>セイヒン</t>
    </rPh>
    <rPh sb="9" eb="11">
      <t>メイショウ</t>
    </rPh>
    <rPh sb="12" eb="14">
      <t>ヨテイ</t>
    </rPh>
    <phoneticPr fontId="5"/>
  </si>
  <si>
    <t>事業（製品・サービス）の全体像</t>
    <rPh sb="0" eb="2">
      <t>ジギョウ</t>
    </rPh>
    <rPh sb="3" eb="5">
      <t>セイヒン</t>
    </rPh>
    <rPh sb="12" eb="15">
      <t>ゼンタイゾウ</t>
    </rPh>
    <phoneticPr fontId="2"/>
  </si>
  <si>
    <t>機能</t>
    <rPh sb="0" eb="2">
      <t>キノウ</t>
    </rPh>
    <phoneticPr fontId="2"/>
  </si>
  <si>
    <t>性能</t>
    <rPh sb="0" eb="2">
      <t>セイノウ</t>
    </rPh>
    <phoneticPr fontId="2"/>
  </si>
  <si>
    <t>１０．ステップアップ目標</t>
    <rPh sb="10" eb="12">
      <t>モクヒョウ</t>
    </rPh>
    <phoneticPr fontId="2"/>
  </si>
  <si>
    <t>（２）経営者（代表取締役）の経歴</t>
    <rPh sb="3" eb="6">
      <t>ケイエイシャ</t>
    </rPh>
    <rPh sb="7" eb="9">
      <t>ダイヒョウ</t>
    </rPh>
    <rPh sb="9" eb="12">
      <t>トリシマリヤク</t>
    </rPh>
    <rPh sb="14" eb="16">
      <t>ケイレキ</t>
    </rPh>
    <phoneticPr fontId="2"/>
  </si>
  <si>
    <t>在籍年数</t>
    <rPh sb="0" eb="4">
      <t>ザイセキネンスウ</t>
    </rPh>
    <phoneticPr fontId="2"/>
  </si>
  <si>
    <t>役職</t>
    <rPh sb="0" eb="2">
      <t>ヤクショク</t>
    </rPh>
    <phoneticPr fontId="2"/>
  </si>
  <si>
    <t>所属部署</t>
    <rPh sb="0" eb="4">
      <t>ショゾクブショ</t>
    </rPh>
    <phoneticPr fontId="2"/>
  </si>
  <si>
    <t>技術面での得意分野</t>
    <rPh sb="0" eb="3">
      <t>ギジュツメン</t>
    </rPh>
    <rPh sb="5" eb="9">
      <t>トクイブンヤ</t>
    </rPh>
    <phoneticPr fontId="2"/>
  </si>
  <si>
    <t>研究開発等の経歴</t>
    <rPh sb="0" eb="4">
      <t>ケンキュウカイハツ</t>
    </rPh>
    <rPh sb="4" eb="5">
      <t>ナド</t>
    </rPh>
    <rPh sb="6" eb="8">
      <t>ケイレキ</t>
    </rPh>
    <phoneticPr fontId="2"/>
  </si>
  <si>
    <t>（１）ターゲット・想定顧客</t>
    <rPh sb="9" eb="11">
      <t>ソウテイ</t>
    </rPh>
    <rPh sb="11" eb="13">
      <t>コキャク</t>
    </rPh>
    <phoneticPr fontId="2"/>
  </si>
  <si>
    <t>（３）競合する製品・サービス及び競合企業の動向・特徴など</t>
    <rPh sb="3" eb="5">
      <t>キョウゴウ</t>
    </rPh>
    <rPh sb="7" eb="9">
      <t>セイヒン</t>
    </rPh>
    <rPh sb="14" eb="15">
      <t>オヨ</t>
    </rPh>
    <rPh sb="16" eb="18">
      <t>キョウゴウ</t>
    </rPh>
    <rPh sb="18" eb="20">
      <t>キギョウ</t>
    </rPh>
    <rPh sb="21" eb="23">
      <t>ドウコウ</t>
    </rPh>
    <rPh sb="24" eb="26">
      <t>トクチョウ</t>
    </rPh>
    <phoneticPr fontId="2"/>
  </si>
  <si>
    <t>（４）事業化へ向けた営業・プロモーションの方法</t>
    <rPh sb="3" eb="6">
      <t>ジギョウカ</t>
    </rPh>
    <rPh sb="7" eb="8">
      <t>ム</t>
    </rPh>
    <rPh sb="10" eb="12">
      <t>エイギョウ</t>
    </rPh>
    <rPh sb="21" eb="23">
      <t>ホウホウ</t>
    </rPh>
    <phoneticPr fontId="2"/>
  </si>
  <si>
    <t>(1)原材料・副資材費</t>
  </si>
  <si>
    <t>(3)委託・外注費</t>
  </si>
  <si>
    <t>(4)産業財産権出願・導入費</t>
  </si>
  <si>
    <t>(5)専門家指導費</t>
  </si>
  <si>
    <t>(6)直接人件費</t>
  </si>
  <si>
    <t>助成事業に要する経費　</t>
    <phoneticPr fontId="55"/>
  </si>
  <si>
    <t>助成金交付申請額</t>
    <rPh sb="0" eb="3">
      <t>ジョセイキン</t>
    </rPh>
    <rPh sb="3" eb="5">
      <t>コウフ</t>
    </rPh>
    <rPh sb="5" eb="7">
      <t>シンセイ</t>
    </rPh>
    <rPh sb="7" eb="8">
      <t>ガク</t>
    </rPh>
    <phoneticPr fontId="55"/>
  </si>
  <si>
    <t>　自　己　資　金</t>
  </si>
  <si>
    <t>　銀 行 借 入 金</t>
  </si>
  <si>
    <t>　役 員 借 入 金</t>
  </si>
  <si>
    <t>ﾘｰｽ・
ﾚﾝﾀﾙ
期間（月）</t>
    <rPh sb="10" eb="12">
      <t>キカン</t>
    </rPh>
    <rPh sb="13" eb="14">
      <t>ツキ</t>
    </rPh>
    <phoneticPr fontId="2"/>
  </si>
  <si>
    <t>（３）-2 委託・外注計画書</t>
    <rPh sb="6" eb="8">
      <t>イタク</t>
    </rPh>
    <rPh sb="9" eb="11">
      <t>ガイチュウ</t>
    </rPh>
    <rPh sb="11" eb="14">
      <t>ケイカクショ</t>
    </rPh>
    <phoneticPr fontId="55"/>
  </si>
  <si>
    <r>
      <t>　「</t>
    </r>
    <r>
      <rPr>
        <b/>
        <sz val="10"/>
        <rFont val="ＭＳ Ｐゴシック"/>
        <family val="3"/>
        <charset val="128"/>
      </rPr>
      <t>（３）委託・外注費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8" eb="10">
      <t>ガイチュウ</t>
    </rPh>
    <rPh sb="20" eb="22">
      <t>ケイヒ</t>
    </rPh>
    <rPh sb="26" eb="28">
      <t>キニュウ</t>
    </rPh>
    <phoneticPr fontId="55"/>
  </si>
  <si>
    <t>委託・外注内容</t>
    <rPh sb="0" eb="2">
      <t>イタク</t>
    </rPh>
    <rPh sb="3" eb="5">
      <t>ガイチュウ</t>
    </rPh>
    <rPh sb="5" eb="7">
      <t>ナイヨウ</t>
    </rPh>
    <phoneticPr fontId="55"/>
  </si>
  <si>
    <t>選定理由／
委託・外注が必要な理由</t>
    <rPh sb="0" eb="2">
      <t>センテイ</t>
    </rPh>
    <rPh sb="2" eb="4">
      <t>リユウ</t>
    </rPh>
    <rPh sb="6" eb="8">
      <t>イタク</t>
    </rPh>
    <rPh sb="9" eb="11">
      <t>ガイチュウ</t>
    </rPh>
    <rPh sb="12" eb="14">
      <t>ヒツヨウ</t>
    </rPh>
    <rPh sb="15" eb="17">
      <t>リユウ</t>
    </rPh>
    <phoneticPr fontId="55"/>
  </si>
  <si>
    <t>(5) 専門家指導費</t>
    <rPh sb="4" eb="7">
      <t>センモンカ</t>
    </rPh>
    <rPh sb="7" eb="9">
      <t>シドウ</t>
    </rPh>
    <rPh sb="9" eb="10">
      <t>ヒ</t>
    </rPh>
    <phoneticPr fontId="55"/>
  </si>
  <si>
    <t>指導者名
（所属）</t>
    <rPh sb="0" eb="3">
      <t>シドウシャ</t>
    </rPh>
    <rPh sb="3" eb="4">
      <t>メイ</t>
    </rPh>
    <rPh sb="6" eb="8">
      <t>ショゾク</t>
    </rPh>
    <phoneticPr fontId="2"/>
  </si>
  <si>
    <t>専門分野</t>
    <rPh sb="0" eb="2">
      <t>センモン</t>
    </rPh>
    <rPh sb="2" eb="4">
      <t>ブンヤ</t>
    </rPh>
    <phoneticPr fontId="2"/>
  </si>
  <si>
    <t>保有資格・経験</t>
    <rPh sb="0" eb="2">
      <t>ホユウ</t>
    </rPh>
    <rPh sb="2" eb="4">
      <t>シカク</t>
    </rPh>
    <rPh sb="5" eb="7">
      <t>ケイケン</t>
    </rPh>
    <phoneticPr fontId="2"/>
  </si>
  <si>
    <t>指導内容</t>
    <rPh sb="0" eb="2">
      <t>シドウ</t>
    </rPh>
    <rPh sb="2" eb="4">
      <t>ナイヨウ</t>
    </rPh>
    <phoneticPr fontId="2"/>
  </si>
  <si>
    <t>指導
日数
(A)</t>
    <rPh sb="0" eb="2">
      <t>シドウ</t>
    </rPh>
    <rPh sb="3" eb="5">
      <t>ニッスウ</t>
    </rPh>
    <phoneticPr fontId="2"/>
  </si>
  <si>
    <t>単価(B)
(税抜)</t>
    <rPh sb="0" eb="2">
      <t>タンカ</t>
    </rPh>
    <rPh sb="7" eb="9">
      <t>ゼイヌキ</t>
    </rPh>
    <phoneticPr fontId="2"/>
  </si>
  <si>
    <t>令和</t>
    <rPh sb="0" eb="2">
      <t>レイワ</t>
    </rPh>
    <phoneticPr fontId="55"/>
  </si>
  <si>
    <t>契約予定金額</t>
    <rPh sb="0" eb="2">
      <t>ケイヤク</t>
    </rPh>
    <rPh sb="2" eb="4">
      <t>ヨテイ</t>
    </rPh>
    <rPh sb="4" eb="6">
      <t>キンガク</t>
    </rPh>
    <phoneticPr fontId="55"/>
  </si>
  <si>
    <t>報酬月額（給与等）</t>
  </si>
  <si>
    <t>人件費単価（時給）</t>
  </si>
  <si>
    <t>（７）規格認証・登録費</t>
    <rPh sb="3" eb="7">
      <t>キカクニンショウ</t>
    </rPh>
    <rPh sb="8" eb="11">
      <t>トウロクヒ</t>
    </rPh>
    <phoneticPr fontId="55"/>
  </si>
  <si>
    <t>内容</t>
    <rPh sb="0" eb="2">
      <t>ナイヨウ</t>
    </rPh>
    <phoneticPr fontId="55"/>
  </si>
  <si>
    <t>【開発・改良フェーズ：開発・改良費】</t>
    <rPh sb="11" eb="13">
      <t>カイハツ</t>
    </rPh>
    <rPh sb="14" eb="17">
      <t>カイリョウヒ</t>
    </rPh>
    <phoneticPr fontId="2"/>
  </si>
  <si>
    <t>計</t>
  </si>
  <si>
    <t>電　　　話</t>
    <rPh sb="0" eb="1">
      <t>デン</t>
    </rPh>
    <rPh sb="4" eb="5">
      <t>ハナシ</t>
    </rPh>
    <phoneticPr fontId="2"/>
  </si>
  <si>
    <t>工-</t>
    <rPh sb="0" eb="1">
      <t>コウ</t>
    </rPh>
    <phoneticPr fontId="2"/>
  </si>
  <si>
    <t>予定工事期間</t>
    <rPh sb="0" eb="6">
      <t>ヨテイコウジキカン</t>
    </rPh>
    <phoneticPr fontId="55"/>
  </si>
  <si>
    <t>契約予定日</t>
    <rPh sb="0" eb="5">
      <t>ケイヤクヨテイビ</t>
    </rPh>
    <phoneticPr fontId="2"/>
  </si>
  <si>
    <t>工事発注先企業の
事業内容</t>
    <rPh sb="0" eb="4">
      <t>コウジハッチュウ</t>
    </rPh>
    <rPh sb="4" eb="5">
      <t>サキ</t>
    </rPh>
    <rPh sb="5" eb="7">
      <t>キギョウ</t>
    </rPh>
    <rPh sb="9" eb="11">
      <t>ジギョウ</t>
    </rPh>
    <rPh sb="11" eb="13">
      <t>ナイヨウ</t>
    </rPh>
    <phoneticPr fontId="55"/>
  </si>
  <si>
    <t>工事内容</t>
    <rPh sb="0" eb="4">
      <t>コウジナイヨウ</t>
    </rPh>
    <phoneticPr fontId="55"/>
  </si>
  <si>
    <t>交付申請する月数
(B)</t>
    <rPh sb="0" eb="4">
      <t>コウフシンセイ</t>
    </rPh>
    <rPh sb="6" eb="8">
      <t>ツキスウ</t>
    </rPh>
    <phoneticPr fontId="55"/>
  </si>
  <si>
    <t>物件所有者
（賃貸の場合は貸主）</t>
    <rPh sb="0" eb="5">
      <t>ブッケンショユウシャ</t>
    </rPh>
    <rPh sb="7" eb="9">
      <t>チンタイ</t>
    </rPh>
    <rPh sb="10" eb="12">
      <t>バアイ</t>
    </rPh>
    <rPh sb="13" eb="15">
      <t>カシヌシ</t>
    </rPh>
    <phoneticPr fontId="55"/>
  </si>
  <si>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</si>
  <si>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</si>
  <si>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</si>
  <si>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</si>
  <si>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</si>
  <si>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</si>
  <si>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</si>
  <si>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</si>
  <si>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</si>
  <si>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</si>
  <si>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（11）店舗新装・改装工事費</t>
    <rPh sb="4" eb="8">
      <t>テンポシンソウ</t>
    </rPh>
    <rPh sb="9" eb="14">
      <t>カイソウコウジヒ</t>
    </rPh>
    <phoneticPr fontId="55"/>
  </si>
  <si>
    <t>（11）- 2店舗新装・改装工事計画書</t>
    <rPh sb="7" eb="11">
      <t>テンポシンソウ</t>
    </rPh>
    <rPh sb="12" eb="14">
      <t>カイソウ</t>
    </rPh>
    <rPh sb="14" eb="16">
      <t>コウジ</t>
    </rPh>
    <rPh sb="16" eb="18">
      <t>ケイカク</t>
    </rPh>
    <rPh sb="18" eb="19">
      <t>ショ</t>
    </rPh>
    <phoneticPr fontId="55"/>
  </si>
  <si>
    <t>8．達成目標</t>
    <rPh sb="2" eb="4">
      <t>タッセイ</t>
    </rPh>
    <rPh sb="4" eb="6">
      <t>モクヒョウ</t>
    </rPh>
    <phoneticPr fontId="2"/>
  </si>
  <si>
    <t>12．実施体制</t>
    <rPh sb="3" eb="5">
      <t>ジッシ</t>
    </rPh>
    <rPh sb="5" eb="7">
      <t>タイセイ</t>
    </rPh>
    <phoneticPr fontId="5"/>
  </si>
  <si>
    <t>13．市場のニーズ</t>
    <rPh sb="3" eb="5">
      <t>シジョウ</t>
    </rPh>
    <phoneticPr fontId="5"/>
  </si>
  <si>
    <t>（３）助成事業の主担当者</t>
    <rPh sb="3" eb="5">
      <t>ジョセイ</t>
    </rPh>
    <phoneticPr fontId="2"/>
  </si>
  <si>
    <t>助成対象経費
(A)×(B)
(税抜)</t>
    <rPh sb="0" eb="2">
      <t>ジョセイ</t>
    </rPh>
    <rPh sb="2" eb="4">
      <t>タイショウ</t>
    </rPh>
    <rPh sb="4" eb="6">
      <t>ケイヒ</t>
    </rPh>
    <rPh sb="16" eb="18">
      <t>ゼイヌキ</t>
    </rPh>
    <phoneticPr fontId="2"/>
  </si>
  <si>
    <t>助成事業に
要する経費
（税込）</t>
    <phoneticPr fontId="55"/>
  </si>
  <si>
    <t>事業者名</t>
    <rPh sb="0" eb="3">
      <t>ジギョウシャ</t>
    </rPh>
    <rPh sb="3" eb="4">
      <t>メイ</t>
    </rPh>
    <phoneticPr fontId="2"/>
  </si>
  <si>
    <t>１者目</t>
    <rPh sb="1" eb="2">
      <t>シャ</t>
    </rPh>
    <rPh sb="2" eb="3">
      <t>メ</t>
    </rPh>
    <phoneticPr fontId="2"/>
  </si>
  <si>
    <t>２者目</t>
    <rPh sb="1" eb="2">
      <t>シャ</t>
    </rPh>
    <rPh sb="2" eb="3">
      <t>メ</t>
    </rPh>
    <phoneticPr fontId="2"/>
  </si>
  <si>
    <t>経費
番号</t>
    <rPh sb="0" eb="1">
      <t>ヘ</t>
    </rPh>
    <rPh sb="1" eb="2">
      <t>ヒ</t>
    </rPh>
    <rPh sb="3" eb="4">
      <t>バン</t>
    </rPh>
    <rPh sb="4" eb="5">
      <t>ゴウ</t>
    </rPh>
    <phoneticPr fontId="55"/>
  </si>
  <si>
    <t>２者入手困難な理由</t>
    <rPh sb="1" eb="2">
      <t>シャ</t>
    </rPh>
    <rPh sb="2" eb="4">
      <t>ニュウシュ</t>
    </rPh>
    <rPh sb="4" eb="6">
      <t>コンナン</t>
    </rPh>
    <rPh sb="7" eb="9">
      <t>リユウ</t>
    </rPh>
    <phoneticPr fontId="2"/>
  </si>
  <si>
    <t>14．フロー・スケジュール</t>
    <phoneticPr fontId="2"/>
  </si>
  <si>
    <t>15．産業財産権（特許権、実用新案権、意匠権、商標権）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2"/>
  </si>
  <si>
    <t>（５）助成事業終了後の収益計画</t>
    <rPh sb="3" eb="7">
      <t>ジョセイジギョウ</t>
    </rPh>
    <rPh sb="7" eb="9">
      <t>シュウリョウ</t>
    </rPh>
    <rPh sb="9" eb="10">
      <t>ゴ</t>
    </rPh>
    <rPh sb="11" eb="15">
      <t>シュウエキケイカク</t>
    </rPh>
    <phoneticPr fontId="2"/>
  </si>
  <si>
    <r>
      <t>②　</t>
    </r>
    <r>
      <rPr>
        <b/>
        <u/>
        <sz val="11"/>
        <color theme="1"/>
        <rFont val="ＭＳ Ｐゴシック"/>
        <family val="3"/>
        <charset val="128"/>
      </rPr>
      <t>既存事業等を含む全体の収益計画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キソンジギョウ</t>
    </rPh>
    <rPh sb="6" eb="7">
      <t>ナド</t>
    </rPh>
    <rPh sb="8" eb="9">
      <t>フク</t>
    </rPh>
    <rPh sb="10" eb="12">
      <t>ゼンタイ</t>
    </rPh>
    <rPh sb="13" eb="17">
      <t>シュウエキケイカク</t>
    </rPh>
    <rPh sb="24" eb="26">
      <t>スウジ</t>
    </rPh>
    <rPh sb="28" eb="30">
      <t>ニュウリョク</t>
    </rPh>
    <phoneticPr fontId="2"/>
  </si>
  <si>
    <r>
      <t>①　</t>
    </r>
    <r>
      <rPr>
        <b/>
        <u/>
        <sz val="11"/>
        <color theme="1"/>
        <rFont val="ＭＳ Ｐゴシック"/>
        <family val="3"/>
        <charset val="128"/>
      </rPr>
      <t>助成事業の収益計画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ジョセイジギョウ</t>
    </rPh>
    <rPh sb="7" eb="11">
      <t>シュウエキケイカク</t>
    </rPh>
    <rPh sb="17" eb="19">
      <t>スウジ</t>
    </rPh>
    <rPh sb="21" eb="23">
      <t>ニュウリョク</t>
    </rPh>
    <phoneticPr fontId="2"/>
  </si>
  <si>
    <t>（7）-2 規格認証・登録計画書</t>
    <rPh sb="6" eb="10">
      <t>キカクニンショウ</t>
    </rPh>
    <rPh sb="11" eb="13">
      <t>トウロク</t>
    </rPh>
    <rPh sb="13" eb="16">
      <t>ケイカクショ</t>
    </rPh>
    <phoneticPr fontId="55"/>
  </si>
  <si>
    <r>
      <t>　「</t>
    </r>
    <r>
      <rPr>
        <b/>
        <sz val="10"/>
        <rFont val="ＭＳ Ｐゴシック"/>
        <family val="3"/>
        <charset val="128"/>
      </rPr>
      <t>（7）規格認証・登録費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9">
      <t>キカクニンショウ</t>
    </rPh>
    <rPh sb="10" eb="12">
      <t>トウロク</t>
    </rPh>
    <rPh sb="12" eb="13">
      <t>ヒ</t>
    </rPh>
    <rPh sb="22" eb="24">
      <t>ケイヒ</t>
    </rPh>
    <rPh sb="28" eb="30">
      <t>キニュウ</t>
    </rPh>
    <phoneticPr fontId="55"/>
  </si>
  <si>
    <t>納品される成果物</t>
    <rPh sb="0" eb="2">
      <t>ノウヒン</t>
    </rPh>
    <rPh sb="5" eb="8">
      <t>セイカブツ</t>
    </rPh>
    <phoneticPr fontId="55"/>
  </si>
  <si>
    <t>依頼内容</t>
    <rPh sb="0" eb="2">
      <t>イライ</t>
    </rPh>
    <rPh sb="2" eb="4">
      <t>ナイヨウ</t>
    </rPh>
    <phoneticPr fontId="55"/>
  </si>
  <si>
    <t>（２）機械装置・工具器具備品費</t>
    <rPh sb="3" eb="5">
      <t>キカイ</t>
    </rPh>
    <rPh sb="5" eb="7">
      <t>ソウチ</t>
    </rPh>
    <rPh sb="8" eb="10">
      <t>コウグ</t>
    </rPh>
    <rPh sb="10" eb="12">
      <t>キグ</t>
    </rPh>
    <rPh sb="12" eb="14">
      <t>ビヒン</t>
    </rPh>
    <rPh sb="14" eb="15">
      <t>ヒ</t>
    </rPh>
    <phoneticPr fontId="55"/>
  </si>
  <si>
    <t>（２）-2機械装置・工具器具備品購入計画書</t>
    <rPh sb="5" eb="7">
      <t>キカイ</t>
    </rPh>
    <rPh sb="7" eb="9">
      <t>ソウチ</t>
    </rPh>
    <rPh sb="10" eb="12">
      <t>コウグ</t>
    </rPh>
    <rPh sb="12" eb="14">
      <t>キグ</t>
    </rPh>
    <rPh sb="14" eb="16">
      <t>ビヒン</t>
    </rPh>
    <rPh sb="16" eb="18">
      <t>コウニュウ</t>
    </rPh>
    <rPh sb="18" eb="21">
      <t>ケイカクショ</t>
    </rPh>
    <phoneticPr fontId="55"/>
  </si>
  <si>
    <t>依頼先事業者名</t>
    <rPh sb="0" eb="3">
      <t>イライサキ</t>
    </rPh>
    <rPh sb="3" eb="6">
      <t>ジギョウシャ</t>
    </rPh>
    <rPh sb="6" eb="7">
      <t>メイ</t>
    </rPh>
    <phoneticPr fontId="55"/>
  </si>
  <si>
    <t>（10）-2機械装置・工具器具備品購入計画書</t>
    <rPh sb="6" eb="8">
      <t>キカイ</t>
    </rPh>
    <rPh sb="8" eb="10">
      <t>ソウチ</t>
    </rPh>
    <rPh sb="11" eb="13">
      <t>コウグ</t>
    </rPh>
    <rPh sb="13" eb="15">
      <t>キグ</t>
    </rPh>
    <rPh sb="15" eb="17">
      <t>ビヒン</t>
    </rPh>
    <rPh sb="17" eb="19">
      <t>コウニュウ</t>
    </rPh>
    <rPh sb="19" eb="22">
      <t>ケイカクショ</t>
    </rPh>
    <phoneticPr fontId="55"/>
  </si>
  <si>
    <t>上記委託先は、自企業と資本関係、役員または従業員の兼務、自企業の代表者３親等以内の親族による経営ではない。</t>
    <rPh sb="2" eb="4">
      <t>イタク</t>
    </rPh>
    <rPh sb="7" eb="10">
      <t>ジキギョウ</t>
    </rPh>
    <rPh sb="28" eb="31">
      <t>ジキギョウ</t>
    </rPh>
    <phoneticPr fontId="2"/>
  </si>
  <si>
    <t>経費名</t>
    <rPh sb="0" eb="2">
      <t>ケイヒ</t>
    </rPh>
    <rPh sb="2" eb="3">
      <t>メイ</t>
    </rPh>
    <phoneticPr fontId="2"/>
  </si>
  <si>
    <r>
      <rPr>
        <b/>
        <sz val="11"/>
        <color theme="1"/>
        <rFont val="游ゴシック"/>
        <family val="3"/>
        <charset val="128"/>
        <scheme val="minor"/>
      </rPr>
      <t>11．事業化に向けた課題と解決方法</t>
    </r>
    <r>
      <rPr>
        <b/>
        <sz val="12"/>
        <color theme="1"/>
        <rFont val="游ゴシック"/>
        <family val="3"/>
        <charset val="128"/>
        <scheme val="minor"/>
      </rPr>
      <t>　</t>
    </r>
    <r>
      <rPr>
        <sz val="11"/>
        <color theme="1"/>
        <rFont val="游ゴシック"/>
        <family val="3"/>
        <charset val="128"/>
        <scheme val="minor"/>
      </rPr>
      <t>　</t>
    </r>
    <r>
      <rPr>
        <sz val="10"/>
        <color theme="1"/>
        <rFont val="游ゴシック"/>
        <family val="3"/>
        <charset val="128"/>
        <scheme val="minor"/>
      </rPr>
      <t>※「10．ステップアップ目標」に記載した目標内容に対応させて記入してください</t>
    </r>
    <rPh sb="3" eb="6">
      <t>ジギョウカ</t>
    </rPh>
    <rPh sb="7" eb="8">
      <t>ム</t>
    </rPh>
    <rPh sb="10" eb="12">
      <t>カダイ</t>
    </rPh>
    <rPh sb="13" eb="15">
      <t>カイケツ</t>
    </rPh>
    <rPh sb="15" eb="17">
      <t>ホウホウ</t>
    </rPh>
    <rPh sb="31" eb="33">
      <t>モクヒョウ</t>
    </rPh>
    <phoneticPr fontId="2"/>
  </si>
  <si>
    <r>
      <rPr>
        <b/>
        <sz val="11"/>
        <color theme="1"/>
        <rFont val="游ゴシック"/>
        <family val="3"/>
        <charset val="128"/>
        <scheme val="minor"/>
      </rPr>
      <t>9．技術的課題と解決方法</t>
    </r>
    <r>
      <rPr>
        <b/>
        <sz val="12"/>
        <color theme="1"/>
        <rFont val="游ゴシック"/>
        <family val="3"/>
        <charset val="128"/>
        <scheme val="minor"/>
      </rPr>
      <t>　</t>
    </r>
    <r>
      <rPr>
        <sz val="11"/>
        <color theme="1"/>
        <rFont val="游ゴシック"/>
        <family val="3"/>
        <charset val="128"/>
        <scheme val="minor"/>
      </rPr>
      <t>　</t>
    </r>
    <r>
      <rPr>
        <sz val="10"/>
        <color theme="1"/>
        <rFont val="游ゴシック"/>
        <family val="3"/>
        <charset val="128"/>
        <scheme val="minor"/>
      </rPr>
      <t>※「8．達成目標」に記載した目標内容に対応させて記入してください</t>
    </r>
    <rPh sb="2" eb="5">
      <t>ギジュツテキ</t>
    </rPh>
    <rPh sb="5" eb="7">
      <t>カダイ</t>
    </rPh>
    <rPh sb="8" eb="10">
      <t>カイケツ</t>
    </rPh>
    <rPh sb="10" eb="12">
      <t>ホウホウ</t>
    </rPh>
    <rPh sb="38" eb="40">
      <t>キニュウ</t>
    </rPh>
    <phoneticPr fontId="2"/>
  </si>
  <si>
    <t>専門家氏名</t>
    <rPh sb="0" eb="3">
      <t>センモンカ</t>
    </rPh>
    <rPh sb="3" eb="5">
      <t>シメイ</t>
    </rPh>
    <phoneticPr fontId="55"/>
  </si>
  <si>
    <t>事業内容／
経歴・実績</t>
    <rPh sb="0" eb="2">
      <t>ジギョウ</t>
    </rPh>
    <rPh sb="2" eb="4">
      <t>ナイヨウ</t>
    </rPh>
    <rPh sb="6" eb="8">
      <t>ケイレキ</t>
    </rPh>
    <rPh sb="9" eb="11">
      <t>ジッセキ</t>
    </rPh>
    <phoneticPr fontId="55"/>
  </si>
  <si>
    <t>指導内容</t>
    <rPh sb="0" eb="4">
      <t>シドウナイヨウ</t>
    </rPh>
    <phoneticPr fontId="55"/>
  </si>
  <si>
    <t>選定理由／
専門家指導が必要な理由</t>
    <rPh sb="0" eb="2">
      <t>センテイ</t>
    </rPh>
    <rPh sb="2" eb="4">
      <t>リユウ</t>
    </rPh>
    <rPh sb="6" eb="9">
      <t>センモンカ</t>
    </rPh>
    <rPh sb="9" eb="11">
      <t>シドウ</t>
    </rPh>
    <rPh sb="12" eb="14">
      <t>ヒツヨウ</t>
    </rPh>
    <rPh sb="15" eb="17">
      <t>リユウ</t>
    </rPh>
    <phoneticPr fontId="55"/>
  </si>
  <si>
    <t>（５）-2 専門家指導計画書</t>
    <rPh sb="6" eb="11">
      <t>センモンカシドウ</t>
    </rPh>
    <rPh sb="11" eb="14">
      <t>ケイカクショ</t>
    </rPh>
    <phoneticPr fontId="55"/>
  </si>
  <si>
    <t xml:space="preserve"> (14)その他助成対象外経費</t>
    <rPh sb="7" eb="8">
      <t>タ</t>
    </rPh>
    <rPh sb="8" eb="10">
      <t>ジョセイ</t>
    </rPh>
    <rPh sb="10" eb="12">
      <t>タイショウ</t>
    </rPh>
    <rPh sb="12" eb="13">
      <t>ガイ</t>
    </rPh>
    <rPh sb="13" eb="15">
      <t>ケイヒ</t>
    </rPh>
    <phoneticPr fontId="2"/>
  </si>
  <si>
    <t>（1３）-2 委託・外注計画書</t>
    <rPh sb="7" eb="9">
      <t>イタク</t>
    </rPh>
    <rPh sb="10" eb="12">
      <t>ガイチュウ</t>
    </rPh>
    <rPh sb="12" eb="15">
      <t>ケイカクショ</t>
    </rPh>
    <phoneticPr fontId="55"/>
  </si>
  <si>
    <r>
      <t>　「</t>
    </r>
    <r>
      <rPr>
        <b/>
        <sz val="10"/>
        <rFont val="ＭＳ Ｐゴシック"/>
        <family val="3"/>
        <charset val="128"/>
      </rPr>
      <t>（1３）委託・外注費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9" eb="11">
      <t>ガイチュウ</t>
    </rPh>
    <rPh sb="21" eb="23">
      <t>ケイヒ</t>
    </rPh>
    <rPh sb="27" eb="29">
      <t>キニュウ</t>
    </rPh>
    <phoneticPr fontId="55"/>
  </si>
  <si>
    <t>支援テーマ</t>
    <rPh sb="0" eb="2">
      <t>シエン</t>
    </rPh>
    <phoneticPr fontId="2"/>
  </si>
  <si>
    <t>高齢者本人向けビジネス</t>
    <rPh sb="0" eb="3">
      <t>コウレイシャ</t>
    </rPh>
    <rPh sb="3" eb="6">
      <t>ホンニンム</t>
    </rPh>
    <phoneticPr fontId="2"/>
  </si>
  <si>
    <t>高齢者とその家族・親族向けビジネス</t>
    <rPh sb="0" eb="3">
      <t>コウレイシャ</t>
    </rPh>
    <rPh sb="6" eb="8">
      <t>カゾク</t>
    </rPh>
    <rPh sb="9" eb="11">
      <t>シンゾク</t>
    </rPh>
    <rPh sb="11" eb="12">
      <t>ム</t>
    </rPh>
    <phoneticPr fontId="2"/>
  </si>
  <si>
    <t>高齢者と地域社会等とのつながりに関するビジネス</t>
    <rPh sb="0" eb="3">
      <t>コウレイシャ</t>
    </rPh>
    <rPh sb="4" eb="8">
      <t>チイキシャカイ</t>
    </rPh>
    <rPh sb="8" eb="9">
      <t>トウ</t>
    </rPh>
    <rPh sb="16" eb="17">
      <t>カン</t>
    </rPh>
    <phoneticPr fontId="2"/>
  </si>
  <si>
    <t>就労に関する高齢者向けビジネス</t>
    <rPh sb="0" eb="2">
      <t>シュウロウ</t>
    </rPh>
    <rPh sb="3" eb="4">
      <t>カン</t>
    </rPh>
    <rPh sb="6" eb="9">
      <t>コウレイシャ</t>
    </rPh>
    <rPh sb="9" eb="10">
      <t>ム</t>
    </rPh>
    <phoneticPr fontId="2"/>
  </si>
  <si>
    <t>サポートが必要な高齢者向けビジネス</t>
    <rPh sb="5" eb="7">
      <t>ヒツヨウ</t>
    </rPh>
    <rPh sb="8" eb="11">
      <t>コウレイシャ</t>
    </rPh>
    <rPh sb="11" eb="12">
      <t>ム</t>
    </rPh>
    <phoneticPr fontId="2"/>
  </si>
  <si>
    <t>その他いずれにも該当しない高齢者向けビジネス</t>
    <rPh sb="2" eb="3">
      <t>タ</t>
    </rPh>
    <phoneticPr fontId="2"/>
  </si>
  <si>
    <r>
      <t>生活の</t>
    </r>
    <r>
      <rPr>
        <b/>
        <u/>
        <sz val="10.5"/>
        <rFont val="ＭＳ Ｐゴシック"/>
        <family val="3"/>
        <charset val="128"/>
      </rPr>
      <t>質の向上</t>
    </r>
    <r>
      <rPr>
        <sz val="10.5"/>
        <rFont val="ＭＳ Ｐゴシック"/>
        <family val="3"/>
        <charset val="128"/>
      </rPr>
      <t>を目的とするビジネス</t>
    </r>
    <rPh sb="0" eb="2">
      <t>セイカツ</t>
    </rPh>
    <rPh sb="3" eb="4">
      <t>シツ</t>
    </rPh>
    <rPh sb="5" eb="7">
      <t>コウジョウ</t>
    </rPh>
    <rPh sb="8" eb="10">
      <t>モクテキ</t>
    </rPh>
    <phoneticPr fontId="2"/>
  </si>
  <si>
    <r>
      <t>生活の</t>
    </r>
    <r>
      <rPr>
        <b/>
        <u/>
        <sz val="10.5"/>
        <rFont val="ＭＳ Ｐゴシック"/>
        <family val="3"/>
        <charset val="128"/>
      </rPr>
      <t>維持・低下防止</t>
    </r>
    <r>
      <rPr>
        <sz val="10.5"/>
        <rFont val="ＭＳ Ｐゴシック"/>
        <family val="3"/>
        <charset val="128"/>
      </rPr>
      <t>を目的とする
ビジネス</t>
    </r>
    <rPh sb="0" eb="2">
      <t>セイカツ</t>
    </rPh>
    <rPh sb="3" eb="5">
      <t>イジ</t>
    </rPh>
    <rPh sb="6" eb="8">
      <t>テイカ</t>
    </rPh>
    <rPh sb="8" eb="10">
      <t>ボウシ</t>
    </rPh>
    <rPh sb="11" eb="13">
      <t>モクテキ</t>
    </rPh>
    <phoneticPr fontId="2"/>
  </si>
  <si>
    <t>該当するテーマ（複数選択可）</t>
    <rPh sb="0" eb="2">
      <t>ガイトウ</t>
    </rPh>
    <rPh sb="8" eb="10">
      <t>フクスウ</t>
    </rPh>
    <rPh sb="10" eb="12">
      <t>センタク</t>
    </rPh>
    <rPh sb="12" eb="13">
      <t>カ</t>
    </rPh>
    <phoneticPr fontId="5"/>
  </si>
  <si>
    <t>＜設備投資・事業環境整備フェーズ＞</t>
    <rPh sb="1" eb="5">
      <t>セツビトウシ</t>
    </rPh>
    <rPh sb="6" eb="8">
      <t>ジギョウ</t>
    </rPh>
    <rPh sb="8" eb="10">
      <t>カンキョウ</t>
    </rPh>
    <rPh sb="10" eb="12">
      <t>セイビ</t>
    </rPh>
    <phoneticPr fontId="5"/>
  </si>
  <si>
    <t>【設備投資・事業環境整備フェーズ】</t>
    <rPh sb="1" eb="5">
      <t>セツビトウシ</t>
    </rPh>
    <rPh sb="6" eb="8">
      <t>ジギョウ</t>
    </rPh>
    <rPh sb="8" eb="10">
      <t>カンキョウ</t>
    </rPh>
    <rPh sb="10" eb="12">
      <t>セイビ</t>
    </rPh>
    <phoneticPr fontId="2"/>
  </si>
  <si>
    <t>（10）機械装置・工具器具備品費</t>
    <rPh sb="4" eb="6">
      <t>キカイ</t>
    </rPh>
    <rPh sb="6" eb="8">
      <t>ソウチ</t>
    </rPh>
    <rPh sb="9" eb="11">
      <t>コウグ</t>
    </rPh>
    <rPh sb="11" eb="13">
      <t>キグ</t>
    </rPh>
    <rPh sb="13" eb="15">
      <t>ビヒン</t>
    </rPh>
    <rPh sb="15" eb="16">
      <t>ヒ</t>
    </rPh>
    <phoneticPr fontId="55"/>
  </si>
  <si>
    <t>該当するテーマに「〇」</t>
    <rPh sb="0" eb="2">
      <t>ガイトウ</t>
    </rPh>
    <phoneticPr fontId="2"/>
  </si>
  <si>
    <t>試作段階／販売開始</t>
    <rPh sb="0" eb="2">
      <t>シサク</t>
    </rPh>
    <rPh sb="2" eb="4">
      <t>ダンカイ</t>
    </rPh>
    <rPh sb="5" eb="7">
      <t>ハンバイ</t>
    </rPh>
    <rPh sb="7" eb="9">
      <t>カイシ</t>
    </rPh>
    <phoneticPr fontId="5"/>
  </si>
  <si>
    <t>デジタルデバイド対策に関する高齢者向けビジネス</t>
    <rPh sb="8" eb="10">
      <t>タイサク</t>
    </rPh>
    <rPh sb="11" eb="12">
      <t>カン</t>
    </rPh>
    <rPh sb="14" eb="17">
      <t>コウレイシャ</t>
    </rPh>
    <rPh sb="17" eb="18">
      <t>ム</t>
    </rPh>
    <phoneticPr fontId="2"/>
  </si>
  <si>
    <t>実　　　　施　　　　計　　　　画</t>
    <rPh sb="0" eb="1">
      <t>ミノル</t>
    </rPh>
    <rPh sb="5" eb="6">
      <t>シ</t>
    </rPh>
    <rPh sb="10" eb="11">
      <t>ケイ</t>
    </rPh>
    <rPh sb="15" eb="16">
      <t>ガ</t>
    </rPh>
    <phoneticPr fontId="2"/>
  </si>
  <si>
    <t>製造業その他</t>
    <rPh sb="0" eb="3">
      <t>セイゾウギョウ</t>
    </rPh>
    <rPh sb="5" eb="6">
      <t>ホカ</t>
    </rPh>
    <phoneticPr fontId="5"/>
  </si>
  <si>
    <t>卸売業</t>
    <rPh sb="0" eb="3">
      <t>オロシウリギョウ</t>
    </rPh>
    <phoneticPr fontId="5"/>
  </si>
  <si>
    <t>サービス業</t>
    <rPh sb="4" eb="5">
      <t>ギョウ</t>
    </rPh>
    <phoneticPr fontId="5"/>
  </si>
  <si>
    <t>小売業</t>
    <rPh sb="0" eb="3">
      <t>コウリギョウ</t>
    </rPh>
    <phoneticPr fontId="5"/>
  </si>
  <si>
    <t>１．申請事業者の概要</t>
    <rPh sb="2" eb="4">
      <t>シンセイ</t>
    </rPh>
    <rPh sb="4" eb="6">
      <t>ジギョウ</t>
    </rPh>
    <rPh sb="6" eb="7">
      <t>シャ</t>
    </rPh>
    <rPh sb="8" eb="10">
      <t>ガイヨウ</t>
    </rPh>
    <phoneticPr fontId="2"/>
  </si>
  <si>
    <r>
      <t>39情報サービス業　</t>
    </r>
    <r>
      <rPr>
        <b/>
        <sz val="12.5"/>
        <rFont val="ＭＳ Ｐゴシック"/>
        <family val="3"/>
        <charset val="128"/>
      </rPr>
      <t>※ソフトウェア業、情報処理・提供サービス業除く</t>
    </r>
    <phoneticPr fontId="2"/>
  </si>
  <si>
    <t>フリガナ</t>
    <phoneticPr fontId="2"/>
  </si>
  <si>
    <t>代表者</t>
    <rPh sb="0" eb="1">
      <t>ダイ</t>
    </rPh>
    <rPh sb="1" eb="2">
      <t>ヒョウ</t>
    </rPh>
    <rPh sb="2" eb="3">
      <t>モノ</t>
    </rPh>
    <phoneticPr fontId="2"/>
  </si>
  <si>
    <r>
      <t>41映像・音声・文字情報制作業　</t>
    </r>
    <r>
      <rPr>
        <b/>
        <sz val="12.5"/>
        <color rgb="FFFF0000"/>
        <rFont val="ＭＳ Ｐゴシック"/>
        <family val="3"/>
        <charset val="128"/>
      </rPr>
      <t>※新聞業、出版業を除く</t>
    </r>
    <phoneticPr fontId="2"/>
  </si>
  <si>
    <t>名　　称</t>
    <rPh sb="0" eb="1">
      <t>ナ</t>
    </rPh>
    <rPh sb="3" eb="4">
      <t>ショウ</t>
    </rPh>
    <phoneticPr fontId="2"/>
  </si>
  <si>
    <t>氏　　名</t>
    <rPh sb="0" eb="1">
      <t>シ</t>
    </rPh>
    <rPh sb="3" eb="4">
      <t>メイ</t>
    </rPh>
    <phoneticPr fontId="2"/>
  </si>
  <si>
    <r>
      <t>69不動産賃貸業・管理業　</t>
    </r>
    <r>
      <rPr>
        <b/>
        <sz val="12.5"/>
        <color rgb="FFFF0000"/>
        <rFont val="ＭＳ Ｐゴシック"/>
        <family val="3"/>
        <charset val="128"/>
      </rPr>
      <t>※駐車場業のみ</t>
    </r>
    <phoneticPr fontId="2"/>
  </si>
  <si>
    <t>組織形態
（基準日時点）</t>
    <rPh sb="0" eb="2">
      <t>ソシキ</t>
    </rPh>
    <rPh sb="2" eb="4">
      <t>ケイタイ</t>
    </rPh>
    <rPh sb="6" eb="9">
      <t>キジュンビ</t>
    </rPh>
    <rPh sb="9" eb="11">
      <t>ジテン</t>
    </rPh>
    <phoneticPr fontId="2"/>
  </si>
  <si>
    <t>役　　職</t>
    <rPh sb="0" eb="1">
      <t>ヤク</t>
    </rPh>
    <rPh sb="3" eb="4">
      <t>ショク</t>
    </rPh>
    <phoneticPr fontId="2"/>
  </si>
  <si>
    <t>本　　　店
所　在　地</t>
    <rPh sb="0" eb="1">
      <t>ホン</t>
    </rPh>
    <rPh sb="4" eb="5">
      <t>ミセ</t>
    </rPh>
    <rPh sb="6" eb="7">
      <t>ショ</t>
    </rPh>
    <rPh sb="8" eb="9">
      <t>ザイ</t>
    </rPh>
    <rPh sb="10" eb="11">
      <t>チ</t>
    </rPh>
    <phoneticPr fontId="2"/>
  </si>
  <si>
    <t>〒</t>
    <phoneticPr fontId="2"/>
  </si>
  <si>
    <t>06総合工事業</t>
    <rPh sb="2" eb="4">
      <t>ソウゴウ</t>
    </rPh>
    <rPh sb="4" eb="7">
      <t>コウジギョウ</t>
    </rPh>
    <phoneticPr fontId="2"/>
  </si>
  <si>
    <t>55その他の卸売業</t>
    <rPh sb="4" eb="5">
      <t>タ</t>
    </rPh>
    <rPh sb="6" eb="9">
      <t>オロシウリギョウ</t>
    </rPh>
    <phoneticPr fontId="2"/>
  </si>
  <si>
    <t>ＵＲＬ</t>
    <phoneticPr fontId="2"/>
  </si>
  <si>
    <t>56各種商品小売業</t>
    <rPh sb="2" eb="4">
      <t>カクシュ</t>
    </rPh>
    <rPh sb="4" eb="6">
      <t>ショウヒン</t>
    </rPh>
    <rPh sb="6" eb="9">
      <t>コウリギョウ</t>
    </rPh>
    <phoneticPr fontId="2"/>
  </si>
  <si>
    <t>都内登記
所　在　地</t>
    <rPh sb="0" eb="2">
      <t>トナイ</t>
    </rPh>
    <rPh sb="2" eb="4">
      <t>トウキ</t>
    </rPh>
    <rPh sb="5" eb="6">
      <t>ショ</t>
    </rPh>
    <rPh sb="7" eb="8">
      <t>ザイ</t>
    </rPh>
    <rPh sb="9" eb="10">
      <t>チ</t>
    </rPh>
    <phoneticPr fontId="2"/>
  </si>
  <si>
    <t>57織物・衣服・身の回り品小売業</t>
    <rPh sb="2" eb="4">
      <t>オリモノ</t>
    </rPh>
    <rPh sb="5" eb="7">
      <t>イフク</t>
    </rPh>
    <rPh sb="8" eb="9">
      <t>ミ</t>
    </rPh>
    <rPh sb="10" eb="11">
      <t>マワ</t>
    </rPh>
    <rPh sb="12" eb="13">
      <t>ヒン</t>
    </rPh>
    <rPh sb="13" eb="16">
      <t>コウリギョウ</t>
    </rPh>
    <phoneticPr fontId="2"/>
  </si>
  <si>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2"/>
  </si>
  <si>
    <t>58飲食料品小売業</t>
    <rPh sb="2" eb="4">
      <t>インショク</t>
    </rPh>
    <rPh sb="4" eb="5">
      <t>リョウ</t>
    </rPh>
    <rPh sb="5" eb="6">
      <t>ヒン</t>
    </rPh>
    <rPh sb="6" eb="9">
      <t>コウリギョウ</t>
    </rPh>
    <phoneticPr fontId="2"/>
  </si>
  <si>
    <t>連　絡　先
所　在　地</t>
    <rPh sb="0" eb="1">
      <t>レン</t>
    </rPh>
    <rPh sb="2" eb="3">
      <t>ラク</t>
    </rPh>
    <rPh sb="4" eb="5">
      <t>サキ</t>
    </rPh>
    <rPh sb="6" eb="7">
      <t>ショ</t>
    </rPh>
    <rPh sb="8" eb="9">
      <t>ザイ</t>
    </rPh>
    <rPh sb="10" eb="11">
      <t>チ</t>
    </rPh>
    <phoneticPr fontId="2"/>
  </si>
  <si>
    <t>59機械器具小売業</t>
    <rPh sb="2" eb="6">
      <t>キカイキグ</t>
    </rPh>
    <rPh sb="6" eb="9">
      <t>コウリギョウ</t>
    </rPh>
    <phoneticPr fontId="2"/>
  </si>
  <si>
    <t>60その他小売業</t>
    <rPh sb="4" eb="5">
      <t>タ</t>
    </rPh>
    <rPh sb="5" eb="8">
      <t>コウリギョウ</t>
    </rPh>
    <phoneticPr fontId="2"/>
  </si>
  <si>
    <t>連　　　絡
担　当　者</t>
    <rPh sb="0" eb="1">
      <t>レン</t>
    </rPh>
    <rPh sb="4" eb="5">
      <t>カラメル</t>
    </rPh>
    <rPh sb="6" eb="7">
      <t>タン</t>
    </rPh>
    <rPh sb="8" eb="9">
      <t>トウ</t>
    </rPh>
    <rPh sb="10" eb="11">
      <t>モノ</t>
    </rPh>
    <phoneticPr fontId="2"/>
  </si>
  <si>
    <t>部署・役職</t>
    <rPh sb="0" eb="1">
      <t>ブ</t>
    </rPh>
    <rPh sb="1" eb="2">
      <t>ショ</t>
    </rPh>
    <rPh sb="3" eb="5">
      <t>ヤクショク</t>
    </rPh>
    <phoneticPr fontId="2"/>
  </si>
  <si>
    <t>61無店舗小売業</t>
    <rPh sb="2" eb="5">
      <t>ムテンポ</t>
    </rPh>
    <rPh sb="5" eb="8">
      <t>コウリギョウ</t>
    </rPh>
    <phoneticPr fontId="2"/>
  </si>
  <si>
    <t>E-mail</t>
    <phoneticPr fontId="2"/>
  </si>
  <si>
    <t>事業開始</t>
    <rPh sb="0" eb="1">
      <t>コト</t>
    </rPh>
    <rPh sb="1" eb="2">
      <t>ギョウ</t>
    </rPh>
    <rPh sb="2" eb="4">
      <t>カイシ</t>
    </rPh>
    <phoneticPr fontId="2"/>
  </si>
  <si>
    <t>創　　業</t>
    <rPh sb="0" eb="1">
      <t>キズ</t>
    </rPh>
    <rPh sb="3" eb="4">
      <t>ギョウ</t>
    </rPh>
    <phoneticPr fontId="2"/>
  </si>
  <si>
    <t>（和暦）</t>
    <rPh sb="1" eb="3">
      <t>ワレキ</t>
    </rPh>
    <phoneticPr fontId="2"/>
  </si>
  <si>
    <t>資　本　金</t>
    <rPh sb="0" eb="1">
      <t>シ</t>
    </rPh>
    <rPh sb="2" eb="3">
      <t>ホン</t>
    </rPh>
    <rPh sb="4" eb="5">
      <t>キン</t>
    </rPh>
    <phoneticPr fontId="2"/>
  </si>
  <si>
    <t>法人設立</t>
    <rPh sb="0" eb="1">
      <t>ホウ</t>
    </rPh>
    <rPh sb="1" eb="2">
      <t>ニン</t>
    </rPh>
    <rPh sb="2" eb="3">
      <t>セツ</t>
    </rPh>
    <rPh sb="3" eb="4">
      <t>タテ</t>
    </rPh>
    <phoneticPr fontId="2"/>
  </si>
  <si>
    <t>役　員　数</t>
    <rPh sb="0" eb="1">
      <t>ヤク</t>
    </rPh>
    <rPh sb="2" eb="3">
      <t>イン</t>
    </rPh>
    <rPh sb="4" eb="5">
      <t>スウ</t>
    </rPh>
    <phoneticPr fontId="2"/>
  </si>
  <si>
    <t>人（監査役を含む）</t>
    <phoneticPr fontId="2"/>
  </si>
  <si>
    <t>従 業 員 数</t>
    <rPh sb="0" eb="1">
      <t>ジュウ</t>
    </rPh>
    <rPh sb="2" eb="3">
      <t>ギョウ</t>
    </rPh>
    <rPh sb="4" eb="5">
      <t>イン</t>
    </rPh>
    <rPh sb="6" eb="7">
      <t>スウ</t>
    </rPh>
    <phoneticPr fontId="2"/>
  </si>
  <si>
    <t>人</t>
    <rPh sb="0" eb="1">
      <t>ニン</t>
    </rPh>
    <phoneticPr fontId="2"/>
  </si>
  <si>
    <t>(うち正社員</t>
    <rPh sb="3" eb="6">
      <t>セイシャイン</t>
    </rPh>
    <phoneticPr fontId="2"/>
  </si>
  <si>
    <t>人）</t>
    <rPh sb="0" eb="1">
      <t>ニン</t>
    </rPh>
    <phoneticPr fontId="2"/>
  </si>
  <si>
    <t>事業概要</t>
    <rPh sb="0" eb="2">
      <t>ジギョウ</t>
    </rPh>
    <rPh sb="2" eb="4">
      <t>ガイヨウ</t>
    </rPh>
    <phoneticPr fontId="2"/>
  </si>
  <si>
    <t>業種</t>
    <rPh sb="0" eb="2">
      <t>ギョウシュ</t>
    </rPh>
    <phoneticPr fontId="2"/>
  </si>
  <si>
    <t>大分類</t>
    <rPh sb="0" eb="3">
      <t>ダイブンルイ</t>
    </rPh>
    <phoneticPr fontId="2"/>
  </si>
  <si>
    <t>19ゴム製品製造業</t>
    <rPh sb="4" eb="9">
      <t>セイヒンセイゾウギョウ</t>
    </rPh>
    <phoneticPr fontId="2"/>
  </si>
  <si>
    <t>中分類</t>
    <rPh sb="0" eb="3">
      <t>チュウブンルイ</t>
    </rPh>
    <phoneticPr fontId="2"/>
  </si>
  <si>
    <t>千円</t>
    <rPh sb="0" eb="2">
      <t>センエン</t>
    </rPh>
    <phoneticPr fontId="2"/>
  </si>
  <si>
    <t>主要製品</t>
    <rPh sb="0" eb="2">
      <t>シュヨウ</t>
    </rPh>
    <rPh sb="2" eb="4">
      <t>セイヒン</t>
    </rPh>
    <phoneticPr fontId="2"/>
  </si>
  <si>
    <t>業績</t>
    <rPh sb="0" eb="2">
      <t>ギョウセキ</t>
    </rPh>
    <phoneticPr fontId="2"/>
  </si>
  <si>
    <t>直近</t>
    <rPh sb="0" eb="2">
      <t>チョッキン</t>
    </rPh>
    <phoneticPr fontId="2"/>
  </si>
  <si>
    <t>営業利益</t>
    <rPh sb="0" eb="2">
      <t>エイギョウ</t>
    </rPh>
    <rPh sb="2" eb="4">
      <t>リエキ</t>
    </rPh>
    <phoneticPr fontId="2"/>
  </si>
  <si>
    <t>経常利益</t>
    <rPh sb="0" eb="2">
      <t>ケイジョウ</t>
    </rPh>
    <rPh sb="2" eb="4">
      <t>リエキ</t>
    </rPh>
    <phoneticPr fontId="2"/>
  </si>
  <si>
    <t>前年度</t>
    <rPh sb="0" eb="2">
      <t>ゼンネン</t>
    </rPh>
    <rPh sb="2" eb="3">
      <t>ド</t>
    </rPh>
    <phoneticPr fontId="2"/>
  </si>
  <si>
    <t>前々年度</t>
    <rPh sb="0" eb="2">
      <t>ゼンゼン</t>
    </rPh>
    <rPh sb="2" eb="4">
      <t>ネンド</t>
    </rPh>
    <phoneticPr fontId="2"/>
  </si>
  <si>
    <t>２．助成事業の実施場所</t>
    <rPh sb="2" eb="4">
      <t>ジョセイ</t>
    </rPh>
    <rPh sb="4" eb="6">
      <t>ジギョウ</t>
    </rPh>
    <rPh sb="7" eb="9">
      <t>ジッシ</t>
    </rPh>
    <rPh sb="9" eb="11">
      <t>バショ</t>
    </rPh>
    <phoneticPr fontId="2"/>
  </si>
  <si>
    <t>名　　　　　称</t>
    <rPh sb="0" eb="1">
      <t>ナ</t>
    </rPh>
    <rPh sb="6" eb="7">
      <t>ショウ</t>
    </rPh>
    <phoneticPr fontId="2"/>
  </si>
  <si>
    <t>ＴＥＬ</t>
    <phoneticPr fontId="2"/>
  </si>
  <si>
    <t>所　　在　　地</t>
    <rPh sb="0" eb="1">
      <t>トコロ</t>
    </rPh>
    <rPh sb="3" eb="4">
      <t>ザイ</t>
    </rPh>
    <rPh sb="6" eb="7">
      <t>チ</t>
    </rPh>
    <phoneticPr fontId="2"/>
  </si>
  <si>
    <t>最　　寄　　駅</t>
    <rPh sb="0" eb="1">
      <t>サイ</t>
    </rPh>
    <rPh sb="3" eb="4">
      <t>ヤドリキ</t>
    </rPh>
    <rPh sb="6" eb="7">
      <t>エキ</t>
    </rPh>
    <phoneticPr fontId="2"/>
  </si>
  <si>
    <t>路　線　名</t>
    <rPh sb="0" eb="1">
      <t>ミチ</t>
    </rPh>
    <rPh sb="2" eb="3">
      <t>セン</t>
    </rPh>
    <rPh sb="4" eb="5">
      <t>メイ</t>
    </rPh>
    <phoneticPr fontId="2"/>
  </si>
  <si>
    <t>線</t>
    <rPh sb="0" eb="1">
      <t>セン</t>
    </rPh>
    <phoneticPr fontId="2"/>
  </si>
  <si>
    <t>駅　　名</t>
    <rPh sb="0" eb="1">
      <t>エキ</t>
    </rPh>
    <rPh sb="3" eb="4">
      <t>メイ</t>
    </rPh>
    <phoneticPr fontId="2"/>
  </si>
  <si>
    <r>
      <t>39情報サービス業　</t>
    </r>
    <r>
      <rPr>
        <b/>
        <sz val="12.5"/>
        <color rgb="FFFF0000"/>
        <rFont val="ＭＳ Ｐゴシック"/>
        <family val="3"/>
        <charset val="128"/>
      </rPr>
      <t>※ソフトウェア業、情報処理・提供サービス業含む</t>
    </r>
    <phoneticPr fontId="2"/>
  </si>
  <si>
    <r>
      <t>41映像・音声・文字情報制作業　</t>
    </r>
    <r>
      <rPr>
        <b/>
        <sz val="12.5"/>
        <color rgb="FFFF0000"/>
        <rFont val="ＭＳ Ｐゴシック"/>
        <family val="3"/>
        <charset val="128"/>
      </rPr>
      <t>※新聞業、出版業含む</t>
    </r>
    <phoneticPr fontId="2"/>
  </si>
  <si>
    <r>
      <t>69不動産賃貸業・管理業　</t>
    </r>
    <r>
      <rPr>
        <b/>
        <sz val="12.5"/>
        <color rgb="FFFF0000"/>
        <rFont val="ＭＳ Ｐゴシック"/>
        <family val="3"/>
        <charset val="128"/>
      </rPr>
      <t>※駐車場業以外全て</t>
    </r>
    <phoneticPr fontId="2"/>
  </si>
  <si>
    <r>
      <t>（</t>
    </r>
    <r>
      <rPr>
        <sz val="8"/>
        <rFont val="ＭＳ ゴシック"/>
        <family val="3"/>
        <charset val="128"/>
      </rPr>
      <t>公開番号または登録番号等</t>
    </r>
    <rPh sb="1" eb="3">
      <t>コウカイ</t>
    </rPh>
    <rPh sb="3" eb="5">
      <t>バンゴウ</t>
    </rPh>
    <rPh sb="8" eb="10">
      <t>トウロク</t>
    </rPh>
    <rPh sb="10" eb="12">
      <t>バンゴウ</t>
    </rPh>
    <rPh sb="12" eb="13">
      <t>トウ</t>
    </rPh>
    <phoneticPr fontId="1"/>
  </si>
  <si>
    <t>）</t>
    <phoneticPr fontId="2"/>
  </si>
  <si>
    <t>１６．本事業遂行あたっての法令順守、環境配慮、安全性確保への取り組み</t>
    <rPh sb="3" eb="6">
      <t>ホンジギョウ</t>
    </rPh>
    <rPh sb="6" eb="8">
      <t>スイコウ</t>
    </rPh>
    <rPh sb="13" eb="17">
      <t>ホウレイジュンシュ</t>
    </rPh>
    <rPh sb="18" eb="22">
      <t>カンキョウハイリョ</t>
    </rPh>
    <rPh sb="23" eb="26">
      <t>アンゼンセイ</t>
    </rPh>
    <rPh sb="26" eb="28">
      <t>カクホ</t>
    </rPh>
    <rPh sb="30" eb="31">
      <t>ト</t>
    </rPh>
    <rPh sb="32" eb="33">
      <t>ク</t>
    </rPh>
    <phoneticPr fontId="79"/>
  </si>
  <si>
    <t>（１）本事業遂行にあたっての法令遵守、環境配慮、安全性確保への取り組み
　　※　主に以下の点について記入してください
　　（ア）本開発又は改良の成果物に対する安全性対策
　　（イ）本開発又は改良を含む従来の企業活動における法令遵守への取り組み
　　その他必要に応じ各自で説明項目を追加して下さい</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rPh sb="50" eb="52">
      <t>キニュウ</t>
    </rPh>
    <rPh sb="117" eb="118">
      <t>ト</t>
    </rPh>
    <rPh sb="119" eb="120">
      <t>ク</t>
    </rPh>
    <phoneticPr fontId="79"/>
  </si>
  <si>
    <t>No.</t>
    <phoneticPr fontId="79"/>
  </si>
  <si>
    <t>製品の製造・販売、及びサービスの提供に
必要な資格・許認可など</t>
    <rPh sb="0" eb="2">
      <t>セイヒン</t>
    </rPh>
    <rPh sb="3" eb="5">
      <t>セイゾウ</t>
    </rPh>
    <rPh sb="6" eb="8">
      <t>ハンバイ</t>
    </rPh>
    <rPh sb="9" eb="10">
      <t>オヨ</t>
    </rPh>
    <rPh sb="16" eb="18">
      <t>テイキョウ</t>
    </rPh>
    <rPh sb="20" eb="22">
      <t>ヒツヨウ</t>
    </rPh>
    <rPh sb="23" eb="25">
      <t>シカク</t>
    </rPh>
    <rPh sb="26" eb="29">
      <t>キョニンカ</t>
    </rPh>
    <phoneticPr fontId="79"/>
  </si>
  <si>
    <t>申請・届出が
必要なタイミング</t>
    <rPh sb="0" eb="2">
      <t>シンセイ</t>
    </rPh>
    <rPh sb="3" eb="5">
      <t>トドケデ</t>
    </rPh>
    <rPh sb="7" eb="9">
      <t>ヒツヨウ</t>
    </rPh>
    <phoneticPr fontId="79"/>
  </si>
  <si>
    <t>申請・届出予定日
（取得済みの場合は取得日）</t>
    <rPh sb="0" eb="2">
      <t>シンセイ</t>
    </rPh>
    <rPh sb="3" eb="5">
      <t>トドケデ</t>
    </rPh>
    <rPh sb="5" eb="8">
      <t>ヨテイビ</t>
    </rPh>
    <rPh sb="10" eb="13">
      <t>シュトクズ</t>
    </rPh>
    <rPh sb="15" eb="17">
      <t>バアイ</t>
    </rPh>
    <rPh sb="18" eb="21">
      <t>シュトクビ</t>
    </rPh>
    <phoneticPr fontId="79"/>
  </si>
  <si>
    <t>年</t>
    <rPh sb="0" eb="1">
      <t>ネン</t>
    </rPh>
    <phoneticPr fontId="79"/>
  </si>
  <si>
    <t>月</t>
    <rPh sb="0" eb="1">
      <t>ツキ</t>
    </rPh>
    <phoneticPr fontId="79"/>
  </si>
  <si>
    <t>日</t>
    <rPh sb="0" eb="1">
      <t>ヒ</t>
    </rPh>
    <phoneticPr fontId="79"/>
  </si>
  <si>
    <t>　※　事業の実施にあたり許認可等が不要である場合は、その旨を確認し、確認内容を以下に記載してください
　　　（確認した内容・日時・確認先・担当部署）</t>
    <rPh sb="55" eb="57">
      <t>カクニン</t>
    </rPh>
    <rPh sb="59" eb="61">
      <t>ナイヨウ</t>
    </rPh>
    <rPh sb="62" eb="64">
      <t>ニチジ</t>
    </rPh>
    <rPh sb="65" eb="68">
      <t>カクニンサキ</t>
    </rPh>
    <rPh sb="69" eb="73">
      <t>タントウブショ</t>
    </rPh>
    <phoneticPr fontId="79"/>
  </si>
  <si>
    <t>17．専門用語の解説　※必要な場合は記入</t>
    <rPh sb="3" eb="5">
      <t>センモン</t>
    </rPh>
    <rPh sb="5" eb="7">
      <t>ヨウゴ</t>
    </rPh>
    <rPh sb="8" eb="10">
      <t>カイセツ</t>
    </rPh>
    <rPh sb="12" eb="14">
      <t>ヒツヨウ</t>
    </rPh>
    <rPh sb="15" eb="17">
      <t>バアイ</t>
    </rPh>
    <rPh sb="18" eb="20">
      <t>キニュウ</t>
    </rPh>
    <phoneticPr fontId="79"/>
  </si>
  <si>
    <t>18．資金計画</t>
    <rPh sb="3" eb="5">
      <t>シキン</t>
    </rPh>
    <phoneticPr fontId="79"/>
  </si>
  <si>
    <t xml:space="preserve">（単位：円） </t>
    <phoneticPr fontId="79"/>
  </si>
  <si>
    <t>助成対象経費</t>
    <rPh sb="0" eb="2">
      <t>ジョセイ</t>
    </rPh>
    <rPh sb="2" eb="4">
      <t>タイショウ</t>
    </rPh>
    <rPh sb="4" eb="6">
      <t>ケイヒ</t>
    </rPh>
    <phoneticPr fontId="86"/>
  </si>
  <si>
    <t>備考</t>
    <rPh sb="0" eb="2">
      <t>ビコウ</t>
    </rPh>
    <phoneticPr fontId="79"/>
  </si>
  <si>
    <t>（税込）</t>
    <phoneticPr fontId="79"/>
  </si>
  <si>
    <t>（税抜）</t>
    <phoneticPr fontId="79"/>
  </si>
  <si>
    <t xml:space="preserve">(千円未満切捨) </t>
    <phoneticPr fontId="79"/>
  </si>
  <si>
    <t>開発・改良フェーズ</t>
    <rPh sb="0" eb="2">
      <t>カイハツ</t>
    </rPh>
    <phoneticPr fontId="79"/>
  </si>
  <si>
    <t>開発・改良費</t>
    <rPh sb="0" eb="2">
      <t>カイハツ</t>
    </rPh>
    <rPh sb="3" eb="6">
      <t>カイリョウヒ</t>
    </rPh>
    <phoneticPr fontId="79"/>
  </si>
  <si>
    <t>ここに修正額を記入</t>
    <rPh sb="3" eb="6">
      <t>シュウセイガク</t>
    </rPh>
    <rPh sb="7" eb="9">
      <t>キニュウ</t>
    </rPh>
    <phoneticPr fontId="79"/>
  </si>
  <si>
    <t>内　訳</t>
    <phoneticPr fontId="79"/>
  </si>
  <si>
    <t>(2)機械装置・工具器具備品費</t>
    <rPh sb="12" eb="14">
      <t>ビヒン</t>
    </rPh>
    <phoneticPr fontId="79"/>
  </si>
  <si>
    <t>(7)規格認証・登録費</t>
    <rPh sb="8" eb="10">
      <t>トウロク</t>
    </rPh>
    <phoneticPr fontId="79"/>
  </si>
  <si>
    <t>製品・サービスを検証・モニタリングするための経費</t>
    <rPh sb="0" eb="2">
      <t>セイヒン</t>
    </rPh>
    <rPh sb="8" eb="10">
      <t>ケンショウ</t>
    </rPh>
    <rPh sb="22" eb="24">
      <t>ケイヒ</t>
    </rPh>
    <phoneticPr fontId="79"/>
  </si>
  <si>
    <t>内訳</t>
    <phoneticPr fontId="79"/>
  </si>
  <si>
    <t>(8)展示会等参加費</t>
    <rPh sb="3" eb="6">
      <t>テンジカイ</t>
    </rPh>
    <rPh sb="6" eb="7">
      <t>トウ</t>
    </rPh>
    <rPh sb="7" eb="10">
      <t>サンカヒ</t>
    </rPh>
    <phoneticPr fontId="81"/>
  </si>
  <si>
    <t>（８）－</t>
    <phoneticPr fontId="79"/>
  </si>
  <si>
    <t>(9)広告・宣伝費</t>
    <rPh sb="3" eb="5">
      <t>コウコク</t>
    </rPh>
    <rPh sb="6" eb="9">
      <t>センデンヒ</t>
    </rPh>
    <phoneticPr fontId="81"/>
  </si>
  <si>
    <t>（９）－</t>
    <phoneticPr fontId="79"/>
  </si>
  <si>
    <t>開発・改良フェーズ計①</t>
    <rPh sb="0" eb="2">
      <t>カイハツ</t>
    </rPh>
    <rPh sb="3" eb="5">
      <t>カイリョウ</t>
    </rPh>
    <rPh sb="9" eb="10">
      <t>ケイ</t>
    </rPh>
    <phoneticPr fontId="79"/>
  </si>
  <si>
    <t>設備投資・事業環境整備フェーズ</t>
    <rPh sb="0" eb="2">
      <t>セツビ</t>
    </rPh>
    <rPh sb="2" eb="4">
      <t>トウシ</t>
    </rPh>
    <rPh sb="5" eb="7">
      <t>ジギョウ</t>
    </rPh>
    <rPh sb="7" eb="9">
      <t>カンキョウ</t>
    </rPh>
    <rPh sb="9" eb="11">
      <t>セイビ</t>
    </rPh>
    <phoneticPr fontId="79"/>
  </si>
  <si>
    <t>設備投資・事業環境整備費</t>
    <rPh sb="0" eb="4">
      <t>セツビトウシ</t>
    </rPh>
    <rPh sb="5" eb="7">
      <t>ジギョウ</t>
    </rPh>
    <rPh sb="7" eb="9">
      <t>カンキョウ</t>
    </rPh>
    <rPh sb="9" eb="11">
      <t>セイビ</t>
    </rPh>
    <rPh sb="11" eb="12">
      <t>ヒ</t>
    </rPh>
    <phoneticPr fontId="79"/>
  </si>
  <si>
    <t>内　訳</t>
    <rPh sb="0" eb="1">
      <t>ウチ</t>
    </rPh>
    <rPh sb="2" eb="3">
      <t>ヤク</t>
    </rPh>
    <phoneticPr fontId="79"/>
  </si>
  <si>
    <t>(10)機械装置・工具器具備品費</t>
    <rPh sb="4" eb="8">
      <t>キカイソウチ</t>
    </rPh>
    <rPh sb="9" eb="13">
      <t>コウグキグ</t>
    </rPh>
    <rPh sb="13" eb="16">
      <t>ビヒンヒ</t>
    </rPh>
    <phoneticPr fontId="81"/>
  </si>
  <si>
    <t>（１０）－</t>
    <phoneticPr fontId="79"/>
  </si>
  <si>
    <t>(11)店舗新装・改装工事費</t>
    <rPh sb="4" eb="8">
      <t>テンポシンソウ</t>
    </rPh>
    <rPh sb="9" eb="14">
      <t>カイソウコウジヒ</t>
    </rPh>
    <phoneticPr fontId="81"/>
  </si>
  <si>
    <t>（１１）－</t>
    <phoneticPr fontId="79"/>
  </si>
  <si>
    <t>(12)店舗賃借料</t>
    <phoneticPr fontId="79"/>
  </si>
  <si>
    <t>（１２）－</t>
    <phoneticPr fontId="79"/>
  </si>
  <si>
    <t>(13)委託・外注費</t>
    <rPh sb="4" eb="6">
      <t>イタク</t>
    </rPh>
    <rPh sb="7" eb="10">
      <t>ガイチュウヒ</t>
    </rPh>
    <phoneticPr fontId="89"/>
  </si>
  <si>
    <t>（１３）－</t>
    <phoneticPr fontId="79"/>
  </si>
  <si>
    <t>設備投資・事業環境整備フェーズ計②</t>
    <rPh sb="0" eb="2">
      <t>セツビ</t>
    </rPh>
    <rPh sb="2" eb="4">
      <t>トウシ</t>
    </rPh>
    <rPh sb="5" eb="7">
      <t>ジギョウ</t>
    </rPh>
    <rPh sb="7" eb="9">
      <t>カンキョウ</t>
    </rPh>
    <rPh sb="9" eb="11">
      <t>セイビ</t>
    </rPh>
    <rPh sb="15" eb="16">
      <t>ケイ</t>
    </rPh>
    <phoneticPr fontId="79"/>
  </si>
  <si>
    <t xml:space="preserve">その他助成対象外経費　 </t>
    <phoneticPr fontId="79"/>
  </si>
  <si>
    <t>合　　計</t>
    <rPh sb="0" eb="1">
      <t>ゴウ</t>
    </rPh>
    <rPh sb="3" eb="4">
      <t>ケイ</t>
    </rPh>
    <phoneticPr fontId="79"/>
  </si>
  <si>
    <t>助成金交付申請額の合計</t>
    <rPh sb="0" eb="8">
      <t>ジョセイキンコウフシンセイガク</t>
    </rPh>
    <rPh sb="9" eb="11">
      <t>ゴウケイ</t>
    </rPh>
    <phoneticPr fontId="79"/>
  </si>
  <si>
    <t>①+②+③</t>
    <phoneticPr fontId="79"/>
  </si>
  <si>
    <t>円</t>
    <rPh sb="0" eb="1">
      <t>エン</t>
    </rPh>
    <phoneticPr fontId="79"/>
  </si>
  <si>
    <t>助成事業に要する経費の合計</t>
    <rPh sb="0" eb="4">
      <t>ジョセイジギョウ</t>
    </rPh>
    <rPh sb="5" eb="6">
      <t>ヨウ</t>
    </rPh>
    <rPh sb="8" eb="10">
      <t>ケイヒ</t>
    </rPh>
    <rPh sb="11" eb="13">
      <t>ゴウケイ</t>
    </rPh>
    <phoneticPr fontId="79"/>
  </si>
  <si>
    <t>資金調達内訳の合計</t>
    <rPh sb="0" eb="4">
      <t>シキンチョウタツ</t>
    </rPh>
    <rPh sb="4" eb="6">
      <t>ウチワケ</t>
    </rPh>
    <rPh sb="7" eb="9">
      <t>ゴウケイ</t>
    </rPh>
    <phoneticPr fontId="79"/>
  </si>
  <si>
    <t>　その他（　　　　　　   　　　　）</t>
    <phoneticPr fontId="79"/>
  </si>
  <si>
    <t>注１</t>
    <rPh sb="0" eb="1">
      <t>チュウ</t>
    </rPh>
    <phoneticPr fontId="79"/>
  </si>
  <si>
    <t>「助成事業に要する経費」には、当該開発・改良を遂行するために必要な経費を記入してください。</t>
    <phoneticPr fontId="79"/>
  </si>
  <si>
    <t>注２</t>
    <rPh sb="0" eb="1">
      <t>チュウ</t>
    </rPh>
    <phoneticPr fontId="79"/>
  </si>
  <si>
    <t>「助成対象経費」には、「助成事業に要する経費」から消費税、振込手数料、通信費、光熱費等の間接経費を除いたものを記入してください。</t>
    <phoneticPr fontId="79"/>
  </si>
  <si>
    <t>注３</t>
    <rPh sb="0" eb="1">
      <t>チュウ</t>
    </rPh>
    <phoneticPr fontId="79"/>
  </si>
  <si>
    <t>「助成金交付申請額」とは、「助成対象経費」のうち、助成金の交付を希望する額で「助成対象経費」に助成率の２／３を乗じた金額（千円未満切り捨て）で、かつ助成限度額以内となります。</t>
    <phoneticPr fontId="79"/>
  </si>
  <si>
    <t>注４</t>
    <rPh sb="0" eb="1">
      <t>チュウ</t>
    </rPh>
    <phoneticPr fontId="79"/>
  </si>
  <si>
    <t>助成事業の開発・改良に直接従事する人件費のみ申請ができます。助成金交付申請額は、500万円が上限となります。直接人件費のみを申請する場合も同様です。</t>
    <phoneticPr fontId="79"/>
  </si>
  <si>
    <t>注５</t>
    <rPh sb="0" eb="1">
      <t>チュウ</t>
    </rPh>
    <phoneticPr fontId="79"/>
  </si>
  <si>
    <t>展示会等参加費と広告・宣伝費の助成金交付申請額は、合計で150万円が上限です。</t>
    <rPh sb="11" eb="13">
      <t>センデン</t>
    </rPh>
    <phoneticPr fontId="79"/>
  </si>
  <si>
    <t>注６</t>
    <rPh sb="0" eb="1">
      <t>チュウ</t>
    </rPh>
    <phoneticPr fontId="79"/>
  </si>
  <si>
    <t>店舗賃借料の助成金交付申請額は、30万円（15万円／1か月）が上限です。</t>
    <rPh sb="0" eb="5">
      <t>テンポチンシャクリョウ</t>
    </rPh>
    <rPh sb="6" eb="14">
      <t>ジョセイキンコウフシンセイガク</t>
    </rPh>
    <rPh sb="18" eb="20">
      <t>マンエン</t>
    </rPh>
    <rPh sb="23" eb="25">
      <t>マンエン</t>
    </rPh>
    <rPh sb="31" eb="33">
      <t>ジョウゲン</t>
    </rPh>
    <phoneticPr fontId="79"/>
  </si>
  <si>
    <t>注７</t>
    <rPh sb="0" eb="1">
      <t>チュウ</t>
    </rPh>
    <phoneticPr fontId="79"/>
  </si>
  <si>
    <t>「助成事業交付申請額」合計が上限の750万円を超える場合は、各経費区分内訳(1)～(13)を合計して750万円となるようにいずれかの経費区分を調整してください。「助成対象経費」は、調整不要でそのままの金額としてください。</t>
    <phoneticPr fontId="79"/>
  </si>
  <si>
    <t>注８</t>
    <rPh sb="0" eb="1">
      <t>チュウ</t>
    </rPh>
    <phoneticPr fontId="79"/>
  </si>
  <si>
    <t>「助成事業に要する経費」と「資金調達金額」の合計が一致するように記入してください。</t>
    <phoneticPr fontId="79"/>
  </si>
  <si>
    <t>【開発・改良フェーズ：開発・改良費】</t>
    <rPh sb="11" eb="13">
      <t>カイハツ</t>
    </rPh>
    <rPh sb="14" eb="17">
      <t>カイリョウヒ</t>
    </rPh>
    <phoneticPr fontId="79"/>
  </si>
  <si>
    <t>１９．資金支出明細</t>
    <rPh sb="3" eb="5">
      <t>シキン</t>
    </rPh>
    <rPh sb="5" eb="7">
      <t>シシュツ</t>
    </rPh>
    <rPh sb="7" eb="9">
      <t>メイサイ</t>
    </rPh>
    <phoneticPr fontId="86"/>
  </si>
  <si>
    <t>＜開発・改良フェーズ＞</t>
    <rPh sb="1" eb="3">
      <t>カイハツ</t>
    </rPh>
    <phoneticPr fontId="86"/>
  </si>
  <si>
    <t>　※　製品・サービスの一部として構成または組み込まれる部品等は、原材料・副資材費に計上してください。</t>
    <rPh sb="3" eb="5">
      <t>セイヒン</t>
    </rPh>
    <phoneticPr fontId="79"/>
  </si>
  <si>
    <r>
      <t>　※　自企業専用仕様の特注部品等の製作を外部委託する場合は、「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4" eb="6">
      <t>キギョウ</t>
    </rPh>
    <rPh sb="11" eb="13">
      <t>トクチュウ</t>
    </rPh>
    <rPh sb="13" eb="15">
      <t>ブヒン</t>
    </rPh>
    <rPh sb="15" eb="16">
      <t>トウ</t>
    </rPh>
    <rPh sb="17" eb="19">
      <t>セイサク</t>
    </rPh>
    <rPh sb="20" eb="22">
      <t>ガイブ</t>
    </rPh>
    <rPh sb="22" eb="24">
      <t>イタク</t>
    </rPh>
    <rPh sb="26" eb="28">
      <t>バアイ</t>
    </rPh>
    <rPh sb="34" eb="36">
      <t>イタク</t>
    </rPh>
    <rPh sb="37" eb="39">
      <t>ガイチュウ</t>
    </rPh>
    <rPh sb="39" eb="40">
      <t>ヒ</t>
    </rPh>
    <rPh sb="42" eb="44">
      <t>ケイジョウ</t>
    </rPh>
    <phoneticPr fontId="55"/>
  </si>
  <si>
    <r>
      <t>　※　試作金型に係る費用は、「</t>
    </r>
    <r>
      <rPr>
        <b/>
        <sz val="10"/>
        <color rgb="FF000000"/>
        <rFont val="ＭＳ Ｐゴシック"/>
        <family val="3"/>
        <charset val="128"/>
      </rPr>
      <t>（２）機械装置・工具器具備品費</t>
    </r>
    <r>
      <rPr>
        <sz val="10"/>
        <color rgb="FF000000"/>
        <rFont val="ＭＳ Ｐゴシック"/>
        <family val="3"/>
        <charset val="128"/>
      </rPr>
      <t>」に計上してください。</t>
    </r>
    <rPh sb="3" eb="5">
      <t>シサク</t>
    </rPh>
    <rPh sb="5" eb="7">
      <t>カナガタ</t>
    </rPh>
    <rPh sb="8" eb="9">
      <t>カカ</t>
    </rPh>
    <rPh sb="10" eb="12">
      <t>ヒヨウ</t>
    </rPh>
    <rPh sb="18" eb="20">
      <t>キカイ</t>
    </rPh>
    <rPh sb="20" eb="22">
      <t>ソウチ</t>
    </rPh>
    <rPh sb="23" eb="25">
      <t>コウグ</t>
    </rPh>
    <rPh sb="25" eb="27">
      <t>キグ</t>
    </rPh>
    <rPh sb="27" eb="29">
      <t>ビヒン</t>
    </rPh>
    <rPh sb="29" eb="30">
      <t>ヒ</t>
    </rPh>
    <rPh sb="32" eb="34">
      <t>ケイジョウ</t>
    </rPh>
    <phoneticPr fontId="55"/>
  </si>
  <si>
    <t>経費
番号</t>
    <rPh sb="0" eb="2">
      <t>ケイヒ</t>
    </rPh>
    <rPh sb="3" eb="4">
      <t>バン</t>
    </rPh>
    <rPh sb="4" eb="5">
      <t>ゴウ</t>
    </rPh>
    <phoneticPr fontId="48"/>
  </si>
  <si>
    <t>　※　リース・レンタルの場合は、(B)に助成実施期間内の月数×月額リース料･レンタル料の合計金額(税抜)を計上してください。</t>
    <phoneticPr fontId="79"/>
  </si>
  <si>
    <r>
      <t>　※　試作金型に係る経費は、「</t>
    </r>
    <r>
      <rPr>
        <b/>
        <sz val="10"/>
        <rFont val="ＭＳ Ｐゴシック"/>
        <family val="3"/>
        <charset val="128"/>
      </rPr>
      <t>(３) 委託・外注費</t>
    </r>
    <r>
      <rPr>
        <sz val="10"/>
        <rFont val="ＭＳ Ｐゴシック"/>
        <family val="3"/>
        <charset val="128"/>
      </rPr>
      <t>」ではなく「</t>
    </r>
    <r>
      <rPr>
        <b/>
        <sz val="10"/>
        <rFont val="ＭＳ Ｐゴシック"/>
        <family val="3"/>
        <charset val="128"/>
      </rPr>
      <t>(２)機械装置・工具器具備品費</t>
    </r>
    <r>
      <rPr>
        <sz val="10"/>
        <rFont val="ＭＳ Ｐゴシック"/>
        <family val="3"/>
        <charset val="128"/>
      </rPr>
      <t>」に計上してください。</t>
    </r>
    <rPh sb="3" eb="5">
      <t>シサク</t>
    </rPh>
    <rPh sb="5" eb="7">
      <t>カナガタ</t>
    </rPh>
    <rPh sb="8" eb="9">
      <t>カカワ</t>
    </rPh>
    <rPh sb="10" eb="12">
      <t>ケイヒ</t>
    </rPh>
    <rPh sb="19" eb="21">
      <t>イタク</t>
    </rPh>
    <rPh sb="22" eb="24">
      <t>ガイチュウ</t>
    </rPh>
    <rPh sb="24" eb="25">
      <t>ヒ</t>
    </rPh>
    <rPh sb="34" eb="36">
      <t>キカイ</t>
    </rPh>
    <rPh sb="36" eb="38">
      <t>ソウチ</t>
    </rPh>
    <rPh sb="39" eb="41">
      <t>コウグ</t>
    </rPh>
    <rPh sb="41" eb="43">
      <t>キグ</t>
    </rPh>
    <rPh sb="43" eb="45">
      <t>ビヒン</t>
    </rPh>
    <rPh sb="45" eb="46">
      <t>ヒ</t>
    </rPh>
    <rPh sb="48" eb="50">
      <t>ケイジョウ</t>
    </rPh>
    <phoneticPr fontId="79"/>
  </si>
  <si>
    <t>品　名</t>
    <rPh sb="0" eb="1">
      <t>ヒン</t>
    </rPh>
    <rPh sb="2" eb="3">
      <t>メイ</t>
    </rPh>
    <phoneticPr fontId="79"/>
  </si>
  <si>
    <t>用　途</t>
    <rPh sb="0" eb="1">
      <t>ヨウ</t>
    </rPh>
    <rPh sb="2" eb="3">
      <t>ト</t>
    </rPh>
    <phoneticPr fontId="79"/>
  </si>
  <si>
    <t>調達
方法</t>
    <rPh sb="0" eb="2">
      <t>チョウタツ</t>
    </rPh>
    <rPh sb="3" eb="5">
      <t>ホウホウ</t>
    </rPh>
    <phoneticPr fontId="79"/>
  </si>
  <si>
    <t>ﾘｰｽ・
ﾚﾝﾀﾙ
期間（月）</t>
    <rPh sb="10" eb="12">
      <t>キカン</t>
    </rPh>
    <rPh sb="13" eb="14">
      <t>ツキ</t>
    </rPh>
    <phoneticPr fontId="79"/>
  </si>
  <si>
    <t>数量
(A)</t>
    <rPh sb="0" eb="2">
      <t>スウリョウマタ2</t>
    </rPh>
    <phoneticPr fontId="79"/>
  </si>
  <si>
    <t>単位</t>
    <rPh sb="0" eb="2">
      <t>タンイ</t>
    </rPh>
    <phoneticPr fontId="79"/>
  </si>
  <si>
    <t>購入単価
又は
ﾘｰｽ･ﾚﾝﾀﾙ料
合計（税抜）
(B)</t>
    <rPh sb="0" eb="2">
      <t>コウニュウ</t>
    </rPh>
    <rPh sb="2" eb="4">
      <t>タンカ</t>
    </rPh>
    <rPh sb="5" eb="6">
      <t>マタ</t>
    </rPh>
    <rPh sb="16" eb="17">
      <t>リョウ</t>
    </rPh>
    <rPh sb="18" eb="20">
      <t>ゴウケイ</t>
    </rPh>
    <rPh sb="21" eb="23">
      <t>ゼイヌキ</t>
    </rPh>
    <phoneticPr fontId="79"/>
  </si>
  <si>
    <t>助成事業に
要する経費
（税込）</t>
    <rPh sb="0" eb="2">
      <t>ジョセイ</t>
    </rPh>
    <rPh sb="2" eb="4">
      <t>ジギョウ</t>
    </rPh>
    <rPh sb="6" eb="7">
      <t>ヨウ</t>
    </rPh>
    <rPh sb="9" eb="11">
      <t>ケイヒ</t>
    </rPh>
    <rPh sb="13" eb="15">
      <t>ゼイコミ</t>
    </rPh>
    <phoneticPr fontId="79"/>
  </si>
  <si>
    <t>購入先又は
ﾘｰｽ･ﾚﾝﾀﾙ先
事業者名</t>
    <rPh sb="0" eb="2">
      <t>コウニュウ</t>
    </rPh>
    <rPh sb="2" eb="3">
      <t>サキ</t>
    </rPh>
    <rPh sb="3" eb="4">
      <t>マタ</t>
    </rPh>
    <rPh sb="16" eb="18">
      <t>ジギョウ</t>
    </rPh>
    <rPh sb="18" eb="19">
      <t>シャ</t>
    </rPh>
    <rPh sb="19" eb="20">
      <t>メイ</t>
    </rPh>
    <phoneticPr fontId="48"/>
  </si>
  <si>
    <t>計</t>
    <rPh sb="0" eb="1">
      <t>ケイ</t>
    </rPh>
    <phoneticPr fontId="79"/>
  </si>
  <si>
    <r>
      <t>　「</t>
    </r>
    <r>
      <rPr>
        <b/>
        <sz val="10"/>
        <color rgb="FF000000"/>
        <rFont val="ＭＳ Ｐゴシック"/>
        <family val="3"/>
        <charset val="128"/>
      </rPr>
      <t>（２）機械装置・工具器具備品費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5" eb="7">
      <t>キカイ</t>
    </rPh>
    <rPh sb="7" eb="9">
      <t>ソウチ</t>
    </rPh>
    <rPh sb="10" eb="12">
      <t>コウグ</t>
    </rPh>
    <rPh sb="12" eb="14">
      <t>キグ</t>
    </rPh>
    <rPh sb="14" eb="16">
      <t>ビヒン</t>
    </rPh>
    <rPh sb="16" eb="17">
      <t>ヒ</t>
    </rPh>
    <rPh sb="19" eb="21">
      <t>ケイジョウ</t>
    </rPh>
    <rPh sb="24" eb="25">
      <t>ケン</t>
    </rPh>
    <rPh sb="29" eb="31">
      <t>タンカ</t>
    </rPh>
    <rPh sb="32" eb="34">
      <t>ゼイヌキ</t>
    </rPh>
    <rPh sb="37" eb="41">
      <t>マンエンイジョウ</t>
    </rPh>
    <rPh sb="42" eb="45">
      <t>コウニュウヒン</t>
    </rPh>
    <rPh sb="49" eb="51">
      <t>キニュウ</t>
    </rPh>
    <phoneticPr fontId="55"/>
  </si>
  <si>
    <r>
      <t>　また、</t>
    </r>
    <r>
      <rPr>
        <b/>
        <u/>
        <sz val="10"/>
        <color rgb="FF000000"/>
        <rFont val="ＭＳ Ｐゴシック"/>
        <family val="3"/>
        <charset val="128"/>
      </rPr>
      <t>１件あたりの単価が税抜100万円以上の購入品</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27" eb="29">
      <t>バアイ</t>
    </rPh>
    <rPh sb="42" eb="44">
      <t>テイシュツ</t>
    </rPh>
    <phoneticPr fontId="55"/>
  </si>
  <si>
    <r>
      <t>見積金額
（</t>
    </r>
    <r>
      <rPr>
        <u/>
        <sz val="10"/>
        <color rgb="FF000000"/>
        <rFont val="ＭＳ Ｐゴシック"/>
        <family val="3"/>
        <charset val="128"/>
      </rPr>
      <t>１件あたりの単価が税抜100万円以上の場合は原則２者以上</t>
    </r>
    <r>
      <rPr>
        <sz val="10"/>
        <color rgb="FF000000"/>
        <rFont val="ＭＳ Ｐゴシック"/>
        <family val="3"/>
        <charset val="128"/>
      </rPr>
      <t>）</t>
    </r>
    <rPh sb="0" eb="2">
      <t>ミツ</t>
    </rPh>
    <rPh sb="2" eb="4">
      <t>キンガク</t>
    </rPh>
    <phoneticPr fontId="55"/>
  </si>
  <si>
    <t>上記購入先は、自企業と資本関係、役員又は従業員の兼務、自企業の代表者３親等以内の親族による経営ではない</t>
    <rPh sb="8" eb="10">
      <t>キギョウ</t>
    </rPh>
    <rPh sb="18" eb="19">
      <t>マタ</t>
    </rPh>
    <rPh sb="27" eb="30">
      <t>ジキギョウ</t>
    </rPh>
    <phoneticPr fontId="79"/>
  </si>
  <si>
    <t>（３）委託・外注費</t>
    <rPh sb="6" eb="8">
      <t>ガイチュウ</t>
    </rPh>
    <phoneticPr fontId="79"/>
  </si>
  <si>
    <r>
      <t>　※　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3" eb="5">
      <t>トクチュウ</t>
    </rPh>
    <rPh sb="5" eb="7">
      <t>ブヒン</t>
    </rPh>
    <rPh sb="7" eb="8">
      <t>トウ</t>
    </rPh>
    <rPh sb="9" eb="11">
      <t>セイサク</t>
    </rPh>
    <rPh sb="12" eb="14">
      <t>ガイブ</t>
    </rPh>
    <rPh sb="14" eb="16">
      <t>イタク</t>
    </rPh>
    <rPh sb="18" eb="20">
      <t>バアイ</t>
    </rPh>
    <rPh sb="26" eb="28">
      <t>イタク</t>
    </rPh>
    <rPh sb="29" eb="31">
      <t>ガイチュウ</t>
    </rPh>
    <rPh sb="31" eb="32">
      <t>ヒ</t>
    </rPh>
    <rPh sb="34" eb="36">
      <t>ケイジョウ</t>
    </rPh>
    <phoneticPr fontId="55"/>
  </si>
  <si>
    <t>　※　試作金型に係る経費は、「（３）委託・外注費」ではなく「（２）機械装置・工具器具費」に計上してください。</t>
    <rPh sb="21" eb="23">
      <t>ガイチュウ</t>
    </rPh>
    <phoneticPr fontId="79"/>
  </si>
  <si>
    <t>　※　運用・保守費用、人材派遣に係る費用等は対象となりません。</t>
    <rPh sb="3" eb="5">
      <t>ウンヨウ</t>
    </rPh>
    <rPh sb="6" eb="8">
      <t>ホシュ</t>
    </rPh>
    <rPh sb="8" eb="10">
      <t>ヒヨウ</t>
    </rPh>
    <rPh sb="11" eb="13">
      <t>ジンザイ</t>
    </rPh>
    <rPh sb="13" eb="15">
      <t>ハケン</t>
    </rPh>
    <rPh sb="16" eb="17">
      <t>カカ</t>
    </rPh>
    <rPh sb="18" eb="20">
      <t>ヒヨウ</t>
    </rPh>
    <rPh sb="20" eb="21">
      <t>トウ</t>
    </rPh>
    <rPh sb="22" eb="24">
      <t>タイショウ</t>
    </rPh>
    <phoneticPr fontId="79"/>
  </si>
  <si>
    <t>委託内容</t>
    <rPh sb="0" eb="2">
      <t>イタク</t>
    </rPh>
    <rPh sb="2" eb="4">
      <t>ナイヨウ</t>
    </rPh>
    <phoneticPr fontId="79"/>
  </si>
  <si>
    <t>数量
(A)</t>
    <rPh sb="0" eb="2">
      <t>スウリョウ</t>
    </rPh>
    <phoneticPr fontId="79"/>
  </si>
  <si>
    <t>経費番号</t>
    <rPh sb="0" eb="2">
      <t>ケイヒ</t>
    </rPh>
    <rPh sb="2" eb="4">
      <t>バンゴウ</t>
    </rPh>
    <phoneticPr fontId="79"/>
  </si>
  <si>
    <t>委-</t>
    <rPh sb="0" eb="1">
      <t>イ</t>
    </rPh>
    <phoneticPr fontId="79"/>
  </si>
  <si>
    <t>事業者名</t>
    <rPh sb="0" eb="3">
      <t>ジギョウシャ</t>
    </rPh>
    <rPh sb="3" eb="4">
      <t>メイ</t>
    </rPh>
    <phoneticPr fontId="79"/>
  </si>
  <si>
    <t>電話番号</t>
    <rPh sb="0" eb="1">
      <t>デン</t>
    </rPh>
    <rPh sb="1" eb="2">
      <t>ハナシ</t>
    </rPh>
    <rPh sb="2" eb="4">
      <t>バンゴウ</t>
    </rPh>
    <phoneticPr fontId="79"/>
  </si>
  <si>
    <t>担当者名</t>
    <rPh sb="0" eb="2">
      <t>タントウ</t>
    </rPh>
    <rPh sb="2" eb="3">
      <t>シャ</t>
    </rPh>
    <rPh sb="3" eb="4">
      <t>メイ</t>
    </rPh>
    <phoneticPr fontId="79"/>
  </si>
  <si>
    <t>令和</t>
    <rPh sb="0" eb="2">
      <t>レイワ</t>
    </rPh>
    <phoneticPr fontId="79"/>
  </si>
  <si>
    <t>円（税込）</t>
    <rPh sb="0" eb="1">
      <t>エン</t>
    </rPh>
    <phoneticPr fontId="79"/>
  </si>
  <si>
    <t>１者目</t>
    <rPh sb="1" eb="2">
      <t>シャ</t>
    </rPh>
    <rPh sb="2" eb="3">
      <t>メ</t>
    </rPh>
    <phoneticPr fontId="79"/>
  </si>
  <si>
    <t>円（税込）</t>
    <rPh sb="0" eb="1">
      <t>エン</t>
    </rPh>
    <rPh sb="2" eb="4">
      <t>ゼイコミ</t>
    </rPh>
    <phoneticPr fontId="79"/>
  </si>
  <si>
    <t>２者目</t>
    <rPh sb="1" eb="2">
      <t>シャ</t>
    </rPh>
    <rPh sb="2" eb="3">
      <t>メ</t>
    </rPh>
    <phoneticPr fontId="79"/>
  </si>
  <si>
    <t>２者入手
困難な
理由</t>
    <rPh sb="1" eb="2">
      <t>シャ</t>
    </rPh>
    <rPh sb="2" eb="4">
      <t>ニュウシュ</t>
    </rPh>
    <rPh sb="5" eb="7">
      <t>コンナン</t>
    </rPh>
    <rPh sb="9" eb="11">
      <t>リユウ</t>
    </rPh>
    <phoneticPr fontId="79"/>
  </si>
  <si>
    <t>上記委託先は、自企業と資本関係、役員又は従業員の兼務、自企業の代表者３親等以内の親族による経営ではない</t>
    <rPh sb="2" eb="4">
      <t>イタク</t>
    </rPh>
    <rPh sb="4" eb="5">
      <t>サキ</t>
    </rPh>
    <rPh sb="8" eb="10">
      <t>キギョウ</t>
    </rPh>
    <rPh sb="27" eb="30">
      <t>ジキギョウ</t>
    </rPh>
    <phoneticPr fontId="79"/>
  </si>
  <si>
    <r>
      <t>　※　</t>
    </r>
    <r>
      <rPr>
        <u/>
        <sz val="10"/>
        <rFont val="ＭＳ Ｐゴシック"/>
        <family val="3"/>
        <charset val="128"/>
      </rPr>
      <t>出願に関する先行調査、審査請求、登録に係る経費は助成対象外</t>
    </r>
    <r>
      <rPr>
        <sz val="10"/>
        <rFont val="ＭＳ Ｐゴシック"/>
        <family val="3"/>
        <charset val="128"/>
      </rPr>
      <t>となります。</t>
    </r>
    <rPh sb="3" eb="5">
      <t>シュツガン</t>
    </rPh>
    <rPh sb="6" eb="7">
      <t>カン</t>
    </rPh>
    <rPh sb="9" eb="11">
      <t>センコウ</t>
    </rPh>
    <rPh sb="11" eb="13">
      <t>チョウサ</t>
    </rPh>
    <rPh sb="14" eb="16">
      <t>シンサ</t>
    </rPh>
    <rPh sb="16" eb="18">
      <t>セイキュウ</t>
    </rPh>
    <rPh sb="19" eb="21">
      <t>トウロク</t>
    </rPh>
    <rPh sb="22" eb="23">
      <t>カカワ</t>
    </rPh>
    <rPh sb="24" eb="26">
      <t>ケイヒ</t>
    </rPh>
    <rPh sb="27" eb="29">
      <t>ジョセイ</t>
    </rPh>
    <rPh sb="29" eb="32">
      <t>タイショウガイ</t>
    </rPh>
    <phoneticPr fontId="79"/>
  </si>
  <si>
    <t>対象製品・サービス等</t>
    <rPh sb="0" eb="2">
      <t>タイショウ</t>
    </rPh>
    <rPh sb="2" eb="4">
      <t>セイヒン</t>
    </rPh>
    <rPh sb="9" eb="10">
      <t>トウ</t>
    </rPh>
    <phoneticPr fontId="79"/>
  </si>
  <si>
    <t>権利名</t>
    <rPh sb="0" eb="2">
      <t>ケンリ</t>
    </rPh>
    <rPh sb="2" eb="3">
      <t>メイ</t>
    </rPh>
    <phoneticPr fontId="79"/>
  </si>
  <si>
    <t>内容</t>
    <rPh sb="0" eb="2">
      <t>ナイヨウ</t>
    </rPh>
    <phoneticPr fontId="79"/>
  </si>
  <si>
    <t>弁理士事務所
又は
権利所有事業者名</t>
    <rPh sb="0" eb="3">
      <t>ベンリシジム22</t>
    </rPh>
    <rPh sb="14" eb="16">
      <t>ジギョウ</t>
    </rPh>
    <rPh sb="16" eb="17">
      <t>シャ</t>
    </rPh>
    <phoneticPr fontId="79"/>
  </si>
  <si>
    <t>　※　本申請の開発・改良に直接寄与する技術指導のみが助成対象となります</t>
    <rPh sb="10" eb="12">
      <t>カイリョウ</t>
    </rPh>
    <phoneticPr fontId="2"/>
  </si>
  <si>
    <t>事業者名／専門家所属</t>
    <rPh sb="0" eb="3">
      <t>ジギョウシャ</t>
    </rPh>
    <rPh sb="3" eb="4">
      <t>メイ</t>
    </rPh>
    <rPh sb="5" eb="8">
      <t>センモンカ</t>
    </rPh>
    <rPh sb="8" eb="10">
      <t>ショゾク</t>
    </rPh>
    <phoneticPr fontId="79"/>
  </si>
  <si>
    <t>（６）直接人件費</t>
    <phoneticPr fontId="79"/>
  </si>
  <si>
    <t>　※　助成事業の開発・改良に直接従事する人件費のみ対象となります。</t>
    <phoneticPr fontId="79"/>
  </si>
  <si>
    <t>　※　開発した製品・サービスに係る展示会出展、広告に付随する人件費は対象外です。</t>
    <phoneticPr fontId="79"/>
  </si>
  <si>
    <t>経費
番号</t>
    <rPh sb="0" eb="2">
      <t>ケイヒ</t>
    </rPh>
    <rPh sb="3" eb="5">
      <t>バンゴウ</t>
    </rPh>
    <phoneticPr fontId="79"/>
  </si>
  <si>
    <t>種別</t>
    <rPh sb="0" eb="2">
      <t>シュベツ</t>
    </rPh>
    <phoneticPr fontId="79"/>
  </si>
  <si>
    <t>保有資格・経験</t>
    <rPh sb="0" eb="4">
      <t>ホユウシカク</t>
    </rPh>
    <rPh sb="5" eb="7">
      <t>ケイケン</t>
    </rPh>
    <phoneticPr fontId="79"/>
  </si>
  <si>
    <t>時間単価
(B)</t>
    <rPh sb="0" eb="2">
      <t>ジカン</t>
    </rPh>
    <rPh sb="2" eb="4">
      <t>タンカ</t>
    </rPh>
    <phoneticPr fontId="79"/>
  </si>
  <si>
    <t>列2</t>
    <phoneticPr fontId="79"/>
  </si>
  <si>
    <t>人件費単価表</t>
    <rPh sb="0" eb="3">
      <t>ジンケンヒ</t>
    </rPh>
    <rPh sb="3" eb="5">
      <t>タンカ</t>
    </rPh>
    <rPh sb="5" eb="6">
      <t>ヒョウ</t>
    </rPh>
    <phoneticPr fontId="79"/>
  </si>
  <si>
    <t>130,000円未満</t>
    <phoneticPr fontId="79"/>
  </si>
  <si>
    <t>　※　本申請の開発・改良に関するものの規格等認証・登録のみが対象となります。</t>
    <rPh sb="3" eb="6">
      <t>ホンシンセイ</t>
    </rPh>
    <rPh sb="7" eb="9">
      <t>カイハツ</t>
    </rPh>
    <rPh sb="10" eb="12">
      <t>カイリョウ</t>
    </rPh>
    <rPh sb="13" eb="14">
      <t>カン</t>
    </rPh>
    <rPh sb="19" eb="21">
      <t>キカク</t>
    </rPh>
    <rPh sb="21" eb="22">
      <t>トウ</t>
    </rPh>
    <rPh sb="22" eb="24">
      <t>ニンショウ</t>
    </rPh>
    <rPh sb="25" eb="27">
      <t>トウロク</t>
    </rPh>
    <rPh sb="30" eb="32">
      <t>タイショウ</t>
    </rPh>
    <phoneticPr fontId="79"/>
  </si>
  <si>
    <t>　※　規格認証・登録に係る試験等を外部に委託する場合は、「（７）規格認証・登録費」ではなく「（３）委託・外注費」
　　　に計上してください。</t>
    <rPh sb="3" eb="7">
      <t>キカクニンショウ</t>
    </rPh>
    <rPh sb="8" eb="10">
      <t>トウロク</t>
    </rPh>
    <rPh sb="11" eb="12">
      <t>カカワ</t>
    </rPh>
    <rPh sb="13" eb="15">
      <t>シケン</t>
    </rPh>
    <rPh sb="15" eb="16">
      <t>ナド</t>
    </rPh>
    <rPh sb="17" eb="19">
      <t>ガイブ</t>
    </rPh>
    <rPh sb="20" eb="22">
      <t>イタク</t>
    </rPh>
    <rPh sb="24" eb="26">
      <t>バアイ</t>
    </rPh>
    <rPh sb="49" eb="51">
      <t>イタク</t>
    </rPh>
    <rPh sb="52" eb="55">
      <t>ガイチュウヒ</t>
    </rPh>
    <rPh sb="61" eb="63">
      <t>ケイジョウ</t>
    </rPh>
    <phoneticPr fontId="79"/>
  </si>
  <si>
    <t>規-1</t>
    <rPh sb="0" eb="1">
      <t>キ</t>
    </rPh>
    <phoneticPr fontId="79"/>
  </si>
  <si>
    <t>規-2</t>
    <rPh sb="0" eb="1">
      <t>キ</t>
    </rPh>
    <phoneticPr fontId="79"/>
  </si>
  <si>
    <t>規-3</t>
    <rPh sb="0" eb="1">
      <t>キ</t>
    </rPh>
    <phoneticPr fontId="79"/>
  </si>
  <si>
    <t>規-4</t>
    <rPh sb="0" eb="1">
      <t>キ</t>
    </rPh>
    <phoneticPr fontId="79"/>
  </si>
  <si>
    <t>規-5</t>
    <rPh sb="0" eb="1">
      <t>キ</t>
    </rPh>
    <phoneticPr fontId="79"/>
  </si>
  <si>
    <t>規-6</t>
    <rPh sb="0" eb="1">
      <t>キ</t>
    </rPh>
    <phoneticPr fontId="79"/>
  </si>
  <si>
    <t>規-7</t>
    <rPh sb="0" eb="1">
      <t>キ</t>
    </rPh>
    <phoneticPr fontId="79"/>
  </si>
  <si>
    <t>規-8</t>
    <rPh sb="0" eb="1">
      <t>キ</t>
    </rPh>
    <phoneticPr fontId="79"/>
  </si>
  <si>
    <t>規-9</t>
    <rPh sb="0" eb="1">
      <t>キ</t>
    </rPh>
    <phoneticPr fontId="79"/>
  </si>
  <si>
    <t>規-10</t>
    <rPh sb="0" eb="1">
      <t>キ</t>
    </rPh>
    <phoneticPr fontId="79"/>
  </si>
  <si>
    <t>規-11</t>
    <rPh sb="0" eb="1">
      <t>キ</t>
    </rPh>
    <phoneticPr fontId="79"/>
  </si>
  <si>
    <t>規-12</t>
    <rPh sb="0" eb="1">
      <t>キ</t>
    </rPh>
    <phoneticPr fontId="79"/>
  </si>
  <si>
    <t>規-13</t>
    <rPh sb="0" eb="1">
      <t>キ</t>
    </rPh>
    <phoneticPr fontId="79"/>
  </si>
  <si>
    <t>規-14</t>
    <rPh sb="0" eb="1">
      <t>キ</t>
    </rPh>
    <phoneticPr fontId="79"/>
  </si>
  <si>
    <t>規-15</t>
    <rPh sb="0" eb="1">
      <t>キ</t>
    </rPh>
    <phoneticPr fontId="79"/>
  </si>
  <si>
    <t>規-16</t>
    <rPh sb="0" eb="1">
      <t>キ</t>
    </rPh>
    <phoneticPr fontId="79"/>
  </si>
  <si>
    <t>規-17</t>
    <rPh sb="0" eb="1">
      <t>キ</t>
    </rPh>
    <phoneticPr fontId="79"/>
  </si>
  <si>
    <t>規-</t>
    <rPh sb="0" eb="1">
      <t>キ</t>
    </rPh>
    <phoneticPr fontId="79"/>
  </si>
  <si>
    <t>【開発・改良フェーズ：製品・サービスを検証・モニタリングするための経費】</t>
    <rPh sb="1" eb="3">
      <t>カイハツ</t>
    </rPh>
    <rPh sb="4" eb="6">
      <t>カイリョウ</t>
    </rPh>
    <rPh sb="11" eb="13">
      <t>セイヒン</t>
    </rPh>
    <rPh sb="19" eb="21">
      <t>ケンショウ</t>
    </rPh>
    <rPh sb="33" eb="35">
      <t>ケイヒ</t>
    </rPh>
    <phoneticPr fontId="79"/>
  </si>
  <si>
    <t>（８）展示会等参加費</t>
    <rPh sb="3" eb="6">
      <t>テンジカイ</t>
    </rPh>
    <rPh sb="6" eb="7">
      <t>トウ</t>
    </rPh>
    <rPh sb="7" eb="10">
      <t>サンカヒ</t>
    </rPh>
    <phoneticPr fontId="79"/>
  </si>
  <si>
    <t>　※　開発・改良した製品・サービスを検証・モニタリングすることを目的としたもののみが対象となります。
　※　支払予定先が複数の場合は複数記入してください。
　※　展示会等参加費の助成金交付申請額の上限は、広告・宣伝費と合計で 150 万円です。
　※　オンライン展示会への出展の場合は、「オンライン」に〇をつけて下さい。</t>
    <rPh sb="10" eb="12">
      <t>セイヒン</t>
    </rPh>
    <rPh sb="81" eb="88">
      <t>テンジカイトウサンカヒ</t>
    </rPh>
    <rPh sb="102" eb="104">
      <t>コウコク</t>
    </rPh>
    <rPh sb="105" eb="108">
      <t>センデンヒ</t>
    </rPh>
    <rPh sb="156" eb="157">
      <t>クダ</t>
    </rPh>
    <phoneticPr fontId="79"/>
  </si>
  <si>
    <t>オンライン</t>
    <phoneticPr fontId="79"/>
  </si>
  <si>
    <t>展示会名</t>
    <rPh sb="0" eb="3">
      <t>テンジカイ</t>
    </rPh>
    <rPh sb="3" eb="4">
      <t>メイ</t>
    </rPh>
    <phoneticPr fontId="79"/>
  </si>
  <si>
    <t>会期</t>
    <rPh sb="0" eb="2">
      <t>カイキ</t>
    </rPh>
    <phoneticPr fontId="79"/>
  </si>
  <si>
    <t>会場名</t>
    <rPh sb="0" eb="2">
      <t>カイジョウ</t>
    </rPh>
    <rPh sb="2" eb="3">
      <t>メイ</t>
    </rPh>
    <phoneticPr fontId="79"/>
  </si>
  <si>
    <t>調整額</t>
    <rPh sb="0" eb="2">
      <t>チョウセイ</t>
    </rPh>
    <rPh sb="2" eb="3">
      <t>ガク</t>
    </rPh>
    <phoneticPr fontId="79"/>
  </si>
  <si>
    <t>（展-１）－</t>
    <rPh sb="1" eb="2">
      <t>テン</t>
    </rPh>
    <phoneticPr fontId="79"/>
  </si>
  <si>
    <t>（展-２）－</t>
    <rPh sb="1" eb="2">
      <t>テン</t>
    </rPh>
    <phoneticPr fontId="79"/>
  </si>
  <si>
    <t>（展-３）－</t>
    <rPh sb="1" eb="2">
      <t>テン</t>
    </rPh>
    <phoneticPr fontId="79"/>
  </si>
  <si>
    <t>（展-４）－</t>
    <rPh sb="1" eb="2">
      <t>テン</t>
    </rPh>
    <phoneticPr fontId="79"/>
  </si>
  <si>
    <t>（展-５）－</t>
    <rPh sb="1" eb="2">
      <t>テン</t>
    </rPh>
    <phoneticPr fontId="79"/>
  </si>
  <si>
    <t>展示会等参加費と
広告・宣伝費の合計</t>
    <rPh sb="0" eb="7">
      <t>テンジカイトウサンカヒ</t>
    </rPh>
    <rPh sb="9" eb="11">
      <t>コウコク</t>
    </rPh>
    <rPh sb="12" eb="15">
      <t>センデンヒ</t>
    </rPh>
    <rPh sb="16" eb="18">
      <t>ゴウケイ</t>
    </rPh>
    <phoneticPr fontId="2"/>
  </si>
  <si>
    <t>（９）広告・宣伝費</t>
    <rPh sb="3" eb="5">
      <t>コウコク</t>
    </rPh>
    <rPh sb="6" eb="8">
      <t>センデン</t>
    </rPh>
    <phoneticPr fontId="79"/>
  </si>
  <si>
    <t>　※　開発・改良した製品・サービスを検証・モニタリングすることを目的としたもののみが対象となります。
　※　支払予定先が複数の場合は複数記入してください。
　※　広告宣伝費の助成金交付申請額の上限は、展示会等参加費と合計で150万円です。</t>
    <rPh sb="10" eb="12">
      <t>セイヒン</t>
    </rPh>
    <rPh sb="81" eb="86">
      <t>コウコクセンデンヒ</t>
    </rPh>
    <rPh sb="100" eb="104">
      <t>テンジカイトウ</t>
    </rPh>
    <rPh sb="104" eb="107">
      <t>サンカヒ</t>
    </rPh>
    <phoneticPr fontId="79"/>
  </si>
  <si>
    <t>広告種別</t>
    <rPh sb="0" eb="2">
      <t>コウコク</t>
    </rPh>
    <rPh sb="2" eb="4">
      <t>シュベツ</t>
    </rPh>
    <phoneticPr fontId="79"/>
  </si>
  <si>
    <t>具体的な内容</t>
    <rPh sb="0" eb="3">
      <t>グタイテキ</t>
    </rPh>
    <rPh sb="4" eb="6">
      <t>ナイヨウ</t>
    </rPh>
    <phoneticPr fontId="79"/>
  </si>
  <si>
    <t>広-1</t>
    <rPh sb="0" eb="1">
      <t>ヒロシ</t>
    </rPh>
    <phoneticPr fontId="79"/>
  </si>
  <si>
    <t>（広-１）－</t>
    <rPh sb="1" eb="2">
      <t>ヒロシ</t>
    </rPh>
    <phoneticPr fontId="79"/>
  </si>
  <si>
    <t>広-2</t>
    <rPh sb="0" eb="1">
      <t>ヒロシ</t>
    </rPh>
    <phoneticPr fontId="79"/>
  </si>
  <si>
    <t>（広-２）－</t>
    <rPh sb="1" eb="2">
      <t>ヒロシ</t>
    </rPh>
    <phoneticPr fontId="79"/>
  </si>
  <si>
    <t>広-3</t>
    <rPh sb="0" eb="1">
      <t>ヒロシ</t>
    </rPh>
    <phoneticPr fontId="79"/>
  </si>
  <si>
    <t>（広-３）－</t>
    <rPh sb="1" eb="2">
      <t>ヒロシ</t>
    </rPh>
    <phoneticPr fontId="79"/>
  </si>
  <si>
    <t>広-4</t>
    <rPh sb="0" eb="1">
      <t>ヒロシ</t>
    </rPh>
    <phoneticPr fontId="79"/>
  </si>
  <si>
    <t>（広-４）－</t>
    <rPh sb="1" eb="2">
      <t>ヒロシ</t>
    </rPh>
    <phoneticPr fontId="79"/>
  </si>
  <si>
    <t>広-5</t>
    <rPh sb="0" eb="1">
      <t>ヒロシ</t>
    </rPh>
    <phoneticPr fontId="79"/>
  </si>
  <si>
    <t>（広-５）－</t>
    <rPh sb="1" eb="2">
      <t>ヒロシ</t>
    </rPh>
    <phoneticPr fontId="79"/>
  </si>
  <si>
    <t>【設備投資・事業環境整備フェーズ】</t>
    <rPh sb="1" eb="5">
      <t>セツビトウシ</t>
    </rPh>
    <rPh sb="6" eb="8">
      <t>ジギョウ</t>
    </rPh>
    <rPh sb="8" eb="10">
      <t>カンキョウ</t>
    </rPh>
    <rPh sb="10" eb="12">
      <t>セイビ</t>
    </rPh>
    <phoneticPr fontId="79"/>
  </si>
  <si>
    <t>＜設備投資・事業環境整備フェーズ＞</t>
    <rPh sb="1" eb="5">
      <t>セツビトウシ</t>
    </rPh>
    <rPh sb="6" eb="8">
      <t>ジギョウ</t>
    </rPh>
    <rPh sb="8" eb="10">
      <t>カンキョウ</t>
    </rPh>
    <rPh sb="10" eb="12">
      <t>セイビ</t>
    </rPh>
    <phoneticPr fontId="79"/>
  </si>
  <si>
    <t>　※　リース・レンタルの場合は、(B)に助成実施期間内の月数×月額リース料･レンタル料の合計金額(税抜)を計上してください</t>
    <phoneticPr fontId="79"/>
  </si>
  <si>
    <t>　※　【開発・改良フェーズ】（２）機械装置・工具器具備品費で購入した機械装置・工具器具備品と同じ
     　機械装置・工具器具備品を購入・レンタル・リースすることはできません。</t>
    <rPh sb="26" eb="28">
      <t>ビヒン</t>
    </rPh>
    <rPh sb="43" eb="45">
      <t>ビヒン</t>
    </rPh>
    <rPh sb="64" eb="66">
      <t>ビヒン</t>
    </rPh>
    <phoneticPr fontId="79"/>
  </si>
  <si>
    <t>助成対象
経費
（税抜）
(A)×(B）</t>
  </si>
  <si>
    <r>
      <t>　「</t>
    </r>
    <r>
      <rPr>
        <b/>
        <sz val="10"/>
        <color rgb="FF000000"/>
        <rFont val="ＭＳ Ｐゴシック"/>
        <family val="3"/>
        <charset val="128"/>
      </rPr>
      <t>（10）機械装置・工具器具備品費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6" eb="8">
      <t>キカイ</t>
    </rPh>
    <rPh sb="8" eb="10">
      <t>ソウチ</t>
    </rPh>
    <rPh sb="11" eb="13">
      <t>コウグ</t>
    </rPh>
    <rPh sb="13" eb="15">
      <t>キグ</t>
    </rPh>
    <rPh sb="15" eb="17">
      <t>ビヒン</t>
    </rPh>
    <rPh sb="17" eb="18">
      <t>ヒ</t>
    </rPh>
    <rPh sb="20" eb="22">
      <t>ケイジョウ</t>
    </rPh>
    <rPh sb="25" eb="26">
      <t>ケン</t>
    </rPh>
    <rPh sb="30" eb="32">
      <t>タンカ</t>
    </rPh>
    <rPh sb="33" eb="35">
      <t>ゼイヌキ</t>
    </rPh>
    <rPh sb="38" eb="42">
      <t>マンエンイジョウ</t>
    </rPh>
    <rPh sb="43" eb="46">
      <t>コウニュウヒン</t>
    </rPh>
    <rPh sb="50" eb="52">
      <t>キニュウ</t>
    </rPh>
    <phoneticPr fontId="55"/>
  </si>
  <si>
    <t>上記購入先は、自企業と資本関係、役員又は従業員の兼務、自企業の代表者３親等以内の親族による経営ではない</t>
    <rPh sb="8" eb="10">
      <t>キギョウ</t>
    </rPh>
    <rPh sb="18" eb="19">
      <t>マタ</t>
    </rPh>
    <rPh sb="28" eb="30">
      <t>キギョウ</t>
    </rPh>
    <phoneticPr fontId="79"/>
  </si>
  <si>
    <t xml:space="preserve">　※　工事を伴う据え付け型（固定型 ）のカウンターや椅子、エアコン等は（10）機械装置・工具器具備品費ではなく（11）店舗新装・改装工事費に計上
　　　　してください。 </t>
    <rPh sb="70" eb="72">
      <t>ケイジョウ</t>
    </rPh>
    <phoneticPr fontId="79"/>
  </si>
  <si>
    <t>　※　店舗の購入費用、建物躯体の解体撤去費用、原材料を調達して自らが工事を行った場合の費用などは対象外となります。</t>
    <rPh sb="23" eb="26">
      <t>ゲンザイリョウ</t>
    </rPh>
    <rPh sb="27" eb="29">
      <t>チョウタツ</t>
    </rPh>
    <rPh sb="31" eb="32">
      <t>ミズカ</t>
    </rPh>
    <rPh sb="34" eb="36">
      <t>コウジ</t>
    </rPh>
    <rPh sb="37" eb="38">
      <t>オコナ</t>
    </rPh>
    <rPh sb="40" eb="42">
      <t>バアイ</t>
    </rPh>
    <rPh sb="43" eb="45">
      <t>ヒヨウ</t>
    </rPh>
    <rPh sb="48" eb="51">
      <t>タイショウガイ</t>
    </rPh>
    <phoneticPr fontId="79"/>
  </si>
  <si>
    <t>（単位：円）</t>
    <phoneticPr fontId="86"/>
  </si>
  <si>
    <t>経費
番号</t>
    <rPh sb="0" eb="2">
      <t>ケイヒ</t>
    </rPh>
    <rPh sb="3" eb="5">
      <t>バンゴウ</t>
    </rPh>
    <phoneticPr fontId="86"/>
  </si>
  <si>
    <t>工事内容</t>
    <rPh sb="0" eb="4">
      <t>コウジナイヨウ</t>
    </rPh>
    <phoneticPr fontId="79"/>
  </si>
  <si>
    <t>数量（A）</t>
    <rPh sb="0" eb="2">
      <t>スウリョウ</t>
    </rPh>
    <phoneticPr fontId="79"/>
  </si>
  <si>
    <t>単位</t>
    <rPh sb="0" eb="2">
      <t>タンイ</t>
    </rPh>
    <phoneticPr fontId="86"/>
  </si>
  <si>
    <t>単価（B）
（税抜）</t>
    <rPh sb="7" eb="9">
      <t>ゼイヌキ</t>
    </rPh>
    <phoneticPr fontId="86"/>
  </si>
  <si>
    <t>助成対象経費
（A）×（B）
(税抜)</t>
    <phoneticPr fontId="86"/>
  </si>
  <si>
    <t>助成事業に要する
経費（税込）</t>
    <phoneticPr fontId="86"/>
  </si>
  <si>
    <t>事業者名</t>
    <rPh sb="0" eb="3">
      <t>ジギョウシャ</t>
    </rPh>
    <rPh sb="3" eb="4">
      <t>メイ</t>
    </rPh>
    <phoneticPr fontId="86"/>
  </si>
  <si>
    <t>工-1</t>
    <rPh sb="0" eb="1">
      <t>コウ</t>
    </rPh>
    <phoneticPr fontId="86"/>
  </si>
  <si>
    <t>工-2</t>
    <rPh sb="0" eb="1">
      <t>コウ</t>
    </rPh>
    <phoneticPr fontId="86"/>
  </si>
  <si>
    <t>工-3</t>
    <rPh sb="0" eb="1">
      <t>コウ</t>
    </rPh>
    <phoneticPr fontId="86"/>
  </si>
  <si>
    <t>工-4</t>
    <rPh sb="0" eb="1">
      <t>コウ</t>
    </rPh>
    <phoneticPr fontId="86"/>
  </si>
  <si>
    <t>工-5</t>
    <rPh sb="0" eb="1">
      <t>コウ</t>
    </rPh>
    <phoneticPr fontId="86"/>
  </si>
  <si>
    <t>工-6</t>
    <rPh sb="0" eb="1">
      <t>コウ</t>
    </rPh>
    <phoneticPr fontId="86"/>
  </si>
  <si>
    <t>工-7</t>
    <rPh sb="0" eb="1">
      <t>コウ</t>
    </rPh>
    <phoneticPr fontId="86"/>
  </si>
  <si>
    <t>工-8</t>
    <rPh sb="0" eb="1">
      <t>コウ</t>
    </rPh>
    <phoneticPr fontId="86"/>
  </si>
  <si>
    <t>工-9</t>
    <rPh sb="0" eb="1">
      <t>コウ</t>
    </rPh>
    <phoneticPr fontId="86"/>
  </si>
  <si>
    <t>工-10</t>
    <rPh sb="0" eb="1">
      <t>コウ</t>
    </rPh>
    <phoneticPr fontId="86"/>
  </si>
  <si>
    <t>工-11</t>
    <rPh sb="0" eb="1">
      <t>コウ</t>
    </rPh>
    <phoneticPr fontId="86"/>
  </si>
  <si>
    <t>工-12</t>
    <rPh sb="0" eb="1">
      <t>コウ</t>
    </rPh>
    <phoneticPr fontId="86"/>
  </si>
  <si>
    <t>工-13</t>
    <rPh sb="0" eb="1">
      <t>コウ</t>
    </rPh>
    <phoneticPr fontId="86"/>
  </si>
  <si>
    <t>工-14</t>
    <rPh sb="0" eb="1">
      <t>コウ</t>
    </rPh>
    <phoneticPr fontId="86"/>
  </si>
  <si>
    <t>工-15</t>
    <rPh sb="0" eb="1">
      <t>コウ</t>
    </rPh>
    <phoneticPr fontId="86"/>
  </si>
  <si>
    <t>列1</t>
    <phoneticPr fontId="79"/>
  </si>
  <si>
    <t>（12）店舗賃借料</t>
    <rPh sb="4" eb="9">
      <t>テンポチンシャクリョウ</t>
    </rPh>
    <phoneticPr fontId="79"/>
  </si>
  <si>
    <t>　※　（11）店舗新装・改装工事費で申請した工事の期間中の賃借料のみが対象となります。</t>
    <rPh sb="7" eb="9">
      <t>テンポ</t>
    </rPh>
    <rPh sb="9" eb="11">
      <t>シンソウ</t>
    </rPh>
    <rPh sb="12" eb="14">
      <t>カイソウ</t>
    </rPh>
    <rPh sb="14" eb="16">
      <t>コウジ</t>
    </rPh>
    <rPh sb="16" eb="17">
      <t>ヒ</t>
    </rPh>
    <rPh sb="18" eb="20">
      <t>シンセイ</t>
    </rPh>
    <rPh sb="22" eb="24">
      <t>コウジ</t>
    </rPh>
    <rPh sb="25" eb="27">
      <t>キカン</t>
    </rPh>
    <rPh sb="27" eb="28">
      <t>チュウ</t>
    </rPh>
    <rPh sb="29" eb="32">
      <t>チンシャクリョウ</t>
    </rPh>
    <rPh sb="35" eb="37">
      <t>タイショウ</t>
    </rPh>
    <phoneticPr fontId="55"/>
  </si>
  <si>
    <t>　※　助成金交付申請額の上限は30万円（1か月につき15万円、最大2か月間）です。</t>
    <rPh sb="3" eb="11">
      <t>ジョセイキンコウフシンセイガク</t>
    </rPh>
    <rPh sb="12" eb="14">
      <t>ジョウゲン</t>
    </rPh>
    <rPh sb="17" eb="19">
      <t>マンエン</t>
    </rPh>
    <rPh sb="22" eb="23">
      <t>ゲツ</t>
    </rPh>
    <rPh sb="28" eb="30">
      <t>マンエン</t>
    </rPh>
    <rPh sb="31" eb="33">
      <t>サイダイ</t>
    </rPh>
    <rPh sb="35" eb="37">
      <t>ゲツカン</t>
    </rPh>
    <phoneticPr fontId="79"/>
  </si>
  <si>
    <t>名称</t>
    <rPh sb="0" eb="2">
      <t>メイショウ</t>
    </rPh>
    <phoneticPr fontId="79"/>
  </si>
  <si>
    <t>月額家賃
（税抜）
(A)</t>
    <rPh sb="0" eb="2">
      <t>ゲツガク</t>
    </rPh>
    <rPh sb="2" eb="4">
      <t>ヤチン</t>
    </rPh>
    <rPh sb="6" eb="8">
      <t>ゼイヌ</t>
    </rPh>
    <phoneticPr fontId="79"/>
  </si>
  <si>
    <t>工事期間
（月）</t>
    <rPh sb="0" eb="4">
      <t>コウジキカン</t>
    </rPh>
    <rPh sb="6" eb="7">
      <t>ツキ</t>
    </rPh>
    <phoneticPr fontId="79"/>
  </si>
  <si>
    <t>賃-1</t>
    <phoneticPr fontId="79"/>
  </si>
  <si>
    <t>（13）委託・外注費</t>
    <rPh sb="7" eb="9">
      <t>ガイチュウ</t>
    </rPh>
    <phoneticPr fontId="79"/>
  </si>
  <si>
    <r>
      <rPr>
        <b/>
        <sz val="14"/>
        <color theme="1"/>
        <rFont val="ＭＳ Ｐゴシック"/>
        <family val="3"/>
        <charset val="128"/>
      </rPr>
      <t>　　　　優秀性</t>
    </r>
    <r>
      <rPr>
        <sz val="11"/>
        <color theme="1"/>
        <rFont val="ＭＳ Ｐゴシック"/>
        <family val="3"/>
        <charset val="128"/>
      </rPr>
      <t xml:space="preserve">
・競合製品、既存製品と比
　較して優位性を示す具体
　的要素
・市場・業界等への技術的
　な波及効果、社会貢献度
・顧客又は自企業へもたらすメリットの大きさ
を含めて記載ください。</t>
    </r>
    <rPh sb="4" eb="7">
      <t>ユウシュウセイ</t>
    </rPh>
    <rPh sb="71" eb="74">
      <t>ジキギョウ</t>
    </rPh>
    <phoneticPr fontId="5"/>
  </si>
  <si>
    <r>
      <rPr>
        <b/>
        <sz val="14"/>
        <color theme="1"/>
        <rFont val="ＭＳ Ｐゴシック"/>
        <family val="3"/>
        <charset val="128"/>
      </rPr>
      <t xml:space="preserve">　　　　新規性
</t>
    </r>
    <r>
      <rPr>
        <sz val="11"/>
        <color theme="1"/>
        <rFont val="ＭＳ Ｐゴシック"/>
        <family val="3"/>
        <charset val="128"/>
      </rPr>
      <t xml:space="preserve">
・競合製品・サービスと比較
　した新規性
・自企業の既存事業との関連や新規開発要素
を含めて記載ください。　　</t>
    </r>
    <rPh sb="4" eb="7">
      <t>シンキセイ</t>
    </rPh>
    <rPh sb="10" eb="12">
      <t>キョウゴウ</t>
    </rPh>
    <rPh sb="12" eb="14">
      <t>セイヒン</t>
    </rPh>
    <rPh sb="31" eb="34">
      <t>ジキギョウ</t>
    </rPh>
    <phoneticPr fontId="5"/>
  </si>
  <si>
    <t>主要取引先の
事業者名と売上高
(上位３者)</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シャ</t>
    </rPh>
    <phoneticPr fontId="2"/>
  </si>
  <si>
    <t>本申請との
経費の重複</t>
    <rPh sb="0" eb="3">
      <t>ホンシンセイ</t>
    </rPh>
    <rPh sb="6" eb="8">
      <t>ケイヒ</t>
    </rPh>
    <rPh sb="9" eb="11">
      <t>チョウフク</t>
    </rPh>
    <phoneticPr fontId="2"/>
  </si>
  <si>
    <t>本申請との
内容の重複</t>
    <rPh sb="0" eb="3">
      <t>ホンシンセイ</t>
    </rPh>
    <rPh sb="6" eb="8">
      <t>ナイヨウ</t>
    </rPh>
    <rPh sb="9" eb="11">
      <t>チョウフク</t>
    </rPh>
    <phoneticPr fontId="2"/>
  </si>
  <si>
    <t>製品・サービスの
概要（200字以内）</t>
    <rPh sb="9" eb="11">
      <t>ガイヨウ</t>
    </rPh>
    <rPh sb="15" eb="16">
      <t>ジ</t>
    </rPh>
    <rPh sb="16" eb="18">
      <t>イナイ</t>
    </rPh>
    <phoneticPr fontId="5"/>
  </si>
  <si>
    <t>No</t>
    <phoneticPr fontId="2"/>
  </si>
  <si>
    <t>競合・類似製品
・サービス名</t>
    <rPh sb="0" eb="2">
      <t>キョウゴウ</t>
    </rPh>
    <rPh sb="3" eb="5">
      <t>ルイジ</t>
    </rPh>
    <rPh sb="5" eb="7">
      <t>セイヒン</t>
    </rPh>
    <rPh sb="13" eb="14">
      <t>メイ</t>
    </rPh>
    <phoneticPr fontId="2"/>
  </si>
  <si>
    <t>開発・販売元</t>
    <rPh sb="0" eb="2">
      <t>カイハツ</t>
    </rPh>
    <rPh sb="3" eb="5">
      <t>ハンバイ</t>
    </rPh>
    <rPh sb="5" eb="6">
      <t>モト</t>
    </rPh>
    <phoneticPr fontId="2"/>
  </si>
  <si>
    <t>主な機能、仕様</t>
    <rPh sb="0" eb="1">
      <t>オモ</t>
    </rPh>
    <rPh sb="2" eb="4">
      <t>キノウ</t>
    </rPh>
    <rPh sb="5" eb="7">
      <t>シヨウ</t>
    </rPh>
    <phoneticPr fontId="2"/>
  </si>
  <si>
    <t>経費種別</t>
    <rPh sb="0" eb="2">
      <t>ケイヒ</t>
    </rPh>
    <rPh sb="2" eb="4">
      <t>シュベツ</t>
    </rPh>
    <phoneticPr fontId="2"/>
  </si>
  <si>
    <t>工事に要する期間</t>
    <rPh sb="0" eb="2">
      <t>コウジ</t>
    </rPh>
    <rPh sb="3" eb="4">
      <t>ヨウ</t>
    </rPh>
    <rPh sb="6" eb="8">
      <t>キカン</t>
    </rPh>
    <phoneticPr fontId="2"/>
  </si>
  <si>
    <t>ヵ月</t>
    <rPh sb="1" eb="2">
      <t>ゲツ</t>
    </rPh>
    <phoneticPr fontId="55"/>
  </si>
  <si>
    <t>※　本事業は高齢者を対象とした製品・サービスのみを対象としております。</t>
    <rPh sb="2" eb="5">
      <t>ホンジギョウ</t>
    </rPh>
    <rPh sb="6" eb="9">
      <t>コウレイシャ</t>
    </rPh>
    <rPh sb="10" eb="12">
      <t>タイショウ</t>
    </rPh>
    <rPh sb="15" eb="17">
      <t>セイヒン</t>
    </rPh>
    <rPh sb="25" eb="27">
      <t>タイショウ</t>
    </rPh>
    <phoneticPr fontId="2"/>
  </si>
  <si>
    <t>③　売上高の算出根拠　※価格×数量（想定販売先）等の具体的な算式を用いて記入してください
　　※（５）①に記入した「助成事業で開発・改良した製品・サービスの売上高」の根拠を記入してください</t>
    <rPh sb="2" eb="4">
      <t>ウリアゲ</t>
    </rPh>
    <rPh sb="4" eb="5">
      <t>ダカ</t>
    </rPh>
    <rPh sb="6" eb="8">
      <t>サンシュツ</t>
    </rPh>
    <rPh sb="8" eb="10">
      <t>コンキョ</t>
    </rPh>
    <rPh sb="12" eb="14">
      <t>カカク</t>
    </rPh>
    <rPh sb="15" eb="17">
      <t>スウリョウ</t>
    </rPh>
    <rPh sb="18" eb="22">
      <t>ソウテイハンバイ</t>
    </rPh>
    <rPh sb="22" eb="23">
      <t>サキ</t>
    </rPh>
    <rPh sb="24" eb="25">
      <t>トウ</t>
    </rPh>
    <rPh sb="26" eb="29">
      <t>グタイテキ</t>
    </rPh>
    <rPh sb="30" eb="32">
      <t>サンシキ</t>
    </rPh>
    <rPh sb="33" eb="34">
      <t>モチ</t>
    </rPh>
    <rPh sb="36" eb="38">
      <t>キニュウ</t>
    </rPh>
    <rPh sb="53" eb="55">
      <t>キニュウ</t>
    </rPh>
    <rPh sb="58" eb="62">
      <t>ジョセイジギョウ</t>
    </rPh>
    <rPh sb="63" eb="65">
      <t>カイハツ</t>
    </rPh>
    <rPh sb="66" eb="68">
      <t>カイリョウ</t>
    </rPh>
    <rPh sb="70" eb="72">
      <t>セイヒン</t>
    </rPh>
    <rPh sb="78" eb="81">
      <t>ウリアゲダカ</t>
    </rPh>
    <rPh sb="83" eb="85">
      <t>コンキョ</t>
    </rPh>
    <rPh sb="86" eb="88">
      <t>キニュウ</t>
    </rPh>
    <phoneticPr fontId="2"/>
  </si>
  <si>
    <t>130,000　～　138,000</t>
  </si>
  <si>
    <t>138,000　～　146,000</t>
  </si>
  <si>
    <t>146,000　～　155,000</t>
  </si>
  <si>
    <t>155,000　～　165,000</t>
  </si>
  <si>
    <t>165,000　～　175,000</t>
  </si>
  <si>
    <t>175,000　～　185,000</t>
  </si>
  <si>
    <t>185,000　～　195,000</t>
  </si>
  <si>
    <t>195,000　～　210,000</t>
  </si>
  <si>
    <t>210,000　～　230,000</t>
  </si>
  <si>
    <t>230,000　～　250,000</t>
  </si>
  <si>
    <t>250,000　～　270,000</t>
  </si>
  <si>
    <t>270,000　～　290,000</t>
  </si>
  <si>
    <t>290,000　～　310,000</t>
  </si>
  <si>
    <t>310,000　～　330,000</t>
  </si>
  <si>
    <t>330,000　～　350,000</t>
  </si>
  <si>
    <t>350,000　～　370,000</t>
  </si>
  <si>
    <t>370,000　～　395,000</t>
  </si>
  <si>
    <t>395,000　～　425,000</t>
  </si>
  <si>
    <t>425,000　～　455,000</t>
  </si>
  <si>
    <t>455,000　～　485,000</t>
  </si>
  <si>
    <t>485,000　～　515,000</t>
  </si>
  <si>
    <t>515,000　～　545,000</t>
  </si>
  <si>
    <t>545,000　～　575,000</t>
  </si>
  <si>
    <t>575,000　～　605,000</t>
  </si>
  <si>
    <t>605,000　～</t>
  </si>
  <si>
    <t>３．東京都及び公社事業の利用状況（補助金・助成金以外）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2"/>
  </si>
  <si>
    <t>４．東京都その他団体での受賞歴（世界発信コンペティション「製品・技術部門」等）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2"/>
  </si>
  <si>
    <t>５．補助金・助成金の利用状況</t>
    <rPh sb="10" eb="12">
      <t>リヨウ</t>
    </rPh>
    <rPh sb="12" eb="14">
      <t>ジョウキョウ</t>
    </rPh>
    <phoneticPr fontId="2"/>
  </si>
  <si>
    <t>（３）　現在実施中又は申請中（予定を含む）の補助金・助成金との比較</t>
    <rPh sb="4" eb="6">
      <t>ゲンザイ</t>
    </rPh>
    <rPh sb="6" eb="9">
      <t>ジッシチュウ</t>
    </rPh>
    <rPh sb="9" eb="10">
      <t>マタ</t>
    </rPh>
    <rPh sb="11" eb="14">
      <t>シンセイチュウ</t>
    </rPh>
    <rPh sb="15" eb="17">
      <t>ヨテイ</t>
    </rPh>
    <rPh sb="18" eb="19">
      <t>フク</t>
    </rPh>
    <rPh sb="22" eb="25">
      <t>ホジョキン</t>
    </rPh>
    <rPh sb="26" eb="29">
      <t>ジョセイキン</t>
    </rPh>
    <rPh sb="31" eb="33">
      <t>ヒカク</t>
    </rPh>
    <phoneticPr fontId="2"/>
  </si>
  <si>
    <t>　（２）に記載した「実施中」、「申請中（予定も含む）」の補助金・助成金について、重複助成防止の観点から下記の事業概要を記載してください。</t>
    <rPh sb="5" eb="7">
      <t>キサイ</t>
    </rPh>
    <rPh sb="10" eb="13">
      <t>ジッシチュウ</t>
    </rPh>
    <rPh sb="16" eb="19">
      <t>シンセイチュウ</t>
    </rPh>
    <rPh sb="20" eb="22">
      <t>ヨテイ</t>
    </rPh>
    <rPh sb="23" eb="24">
      <t>フク</t>
    </rPh>
    <rPh sb="28" eb="31">
      <t>ホジョキン</t>
    </rPh>
    <rPh sb="32" eb="35">
      <t>ジョセイキン</t>
    </rPh>
    <rPh sb="40" eb="42">
      <t>チョウフク</t>
    </rPh>
    <rPh sb="42" eb="44">
      <t>ジョセイ</t>
    </rPh>
    <rPh sb="44" eb="46">
      <t>ボウシ</t>
    </rPh>
    <rPh sb="47" eb="49">
      <t>カンテン</t>
    </rPh>
    <rPh sb="51" eb="53">
      <t>カキ</t>
    </rPh>
    <rPh sb="54" eb="58">
      <t>ジギョウガイヨウ</t>
    </rPh>
    <rPh sb="59" eb="61">
      <t>キサイ</t>
    </rPh>
    <phoneticPr fontId="2"/>
  </si>
  <si>
    <t>助成事業名</t>
    <rPh sb="0" eb="5">
      <t>ジョセイジギョウメイ</t>
    </rPh>
    <phoneticPr fontId="2"/>
  </si>
  <si>
    <t>テーマ名</t>
    <rPh sb="3" eb="4">
      <t>メイ</t>
    </rPh>
    <phoneticPr fontId="2"/>
  </si>
  <si>
    <t>申請状況</t>
    <rPh sb="0" eb="4">
      <t>シンセイジョウキョウ</t>
    </rPh>
    <phoneticPr fontId="2"/>
  </si>
  <si>
    <t>事業内容</t>
    <rPh sb="0" eb="4">
      <t>ジギョウナイヨウ</t>
    </rPh>
    <phoneticPr fontId="2"/>
  </si>
  <si>
    <t>対象期間</t>
    <rPh sb="0" eb="4">
      <t>タイショウキカン</t>
    </rPh>
    <phoneticPr fontId="2"/>
  </si>
  <si>
    <t>対象経費</t>
    <rPh sb="0" eb="4">
      <t>タイショウケイヒ</t>
    </rPh>
    <phoneticPr fontId="2"/>
  </si>
  <si>
    <t>成果物</t>
    <rPh sb="0" eb="3">
      <t>セイカブツ</t>
    </rPh>
    <phoneticPr fontId="2"/>
  </si>
  <si>
    <r>
      <t>（４）</t>
    </r>
    <r>
      <rPr>
        <b/>
        <u/>
        <sz val="11"/>
        <rFont val="ＭＳ Ｐゴシック"/>
        <family val="3"/>
        <charset val="128"/>
      </rPr>
      <t>改良前</t>
    </r>
    <r>
      <rPr>
        <b/>
        <sz val="11"/>
        <rFont val="ＭＳ Ｐゴシック"/>
        <family val="3"/>
        <charset val="128"/>
      </rPr>
      <t>製品・サービスの内容　</t>
    </r>
    <r>
      <rPr>
        <b/>
        <sz val="10"/>
        <rFont val="ＭＳ Ｐゴシック"/>
        <family val="3"/>
        <charset val="128"/>
      </rPr>
      <t>※上記（２）の種別にて、「改良」を選択した場合のみ記入してください。</t>
    </r>
    <rPh sb="3" eb="5">
      <t>カイリョウ</t>
    </rPh>
    <rPh sb="5" eb="6">
      <t>マエ</t>
    </rPh>
    <rPh sb="6" eb="8">
      <t>セイヒン</t>
    </rPh>
    <rPh sb="14" eb="16">
      <t>ナイヨウ</t>
    </rPh>
    <rPh sb="18" eb="20">
      <t>ジョウキ</t>
    </rPh>
    <rPh sb="24" eb="26">
      <t>シュベツ</t>
    </rPh>
    <rPh sb="30" eb="32">
      <t>カイリョウ</t>
    </rPh>
    <rPh sb="34" eb="36">
      <t>センタク</t>
    </rPh>
    <rPh sb="38" eb="40">
      <t>バアイ</t>
    </rPh>
    <rPh sb="42" eb="44">
      <t>キニュウ</t>
    </rPh>
    <phoneticPr fontId="5"/>
  </si>
  <si>
    <r>
      <t>①</t>
    </r>
    <r>
      <rPr>
        <b/>
        <u/>
        <sz val="12"/>
        <rFont val="ＭＳ Ｐゴシック"/>
        <family val="3"/>
        <charset val="128"/>
      </rPr>
      <t>申請書提出後、達成目標の変更はできません</t>
    </r>
    <r>
      <rPr>
        <sz val="12"/>
        <rFont val="ＭＳ Ｐゴシック"/>
        <family val="3"/>
        <charset val="128"/>
      </rPr>
      <t>。
②達成目標に記載した全ての内容について</t>
    </r>
    <r>
      <rPr>
        <b/>
        <u/>
        <sz val="12"/>
        <rFont val="ＭＳ Ｐゴシック"/>
        <family val="3"/>
        <charset val="128"/>
      </rPr>
      <t>達成したことを公社が確認できなかった場合は、事業完了とならず、助成金は交付されません</t>
    </r>
    <r>
      <rPr>
        <sz val="12"/>
        <rFont val="ＭＳ Ｐゴシック"/>
        <family val="3"/>
        <charset val="128"/>
      </rPr>
      <t>。
③</t>
    </r>
    <r>
      <rPr>
        <b/>
        <u/>
        <sz val="12"/>
        <rFont val="ＭＳ Ｐゴシック"/>
        <family val="3"/>
        <charset val="128"/>
      </rPr>
      <t>７（５）に記載した新規性、優秀性から特長的な機能や性能を関連付けて、目標１～３のうち、１つ以上（最大３つまで）</t>
    </r>
    <r>
      <rPr>
        <sz val="12"/>
        <rFont val="ＭＳ Ｐゴシック"/>
        <family val="3"/>
        <charset val="128"/>
      </rPr>
      <t>「達成目標」として記入してください。
　　※特長的な機能…「備わっている働きや能力」について助成事業期間内で検証可能な内容を
　　　　　　　　　　　　 　　具体的に記載してください。
　　※特長的な性能…「機能を具体的に表す数値や指標」を用いて定量的に記載してください。
　　　　　　　　　　　　　　（数値目標については「○○程度」という表現は避け、「○○以上」又は
　　　　　　　　　　　　　　「○○以下」等と到達を明確に判断できるものに設定してください。）
④達成目標は審査・検査の評価要素であるため、</t>
    </r>
    <r>
      <rPr>
        <b/>
        <u/>
        <sz val="12"/>
        <rFont val="ＭＳ Ｐゴシック"/>
        <family val="3"/>
        <charset val="128"/>
      </rPr>
      <t>第三者がその内容を客観的に確認できるように記入してください</t>
    </r>
    <r>
      <rPr>
        <sz val="12"/>
        <rFont val="ＭＳ Ｐゴシック"/>
        <family val="3"/>
        <charset val="128"/>
      </rPr>
      <t>。
※７（２）で創出する新ビジネスの種別として「製品の開発・改良」を選択された方のみご記入下さい。（「サービスの開発・改良」を選択された方は記入不要です。１０．ステップアップ目標　へお進みください）</t>
    </r>
    <rPh sb="30" eb="32">
      <t>キサイ</t>
    </rPh>
    <rPh sb="94" eb="96">
      <t>キサイ</t>
    </rPh>
    <rPh sb="107" eb="110">
      <t>トクチョウテキ</t>
    </rPh>
    <rPh sb="117" eb="120">
      <t>カンレンツ</t>
    </rPh>
    <rPh sb="123" eb="125">
      <t>モクヒョウ</t>
    </rPh>
    <rPh sb="134" eb="136">
      <t>イジョウ</t>
    </rPh>
    <rPh sb="137" eb="139">
      <t>サイダイ</t>
    </rPh>
    <rPh sb="167" eb="170">
      <t>トクチョウテキ</t>
    </rPh>
    <rPh sb="241" eb="244">
      <t>トクチョウテキ</t>
    </rPh>
    <rPh sb="256" eb="257">
      <t>アラワ</t>
    </rPh>
    <rPh sb="258" eb="260">
      <t>スウチ</t>
    </rPh>
    <rPh sb="261" eb="263">
      <t>シヒョウ</t>
    </rPh>
    <rPh sb="297" eb="299">
      <t>スウチ</t>
    </rPh>
    <rPh sb="299" eb="301">
      <t>モクヒョウ</t>
    </rPh>
    <rPh sb="309" eb="311">
      <t>テイド</t>
    </rPh>
    <rPh sb="315" eb="317">
      <t>ヒョウゲン</t>
    </rPh>
    <rPh sb="318" eb="319">
      <t>サ</t>
    </rPh>
    <rPh sb="324" eb="326">
      <t>イジョウ</t>
    </rPh>
    <rPh sb="327" eb="328">
      <t>マタ</t>
    </rPh>
    <rPh sb="350" eb="351">
      <t>トウ</t>
    </rPh>
    <rPh sb="352" eb="354">
      <t>トウタツ</t>
    </rPh>
    <rPh sb="355" eb="357">
      <t>メイカク</t>
    </rPh>
    <rPh sb="358" eb="360">
      <t>ハンダン</t>
    </rPh>
    <rPh sb="366" eb="368">
      <t>セッテイ</t>
    </rPh>
    <rPh sb="438" eb="440">
      <t>ソウシュツ</t>
    </rPh>
    <rPh sb="442" eb="443">
      <t>シン</t>
    </rPh>
    <rPh sb="448" eb="450">
      <t>シュベツ</t>
    </rPh>
    <rPh sb="454" eb="456">
      <t>セイヒン</t>
    </rPh>
    <rPh sb="457" eb="459">
      <t>カイハツ</t>
    </rPh>
    <rPh sb="460" eb="462">
      <t>カイリョウ</t>
    </rPh>
    <rPh sb="464" eb="466">
      <t>センタク</t>
    </rPh>
    <rPh sb="469" eb="470">
      <t>カタ</t>
    </rPh>
    <rPh sb="473" eb="475">
      <t>キニュウ</t>
    </rPh>
    <rPh sb="475" eb="476">
      <t>クダ</t>
    </rPh>
    <rPh sb="486" eb="488">
      <t>カイハツ</t>
    </rPh>
    <rPh sb="489" eb="491">
      <t>カイリョウ</t>
    </rPh>
    <rPh sb="493" eb="495">
      <t>センタク</t>
    </rPh>
    <rPh sb="498" eb="499">
      <t>カタ</t>
    </rPh>
    <rPh sb="500" eb="504">
      <t>キニュウフヨウ</t>
    </rPh>
    <rPh sb="517" eb="519">
      <t>モクヒョウ</t>
    </rPh>
    <rPh sb="522" eb="523">
      <t>スス</t>
    </rPh>
    <phoneticPr fontId="2"/>
  </si>
  <si>
    <r>
      <t>①助成事業で開発・改良するサービスについて、どのような新規性・優秀性を持たせるかを「ステップアップ目標」として記入してください。
②</t>
    </r>
    <r>
      <rPr>
        <b/>
        <u/>
        <sz val="12"/>
        <rFont val="ＭＳ Ｐゴシック"/>
        <family val="3"/>
        <charset val="128"/>
      </rPr>
      <t>申請書提出後、ステップアップ目標の変更はできません</t>
    </r>
    <r>
      <rPr>
        <sz val="12"/>
        <rFont val="ＭＳ Ｐゴシック"/>
        <family val="3"/>
        <charset val="128"/>
      </rPr>
      <t>。
③ステップアップ目標に記載した全ての内容について</t>
    </r>
    <r>
      <rPr>
        <b/>
        <u/>
        <sz val="12"/>
        <rFont val="ＭＳ Ｐゴシック"/>
        <family val="3"/>
        <charset val="128"/>
      </rPr>
      <t>達成したことを公社が確認できなかった場合は、事業完了とならず、助成金は交付されません</t>
    </r>
    <r>
      <rPr>
        <sz val="12"/>
        <rFont val="ＭＳ Ｐゴシック"/>
        <family val="3"/>
        <charset val="128"/>
      </rPr>
      <t>。
④ステップアップ目標の設定にあたっては、７（５）に記載した新規性、優秀性から特長的な機能を関連付けて、目標１～３のうち、１つ以上（最大３つまで）記入してください。また、設定したステップアップ目標について、効果の検証・モニタリングなど有効性の検証を行う場合は「有効性の検証方法」として記入してください。
　　※特長的な機能…「備わっている働きや能力」について助成事業期間内で検証可能な内容を
　　　　　　　　　　　　 　　具体的に記載してください。
⑤ステップアップ目標は審査・検査の評価要素であるため、</t>
    </r>
    <r>
      <rPr>
        <b/>
        <u/>
        <sz val="12"/>
        <rFont val="ＭＳ Ｐゴシック"/>
        <family val="3"/>
        <charset val="128"/>
      </rPr>
      <t>第三者がその内容を客観的に確認できるように記入してください</t>
    </r>
    <r>
      <rPr>
        <sz val="12"/>
        <rFont val="ＭＳ Ｐゴシック"/>
        <family val="3"/>
        <charset val="128"/>
      </rPr>
      <t>。
※７（２）で創出する新ビジネスの種別として「サービスの開発・改良」を選択された方のみご記入下さい。（「製品の開発・改良」を選択された方は記入不要です）</t>
    </r>
    <rPh sb="106" eb="108">
      <t>キサイ</t>
    </rPh>
    <rPh sb="455" eb="457">
      <t>ソウシュツ</t>
    </rPh>
    <rPh sb="459" eb="460">
      <t>シン</t>
    </rPh>
    <rPh sb="465" eb="467">
      <t>シュベツ</t>
    </rPh>
    <rPh sb="476" eb="478">
      <t>カイハツ</t>
    </rPh>
    <rPh sb="479" eb="481">
      <t>カイリョウ</t>
    </rPh>
    <rPh sb="483" eb="485">
      <t>センタク</t>
    </rPh>
    <rPh sb="488" eb="489">
      <t>カタ</t>
    </rPh>
    <rPh sb="492" eb="494">
      <t>キニュウ</t>
    </rPh>
    <rPh sb="494" eb="495">
      <t>クダ</t>
    </rPh>
    <rPh sb="510" eb="512">
      <t>センタク</t>
    </rPh>
    <rPh sb="515" eb="516">
      <t>カタ</t>
    </rPh>
    <rPh sb="517" eb="521">
      <t>キニュウフヨウ</t>
    </rPh>
    <phoneticPr fontId="2"/>
  </si>
  <si>
    <r>
      <t>（２）開発・改良した製品を製造及び販売、又はサービスを提供するために必要な資格・許認可等（必要な場合は記入）
　　※　開発・改良した製品を製造及び販売、又はサービスを提供するために必要な資格・許認可等を全て記入してください
　　※　下図「申請・届出が必要なタイミング」で</t>
    </r>
    <r>
      <rPr>
        <b/>
        <u/>
        <sz val="10.5"/>
        <rFont val="ＭＳ Ｐゴシック"/>
        <family val="3"/>
        <charset val="128"/>
      </rPr>
      <t>②開発・改良フェーズの期間中に取得又は申請・届出が必要</t>
    </r>
    <r>
      <rPr>
        <b/>
        <sz val="10.5"/>
        <rFont val="ＭＳ Ｐゴシック"/>
        <family val="3"/>
        <charset val="128"/>
      </rPr>
      <t>を選択した許認可等について、「開発・改良フェーズ」の完了検査で
　　　　　確認を行います。取得又は申請・届出の完了を公社が確認できない場合は「設備投資・事業環境整備フェーズ」に進むことができない場合があります。
　　※　下図「申請・届出が必要なタイミング」で</t>
    </r>
    <r>
      <rPr>
        <b/>
        <u/>
        <sz val="10.5"/>
        <rFont val="ＭＳ Ｐゴシック"/>
        <family val="3"/>
        <charset val="128"/>
      </rPr>
      <t>③設備投資・事業環境整備フェーズの期間中に取得又は申請・届出が必要</t>
    </r>
    <r>
      <rPr>
        <b/>
        <sz val="10.5"/>
        <rFont val="ＭＳ Ｐゴシック"/>
        <family val="3"/>
        <charset val="128"/>
      </rPr>
      <t>を選択した許認可等について、「設備投資・事業環境整備
　　　　　フェーズ」の完了検査で確認を行います。取得又は申請・届出の完了を公社が確認できない場合は事業完了とならない場合があります。</t>
    </r>
    <rPh sb="3" eb="5">
      <t>カイハツ</t>
    </rPh>
    <rPh sb="6" eb="8">
      <t>カイリョウ</t>
    </rPh>
    <rPh sb="10" eb="12">
      <t>セイヒン</t>
    </rPh>
    <rPh sb="13" eb="15">
      <t>セイゾウ</t>
    </rPh>
    <rPh sb="15" eb="16">
      <t>オヨ</t>
    </rPh>
    <rPh sb="17" eb="19">
      <t>ハンバイ</t>
    </rPh>
    <rPh sb="20" eb="21">
      <t>マタ</t>
    </rPh>
    <rPh sb="27" eb="29">
      <t>テイキョウ</t>
    </rPh>
    <rPh sb="34" eb="36">
      <t>ヒツヨウ</t>
    </rPh>
    <rPh sb="37" eb="39">
      <t>シカク</t>
    </rPh>
    <rPh sb="40" eb="43">
      <t>キョニンカ</t>
    </rPh>
    <rPh sb="43" eb="44">
      <t>トウ</t>
    </rPh>
    <rPh sb="45" eb="47">
      <t>ヒツヨウ</t>
    </rPh>
    <rPh sb="48" eb="50">
      <t>バアイ</t>
    </rPh>
    <rPh sb="51" eb="53">
      <t>キニュウ</t>
    </rPh>
    <rPh sb="116" eb="118">
      <t>カズ</t>
    </rPh>
    <rPh sb="119" eb="121">
      <t>シンセイ</t>
    </rPh>
    <rPh sb="122" eb="124">
      <t>トドケデ</t>
    </rPh>
    <rPh sb="125" eb="127">
      <t>ヒツヨウ</t>
    </rPh>
    <rPh sb="163" eb="165">
      <t>センタク</t>
    </rPh>
    <rPh sb="167" eb="170">
      <t>キョニンカ</t>
    </rPh>
    <rPh sb="170" eb="171">
      <t>ナド</t>
    </rPh>
    <rPh sb="188" eb="192">
      <t>カンリョウケンサ</t>
    </rPh>
    <rPh sb="199" eb="201">
      <t>カクニン</t>
    </rPh>
    <rPh sb="202" eb="203">
      <t>オコナ</t>
    </rPh>
    <rPh sb="207" eb="209">
      <t>シュトク</t>
    </rPh>
    <rPh sb="209" eb="210">
      <t>マタ</t>
    </rPh>
    <rPh sb="211" eb="213">
      <t>シンセイ</t>
    </rPh>
    <rPh sb="214" eb="216">
      <t>トドケデ</t>
    </rPh>
    <rPh sb="217" eb="219">
      <t>カンリョウ</t>
    </rPh>
    <rPh sb="240" eb="242">
      <t>カンキョウ</t>
    </rPh>
    <rPh sb="259" eb="261">
      <t>バアイ</t>
    </rPh>
    <rPh sb="292" eb="296">
      <t>セツビトウシ</t>
    </rPh>
    <rPh sb="339" eb="343">
      <t>セツビトウシ</t>
    </rPh>
    <rPh sb="348" eb="350">
      <t>セイビ</t>
    </rPh>
    <rPh sb="362" eb="366">
      <t>カンリョウケンサ</t>
    </rPh>
    <rPh sb="367" eb="369">
      <t>カクニン</t>
    </rPh>
    <rPh sb="370" eb="371">
      <t>オコナ</t>
    </rPh>
    <rPh sb="400" eb="404">
      <t>ジギョウカンリョウ</t>
    </rPh>
    <phoneticPr fontId="79"/>
  </si>
  <si>
    <r>
      <t>　※　</t>
    </r>
    <r>
      <rPr>
        <b/>
        <u/>
        <sz val="10"/>
        <rFont val="ＭＳ Ｐゴシック"/>
        <family val="3"/>
        <charset val="128"/>
      </rPr>
      <t xml:space="preserve">【開発・改良フェーズ】（２）機械装置・工具器具備品費は、試作開発・試験評価を助成対象とし
</t>
    </r>
    <r>
      <rPr>
        <b/>
        <sz val="10"/>
        <rFont val="ＭＳ Ｐゴシック"/>
        <family val="3"/>
        <charset val="128"/>
      </rPr>
      <t>　　　</t>
    </r>
    <r>
      <rPr>
        <b/>
        <u/>
        <sz val="10"/>
        <rFont val="ＭＳ Ｐゴシック"/>
        <family val="3"/>
        <charset val="128"/>
      </rPr>
      <t xml:space="preserve">ています。生産・量産用の機械装置・工具器具備品費については【設備投資・事業環境整備フ
</t>
    </r>
    <r>
      <rPr>
        <b/>
        <sz val="10"/>
        <rFont val="ＭＳ Ｐゴシック"/>
        <family val="3"/>
        <charset val="128"/>
      </rPr>
      <t>　　　</t>
    </r>
    <r>
      <rPr>
        <b/>
        <u/>
        <sz val="10"/>
        <rFont val="ＭＳ Ｐゴシック"/>
        <family val="3"/>
        <charset val="128"/>
      </rPr>
      <t>ェーズ】の（10）機械装置・工具器具備品費に計上してください。</t>
    </r>
    <rPh sb="4" eb="6">
      <t>カイハツ</t>
    </rPh>
    <rPh sb="7" eb="9">
      <t>カイリョウ</t>
    </rPh>
    <rPh sb="17" eb="21">
      <t>キカイソウチ</t>
    </rPh>
    <rPh sb="31" eb="33">
      <t>シサク</t>
    </rPh>
    <rPh sb="33" eb="35">
      <t>カイハツ</t>
    </rPh>
    <rPh sb="36" eb="38">
      <t>シケン</t>
    </rPh>
    <rPh sb="38" eb="40">
      <t>ヒョウカ</t>
    </rPh>
    <rPh sb="41" eb="43">
      <t>ジョセイ</t>
    </rPh>
    <rPh sb="43" eb="45">
      <t>タイショウ</t>
    </rPh>
    <rPh sb="56" eb="58">
      <t>セイサン</t>
    </rPh>
    <rPh sb="59" eb="61">
      <t>リョウサン</t>
    </rPh>
    <rPh sb="61" eb="62">
      <t>ヨウ</t>
    </rPh>
    <rPh sb="63" eb="65">
      <t>キカイ</t>
    </rPh>
    <rPh sb="65" eb="67">
      <t>ソウチ</t>
    </rPh>
    <rPh sb="68" eb="70">
      <t>コウグ</t>
    </rPh>
    <rPh sb="70" eb="72">
      <t>キグ</t>
    </rPh>
    <rPh sb="72" eb="74">
      <t>ビヒン</t>
    </rPh>
    <rPh sb="74" eb="75">
      <t>ヒ</t>
    </rPh>
    <rPh sb="81" eb="83">
      <t>セツビ</t>
    </rPh>
    <rPh sb="83" eb="85">
      <t>トウシ</t>
    </rPh>
    <rPh sb="90" eb="92">
      <t>セイビ</t>
    </rPh>
    <rPh sb="106" eb="108">
      <t>キカイ</t>
    </rPh>
    <rPh sb="108" eb="110">
      <t>ソウチ</t>
    </rPh>
    <rPh sb="111" eb="113">
      <t>コウグ</t>
    </rPh>
    <rPh sb="113" eb="115">
      <t>キグ</t>
    </rPh>
    <rPh sb="115" eb="117">
      <t>ビヒン</t>
    </rPh>
    <rPh sb="117" eb="118">
      <t>ヒ</t>
    </rPh>
    <rPh sb="119" eb="121">
      <t>ケイジョウ</t>
    </rPh>
    <phoneticPr fontId="55"/>
  </si>
  <si>
    <r>
      <t xml:space="preserve"> ※　許認可等について専門家の指導を受ける場合は「（５）専門家指導費」）ではなく「（７）規格認証・登録
</t>
    </r>
    <r>
      <rPr>
        <b/>
        <sz val="10"/>
        <rFont val="ＭＳ Ｐゴシック"/>
        <family val="3"/>
        <charset val="128"/>
      </rPr>
      <t xml:space="preserve">      </t>
    </r>
    <r>
      <rPr>
        <b/>
        <u/>
        <sz val="10"/>
        <rFont val="ＭＳ Ｐゴシック"/>
        <family val="3"/>
        <charset val="128"/>
      </rPr>
      <t>費」に計上してください。</t>
    </r>
    <rPh sb="3" eb="6">
      <t>キョニンカ</t>
    </rPh>
    <rPh sb="6" eb="7">
      <t>ナド</t>
    </rPh>
    <rPh sb="11" eb="14">
      <t>センモンカ</t>
    </rPh>
    <rPh sb="15" eb="17">
      <t>シドウ</t>
    </rPh>
    <rPh sb="18" eb="19">
      <t>ウ</t>
    </rPh>
    <rPh sb="21" eb="23">
      <t>バアイ</t>
    </rPh>
    <rPh sb="28" eb="31">
      <t>センモンカ</t>
    </rPh>
    <rPh sb="44" eb="48">
      <t>キカクニンショウ</t>
    </rPh>
    <rPh sb="49" eb="51">
      <t>トウロク</t>
    </rPh>
    <rPh sb="58" eb="59">
      <t>ヒ</t>
    </rPh>
    <rPh sb="61" eb="63">
      <t>ケイジョウ</t>
    </rPh>
    <phoneticPr fontId="79"/>
  </si>
  <si>
    <t>自企業の事業所は都内のバーチャルオフィスのみであるか</t>
    <rPh sb="0" eb="3">
      <t>ジキギョウ</t>
    </rPh>
    <rPh sb="4" eb="7">
      <t>ジギョウショ</t>
    </rPh>
    <rPh sb="8" eb="10">
      <t>トナイ</t>
    </rPh>
    <phoneticPr fontId="2"/>
  </si>
  <si>
    <t>元号を選択</t>
  </si>
  <si>
    <t>本助成事業
との相違点</t>
    <rPh sb="0" eb="5">
      <t>ホンジョセイジギョウ</t>
    </rPh>
    <rPh sb="8" eb="11">
      <t>ソウイテン</t>
    </rPh>
    <phoneticPr fontId="2"/>
  </si>
  <si>
    <t>の</t>
    <phoneticPr fontId="2"/>
  </si>
  <si>
    <t>令和７年度　高齢者向け新ビジネス創出支援事業　申請書</t>
    <rPh sb="0" eb="2">
      <t>レイワ</t>
    </rPh>
    <rPh sb="3" eb="5">
      <t>ネンド</t>
    </rPh>
    <rPh sb="6" eb="9">
      <t>コウレイシャ</t>
    </rPh>
    <rPh sb="9" eb="10">
      <t>ム</t>
    </rPh>
    <rPh sb="11" eb="12">
      <t>シン</t>
    </rPh>
    <rPh sb="16" eb="18">
      <t>ソウシュツ</t>
    </rPh>
    <rPh sb="18" eb="20">
      <t>シエン</t>
    </rPh>
    <rPh sb="20" eb="22">
      <t>ジギョウ</t>
    </rPh>
    <phoneticPr fontId="5"/>
  </si>
  <si>
    <t>※　交付決定予定日（令和８年１月１日）から１年９か月以内に事業を完了させて下さい。</t>
    <rPh sb="2" eb="6">
      <t>コウフケッテイ</t>
    </rPh>
    <rPh sb="6" eb="9">
      <t>ヨテイビ</t>
    </rPh>
    <rPh sb="10" eb="12">
      <t>レイワ</t>
    </rPh>
    <rPh sb="13" eb="14">
      <t>ネン</t>
    </rPh>
    <rPh sb="15" eb="16">
      <t>ガツ</t>
    </rPh>
    <rPh sb="17" eb="18">
      <t>ニチ</t>
    </rPh>
    <rPh sb="22" eb="23">
      <t>ネン</t>
    </rPh>
    <rPh sb="25" eb="26">
      <t>ゲツ</t>
    </rPh>
    <rPh sb="26" eb="28">
      <t>イナイ</t>
    </rPh>
    <rPh sb="29" eb="31">
      <t>ジギョウ</t>
    </rPh>
    <rPh sb="32" eb="34">
      <t>カンリョウ</t>
    </rPh>
    <rPh sb="37" eb="38">
      <t>クダ</t>
    </rPh>
    <phoneticPr fontId="2"/>
  </si>
  <si>
    <t>（基準日：令和７年６月１日）</t>
    <rPh sb="5" eb="7">
      <t>レイワ</t>
    </rPh>
    <phoneticPr fontId="2"/>
  </si>
  <si>
    <r>
      <t>　基準日（令和７年６月１日）から過去３年間における</t>
    </r>
    <r>
      <rPr>
        <b/>
        <sz val="10.5"/>
        <rFont val="ＭＳ Ｐゴシック"/>
        <family val="3"/>
        <charset val="128"/>
      </rPr>
      <t>東京都及び公社事業の利用状況（</t>
    </r>
    <r>
      <rPr>
        <b/>
        <u/>
        <sz val="10.5"/>
        <rFont val="ＭＳ Ｐゴシック"/>
        <family val="3"/>
        <charset val="128"/>
      </rPr>
      <t>補助金・助成金以外</t>
    </r>
    <r>
      <rPr>
        <b/>
        <sz val="10.5"/>
        <rFont val="ＭＳ Ｐゴシック"/>
        <family val="3"/>
        <charset val="128"/>
      </rPr>
      <t>）</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1" eb="4">
      <t>キジュンビ</t>
    </rPh>
    <rPh sb="5" eb="7">
      <t>レイワ</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phoneticPr fontId="2"/>
  </si>
  <si>
    <r>
      <t>　基準日（令和７年６月１日）から過去５年間における</t>
    </r>
    <r>
      <rPr>
        <b/>
        <sz val="10.5"/>
        <rFont val="ＭＳ Ｐゴシック"/>
        <family val="3"/>
        <charset val="128"/>
      </rPr>
      <t>東京都その他団体での受賞歴</t>
    </r>
    <r>
      <rPr>
        <sz val="10.5"/>
        <rFont val="ＭＳ Ｐゴシック"/>
        <family val="3"/>
        <charset val="128"/>
      </rPr>
      <t>について直近のものから順に記入してください。</t>
    </r>
    <rPh sb="1" eb="3">
      <t>キジュン</t>
    </rPh>
    <rPh sb="5" eb="7">
      <t>レイワ</t>
    </rPh>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phoneticPr fontId="2"/>
  </si>
  <si>
    <r>
      <t>　 基準日（令和７年６月１日）から過去５年間における国・地方公共団体等（公社含む）の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sz val="10.5"/>
        <rFont val="ＭＳ Ｐゴシック"/>
        <family val="3"/>
        <charset val="128"/>
      </rPr>
      <t>受給済</t>
    </r>
    <r>
      <rPr>
        <sz val="10.5"/>
        <rFont val="ＭＳ Ｐゴシック"/>
        <family val="3"/>
        <charset val="128"/>
      </rPr>
      <t>の補助・助成事業について、</t>
    </r>
    <r>
      <rPr>
        <u/>
        <sz val="10.5"/>
        <rFont val="ＭＳ Ｐゴシック"/>
        <family val="3"/>
        <charset val="128"/>
      </rPr>
      <t>直近のものから順に</t>
    </r>
    <r>
      <rPr>
        <sz val="10.5"/>
        <rFont val="ＭＳ Ｐゴシック"/>
        <family val="3"/>
        <charset val="128"/>
      </rPr>
      <t>記入してください。</t>
    </r>
    <rPh sb="2" eb="4">
      <t>キジュン</t>
    </rPh>
    <rPh sb="4" eb="5">
      <t>ビ</t>
    </rPh>
    <rPh sb="6" eb="8">
      <t>レイワ</t>
    </rPh>
    <rPh sb="9" eb="10">
      <t>ネン</t>
    </rPh>
    <rPh sb="11" eb="12">
      <t>ガツ</t>
    </rPh>
    <rPh sb="13" eb="14">
      <t>ニチ</t>
    </rPh>
    <rPh sb="17" eb="19">
      <t>カコ</t>
    </rPh>
    <rPh sb="20" eb="22">
      <t>ネンカン</t>
    </rPh>
    <rPh sb="42" eb="44">
      <t>セイヒン</t>
    </rPh>
    <rPh sb="49" eb="51">
      <t>カイハツ</t>
    </rPh>
    <rPh sb="52" eb="54">
      <t>ソウギョウ</t>
    </rPh>
    <rPh sb="55" eb="57">
      <t>セツビ</t>
    </rPh>
    <rPh sb="57" eb="59">
      <t>トウシ</t>
    </rPh>
    <rPh sb="60" eb="62">
      <t>ハンロ</t>
    </rPh>
    <rPh sb="62" eb="65">
      <t>カイタクナド</t>
    </rPh>
    <rPh sb="66" eb="69">
      <t>ホジョキン</t>
    </rPh>
    <rPh sb="70" eb="72">
      <t>ジョセイ</t>
    </rPh>
    <rPh sb="72" eb="73">
      <t>キン</t>
    </rPh>
    <rPh sb="77" eb="79">
      <t>ジュキュウ</t>
    </rPh>
    <rPh sb="79" eb="80">
      <t>スミ</t>
    </rPh>
    <rPh sb="81" eb="83">
      <t>ホジョ</t>
    </rPh>
    <rPh sb="84" eb="86">
      <t>ジョセイ</t>
    </rPh>
    <rPh sb="86" eb="88">
      <t>ジギョウ</t>
    </rPh>
    <rPh sb="93" eb="95">
      <t>チョッキン</t>
    </rPh>
    <rPh sb="100" eb="101">
      <t>ジュン</t>
    </rPh>
    <rPh sb="102" eb="104">
      <t>キニュウ</t>
    </rPh>
    <phoneticPr fontId="2"/>
  </si>
  <si>
    <r>
      <t>　 基準日（令和７年６月１日）時点で、国・地方公共団体等（公社含む）の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u/>
        <sz val="10.5"/>
        <rFont val="ＭＳ Ｐゴシック"/>
        <family val="3"/>
        <charset val="128"/>
      </rPr>
      <t>実施中及び申請中又は申請予定</t>
    </r>
    <r>
      <rPr>
        <b/>
        <sz val="10.5"/>
        <rFont val="ＭＳ Ｐゴシック"/>
        <family val="3"/>
        <charset val="128"/>
      </rPr>
      <t>の補助・助成事業</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2" eb="5">
      <t>キジュンビ</t>
    </rPh>
    <rPh sb="6" eb="8">
      <t>レイワ</t>
    </rPh>
    <rPh sb="15" eb="17">
      <t>ジテン</t>
    </rPh>
    <rPh sb="35" eb="37">
      <t>セイヒン</t>
    </rPh>
    <rPh sb="42" eb="44">
      <t>カイハツ</t>
    </rPh>
    <rPh sb="45" eb="47">
      <t>ソウギョウ</t>
    </rPh>
    <rPh sb="48" eb="50">
      <t>セツビ</t>
    </rPh>
    <rPh sb="50" eb="52">
      <t>トウシ</t>
    </rPh>
    <rPh sb="53" eb="55">
      <t>ハンロ</t>
    </rPh>
    <rPh sb="55" eb="58">
      <t>カイタクナド</t>
    </rPh>
    <rPh sb="59" eb="62">
      <t>ホジョキン</t>
    </rPh>
    <rPh sb="63" eb="65">
      <t>ジョセイ</t>
    </rPh>
    <rPh sb="65" eb="66">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7" eb="99">
      <t>チョッキン</t>
    </rPh>
    <rPh sb="104" eb="105">
      <t>ジュン</t>
    </rPh>
    <phoneticPr fontId="2"/>
  </si>
  <si>
    <t>（基準日：令和７年６月１日現在）</t>
    <rPh sb="5" eb="7">
      <t>レイワ</t>
    </rPh>
    <phoneticPr fontId="2"/>
  </si>
  <si>
    <r>
      <rPr>
        <u/>
        <sz val="10"/>
        <rFont val="ＭＳ Ｐゴシック"/>
        <family val="3"/>
        <charset val="128"/>
      </rPr>
      <t>「設備投資・事業環境整備フェーズ」</t>
    </r>
    <r>
      <rPr>
        <sz val="10"/>
        <rFont val="ＭＳ Ｐゴシック"/>
        <family val="3"/>
        <charset val="128"/>
      </rPr>
      <t>の完了予定日</t>
    </r>
    <rPh sb="1" eb="5">
      <t>セツビトウシ</t>
    </rPh>
    <rPh sb="6" eb="12">
      <t>ジギョウカンキョウセイビ</t>
    </rPh>
    <rPh sb="18" eb="23">
      <t>カンリョウヨテイビ</t>
    </rPh>
    <phoneticPr fontId="2"/>
  </si>
  <si>
    <t>　・　具体的な作業項目、資金支出明細の番号（原－１、機－１、人－１等）を記入してください。
　・　各作業項目の開始から終了期間を表示してください。
　・　本助成事業の全体像が分かるよう、経費が発生しない作業も記入してください。
　　　　「○」：自企業で実施
　　　　「●」：委託先等で実施
　※「開発・改良フェーズ」「設備投資・事業環境整備フェーズ」のフロー・スケジュールをあわせて記入してください。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キニュウ</t>
    </rPh>
    <rPh sb="123" eb="125">
      <t>キギョウ</t>
    </rPh>
    <rPh sb="150" eb="152">
      <t>カイハツ</t>
    </rPh>
    <rPh sb="153" eb="155">
      <t>カイリョウ</t>
    </rPh>
    <rPh sb="161" eb="165">
      <t>セツビトウシ</t>
    </rPh>
    <rPh sb="170" eb="172">
      <t>セイビ</t>
    </rPh>
    <rPh sb="193" eb="195">
      <t>キニュウ</t>
    </rPh>
    <phoneticPr fontId="2"/>
  </si>
  <si>
    <t>令和８年</t>
    <rPh sb="0" eb="2">
      <t>レイワ</t>
    </rPh>
    <rPh sb="3" eb="4">
      <t>ネン</t>
    </rPh>
    <phoneticPr fontId="2"/>
  </si>
  <si>
    <t>令和９年</t>
    <phoneticPr fontId="2"/>
  </si>
  <si>
    <t>（和暦）令和</t>
    <rPh sb="4" eb="6">
      <t>レイワ</t>
    </rPh>
    <phoneticPr fontId="55"/>
  </si>
  <si>
    <t>（和暦）令和</t>
    <rPh sb="1" eb="3">
      <t>ワレキ</t>
    </rPh>
    <rPh sb="4" eb="6">
      <t>レイワ</t>
    </rPh>
    <phoneticPr fontId="79"/>
  </si>
  <si>
    <r>
      <t>見積金額</t>
    </r>
    <r>
      <rPr>
        <sz val="9"/>
        <rFont val="ＭＳ Ｐゴシック"/>
        <family val="3"/>
        <charset val="128"/>
      </rPr>
      <t xml:space="preserve">
（</t>
    </r>
    <r>
      <rPr>
        <b/>
        <u/>
        <sz val="9"/>
        <rFont val="ＭＳ Ｐゴシック"/>
        <family val="3"/>
        <charset val="128"/>
      </rPr>
      <t>１契約あたり税抜100万円以上</t>
    </r>
    <r>
      <rPr>
        <u/>
        <sz val="9"/>
        <rFont val="ＭＳ Ｐゴシック"/>
        <family val="3"/>
        <charset val="128"/>
      </rPr>
      <t>の場合は</t>
    </r>
    <r>
      <rPr>
        <b/>
        <u/>
        <sz val="9"/>
        <rFont val="ＭＳ Ｐゴシック"/>
        <family val="3"/>
        <charset val="128"/>
      </rPr>
      <t>原則２者以上</t>
    </r>
    <r>
      <rPr>
        <sz val="9"/>
        <rFont val="ＭＳ Ｐゴシック"/>
        <family val="3"/>
        <charset val="128"/>
      </rPr>
      <t>）</t>
    </r>
    <rPh sb="0" eb="2">
      <t>ミツモリ</t>
    </rPh>
    <rPh sb="2" eb="4">
      <t>キンガク</t>
    </rPh>
    <rPh sb="7" eb="9">
      <t>ケイヤク</t>
    </rPh>
    <rPh sb="28" eb="29">
      <t>シャ</t>
    </rPh>
    <phoneticPr fontId="55"/>
  </si>
  <si>
    <r>
      <t>　また、</t>
    </r>
    <r>
      <rPr>
        <b/>
        <u/>
        <sz val="10"/>
        <color rgb="FF000000"/>
        <rFont val="ＭＳ Ｐゴシック"/>
        <family val="3"/>
        <charset val="128"/>
      </rPr>
      <t>１契約あたり税抜100万円以上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5" eb="7">
      <t>ケイヤク</t>
    </rPh>
    <rPh sb="27" eb="28">
      <t>シャ</t>
    </rPh>
    <rPh sb="35" eb="37">
      <t>テイシュツ</t>
    </rPh>
    <phoneticPr fontId="55"/>
  </si>
  <si>
    <t>　※　１契約あたり税抜１００万以上の工事費については、必ず２者以上の「見積書」が必要です。</t>
    <rPh sb="4" eb="6">
      <t>ケイヤク</t>
    </rPh>
    <rPh sb="30" eb="31">
      <t>シャ</t>
    </rPh>
    <phoneticPr fontId="79"/>
  </si>
  <si>
    <r>
      <t>　（11）店舗新装・改装工事費に計上した</t>
    </r>
    <r>
      <rPr>
        <b/>
        <u/>
        <sz val="11"/>
        <rFont val="ＭＳ Ｐゴシック"/>
        <family val="3"/>
        <charset val="128"/>
      </rPr>
      <t>全ての工事発注予定先</t>
    </r>
    <r>
      <rPr>
        <sz val="11"/>
        <rFont val="ＭＳ Ｐゴシック"/>
        <family val="3"/>
        <charset val="128"/>
      </rPr>
      <t>について記載してください。
　　　　なお、１契約あたり100万円以上（税抜）の経費は、２者以上の見積書の提出が必要です。
　　　　表が足りない場合は枠を追加せず、本ページを複製してください。</t>
    </r>
    <rPh sb="52" eb="54">
      <t>ケイヤク</t>
    </rPh>
    <rPh sb="74" eb="75">
      <t>シャ</t>
    </rPh>
    <phoneticPr fontId="55"/>
  </si>
  <si>
    <r>
      <t>見積金額
（</t>
    </r>
    <r>
      <rPr>
        <u/>
        <sz val="11"/>
        <color theme="1"/>
        <rFont val="ＭＳ Ｐゴシック"/>
        <family val="3"/>
        <charset val="128"/>
      </rPr>
      <t>１契約あたり税抜100万円以上の場合は原則２者以上</t>
    </r>
    <r>
      <rPr>
        <sz val="11"/>
        <color theme="1"/>
        <rFont val="ＭＳ Ｐゴシック"/>
        <family val="3"/>
        <charset val="128"/>
      </rPr>
      <t>）</t>
    </r>
    <rPh sb="0" eb="2">
      <t>ミツモリ</t>
    </rPh>
    <rPh sb="2" eb="4">
      <t>キンガク</t>
    </rPh>
    <rPh sb="7" eb="9">
      <t>ケイヤク</t>
    </rPh>
    <phoneticPr fontId="55"/>
  </si>
  <si>
    <t>　※　１契約あたり税抜100万円以上の場合は、原則２者以上の見積書を提出してください。</t>
    <rPh sb="4" eb="6">
      <t>ケイヤク</t>
    </rPh>
    <phoneticPr fontId="79"/>
  </si>
  <si>
    <r>
      <t xml:space="preserve"> (5)専門家指導費に計上した</t>
    </r>
    <r>
      <rPr>
        <b/>
        <u/>
        <sz val="11"/>
        <rFont val="ＭＳ Ｐゴシック"/>
        <family val="3"/>
        <charset val="128"/>
      </rPr>
      <t>全ての専門家</t>
    </r>
    <r>
      <rPr>
        <sz val="11"/>
        <rFont val="ＭＳ Ｐゴシック"/>
        <family val="3"/>
        <charset val="128"/>
      </rPr>
      <t>について記載してください。
　　また、１契約あたり税抜100万円以上の場合は、原則２者以上の見積書を提出してください。
　　表が足りない場合は、枠を追加せず、本ページを複製してください。</t>
    </r>
    <rPh sb="4" eb="10">
      <t>センモンカシドウヒ</t>
    </rPh>
    <rPh sb="18" eb="21">
      <t>センモンカ</t>
    </rPh>
    <rPh sb="41" eb="43">
      <t>ケイヤク</t>
    </rPh>
    <phoneticPr fontId="55"/>
  </si>
  <si>
    <r>
      <t>　また、</t>
    </r>
    <r>
      <rPr>
        <b/>
        <u/>
        <sz val="10"/>
        <color rgb="FF000000"/>
        <rFont val="ＭＳ Ｐゴシック"/>
        <family val="3"/>
        <charset val="128"/>
      </rPr>
      <t>１契約あたりの単価が税抜100万円以上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5" eb="7">
      <t>ケイヤク</t>
    </rPh>
    <rPh sb="31" eb="32">
      <t>シャ</t>
    </rPh>
    <rPh sb="39" eb="41">
      <t>テイシュツ</t>
    </rPh>
    <phoneticPr fontId="55"/>
  </si>
  <si>
    <r>
      <t xml:space="preserve">市場投入時期（予定）
</t>
    </r>
    <r>
      <rPr>
        <sz val="9"/>
        <rFont val="ＭＳ Ｐゴシック"/>
        <family val="3"/>
        <charset val="128"/>
      </rPr>
      <t>※　本事業の終了予定日の翌日以降</t>
    </r>
    <rPh sb="0" eb="2">
      <t>シジョウ</t>
    </rPh>
    <rPh sb="2" eb="4">
      <t>トウニュウ</t>
    </rPh>
    <rPh sb="4" eb="6">
      <t>ジキ</t>
    </rPh>
    <rPh sb="7" eb="9">
      <t>ヨテイ</t>
    </rPh>
    <rPh sb="13" eb="16">
      <t>ホンジギョウ</t>
    </rPh>
    <rPh sb="17" eb="22">
      <t>シュウリョウヨテイビ</t>
    </rPh>
    <rPh sb="23" eb="25">
      <t>ヨクジツ</t>
    </rPh>
    <rPh sb="25" eb="27">
      <t>イコウ</t>
    </rPh>
    <phoneticPr fontId="2"/>
  </si>
  <si>
    <r>
      <t>　「</t>
    </r>
    <r>
      <rPr>
        <b/>
        <sz val="10"/>
        <rFont val="ＭＳ Ｐゴシック"/>
        <family val="3"/>
        <charset val="128"/>
      </rPr>
      <t>（4）産業財産権出願・導入費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10">
      <t>サンギョウザイサンケン</t>
    </rPh>
    <rPh sb="10" eb="12">
      <t>シュツガン</t>
    </rPh>
    <rPh sb="13" eb="16">
      <t>ドウニュウヒ</t>
    </rPh>
    <rPh sb="25" eb="27">
      <t>ケイヒ</t>
    </rPh>
    <rPh sb="31" eb="33">
      <t>キニュウ</t>
    </rPh>
    <phoneticPr fontId="55"/>
  </si>
  <si>
    <r>
      <t>　本助成事業を実施し、公社が検査時に、</t>
    </r>
    <r>
      <rPr>
        <b/>
        <sz val="12.5"/>
        <rFont val="ＭＳ Ｐゴシック"/>
        <family val="3"/>
        <charset val="128"/>
      </rPr>
      <t>購入品（機械装置含む）や助成事業における成果物等、支払いに係る経理関係書類を確認できる場所</t>
    </r>
    <r>
      <rPr>
        <sz val="12.5"/>
        <rFont val="ＭＳ Ｐゴシック"/>
        <family val="3"/>
        <charset val="128"/>
      </rPr>
      <t>を記入してください。</t>
    </r>
    <r>
      <rPr>
        <u/>
        <sz val="12.5"/>
        <rFont val="ＭＳ Ｐゴシック"/>
        <family val="3"/>
        <charset val="128"/>
      </rPr>
      <t>原則、</t>
    </r>
    <r>
      <rPr>
        <b/>
        <u/>
        <sz val="12.5"/>
        <rFont val="ＭＳ Ｐゴシック"/>
        <family val="3"/>
        <charset val="128"/>
      </rPr>
      <t>東京都内</t>
    </r>
    <r>
      <rPr>
        <u/>
        <sz val="12.5"/>
        <rFont val="ＭＳ Ｐゴシック"/>
        <family val="3"/>
        <charset val="128"/>
      </rPr>
      <t>の</t>
    </r>
    <r>
      <rPr>
        <b/>
        <u/>
        <sz val="12.5"/>
        <rFont val="ＭＳ Ｐゴシック"/>
        <family val="3"/>
        <charset val="128"/>
      </rPr>
      <t xml:space="preserve">自企業の本社・事業所・工場等（借り上げ可）に限ります。
</t>
    </r>
    <r>
      <rPr>
        <b/>
        <sz val="12.5"/>
        <rFont val="ＭＳ Ｐゴシック"/>
        <family val="3"/>
        <charset val="128"/>
      </rPr>
      <t>※　自企業の事業所が都内のバーチャルオフィスのみの場合、当欄には助成事業の実施場所に代えて「公社が求める検査等を行うことができる場所（公社訪問場所）」を記載してください。</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rPh sb="83" eb="85">
      <t>キギョウ</t>
    </rPh>
    <rPh sb="112" eb="115">
      <t>ジキギョウ</t>
    </rPh>
    <rPh sb="116" eb="119">
      <t>ジギョウショ</t>
    </rPh>
    <rPh sb="120" eb="122">
      <t>トナイ</t>
    </rPh>
    <rPh sb="135" eb="137">
      <t>バアイ</t>
    </rPh>
    <rPh sb="138" eb="139">
      <t>トウ</t>
    </rPh>
    <rPh sb="139" eb="140">
      <t>ラン</t>
    </rPh>
    <rPh sb="142" eb="146">
      <t>ジョセイジギョウ</t>
    </rPh>
    <rPh sb="147" eb="151">
      <t>ジッシバショ</t>
    </rPh>
    <rPh sb="152" eb="153">
      <t>カ</t>
    </rPh>
    <rPh sb="156" eb="158">
      <t>コウシャ</t>
    </rPh>
    <rPh sb="159" eb="160">
      <t>モト</t>
    </rPh>
    <rPh sb="162" eb="164">
      <t>ケンサ</t>
    </rPh>
    <rPh sb="164" eb="165">
      <t>ナド</t>
    </rPh>
    <rPh sb="166" eb="167">
      <t>オコナ</t>
    </rPh>
    <rPh sb="174" eb="176">
      <t>バショ</t>
    </rPh>
    <rPh sb="177" eb="179">
      <t>コウシャ</t>
    </rPh>
    <rPh sb="179" eb="183">
      <t>ホウモンバショ</t>
    </rPh>
    <rPh sb="186" eb="188">
      <t>キサイ</t>
    </rPh>
    <phoneticPr fontId="2"/>
  </si>
  <si>
    <t>専-</t>
    <rPh sb="0" eb="1">
      <t>セン</t>
    </rPh>
    <phoneticPr fontId="2"/>
  </si>
  <si>
    <t>＜2-1．実施計画＞</t>
    <rPh sb="5" eb="9">
      <t>ジッシケイカク</t>
    </rPh>
    <phoneticPr fontId="5"/>
  </si>
  <si>
    <t>創出する新ビジネスの種別
（製品・サービス）</t>
    <rPh sb="0" eb="2">
      <t>ソウシュツ</t>
    </rPh>
    <rPh sb="4" eb="5">
      <t>シン</t>
    </rPh>
    <rPh sb="10" eb="12">
      <t>シュベツ</t>
    </rPh>
    <rPh sb="14" eb="16">
      <t>セイヒン</t>
    </rPh>
    <phoneticPr fontId="5"/>
  </si>
  <si>
    <t>本開発・改良に関する
これまでの取組み状況</t>
    <rPh sb="0" eb="1">
      <t>ホン</t>
    </rPh>
    <rPh sb="1" eb="3">
      <t>カイハツ</t>
    </rPh>
    <rPh sb="4" eb="6">
      <t>カイリョウ</t>
    </rPh>
    <rPh sb="7" eb="8">
      <t>カン</t>
    </rPh>
    <rPh sb="16" eb="18">
      <t>トリク</t>
    </rPh>
    <rPh sb="19" eb="21">
      <t>ジョウキョウ</t>
    </rPh>
    <phoneticPr fontId="2"/>
  </si>
  <si>
    <t>基礎となる研究開発や関連する取組みの状況について以下の内容を含めて記載してください。
①期間
②状況（取組み内容・結果、協力相手等）</t>
    <rPh sb="0" eb="2">
      <t>キソ</t>
    </rPh>
    <rPh sb="5" eb="9">
      <t>ケンキュウカイハツ</t>
    </rPh>
    <rPh sb="10" eb="12">
      <t>カンレン</t>
    </rPh>
    <rPh sb="14" eb="16">
      <t>トリク</t>
    </rPh>
    <rPh sb="18" eb="20">
      <t>ジョウキョウ</t>
    </rPh>
    <rPh sb="24" eb="26">
      <t>イカ</t>
    </rPh>
    <rPh sb="27" eb="29">
      <t>ナイヨウ</t>
    </rPh>
    <rPh sb="30" eb="31">
      <t>フク</t>
    </rPh>
    <rPh sb="33" eb="35">
      <t>キサイ</t>
    </rPh>
    <rPh sb="45" eb="47">
      <t>キカン</t>
    </rPh>
    <rPh sb="49" eb="51">
      <t>ジョウキョウ</t>
    </rPh>
    <rPh sb="52" eb="54">
      <t>トリク</t>
    </rPh>
    <rPh sb="55" eb="57">
      <t>ナイヨウ</t>
    </rPh>
    <rPh sb="58" eb="60">
      <t>ケッカ</t>
    </rPh>
    <rPh sb="61" eb="63">
      <t>キョウリョク</t>
    </rPh>
    <rPh sb="63" eb="65">
      <t>アイテ</t>
    </rPh>
    <rPh sb="65" eb="66">
      <t>ナド</t>
    </rPh>
    <phoneticPr fontId="2"/>
  </si>
  <si>
    <t>助成事業において取組む
開発・改良のプロセス</t>
    <rPh sb="0" eb="4">
      <t>ジョセイジギョウ</t>
    </rPh>
    <rPh sb="8" eb="10">
      <t>トリク</t>
    </rPh>
    <rPh sb="12" eb="14">
      <t>カイハツ</t>
    </rPh>
    <rPh sb="15" eb="17">
      <t>カイリョウ</t>
    </rPh>
    <phoneticPr fontId="2"/>
  </si>
  <si>
    <t>助成対象期間中（令和８年１月１日～令和９年９月30日）に実施する開発・改良の内容について以下の内容を含めて記載してください。
①開発・改良する製品・サービスの特長的な機能
②上記機能の開発・改良プロセス</t>
    <rPh sb="0" eb="7">
      <t>ジョセイタイショウキカンチュウ</t>
    </rPh>
    <rPh sb="8" eb="10">
      <t>レイワ</t>
    </rPh>
    <rPh sb="11" eb="12">
      <t>ネン</t>
    </rPh>
    <rPh sb="13" eb="14">
      <t>ガツ</t>
    </rPh>
    <rPh sb="15" eb="16">
      <t>ニチ</t>
    </rPh>
    <rPh sb="17" eb="19">
      <t>レイワ</t>
    </rPh>
    <rPh sb="20" eb="21">
      <t>ネン</t>
    </rPh>
    <rPh sb="22" eb="23">
      <t>ガツ</t>
    </rPh>
    <rPh sb="25" eb="26">
      <t>ニチ</t>
    </rPh>
    <rPh sb="28" eb="30">
      <t>ジッシ</t>
    </rPh>
    <rPh sb="32" eb="34">
      <t>カイハツ</t>
    </rPh>
    <rPh sb="35" eb="37">
      <t>カイリョウ</t>
    </rPh>
    <rPh sb="38" eb="40">
      <t>ナイヨウ</t>
    </rPh>
    <rPh sb="44" eb="46">
      <t>イカ</t>
    </rPh>
    <rPh sb="47" eb="49">
      <t>ナイヨウ</t>
    </rPh>
    <rPh sb="50" eb="51">
      <t>フク</t>
    </rPh>
    <rPh sb="53" eb="55">
      <t>キサイ</t>
    </rPh>
    <rPh sb="65" eb="67">
      <t>カイハツ</t>
    </rPh>
    <rPh sb="68" eb="70">
      <t>カイリョウ</t>
    </rPh>
    <rPh sb="72" eb="74">
      <t>セイヒン</t>
    </rPh>
    <rPh sb="80" eb="82">
      <t>トクチョウ</t>
    </rPh>
    <rPh sb="82" eb="83">
      <t>テキ</t>
    </rPh>
    <rPh sb="84" eb="86">
      <t>キノウ</t>
    </rPh>
    <rPh sb="88" eb="90">
      <t>ジョウキ</t>
    </rPh>
    <rPh sb="90" eb="92">
      <t>キノウ</t>
    </rPh>
    <rPh sb="93" eb="95">
      <t>カイハツ</t>
    </rPh>
    <rPh sb="96" eb="98">
      <t>カイリョウ</t>
    </rPh>
    <phoneticPr fontId="2"/>
  </si>
  <si>
    <t>＜2-2．開発・改良内容＞</t>
    <rPh sb="5" eb="7">
      <t>カイハツ</t>
    </rPh>
    <rPh sb="8" eb="10">
      <t>カイリョウ</t>
    </rPh>
    <rPh sb="10" eb="12">
      <t>ナイヨウ</t>
    </rPh>
    <phoneticPr fontId="5"/>
  </si>
  <si>
    <t>（２）助成事業の実施内容・取組内容</t>
    <rPh sb="3" eb="7">
      <t>ジョセイジギョウ</t>
    </rPh>
    <rPh sb="8" eb="10">
      <t>ジッシ</t>
    </rPh>
    <rPh sb="13" eb="15">
      <t>トリクミ</t>
    </rPh>
    <rPh sb="15" eb="17">
      <t>ナイヨウ</t>
    </rPh>
    <phoneticPr fontId="2"/>
  </si>
  <si>
    <t>製品・サービスの全体像／イメージ図</t>
    <rPh sb="0" eb="2">
      <t>セイヒン</t>
    </rPh>
    <rPh sb="8" eb="10">
      <t>ゼンタイ</t>
    </rPh>
    <rPh sb="10" eb="11">
      <t>ゾウ</t>
    </rPh>
    <rPh sb="16" eb="17">
      <t>ズ</t>
    </rPh>
    <phoneticPr fontId="2"/>
  </si>
  <si>
    <t>ビジネスモデル図（商流図）</t>
    <rPh sb="7" eb="8">
      <t>ズ</t>
    </rPh>
    <rPh sb="9" eb="11">
      <t>ショウナガ</t>
    </rPh>
    <rPh sb="11" eb="12">
      <t>ズ</t>
    </rPh>
    <phoneticPr fontId="2"/>
  </si>
  <si>
    <r>
      <t>（３）助成事業完了時の試作（製品・サービス）の数量　</t>
    </r>
    <r>
      <rPr>
        <sz val="11"/>
        <rFont val="ＭＳ Ｐゴシック"/>
        <family val="3"/>
        <charset val="128"/>
      </rPr>
      <t>※必要最小限の数量を記入してください。「一式」は不可です。</t>
    </r>
    <rPh sb="3" eb="5">
      <t>ジョセイ</t>
    </rPh>
    <rPh sb="5" eb="7">
      <t>ジギョウ</t>
    </rPh>
    <rPh sb="7" eb="9">
      <t>カンリョウ</t>
    </rPh>
    <rPh sb="9" eb="10">
      <t>ジ</t>
    </rPh>
    <rPh sb="11" eb="13">
      <t>シサク</t>
    </rPh>
    <rPh sb="14" eb="16">
      <t>セイヒン</t>
    </rPh>
    <rPh sb="23" eb="25">
      <t>スウリョウ</t>
    </rPh>
    <rPh sb="29" eb="32">
      <t>サイショウゲン</t>
    </rPh>
    <rPh sb="46" eb="48">
      <t>イッシキ</t>
    </rPh>
    <rPh sb="50" eb="52">
      <t>フカ</t>
    </rPh>
    <phoneticPr fontId="2"/>
  </si>
  <si>
    <t>（１）開発又は改良要素の説明（新規性・優秀性を記入してください。）</t>
    <rPh sb="3" eb="5">
      <t>カイハツ</t>
    </rPh>
    <rPh sb="5" eb="6">
      <t>マタ</t>
    </rPh>
    <rPh sb="7" eb="9">
      <t>カイリョウ</t>
    </rPh>
    <rPh sb="9" eb="11">
      <t>ヨウソ</t>
    </rPh>
    <rPh sb="12" eb="14">
      <t>セツメイ</t>
    </rPh>
    <rPh sb="15" eb="18">
      <t>シンキセイ</t>
    </rPh>
    <rPh sb="19" eb="22">
      <t>ユウシュウセイ</t>
    </rPh>
    <rPh sb="23" eb="25">
      <t>キニュウ</t>
    </rPh>
    <phoneticPr fontId="5"/>
  </si>
  <si>
    <t>○</t>
  </si>
  <si>
    <t>カブシキガイシャトウキョウ</t>
  </si>
  <si>
    <t>株式会社東京</t>
    <rPh sb="0" eb="6">
      <t>カブシキガイシャトウキョウ</t>
    </rPh>
    <phoneticPr fontId="3"/>
  </si>
  <si>
    <t>法人</t>
  </si>
  <si>
    <t>トウキョウ　タロウ</t>
  </si>
  <si>
    <t>東京　太郎</t>
    <rPh sb="0" eb="2">
      <t>トウキョウ</t>
    </rPh>
    <rPh sb="3" eb="5">
      <t>タロウ</t>
    </rPh>
    <phoneticPr fontId="3"/>
  </si>
  <si>
    <t>代表取締役</t>
    <rPh sb="0" eb="5">
      <t>ダイヒョウトリシマリヤク</t>
    </rPh>
    <phoneticPr fontId="3"/>
  </si>
  <si>
    <t>000-0000</t>
  </si>
  <si>
    <t>000-0000</t>
    <phoneticPr fontId="2"/>
  </si>
  <si>
    <t>東京都○○区○○町○－○</t>
  </si>
  <si>
    <t>00-0000-0000</t>
  </si>
  <si>
    <t>https://www.○○○○</t>
  </si>
  <si>
    <t>同上</t>
    <rPh sb="0" eb="2">
      <t>ドウジョウ</t>
    </rPh>
    <phoneticPr fontId="2"/>
  </si>
  <si>
    <t>東京都○○区○○町○－○</t>
    <rPh sb="0" eb="3">
      <t>トウキョウト</t>
    </rPh>
    <rPh sb="5" eb="6">
      <t>ク</t>
    </rPh>
    <rPh sb="8" eb="9">
      <t>マチ</t>
    </rPh>
    <phoneticPr fontId="2"/>
  </si>
  <si>
    <t>カイハツ　イチロウ</t>
  </si>
  <si>
    <t>開発部　開発課　課長</t>
    <rPh sb="6" eb="7">
      <t>カ</t>
    </rPh>
    <rPh sb="8" eb="9">
      <t>カ</t>
    </rPh>
    <phoneticPr fontId="2"/>
  </si>
  <si>
    <t>開発　一郎</t>
    <rPh sb="0" eb="2">
      <t>カイハツ</t>
    </rPh>
    <rPh sb="3" eb="5">
      <t>イチロウ</t>
    </rPh>
    <phoneticPr fontId="2"/>
  </si>
  <si>
    <t>○○@○○.co.jp</t>
  </si>
  <si>
    <t>○○○○、△△△△の製造・販売</t>
    <rPh sb="10" eb="12">
      <t>セイゾウ</t>
    </rPh>
    <rPh sb="13" eb="15">
      <t>ハンバイ</t>
    </rPh>
    <phoneticPr fontId="2"/>
  </si>
  <si>
    <t>株式会社Ａ</t>
    <rPh sb="0" eb="4">
      <t>カブシキガイシャ</t>
    </rPh>
    <phoneticPr fontId="2"/>
  </si>
  <si>
    <t>○○</t>
  </si>
  <si>
    <t>Ｂ株式会社</t>
  </si>
  <si>
    <t>株式会社Ｃ</t>
  </si>
  <si>
    <t>株式会社東京　○○工場</t>
    <rPh sb="0" eb="4">
      <t>カブシキガイシャ</t>
    </rPh>
    <rPh sb="4" eb="6">
      <t>トウキョウ</t>
    </rPh>
    <rPh sb="9" eb="11">
      <t>コウジョウ</t>
    </rPh>
    <phoneticPr fontId="2"/>
  </si>
  <si>
    <t>JR○○</t>
    <phoneticPr fontId="2"/>
  </si>
  <si>
    <t>〇〇</t>
    <phoneticPr fontId="2"/>
  </si>
  <si>
    <t>いいえ</t>
  </si>
  <si>
    <t>R4</t>
  </si>
  <si>
    <t>東京都知的財産総合センター　知財相談</t>
    <phoneticPr fontId="2"/>
  </si>
  <si>
    <t>利用中</t>
  </si>
  <si>
    <t>R3</t>
  </si>
  <si>
    <t>中小企業ニューマーケット開拓支援事業</t>
    <phoneticPr fontId="2"/>
  </si>
  <si>
    <t>利用終了</t>
  </si>
  <si>
    <t>東京都</t>
  </si>
  <si>
    <t>世界発信コンペティション製品・技術部門　優秀賞</t>
    <phoneticPr fontId="2"/>
  </si>
  <si>
    <t>▲▲▲クラウドシステム</t>
    <phoneticPr fontId="2"/>
  </si>
  <si>
    <t>R2</t>
  </si>
  <si>
    <t>〇〇庁</t>
    <phoneticPr fontId="2"/>
  </si>
  <si>
    <t>〇〇な中小企業100社　選定</t>
    <phoneticPr fontId="2"/>
  </si>
  <si>
    <t>東京都中小企業振興公社</t>
    <rPh sb="0" eb="2">
      <t>トウキョウ</t>
    </rPh>
    <rPh sb="2" eb="3">
      <t>ト</t>
    </rPh>
    <rPh sb="3" eb="5">
      <t>チュウショウ</t>
    </rPh>
    <rPh sb="5" eb="7">
      <t>キギョウ</t>
    </rPh>
    <rPh sb="7" eb="9">
      <t>シンコウ</t>
    </rPh>
    <rPh sb="9" eb="11">
      <t>コウシャ</t>
    </rPh>
    <phoneticPr fontId="2"/>
  </si>
  <si>
    <t>製品開発着手支援助成事業</t>
    <rPh sb="0" eb="2">
      <t>セイヒン</t>
    </rPh>
    <rPh sb="2" eb="4">
      <t>カイハツ</t>
    </rPh>
    <rPh sb="4" eb="6">
      <t>チャクシュ</t>
    </rPh>
    <rPh sb="6" eb="8">
      <t>シエン</t>
    </rPh>
    <rPh sb="8" eb="10">
      <t>ジョセイ</t>
    </rPh>
    <rPh sb="10" eb="12">
      <t>ジギョウ</t>
    </rPh>
    <phoneticPr fontId="2"/>
  </si>
  <si>
    <t>△△センサー開発の事前検証</t>
    <rPh sb="6" eb="8">
      <t>カイハツ</t>
    </rPh>
    <rPh sb="9" eb="11">
      <t>ジゼン</t>
    </rPh>
    <rPh sb="11" eb="13">
      <t>ケンショウ</t>
    </rPh>
    <phoneticPr fontId="2"/>
  </si>
  <si>
    <t>無</t>
  </si>
  <si>
    <t>(公財)○○○育成財団</t>
    <rPh sb="1" eb="3">
      <t>コウザイ</t>
    </rPh>
    <rPh sb="7" eb="9">
      <t>イクセイ</t>
    </rPh>
    <rPh sb="9" eb="11">
      <t>ザイダン</t>
    </rPh>
    <phoneticPr fontId="2"/>
  </si>
  <si>
    <t>研究開発助成金</t>
    <rPh sb="0" eb="2">
      <t>ケンキュウ</t>
    </rPh>
    <rPh sb="2" eb="4">
      <t>カイハツ</t>
    </rPh>
    <rPh sb="4" eb="6">
      <t>ジョセイ</t>
    </rPh>
    <rPh sb="6" eb="7">
      <t>キン</t>
    </rPh>
    <phoneticPr fontId="2"/>
  </si>
  <si>
    <t>▲▲▲システムの開発</t>
    <rPh sb="8" eb="10">
      <t>カイハツ</t>
    </rPh>
    <phoneticPr fontId="2"/>
  </si>
  <si>
    <t>R5</t>
  </si>
  <si>
    <t>（公財）○○〇財団</t>
    <rPh sb="1" eb="3">
      <t>コウザイ</t>
    </rPh>
    <rPh sb="7" eb="9">
      <t>ザイダン</t>
    </rPh>
    <phoneticPr fontId="2"/>
  </si>
  <si>
    <t>〇〇補助金</t>
    <rPh sb="2" eb="5">
      <t>ホジョキン</t>
    </rPh>
    <phoneticPr fontId="2"/>
  </si>
  <si>
    <t>○○のためのアプリ開発</t>
    <rPh sb="9" eb="11">
      <t>カイハツ</t>
    </rPh>
    <phoneticPr fontId="2"/>
  </si>
  <si>
    <t>TOKYO戦略的イノベーション促進事業</t>
  </si>
  <si>
    <t>▽▽を用いた新たな◎◎技術の開発</t>
    <rPh sb="3" eb="4">
      <t>モチ</t>
    </rPh>
    <rPh sb="6" eb="7">
      <t>アラ</t>
    </rPh>
    <rPh sb="11" eb="13">
      <t>ギジュツ</t>
    </rPh>
    <rPh sb="14" eb="16">
      <t>カイハツ</t>
    </rPh>
    <phoneticPr fontId="2"/>
  </si>
  <si>
    <t>令和〇年〇月〇日～令和〇年〇月〇日</t>
    <rPh sb="0" eb="2">
      <t>レイワ</t>
    </rPh>
    <rPh sb="3" eb="4">
      <t>ネン</t>
    </rPh>
    <rPh sb="5" eb="6">
      <t>ガツ</t>
    </rPh>
    <rPh sb="7" eb="8">
      <t>ニチ</t>
    </rPh>
    <rPh sb="9" eb="11">
      <t>レイワ</t>
    </rPh>
    <rPh sb="12" eb="13">
      <t>ネン</t>
    </rPh>
    <rPh sb="14" eb="15">
      <t>ガツ</t>
    </rPh>
    <rPh sb="16" eb="17">
      <t>ニチ</t>
    </rPh>
    <phoneticPr fontId="2"/>
  </si>
  <si>
    <t>①機械装置・システム構築費
②外注費　③原材料費
④広告宣伝・販売促進費</t>
    <rPh sb="1" eb="5">
      <t>キカイソウチ</t>
    </rPh>
    <rPh sb="10" eb="13">
      <t>コウチクヒ</t>
    </rPh>
    <rPh sb="15" eb="18">
      <t>ガイチュウヒ</t>
    </rPh>
    <rPh sb="20" eb="24">
      <t>ゲンザイリョウヒ</t>
    </rPh>
    <rPh sb="26" eb="30">
      <t>コウコクセンデン</t>
    </rPh>
    <rPh sb="31" eb="36">
      <t>ハンバイソクシンヒ</t>
    </rPh>
    <phoneticPr fontId="2"/>
  </si>
  <si>
    <t>〇〇に関するソフトウェア・装置</t>
    <rPh sb="3" eb="4">
      <t>カン</t>
    </rPh>
    <rPh sb="13" eb="15">
      <t>ソウチ</t>
    </rPh>
    <phoneticPr fontId="2"/>
  </si>
  <si>
    <t>①原材料・副資材費　②委託・外注費
③専門家指導費　④直接人件費</t>
    <rPh sb="1" eb="4">
      <t>ゲンザイリョウ</t>
    </rPh>
    <rPh sb="5" eb="9">
      <t>フクシザイヒ</t>
    </rPh>
    <rPh sb="11" eb="13">
      <t>イタク</t>
    </rPh>
    <rPh sb="14" eb="17">
      <t>ガイチュウヒ</t>
    </rPh>
    <rPh sb="19" eb="25">
      <t>センモンカシドウヒ</t>
    </rPh>
    <rPh sb="27" eb="32">
      <t>チョクセツジンケンヒ</t>
    </rPh>
    <phoneticPr fontId="2"/>
  </si>
  <si>
    <t>□□測定装置・ソフトウェア</t>
    <rPh sb="2" eb="4">
      <t>ソクテイ</t>
    </rPh>
    <rPh sb="4" eb="6">
      <t>ソウチ</t>
    </rPh>
    <phoneticPr fontId="2"/>
  </si>
  <si>
    <t>・〇〇補助金：～～～～～
・本助成事業（高齢者向け新ビジネス）：～～
→■■の点で異なる</t>
    <rPh sb="3" eb="6">
      <t>ホジョキン</t>
    </rPh>
    <rPh sb="14" eb="19">
      <t>ホンジョセイジギョウ</t>
    </rPh>
    <rPh sb="20" eb="23">
      <t>コウレイシャ</t>
    </rPh>
    <rPh sb="23" eb="24">
      <t>ム</t>
    </rPh>
    <rPh sb="25" eb="26">
      <t>シン</t>
    </rPh>
    <rPh sb="39" eb="40">
      <t>テン</t>
    </rPh>
    <rPh sb="41" eb="42">
      <t>コト</t>
    </rPh>
    <phoneticPr fontId="2"/>
  </si>
  <si>
    <t>●●の向上と■■■を図るため、〇〇のためのアプリ開発を行う。</t>
    <rPh sb="3" eb="5">
      <t>コウジョウ</t>
    </rPh>
    <rPh sb="10" eb="11">
      <t>ハカ</t>
    </rPh>
    <rPh sb="24" eb="26">
      <t>カイハツ</t>
    </rPh>
    <rPh sb="27" eb="28">
      <t>オコナ</t>
    </rPh>
    <phoneticPr fontId="2"/>
  </si>
  <si>
    <t>申請中</t>
  </si>
  <si>
    <t>実施中</t>
  </si>
  <si>
    <t>□□の測定を可能にする、▽▽を用いた新たな◎◎技術の開発</t>
    <rPh sb="3" eb="5">
      <t>ソクテイ</t>
    </rPh>
    <rPh sb="6" eb="8">
      <t>カノウ</t>
    </rPh>
    <rPh sb="15" eb="16">
      <t>モチ</t>
    </rPh>
    <rPh sb="18" eb="19">
      <t>アラ</t>
    </rPh>
    <rPh sb="23" eb="25">
      <t>ギジュツ</t>
    </rPh>
    <rPh sb="26" eb="28">
      <t>カイハツ</t>
    </rPh>
    <phoneticPr fontId="2"/>
  </si>
  <si>
    <t>東京　太郎</t>
    <rPh sb="0" eb="2">
      <t>トウキョウ</t>
    </rPh>
    <rPh sb="3" eb="5">
      <t>タロウ</t>
    </rPh>
    <phoneticPr fontId="2"/>
  </si>
  <si>
    <t>代表取締役</t>
    <rPh sb="0" eb="2">
      <t>ダイヒョウ</t>
    </rPh>
    <rPh sb="2" eb="5">
      <t>トリシマリヤク</t>
    </rPh>
    <phoneticPr fontId="2"/>
  </si>
  <si>
    <t>○○　○○</t>
  </si>
  <si>
    <t>取締役</t>
    <rPh sb="0" eb="3">
      <t>トリシマリヤク</t>
    </rPh>
    <phoneticPr fontId="2"/>
  </si>
  <si>
    <t>△△　△△</t>
  </si>
  <si>
    <t>監査役</t>
    <rPh sb="0" eb="3">
      <t>カンサヤク</t>
    </rPh>
    <phoneticPr fontId="2"/>
  </si>
  <si>
    <t>株式会社○○</t>
    <rPh sb="0" eb="4">
      <t>カブシキガイシャ</t>
    </rPh>
    <phoneticPr fontId="2"/>
  </si>
  <si>
    <t>関連会社</t>
    <rPh sb="0" eb="4">
      <t>カンレンガイシャ</t>
    </rPh>
    <phoneticPr fontId="2"/>
  </si>
  <si>
    <t>××　××</t>
  </si>
  <si>
    <t>会社員</t>
    <rPh sb="0" eb="3">
      <t>カイシャイン</t>
    </rPh>
    <phoneticPr fontId="2"/>
  </si>
  <si>
    <t>・令和○年○月○日付で役員変更があったため
・決算以降○○億円増資をしたため</t>
    <phoneticPr fontId="2"/>
  </si>
  <si>
    <t>開発</t>
  </si>
  <si>
    <t>〇〇〇</t>
    <phoneticPr fontId="2"/>
  </si>
  <si>
    <t>・〇〇年〇〇月～〇〇年〇〇月
　△△機能の企画、仕様検討開始
・〇〇年〇〇月
　◎◎株式会社に委託し〇〇の一次試作を作製
・〇〇年〇〇月～〇〇年〇〇月
　●●施設にて△△機能に関するユーザーテストを実施。
　テスト結果を反映し〇〇機能をよりアップデートした××を検討。</t>
    <rPh sb="3" eb="4">
      <t>ネン</t>
    </rPh>
    <rPh sb="6" eb="7">
      <t>ガツ</t>
    </rPh>
    <rPh sb="18" eb="20">
      <t>キノウ</t>
    </rPh>
    <rPh sb="21" eb="23">
      <t>キカク</t>
    </rPh>
    <rPh sb="24" eb="30">
      <t>シヨウケントウカイシ</t>
    </rPh>
    <rPh sb="81" eb="83">
      <t>シセツ</t>
    </rPh>
    <rPh sb="90" eb="91">
      <t>カン</t>
    </rPh>
    <rPh sb="101" eb="103">
      <t>ジッシ</t>
    </rPh>
    <rPh sb="109" eb="111">
      <t>ケッカ</t>
    </rPh>
    <rPh sb="112" eb="114">
      <t>ハンエイ</t>
    </rPh>
    <rPh sb="117" eb="119">
      <t>キノウ</t>
    </rPh>
    <rPh sb="133" eb="135">
      <t>ケントウ</t>
    </rPh>
    <phoneticPr fontId="2"/>
  </si>
  <si>
    <r>
      <t xml:space="preserve">今回助成事業で新しく開発する製品〇〇〇には以下の機能を実装する。
・機能A：○○の技術を用いた△△機能
・機能B：○○の技術を用いた△△機能
</t>
    </r>
    <r>
      <rPr>
        <b/>
        <sz val="11"/>
        <color rgb="FFFF0000"/>
        <rFont val="ＭＳ Ｐゴシック"/>
        <family val="3"/>
        <charset val="128"/>
      </rPr>
      <t>＜機能Aの開発プロセス＞</t>
    </r>
    <r>
      <rPr>
        <sz val="11"/>
        <color rgb="FFFF0000"/>
        <rFont val="ＭＳ Ｐゴシック"/>
        <family val="3"/>
        <charset val="128"/>
      </rPr>
      <t xml:space="preserve">
・〇〇年〇〇月～〇〇年〇〇月
　専門家△△氏から指導を受け、○○の仕様を決定する。
・〇〇年〇〇月～〇〇年〇〇月
　一次試作を作製（△△加工は株式会社◎◎に委託）
・〇〇年〇〇月～〇〇年〇〇月
　××試験機関に依頼し△△試験を行う。
</t>
    </r>
    <r>
      <rPr>
        <b/>
        <sz val="11"/>
        <color rgb="FFFF0000"/>
        <rFont val="ＭＳ Ｐゴシック"/>
        <family val="3"/>
        <charset val="128"/>
      </rPr>
      <t>＜機能Bの開発プロセス＞</t>
    </r>
    <r>
      <rPr>
        <sz val="11"/>
        <color rgb="FFFF0000"/>
        <rFont val="ＭＳ Ｐゴシック"/>
        <family val="3"/>
        <charset val="128"/>
      </rPr>
      <t xml:space="preserve">
・〇〇年〇〇月～〇〇年〇〇月
　～～～～～～～～～</t>
    </r>
    <rPh sb="0" eb="2">
      <t>コンカイ</t>
    </rPh>
    <rPh sb="2" eb="6">
      <t>ジョセイジギョウ</t>
    </rPh>
    <rPh sb="7" eb="8">
      <t>アタラ</t>
    </rPh>
    <rPh sb="10" eb="12">
      <t>カイハツ</t>
    </rPh>
    <rPh sb="14" eb="16">
      <t>セイヒン</t>
    </rPh>
    <rPh sb="21" eb="23">
      <t>イカ</t>
    </rPh>
    <rPh sb="24" eb="26">
      <t>キノウ</t>
    </rPh>
    <rPh sb="27" eb="29">
      <t>ジッソウ</t>
    </rPh>
    <rPh sb="34" eb="36">
      <t>キノウ</t>
    </rPh>
    <rPh sb="41" eb="43">
      <t>ギジュツ</t>
    </rPh>
    <rPh sb="44" eb="45">
      <t>モチ</t>
    </rPh>
    <rPh sb="49" eb="51">
      <t>キノウ</t>
    </rPh>
    <rPh sb="53" eb="55">
      <t>キノウ</t>
    </rPh>
    <rPh sb="73" eb="75">
      <t>キノウ</t>
    </rPh>
    <rPh sb="77" eb="79">
      <t>カイハツ</t>
    </rPh>
    <rPh sb="101" eb="104">
      <t>センモンカ</t>
    </rPh>
    <rPh sb="106" eb="107">
      <t>シ</t>
    </rPh>
    <rPh sb="109" eb="111">
      <t>シドウ</t>
    </rPh>
    <rPh sb="112" eb="113">
      <t>ウケ</t>
    </rPh>
    <rPh sb="118" eb="120">
      <t>シヨウ</t>
    </rPh>
    <rPh sb="121" eb="123">
      <t>ケッテイ</t>
    </rPh>
    <rPh sb="144" eb="148">
      <t>イチジシサク</t>
    </rPh>
    <rPh sb="149" eb="151">
      <t>サクセイ</t>
    </rPh>
    <rPh sb="154" eb="156">
      <t>カコウ</t>
    </rPh>
    <rPh sb="157" eb="161">
      <t>カブシキガイシャ</t>
    </rPh>
    <rPh sb="164" eb="166">
      <t>イタク</t>
    </rPh>
    <rPh sb="187" eb="191">
      <t>シケンキカン</t>
    </rPh>
    <rPh sb="192" eb="194">
      <t>イライ</t>
    </rPh>
    <rPh sb="197" eb="199">
      <t>シケン</t>
    </rPh>
    <rPh sb="200" eb="201">
      <t>オコナ</t>
    </rPh>
    <rPh sb="206" eb="208">
      <t>キノウ</t>
    </rPh>
    <rPh sb="210" eb="212">
      <t>カイハツ</t>
    </rPh>
    <phoneticPr fontId="2"/>
  </si>
  <si>
    <t>～～～～～～～～～～～～～～
～～～～～～～～～
＜既存機能＞
機能A：○○○○○○○○○○○○○○○○
機能B：○○○○○○○○○○○○○○○○
＜本助成事業で行う開発・改良による新機能＞
機能C：○○○○○○○○○○○○○○○○
機能D：○○○○○○○○○○○○○○○○</t>
    <rPh sb="27" eb="31">
      <t>キソンキノウ</t>
    </rPh>
    <rPh sb="33" eb="35">
      <t>キノウ</t>
    </rPh>
    <rPh sb="54" eb="56">
      <t>キノウ</t>
    </rPh>
    <rPh sb="77" eb="82">
      <t>ホンジョセイジギョウ</t>
    </rPh>
    <rPh sb="83" eb="84">
      <t>オコナ</t>
    </rPh>
    <rPh sb="85" eb="87">
      <t>カイハツ</t>
    </rPh>
    <rPh sb="88" eb="90">
      <t>カイリョウ</t>
    </rPh>
    <rPh sb="93" eb="96">
      <t>シンキノウ</t>
    </rPh>
    <phoneticPr fontId="2"/>
  </si>
  <si>
    <t>新規性</t>
  </si>
  <si>
    <t>目標
１</t>
    <rPh sb="0" eb="2">
      <t>モクヒョウ</t>
    </rPh>
    <phoneticPr fontId="2"/>
  </si>
  <si>
    <t>ステップアップ目標</t>
    <rPh sb="7" eb="9">
      <t>モクヒョウ</t>
    </rPh>
    <phoneticPr fontId="2"/>
  </si>
  <si>
    <r>
      <t xml:space="preserve">有効性の検証方法
</t>
    </r>
    <r>
      <rPr>
        <sz val="12"/>
        <rFont val="ＭＳ Ｐゴシック"/>
        <family val="3"/>
        <charset val="128"/>
      </rPr>
      <t>（達成を確認するための試験・評価方法を規定し、
その内容を記入）</t>
    </r>
    <rPh sb="0" eb="3">
      <t>ユウコウセイ</t>
    </rPh>
    <rPh sb="4" eb="6">
      <t>ケンショウ</t>
    </rPh>
    <rPh sb="6" eb="8">
      <t>ホウホウ</t>
    </rPh>
    <phoneticPr fontId="2"/>
  </si>
  <si>
    <t>目標
２</t>
    <rPh sb="0" eb="2">
      <t>モクヒョウ</t>
    </rPh>
    <phoneticPr fontId="2"/>
  </si>
  <si>
    <t>優秀性</t>
  </si>
  <si>
    <t>目標
３</t>
    <rPh sb="0" eb="2">
      <t>モクヒョウ</t>
    </rPh>
    <phoneticPr fontId="2"/>
  </si>
  <si>
    <t>製品（ハードウェア、ソフトウェア）の開発・改良</t>
    <phoneticPr fontId="2"/>
  </si>
  <si>
    <t>事業化に向けた課題</t>
    <rPh sb="0" eb="3">
      <t>ジギョウカ</t>
    </rPh>
    <rPh sb="4" eb="5">
      <t>ム</t>
    </rPh>
    <rPh sb="7" eb="9">
      <t>カダイ</t>
    </rPh>
    <phoneticPr fontId="2"/>
  </si>
  <si>
    <t>解決方法</t>
    <rPh sb="0" eb="2">
      <t>カイケツ</t>
    </rPh>
    <rPh sb="2" eb="4">
      <t>ホウホウ</t>
    </rPh>
    <phoneticPr fontId="2"/>
  </si>
  <si>
    <t xml:space="preserve">○○年　○○卒業
○○年　株式会社○○（○○市）に入社、〇〇部で○○の開発に15年間従事
○○年　○○株式会社（○○区）にて、設立
</t>
    <rPh sb="30" eb="31">
      <t>ブ</t>
    </rPh>
    <rPh sb="35" eb="37">
      <t>カイハツ</t>
    </rPh>
    <rPh sb="63" eb="65">
      <t>セツリツ</t>
    </rPh>
    <phoneticPr fontId="2"/>
  </si>
  <si>
    <t>開発　二郎</t>
    <rPh sb="0" eb="2">
      <t>カイハツ</t>
    </rPh>
    <rPh sb="3" eb="5">
      <t>ジロウ</t>
    </rPh>
    <phoneticPr fontId="2"/>
  </si>
  <si>
    <t>開発部</t>
    <rPh sb="0" eb="3">
      <t>カイハツブ</t>
    </rPh>
    <phoneticPr fontId="2"/>
  </si>
  <si>
    <t>部長</t>
    <rPh sb="0" eb="2">
      <t>ブチョウ</t>
    </rPh>
    <phoneticPr fontId="2"/>
  </si>
  <si>
    <t>〇〇開発の分野</t>
    <rPh sb="2" eb="4">
      <t>カイハツ</t>
    </rPh>
    <rPh sb="5" eb="7">
      <t>ブンヤ</t>
    </rPh>
    <phoneticPr fontId="2"/>
  </si>
  <si>
    <t>○○年　○○卒業
○○年　株式会社○○（○○市）に入社、○○工場で○○の製造に５年間従事
○○年　○○株式会社（○○区）にて、○○部で○○の開発に15年間従事
○○年　当社の経営管理部門で新事業の企画・立案に10年従事</t>
  </si>
  <si>
    <r>
      <t xml:space="preserve">本助成事業で開発・改良する製品・サービスのメインターゲット
</t>
    </r>
    <r>
      <rPr>
        <sz val="11"/>
        <color theme="1"/>
        <rFont val="ＭＳ Ｐゴシック"/>
        <family val="3"/>
        <charset val="128"/>
      </rPr>
      <t>※本事業は高齢者を対象とした製品・サービスのみを対象としています</t>
    </r>
    <rPh sb="0" eb="1">
      <t>ホン</t>
    </rPh>
    <rPh sb="1" eb="3">
      <t>ジョセイ</t>
    </rPh>
    <rPh sb="3" eb="5">
      <t>ジギョウ</t>
    </rPh>
    <rPh sb="6" eb="8">
      <t>カイハツ</t>
    </rPh>
    <rPh sb="9" eb="11">
      <t>カイリョウ</t>
    </rPh>
    <rPh sb="13" eb="15">
      <t>セイヒン</t>
    </rPh>
    <rPh sb="31" eb="34">
      <t>ホンジギョウ</t>
    </rPh>
    <rPh sb="35" eb="38">
      <t>コウレイシャ</t>
    </rPh>
    <rPh sb="39" eb="41">
      <t>タイショウ</t>
    </rPh>
    <rPh sb="44" eb="46">
      <t>セイヒン</t>
    </rPh>
    <rPh sb="54" eb="56">
      <t>タイショウ</t>
    </rPh>
    <phoneticPr fontId="2"/>
  </si>
  <si>
    <t>高齢者</t>
  </si>
  <si>
    <t>（２）本事業で解決する高齢者の課題・ニーズ</t>
    <rPh sb="3" eb="6">
      <t>ホンジギョウ</t>
    </rPh>
    <rPh sb="7" eb="9">
      <t>カイケツ</t>
    </rPh>
    <rPh sb="11" eb="14">
      <t>コウレイシャ</t>
    </rPh>
    <rPh sb="15" eb="17">
      <t>カダイ</t>
    </rPh>
    <phoneticPr fontId="2"/>
  </si>
  <si>
    <t>○○</t>
    <phoneticPr fontId="2"/>
  </si>
  <si>
    <t>○○株式会社</t>
    <rPh sb="2" eb="6">
      <t>カブシキガイシャ</t>
    </rPh>
    <phoneticPr fontId="2"/>
  </si>
  <si>
    <t>・△△年発売開始
・○○○○円
・●●●●●●●●</t>
    <rPh sb="3" eb="4">
      <t>ネン</t>
    </rPh>
    <rPh sb="4" eb="6">
      <t>ハツバイ</t>
    </rPh>
    <rPh sb="6" eb="8">
      <t>カイシ</t>
    </rPh>
    <rPh sb="14" eb="15">
      <t>エン</t>
    </rPh>
    <phoneticPr fontId="2"/>
  </si>
  <si>
    <t>✕✕✕</t>
    <phoneticPr fontId="2"/>
  </si>
  <si>
    <t>株式会社××</t>
    <rPh sb="0" eb="4">
      <t>カブシキガイシャ</t>
    </rPh>
    <phoneticPr fontId="2"/>
  </si>
  <si>
    <t>○○の設計、要件定義</t>
    <rPh sb="3" eb="5">
      <t>セッケイ</t>
    </rPh>
    <rPh sb="6" eb="10">
      <t>ヨウケンテイギ</t>
    </rPh>
    <phoneticPr fontId="2"/>
  </si>
  <si>
    <t>原材料・機械等の購入</t>
    <rPh sb="0" eb="3">
      <t>ゲンザイリョウ</t>
    </rPh>
    <rPh sb="4" eb="6">
      <t>キカイ</t>
    </rPh>
    <rPh sb="6" eb="7">
      <t>トウ</t>
    </rPh>
    <rPh sb="8" eb="10">
      <t>コウニュウ</t>
    </rPh>
    <phoneticPr fontId="2"/>
  </si>
  <si>
    <t>要求仕様書作成</t>
    <rPh sb="0" eb="5">
      <t>ヨウキュウシヨウショ</t>
    </rPh>
    <rPh sb="5" eb="7">
      <t>サクセイ</t>
    </rPh>
    <phoneticPr fontId="2"/>
  </si>
  <si>
    <t>○○の加工（●●作業）</t>
    <rPh sb="3" eb="5">
      <t>カコウ</t>
    </rPh>
    <rPh sb="8" eb="10">
      <t>サギョウ</t>
    </rPh>
    <phoneticPr fontId="2"/>
  </si>
  <si>
    <t>〇〇の加工（△△作業）</t>
    <rPh sb="3" eb="5">
      <t>カコウ</t>
    </rPh>
    <rPh sb="8" eb="10">
      <t>サギョウ</t>
    </rPh>
    <phoneticPr fontId="2"/>
  </si>
  <si>
    <t>○○の組み立て</t>
    <rPh sb="3" eb="4">
      <t>ク</t>
    </rPh>
    <rPh sb="5" eb="6">
      <t>タ</t>
    </rPh>
    <phoneticPr fontId="2"/>
  </si>
  <si>
    <t>○○の××試験</t>
    <rPh sb="5" eb="7">
      <t>シケン</t>
    </rPh>
    <phoneticPr fontId="2"/>
  </si>
  <si>
    <t>△△展示会に出展</t>
    <rPh sb="2" eb="5">
      <t>テンジカイ</t>
    </rPh>
    <rPh sb="6" eb="8">
      <t>シュッテン</t>
    </rPh>
    <phoneticPr fontId="2"/>
  </si>
  <si>
    <t>遂行状況報告書作成・
中間検査</t>
    <rPh sb="0" eb="7">
      <t>スイコウジョウキョウホウコクショ</t>
    </rPh>
    <rPh sb="7" eb="9">
      <t>サクセイ</t>
    </rPh>
    <rPh sb="11" eb="15">
      <t>チュウカンケンサ</t>
    </rPh>
    <phoneticPr fontId="2"/>
  </si>
  <si>
    <t>機械××の購入</t>
    <rPh sb="0" eb="2">
      <t>キカイ</t>
    </rPh>
    <rPh sb="5" eb="7">
      <t>コウニュウ</t>
    </rPh>
    <phoneticPr fontId="2"/>
  </si>
  <si>
    <t>助成事業に係る経理書類の
とりまとめ</t>
    <rPh sb="0" eb="4">
      <t>ジョセイジギョウ</t>
    </rPh>
    <rPh sb="5" eb="6">
      <t>カカワ</t>
    </rPh>
    <rPh sb="7" eb="9">
      <t>ケイリ</t>
    </rPh>
    <rPh sb="9" eb="11">
      <t>ショルイ</t>
    </rPh>
    <phoneticPr fontId="2"/>
  </si>
  <si>
    <t>人-1</t>
    <rPh sb="0" eb="1">
      <t>ヒト</t>
    </rPh>
    <phoneticPr fontId="2"/>
  </si>
  <si>
    <t>原-1
原-2
機-1</t>
    <rPh sb="0" eb="1">
      <t>ゲン</t>
    </rPh>
    <rPh sb="8" eb="9">
      <t>キ</t>
    </rPh>
    <phoneticPr fontId="2"/>
  </si>
  <si>
    <t>人-2</t>
    <rPh sb="0" eb="1">
      <t>ヒト</t>
    </rPh>
    <phoneticPr fontId="2"/>
  </si>
  <si>
    <t>人-1
人-3</t>
    <rPh sb="0" eb="1">
      <t>ヒト</t>
    </rPh>
    <rPh sb="4" eb="5">
      <t>ヒト</t>
    </rPh>
    <phoneticPr fontId="2"/>
  </si>
  <si>
    <t>委-1</t>
    <rPh sb="0" eb="1">
      <t>イ</t>
    </rPh>
    <phoneticPr fontId="2"/>
  </si>
  <si>
    <t>人-3</t>
    <rPh sb="0" eb="1">
      <t>ヒト</t>
    </rPh>
    <phoneticPr fontId="2"/>
  </si>
  <si>
    <t>人-3
委-2
専-1</t>
    <rPh sb="0" eb="1">
      <t>ヒト</t>
    </rPh>
    <rPh sb="4" eb="5">
      <t>イ</t>
    </rPh>
    <rPh sb="8" eb="9">
      <t>セン</t>
    </rPh>
    <phoneticPr fontId="2"/>
  </si>
  <si>
    <t>展-1</t>
    <rPh sb="0" eb="1">
      <t>テン</t>
    </rPh>
    <phoneticPr fontId="2"/>
  </si>
  <si>
    <t>機-2
機-3
機-4</t>
    <rPh sb="0" eb="1">
      <t>キ</t>
    </rPh>
    <rPh sb="4" eb="5">
      <t>キ</t>
    </rPh>
    <rPh sb="8" eb="9">
      <t>キ</t>
    </rPh>
    <phoneticPr fontId="2"/>
  </si>
  <si>
    <t>開発・改良フェーズ</t>
  </si>
  <si>
    <t>設備投資・事業環境整備フェーズ</t>
  </si>
  <si>
    <t>●</t>
  </si>
  <si>
    <t>○●</t>
  </si>
  <si>
    <t>はい（先行技術調査を実施した）</t>
  </si>
  <si>
    <t>はい</t>
  </si>
  <si>
    <t>特許権</t>
  </si>
  <si>
    <t>2020-123●●●</t>
  </si>
  <si>
    <t>なし</t>
  </si>
  <si>
    <t>予定なし</t>
  </si>
  <si>
    <t>○○業営業許可</t>
    <rPh sb="2" eb="3">
      <t>ギョウ</t>
    </rPh>
    <rPh sb="3" eb="7">
      <t>エイギョウキョカ</t>
    </rPh>
    <phoneticPr fontId="2"/>
  </si>
  <si>
    <t>①取得済み</t>
  </si>
  <si>
    <t>平成</t>
  </si>
  <si>
    <t>XX士免許</t>
    <rPh sb="2" eb="3">
      <t>シ</t>
    </rPh>
    <rPh sb="3" eb="5">
      <t>メンキョ</t>
    </rPh>
    <phoneticPr fontId="2"/>
  </si>
  <si>
    <t>②開発・改良フェーズの期間中に取得又は申請・届出が必要</t>
  </si>
  <si>
    <t>令和</t>
  </si>
  <si>
    <t>○○届出</t>
    <rPh sb="2" eb="4">
      <t>トドケデ</t>
    </rPh>
    <phoneticPr fontId="2"/>
  </si>
  <si>
    <t>③設備投資・事業環境整備フェーズの期間中に取得又は申請・届出が必要</t>
  </si>
  <si>
    <t>太陽光パネル</t>
    <rPh sb="0" eb="3">
      <t>タイヨウコウ</t>
    </rPh>
    <phoneticPr fontId="2"/>
  </si>
  <si>
    <t>○○ｖ○○ｗ</t>
  </si>
  <si>
    <t>○○試験用</t>
    <rPh sb="2" eb="5">
      <t>シケンヨウ</t>
    </rPh>
    <phoneticPr fontId="2"/>
  </si>
  <si>
    <t>個</t>
    <rPh sb="0" eb="1">
      <t>コ</t>
    </rPh>
    <phoneticPr fontId="2"/>
  </si>
  <si>
    <t>バッテリ電源</t>
    <rPh sb="4" eb="6">
      <t>デンゲン</t>
    </rPh>
    <phoneticPr fontId="2"/>
  </si>
  <si>
    <t>○○部に組込</t>
    <rPh sb="2" eb="3">
      <t>ブ</t>
    </rPh>
    <rPh sb="4" eb="5">
      <t>ク</t>
    </rPh>
    <rPh sb="5" eb="6">
      <t>コ</t>
    </rPh>
    <phoneticPr fontId="2"/>
  </si>
  <si>
    <t>○○材</t>
    <rPh sb="2" eb="3">
      <t>ザイ</t>
    </rPh>
    <phoneticPr fontId="2"/>
  </si>
  <si>
    <t>○○m</t>
  </si>
  <si>
    <t>××株式会社</t>
    <rPh sb="2" eb="6">
      <t>カブシキガイシャ</t>
    </rPh>
    <phoneticPr fontId="2"/>
  </si>
  <si>
    <t>××加工機</t>
    <rPh sb="2" eb="5">
      <t>カコウキ</t>
    </rPh>
    <phoneticPr fontId="2"/>
  </si>
  <si>
    <t>○○加工</t>
    <rPh sb="2" eb="4">
      <t>カコウ</t>
    </rPh>
    <phoneticPr fontId="2"/>
  </si>
  <si>
    <t>購入</t>
  </si>
  <si>
    <t>台</t>
    <rPh sb="0" eb="1">
      <t>ダイ</t>
    </rPh>
    <phoneticPr fontId="2"/>
  </si>
  <si>
    <t>試作金型</t>
    <rPh sb="0" eb="4">
      <t>シサクカナガタ</t>
    </rPh>
    <phoneticPr fontId="2"/>
  </si>
  <si>
    <t>試作作製</t>
    <rPh sb="0" eb="2">
      <t>シサク</t>
    </rPh>
    <rPh sb="2" eb="4">
      <t>サクセイ</t>
    </rPh>
    <phoneticPr fontId="2"/>
  </si>
  <si>
    <t>株式会社●●</t>
    <rPh sb="0" eb="4">
      <t>カブシキガイシャ</t>
    </rPh>
    <phoneticPr fontId="2"/>
  </si>
  <si>
    <t>○○工具</t>
    <rPh sb="2" eb="4">
      <t>コウグ</t>
    </rPh>
    <phoneticPr fontId="2"/>
  </si>
  <si>
    <t>✕✕加工用</t>
    <rPh sb="2" eb="5">
      <t>カコウヨウ</t>
    </rPh>
    <phoneticPr fontId="2"/>
  </si>
  <si>
    <t>○○クラウド</t>
  </si>
  <si>
    <t>クラウドサーバー</t>
  </si>
  <si>
    <t>ﾚﾝﾀﾙ</t>
  </si>
  <si>
    <t>件</t>
    <rPh sb="0" eb="1">
      <t>ケン</t>
    </rPh>
    <phoneticPr fontId="2"/>
  </si>
  <si>
    <r>
      <t>機-</t>
    </r>
    <r>
      <rPr>
        <sz val="10"/>
        <color rgb="FFFF0000"/>
        <rFont val="ＭＳ Ｐゴシック"/>
        <family val="3"/>
        <charset val="128"/>
      </rPr>
      <t>1</t>
    </r>
    <rPh sb="0" eb="1">
      <t>キ</t>
    </rPh>
    <phoneticPr fontId="55"/>
  </si>
  <si>
    <t>××加工機</t>
  </si>
  <si>
    <t>●●社製
～～～～～～～～～～
～～～～</t>
    <rPh sb="2" eb="3">
      <t>シャ</t>
    </rPh>
    <rPh sb="3" eb="4">
      <t>セイ</t>
    </rPh>
    <phoneticPr fontId="2"/>
  </si>
  <si>
    <t>〒○○〇-○○〇　東京都○○区○○町○－○</t>
    <phoneticPr fontId="2"/>
  </si>
  <si>
    <t>〇〇株式会社</t>
    <rPh sb="2" eb="6">
      <t>カブシキガイシャ</t>
    </rPh>
    <phoneticPr fontId="2"/>
  </si>
  <si>
    <t>関連なし</t>
  </si>
  <si>
    <t>株式会社△△</t>
    <rPh sb="0" eb="2">
      <t>カブシキ</t>
    </rPh>
    <rPh sb="2" eb="4">
      <t>カイシャ</t>
    </rPh>
    <phoneticPr fontId="2"/>
  </si>
  <si>
    <t>回</t>
    <rPh sb="0" eb="1">
      <t>カイ</t>
    </rPh>
    <phoneticPr fontId="2"/>
  </si>
  <si>
    <r>
      <t>委-</t>
    </r>
    <r>
      <rPr>
        <sz val="10"/>
        <color rgb="FFFF0000"/>
        <rFont val="ＭＳ Ｐゴシック"/>
        <family val="3"/>
        <charset val="128"/>
      </rPr>
      <t>1</t>
    </r>
    <rPh sb="0" eb="1">
      <t>イ</t>
    </rPh>
    <phoneticPr fontId="79"/>
  </si>
  <si>
    <t>株式会社△△</t>
    <rPh sb="0" eb="4">
      <t>カブシキガイシャ</t>
    </rPh>
    <phoneticPr fontId="2"/>
  </si>
  <si>
    <t>○○　○○</t>
    <phoneticPr fontId="2"/>
  </si>
  <si>
    <t>000-0000-0000</t>
    <phoneticPr fontId="2"/>
  </si>
  <si>
    <t>東京都○○区○○町○－○－○</t>
    <rPh sb="0" eb="3">
      <t>トウキョウト</t>
    </rPh>
    <rPh sb="5" eb="6">
      <t>ク</t>
    </rPh>
    <rPh sb="8" eb="9">
      <t>チョウ</t>
    </rPh>
    <phoneticPr fontId="2"/>
  </si>
  <si>
    <t>○○部○○課</t>
    <rPh sb="2" eb="3">
      <t>ブ</t>
    </rPh>
    <rPh sb="5" eb="6">
      <t>カ</t>
    </rPh>
    <phoneticPr fontId="2"/>
  </si>
  <si>
    <t>△△加工業</t>
    <rPh sb="2" eb="5">
      <t>カコウギョウ</t>
    </rPh>
    <phoneticPr fontId="2"/>
  </si>
  <si>
    <t>○○加工における●●の△△加工作業</t>
    <rPh sb="2" eb="4">
      <t>カコウ</t>
    </rPh>
    <rPh sb="13" eb="15">
      <t>カコウ</t>
    </rPh>
    <rPh sb="15" eb="17">
      <t>サギョウ</t>
    </rPh>
    <phoneticPr fontId="2"/>
  </si>
  <si>
    <t>業務完了報告書、△△加工済みの●●材</t>
    <rPh sb="0" eb="7">
      <t>ギョウムカンリョウホウコクショ</t>
    </rPh>
    <rPh sb="10" eb="12">
      <t>カコウ</t>
    </rPh>
    <rPh sb="12" eb="13">
      <t>ズ</t>
    </rPh>
    <rPh sb="17" eb="18">
      <t>ザイ</t>
    </rPh>
    <phoneticPr fontId="2"/>
  </si>
  <si>
    <t>自企業では●●材の△△加工ができないため、△△加工の委託実績が○○件超ある株式会社△△に委託する。</t>
    <rPh sb="0" eb="3">
      <t>ジキギョウ</t>
    </rPh>
    <rPh sb="7" eb="8">
      <t>ザイ</t>
    </rPh>
    <rPh sb="11" eb="13">
      <t>カコウ</t>
    </rPh>
    <rPh sb="23" eb="25">
      <t>カコウ</t>
    </rPh>
    <rPh sb="26" eb="28">
      <t>イタク</t>
    </rPh>
    <rPh sb="28" eb="30">
      <t>ジッセキ</t>
    </rPh>
    <rPh sb="33" eb="34">
      <t>ケン</t>
    </rPh>
    <rPh sb="34" eb="35">
      <t>チョウ</t>
    </rPh>
    <rPh sb="37" eb="41">
      <t>カブシキガイシャ</t>
    </rPh>
    <rPh sb="44" eb="46">
      <t>イタク</t>
    </rPh>
    <phoneticPr fontId="2"/>
  </si>
  <si>
    <r>
      <t>委-</t>
    </r>
    <r>
      <rPr>
        <sz val="10"/>
        <color rgb="FFFF0000"/>
        <rFont val="ＭＳ Ｐゴシック"/>
        <family val="3"/>
        <charset val="128"/>
      </rPr>
      <t>2</t>
    </r>
    <rPh sb="0" eb="1">
      <t>イ</t>
    </rPh>
    <phoneticPr fontId="79"/>
  </si>
  <si>
    <t>〇〇を対象とした××性能試験</t>
    <rPh sb="3" eb="5">
      <t>タイショウ</t>
    </rPh>
    <rPh sb="10" eb="12">
      <t>セイノウ</t>
    </rPh>
    <rPh sb="12" eb="14">
      <t>シケン</t>
    </rPh>
    <phoneticPr fontId="2"/>
  </si>
  <si>
    <t>✕✕試験機を使用した○○の××性能試験</t>
    <rPh sb="2" eb="5">
      <t>シケンキ</t>
    </rPh>
    <rPh sb="6" eb="8">
      <t>シヨウ</t>
    </rPh>
    <rPh sb="15" eb="17">
      <t>セイノウ</t>
    </rPh>
    <rPh sb="17" eb="19">
      <t>シケン</t>
    </rPh>
    <phoneticPr fontId="2"/>
  </si>
  <si>
    <t>試験仕様書、試験結果報告書、業務完了報告書</t>
    <rPh sb="0" eb="5">
      <t>シケンシヨウショ</t>
    </rPh>
    <rPh sb="6" eb="10">
      <t>シケンケッカ</t>
    </rPh>
    <rPh sb="10" eb="13">
      <t>ホウコクショ</t>
    </rPh>
    <rPh sb="14" eb="21">
      <t>ギョウムカンリョウホウコクショ</t>
    </rPh>
    <phoneticPr fontId="2"/>
  </si>
  <si>
    <t>開発物の安全性を証明するために、××性能について客観的な試験実施が必要であるため</t>
    <rPh sb="0" eb="2">
      <t>カイハツ</t>
    </rPh>
    <rPh sb="2" eb="3">
      <t>ブツ</t>
    </rPh>
    <rPh sb="4" eb="7">
      <t>アンゼンセイ</t>
    </rPh>
    <rPh sb="8" eb="10">
      <t>ショウメイ</t>
    </rPh>
    <rPh sb="18" eb="20">
      <t>セイノウ</t>
    </rPh>
    <rPh sb="24" eb="27">
      <t>キャッカンテキ</t>
    </rPh>
    <rPh sb="28" eb="30">
      <t>シケン</t>
    </rPh>
    <rPh sb="30" eb="32">
      <t>ジッシ</t>
    </rPh>
    <rPh sb="33" eb="35">
      <t>ヒツヨウ</t>
    </rPh>
    <phoneticPr fontId="2"/>
  </si>
  <si>
    <t>〇〇システム</t>
    <phoneticPr fontId="2"/>
  </si>
  <si>
    <t>出願</t>
  </si>
  <si>
    <t>○○特許事務所</t>
    <rPh sb="2" eb="7">
      <t>トッキョジムショ</t>
    </rPh>
    <phoneticPr fontId="2"/>
  </si>
  <si>
    <t>（4）-2 産業財産権出願・導入計画書</t>
    <rPh sb="6" eb="11">
      <t>サンギョウザイサンケン</t>
    </rPh>
    <rPh sb="11" eb="13">
      <t>シュツガン</t>
    </rPh>
    <rPh sb="14" eb="16">
      <t>ドウニュウ</t>
    </rPh>
    <rPh sb="16" eb="19">
      <t>ケイカクショ</t>
    </rPh>
    <phoneticPr fontId="55"/>
  </si>
  <si>
    <r>
      <t>　また、１契約あたり</t>
    </r>
    <r>
      <rPr>
        <b/>
        <u/>
        <sz val="10"/>
        <color rgb="FF000000"/>
        <rFont val="ＭＳ Ｐゴシック"/>
        <family val="3"/>
        <charset val="128"/>
      </rPr>
      <t>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5" eb="7">
      <t>ケイヤク</t>
    </rPh>
    <rPh sb="10" eb="12">
      <t>ゼイヌキ</t>
    </rPh>
    <rPh sb="27" eb="28">
      <t>シャ</t>
    </rPh>
    <rPh sb="35" eb="37">
      <t>テイシュツ</t>
    </rPh>
    <phoneticPr fontId="55"/>
  </si>
  <si>
    <r>
      <t>産-</t>
    </r>
    <r>
      <rPr>
        <sz val="10"/>
        <color rgb="FFFF0000"/>
        <rFont val="ＭＳ Ｐゴシック"/>
        <family val="3"/>
        <charset val="128"/>
      </rPr>
      <t>1</t>
    </r>
    <rPh sb="0" eb="1">
      <t>サン</t>
    </rPh>
    <phoneticPr fontId="79"/>
  </si>
  <si>
    <t>〇〇特許事務所</t>
    <rPh sb="2" eb="7">
      <t>トッキョジムショ</t>
    </rPh>
    <phoneticPr fontId="2"/>
  </si>
  <si>
    <t>〇〇　〇〇</t>
    <phoneticPr fontId="2"/>
  </si>
  <si>
    <t>東京都〇〇区〇〇町〇－〇－〇</t>
    <rPh sb="0" eb="3">
      <t>トウキョウト</t>
    </rPh>
    <rPh sb="5" eb="6">
      <t>ク</t>
    </rPh>
    <rPh sb="8" eb="9">
      <t>マチ</t>
    </rPh>
    <phoneticPr fontId="2"/>
  </si>
  <si>
    <t>〇部〇〇課</t>
    <rPh sb="1" eb="2">
      <t>ブ</t>
    </rPh>
    <rPh sb="4" eb="5">
      <t>カ</t>
    </rPh>
    <phoneticPr fontId="2"/>
  </si>
  <si>
    <t>産業財産権の出願・導入サポート</t>
    <rPh sb="0" eb="5">
      <t>サンギョウザイサンケン</t>
    </rPh>
    <rPh sb="6" eb="8">
      <t>シュツガン</t>
    </rPh>
    <rPh sb="9" eb="11">
      <t>ドウニュウ</t>
    </rPh>
    <phoneticPr fontId="2"/>
  </si>
  <si>
    <t>○○に関する特許権の出願</t>
    <rPh sb="3" eb="4">
      <t>カン</t>
    </rPh>
    <rPh sb="6" eb="9">
      <t>トッキョケン</t>
    </rPh>
    <rPh sb="10" eb="12">
      <t>シュツガン</t>
    </rPh>
    <phoneticPr fontId="2"/>
  </si>
  <si>
    <t>○○出願・導入の登録実績が○○件超</t>
    <rPh sb="2" eb="4">
      <t>シュツガン</t>
    </rPh>
    <rPh sb="5" eb="7">
      <t>ドウニュウ</t>
    </rPh>
    <rPh sb="8" eb="10">
      <t>トウロク</t>
    </rPh>
    <rPh sb="10" eb="12">
      <t>ジッセキ</t>
    </rPh>
    <rPh sb="15" eb="16">
      <t>ケン</t>
    </rPh>
    <rPh sb="16" eb="17">
      <t>チョウ</t>
    </rPh>
    <phoneticPr fontId="2"/>
  </si>
  <si>
    <t>産-</t>
    <rPh sb="0" eb="1">
      <t>サン</t>
    </rPh>
    <phoneticPr fontId="79"/>
  </si>
  <si>
    <t>〇〇　○○</t>
    <phoneticPr fontId="2"/>
  </si>
  <si>
    <t>××開発</t>
    <rPh sb="2" eb="4">
      <t>カイハツ</t>
    </rPh>
    <phoneticPr fontId="2"/>
  </si>
  <si>
    <t>開発歴30年</t>
    <rPh sb="0" eb="2">
      <t>カイハツ</t>
    </rPh>
    <rPh sb="2" eb="3">
      <t>レキ</t>
    </rPh>
    <rPh sb="5" eb="6">
      <t>ネン</t>
    </rPh>
    <phoneticPr fontId="2"/>
  </si>
  <si>
    <t>××開発における〇〇試験</t>
    <rPh sb="2" eb="4">
      <t>カイハツ</t>
    </rPh>
    <rPh sb="10" eb="12">
      <t>シケン</t>
    </rPh>
    <phoneticPr fontId="2"/>
  </si>
  <si>
    <r>
      <t>専-</t>
    </r>
    <r>
      <rPr>
        <sz val="10"/>
        <color rgb="FFFF0000"/>
        <rFont val="ＭＳ Ｐゴシック"/>
        <family val="3"/>
        <charset val="128"/>
      </rPr>
      <t>1</t>
    </r>
    <rPh sb="0" eb="1">
      <t>セン</t>
    </rPh>
    <phoneticPr fontId="79"/>
  </si>
  <si>
    <t>東京都〇〇区〇〇町〇－〇－〇</t>
    <rPh sb="0" eb="14">
      <t>トウキョウトマルマルクマルマルマチマル-マル-マル</t>
    </rPh>
    <phoneticPr fontId="2"/>
  </si>
  <si>
    <t>〇〇部〇〇課</t>
    <rPh sb="2" eb="3">
      <t>ブ</t>
    </rPh>
    <rPh sb="5" eb="6">
      <t>カ</t>
    </rPh>
    <phoneticPr fontId="2"/>
  </si>
  <si>
    <t>××開発・設計／30年</t>
    <rPh sb="2" eb="4">
      <t>カイハツ</t>
    </rPh>
    <rPh sb="5" eb="7">
      <t>セッケイ</t>
    </rPh>
    <rPh sb="10" eb="11">
      <t>ネン</t>
    </rPh>
    <phoneticPr fontId="2"/>
  </si>
  <si>
    <t>安全な✕✕開発のための○○試験について</t>
    <rPh sb="0" eb="2">
      <t>アンゼン</t>
    </rPh>
    <rPh sb="5" eb="7">
      <t>カイハツ</t>
    </rPh>
    <rPh sb="13" eb="15">
      <t>シケン</t>
    </rPh>
    <phoneticPr fontId="2"/>
  </si>
  <si>
    <t>指導報告書</t>
    <rPh sb="0" eb="5">
      <t>シドウホウコクショ</t>
    </rPh>
    <phoneticPr fontId="2"/>
  </si>
  <si>
    <t>自企業において××開発の実績がないため、開発に30年以上携わった○○氏に指導を依頼する。</t>
    <rPh sb="0" eb="3">
      <t>ジキギョウ</t>
    </rPh>
    <rPh sb="9" eb="11">
      <t>カイハツ</t>
    </rPh>
    <rPh sb="12" eb="14">
      <t>ジッセキ</t>
    </rPh>
    <rPh sb="20" eb="22">
      <t>カイハツ</t>
    </rPh>
    <rPh sb="25" eb="26">
      <t>ネン</t>
    </rPh>
    <rPh sb="26" eb="28">
      <t>イジョウ</t>
    </rPh>
    <rPh sb="28" eb="29">
      <t>タズサ</t>
    </rPh>
    <rPh sb="34" eb="35">
      <t>シ</t>
    </rPh>
    <rPh sb="36" eb="38">
      <t>シドウ</t>
    </rPh>
    <rPh sb="39" eb="41">
      <t>イライ</t>
    </rPh>
    <phoneticPr fontId="2"/>
  </si>
  <si>
    <t>〇〇　〇</t>
    <phoneticPr fontId="2"/>
  </si>
  <si>
    <t>○○部○○課・○○</t>
    <rPh sb="2" eb="3">
      <t>ブ</t>
    </rPh>
    <rPh sb="5" eb="6">
      <t>カ</t>
    </rPh>
    <phoneticPr fontId="2"/>
  </si>
  <si>
    <t>役員</t>
  </si>
  <si>
    <t>システム設計歴25年</t>
    <rPh sb="4" eb="6">
      <t>セッケイ</t>
    </rPh>
    <rPh sb="6" eb="7">
      <t>レキ</t>
    </rPh>
    <rPh sb="9" eb="10">
      <t>ネン</t>
    </rPh>
    <phoneticPr fontId="2"/>
  </si>
  <si>
    <t>○○設計、○○システム設計</t>
    <rPh sb="2" eb="4">
      <t>セッケイ</t>
    </rPh>
    <rPh sb="11" eb="13">
      <t>セッケイ</t>
    </rPh>
    <phoneticPr fontId="2"/>
  </si>
  <si>
    <t>正社員</t>
  </si>
  <si>
    <t>ソフトウェア開発歴15年</t>
    <rPh sb="6" eb="9">
      <t>カイハツレキ</t>
    </rPh>
    <rPh sb="11" eb="12">
      <t>ネン</t>
    </rPh>
    <phoneticPr fontId="2"/>
  </si>
  <si>
    <t>○○設計、○○ソフトウェア開発・評価</t>
    <rPh sb="2" eb="4">
      <t>セッケイ</t>
    </rPh>
    <rPh sb="13" eb="15">
      <t>カイハツ</t>
    </rPh>
    <rPh sb="16" eb="18">
      <t>ヒョウカ</t>
    </rPh>
    <phoneticPr fontId="2"/>
  </si>
  <si>
    <t>〇　〇〇</t>
    <phoneticPr fontId="2"/>
  </si>
  <si>
    <t>ソフトウェア開発歴10年</t>
    <rPh sb="6" eb="9">
      <t>カイハツレキ</t>
    </rPh>
    <rPh sb="11" eb="12">
      <t>ネン</t>
    </rPh>
    <phoneticPr fontId="2"/>
  </si>
  <si>
    <t>○○ソフトウェア開発・評価</t>
    <rPh sb="8" eb="10">
      <t>カイハツ</t>
    </rPh>
    <rPh sb="11" eb="13">
      <t>ヒョウカ</t>
    </rPh>
    <phoneticPr fontId="2"/>
  </si>
  <si>
    <t>○○規格××号への登録（第一段階審査・第二段階審査報告書、成績証明書、登録証）</t>
    <rPh sb="2" eb="4">
      <t>キカク</t>
    </rPh>
    <rPh sb="6" eb="7">
      <t>ゴウ</t>
    </rPh>
    <rPh sb="9" eb="11">
      <t>トウロク</t>
    </rPh>
    <rPh sb="12" eb="13">
      <t>ダイ</t>
    </rPh>
    <rPh sb="13" eb="14">
      <t>イチ</t>
    </rPh>
    <rPh sb="14" eb="16">
      <t>ダンカイ</t>
    </rPh>
    <rPh sb="16" eb="18">
      <t>シンサ</t>
    </rPh>
    <rPh sb="19" eb="25">
      <t>ダイニダンカイシンサ</t>
    </rPh>
    <rPh sb="25" eb="28">
      <t>ホウコクショ</t>
    </rPh>
    <rPh sb="29" eb="31">
      <t>セイセキ</t>
    </rPh>
    <rPh sb="31" eb="34">
      <t>ショウメイショ</t>
    </rPh>
    <rPh sb="35" eb="37">
      <t>トウロク</t>
    </rPh>
    <rPh sb="37" eb="38">
      <t>ショウ</t>
    </rPh>
    <phoneticPr fontId="2"/>
  </si>
  <si>
    <t>株式会社〇〇</t>
    <rPh sb="0" eb="6">
      <t>カブシキカイシャマルマル</t>
    </rPh>
    <phoneticPr fontId="2"/>
  </si>
  <si>
    <r>
      <t>規-</t>
    </r>
    <r>
      <rPr>
        <sz val="10"/>
        <color rgb="FFFF0000"/>
        <rFont val="ＭＳ Ｐゴシック"/>
        <family val="3"/>
        <charset val="128"/>
      </rPr>
      <t>1</t>
    </r>
    <rPh sb="0" eb="1">
      <t>キ</t>
    </rPh>
    <phoneticPr fontId="79"/>
  </si>
  <si>
    <t>開発〇〇課</t>
    <rPh sb="0" eb="2">
      <t>カイハツ</t>
    </rPh>
    <rPh sb="4" eb="5">
      <t>カ</t>
    </rPh>
    <phoneticPr fontId="2"/>
  </si>
  <si>
    <t>各種コンテンツの品質管理業務の請負</t>
    <rPh sb="0" eb="2">
      <t>カクシュ</t>
    </rPh>
    <rPh sb="8" eb="12">
      <t>ヒンシツカンリ</t>
    </rPh>
    <rPh sb="12" eb="14">
      <t>ギョウム</t>
    </rPh>
    <rPh sb="15" eb="17">
      <t>ウケオイ</t>
    </rPh>
    <phoneticPr fontId="2"/>
  </si>
  <si>
    <t>○○規格××号への登録</t>
    <phoneticPr fontId="2"/>
  </si>
  <si>
    <t>第一段階審査・第二段階審査報告書、成績証明書、登録証</t>
    <phoneticPr fontId="2"/>
  </si>
  <si>
    <t>○○規格への登録実績が○○件超</t>
    <rPh sb="6" eb="8">
      <t>トウロク</t>
    </rPh>
    <rPh sb="8" eb="10">
      <t>ジッセキ</t>
    </rPh>
    <rPh sb="13" eb="14">
      <t>ケン</t>
    </rPh>
    <rPh sb="14" eb="15">
      <t>チョウ</t>
    </rPh>
    <phoneticPr fontId="2"/>
  </si>
  <si>
    <t>出展小間料</t>
  </si>
  <si>
    <t>○○ショー（出展小間料）</t>
    <rPh sb="6" eb="11">
      <t>シュッテンコマリョウ</t>
    </rPh>
    <phoneticPr fontId="2"/>
  </si>
  <si>
    <t>東京ビッグサイト</t>
    <rPh sb="0" eb="2">
      <t>トウキョウ</t>
    </rPh>
    <phoneticPr fontId="2"/>
  </si>
  <si>
    <t>小間</t>
    <rPh sb="0" eb="2">
      <t>コマ</t>
    </rPh>
    <phoneticPr fontId="2"/>
  </si>
  <si>
    <t>資材費</t>
  </si>
  <si>
    <t>○○ショー（装飾パック）</t>
    <rPh sb="6" eb="8">
      <t>ソウショク</t>
    </rPh>
    <phoneticPr fontId="2"/>
  </si>
  <si>
    <t>輸送費</t>
  </si>
  <si>
    <t>○○ショー（往復輸送費）</t>
    <rPh sb="6" eb="8">
      <t>オウフク</t>
    </rPh>
    <rPh sb="8" eb="11">
      <t>ユソウヒ</t>
    </rPh>
    <phoneticPr fontId="2"/>
  </si>
  <si>
    <t>△△株式会社</t>
    <rPh sb="2" eb="6">
      <t>カブシキガイシャ</t>
    </rPh>
    <phoneticPr fontId="2"/>
  </si>
  <si>
    <t>R9.〇.〇～R9.〇.〇</t>
    <phoneticPr fontId="2"/>
  </si>
  <si>
    <t>印刷物製作</t>
  </si>
  <si>
    <t>展示会出展時に配布する製品紹介チラシ</t>
    <rPh sb="0" eb="3">
      <t>テンジカイ</t>
    </rPh>
    <rPh sb="3" eb="6">
      <t>シュッテンジ</t>
    </rPh>
    <rPh sb="7" eb="9">
      <t>ハイフ</t>
    </rPh>
    <rPh sb="11" eb="13">
      <t>セイヒン</t>
    </rPh>
    <rPh sb="13" eb="15">
      <t>ショウカイ</t>
    </rPh>
    <phoneticPr fontId="2"/>
  </si>
  <si>
    <t>部</t>
    <rPh sb="0" eb="1">
      <t>ブ</t>
    </rPh>
    <phoneticPr fontId="2"/>
  </si>
  <si>
    <t>●●株式会社</t>
    <rPh sb="2" eb="6">
      <t>カブシキガイシャ</t>
    </rPh>
    <phoneticPr fontId="2"/>
  </si>
  <si>
    <t>PR映像制作</t>
  </si>
  <si>
    <t>展示会出展時に投影する10分程度のPR映像</t>
    <rPh sb="0" eb="3">
      <t>テンジカイ</t>
    </rPh>
    <rPh sb="3" eb="5">
      <t>シュッテン</t>
    </rPh>
    <rPh sb="5" eb="6">
      <t>ジ</t>
    </rPh>
    <rPh sb="7" eb="9">
      <t>トウエイ</t>
    </rPh>
    <rPh sb="13" eb="14">
      <t>フン</t>
    </rPh>
    <rPh sb="14" eb="16">
      <t>テイド</t>
    </rPh>
    <rPh sb="19" eb="21">
      <t>エイゾウ</t>
    </rPh>
    <phoneticPr fontId="2"/>
  </si>
  <si>
    <t>計測機器○○</t>
    <rPh sb="0" eb="4">
      <t>ケイソクキキ</t>
    </rPh>
    <phoneticPr fontId="2"/>
  </si>
  <si>
    <t>○○の計測</t>
    <rPh sb="3" eb="5">
      <t>ケイソク</t>
    </rPh>
    <phoneticPr fontId="2"/>
  </si>
  <si>
    <r>
      <t>機-</t>
    </r>
    <r>
      <rPr>
        <sz val="10"/>
        <color rgb="FFFF0000"/>
        <rFont val="ＭＳ Ｐゴシック"/>
        <family val="3"/>
        <charset val="128"/>
      </rPr>
      <t>１</t>
    </r>
    <rPh sb="0" eb="1">
      <t>キ</t>
    </rPh>
    <phoneticPr fontId="55"/>
  </si>
  <si>
    <t>東京都〇〇区〇〇町〇－〇－〇</t>
    <rPh sb="0" eb="9">
      <t>トウキョウトマルマルクマルマルマチ</t>
    </rPh>
    <phoneticPr fontId="2"/>
  </si>
  <si>
    <t>○○設置工事</t>
    <rPh sb="2" eb="4">
      <t>セッチ</t>
    </rPh>
    <rPh sb="4" eb="6">
      <t>コウジ</t>
    </rPh>
    <phoneticPr fontId="2"/>
  </si>
  <si>
    <r>
      <t>工-</t>
    </r>
    <r>
      <rPr>
        <sz val="11"/>
        <color rgb="FFFF0000"/>
        <rFont val="ＭＳ Ｐゴシック"/>
        <family val="3"/>
        <charset val="128"/>
      </rPr>
      <t>1</t>
    </r>
    <rPh sb="0" eb="1">
      <t>コウ</t>
    </rPh>
    <phoneticPr fontId="2"/>
  </si>
  <si>
    <t>店舗設計・施工業者</t>
    <rPh sb="0" eb="2">
      <t>テンポ</t>
    </rPh>
    <rPh sb="2" eb="4">
      <t>セッケイ</t>
    </rPh>
    <rPh sb="5" eb="7">
      <t>セコウ</t>
    </rPh>
    <rPh sb="7" eb="9">
      <t>ギョウシャ</t>
    </rPh>
    <phoneticPr fontId="2"/>
  </si>
  <si>
    <t>〇〇の設置工事</t>
    <rPh sb="3" eb="7">
      <t>セッチコウジ</t>
    </rPh>
    <phoneticPr fontId="2"/>
  </si>
  <si>
    <t>～～～～～～～～～～～～～～～～
～～～～～～～～</t>
    <phoneticPr fontId="2"/>
  </si>
  <si>
    <t>店舗賃借料</t>
    <rPh sb="0" eb="2">
      <t>テンポ</t>
    </rPh>
    <rPh sb="2" eb="5">
      <t>チンシャクリョウ</t>
    </rPh>
    <phoneticPr fontId="2"/>
  </si>
  <si>
    <t>株式会社〇〇</t>
    <rPh sb="0" eb="4">
      <t>カブシキガイシャ</t>
    </rPh>
    <phoneticPr fontId="2"/>
  </si>
  <si>
    <t>製品販売用自社サイトの制作費用</t>
    <rPh sb="0" eb="2">
      <t>セイヒン</t>
    </rPh>
    <rPh sb="2" eb="4">
      <t>ハンバイ</t>
    </rPh>
    <rPh sb="4" eb="5">
      <t>ヨウ</t>
    </rPh>
    <rPh sb="5" eb="7">
      <t>ジシャ</t>
    </rPh>
    <rPh sb="11" eb="15">
      <t>セイサクヒヨウ</t>
    </rPh>
    <phoneticPr fontId="2"/>
  </si>
  <si>
    <t>〇〇株式会社</t>
    <rPh sb="2" eb="6">
      <t>カブシキカイシャ</t>
    </rPh>
    <phoneticPr fontId="2"/>
  </si>
  <si>
    <t>〇〇　〇〇</t>
  </si>
  <si>
    <t>webサイト制作</t>
    <rPh sb="6" eb="8">
      <t>セイサク</t>
    </rPh>
    <phoneticPr fontId="2"/>
  </si>
  <si>
    <t>本助成事業で開発した製品A
を販売するための自社専用サイトの制作</t>
    <rPh sb="0" eb="5">
      <t>ホンジョセイジギョウ</t>
    </rPh>
    <rPh sb="6" eb="8">
      <t>カイハツ</t>
    </rPh>
    <rPh sb="10" eb="12">
      <t>セイヒン</t>
    </rPh>
    <rPh sb="15" eb="17">
      <t>ハンバイ</t>
    </rPh>
    <rPh sb="22" eb="24">
      <t>ジシャ</t>
    </rPh>
    <rPh sb="24" eb="26">
      <t>センヨウ</t>
    </rPh>
    <rPh sb="30" eb="32">
      <t>セイサク</t>
    </rPh>
    <phoneticPr fontId="2"/>
  </si>
  <si>
    <t>業務完了報告書、webサイト</t>
    <rPh sb="0" eb="7">
      <t>ギョウムカンリョウホウコクショ</t>
    </rPh>
    <phoneticPr fontId="2"/>
  </si>
  <si>
    <t>〇〇〇〇</t>
  </si>
  <si>
    <t>○○信用金庫</t>
    <rPh sb="2" eb="6">
      <t>シンヨウキンコ</t>
    </rPh>
    <phoneticPr fontId="2"/>
  </si>
  <si>
    <t>折衝中</t>
  </si>
  <si>
    <t>代表取締役　東京　太郎</t>
    <rPh sb="0" eb="5">
      <t>ダイヒョウトリシマリヤク</t>
    </rPh>
    <rPh sb="6" eb="8">
      <t>トウキョウ</t>
    </rPh>
    <rPh sb="9" eb="11">
      <t>タロウ</t>
    </rPh>
    <phoneticPr fontId="2"/>
  </si>
  <si>
    <t>内諾済</t>
  </si>
  <si>
    <t>○○な高齢者に向けた■■機能を持つ△△</t>
    <rPh sb="3" eb="6">
      <t>コウレイシャ</t>
    </rPh>
    <rPh sb="7" eb="8">
      <t>ム</t>
    </rPh>
    <rPh sb="12" eb="14">
      <t>キノウ</t>
    </rPh>
    <rPh sb="15" eb="16">
      <t>モ</t>
    </rPh>
    <phoneticPr fontId="2"/>
  </si>
  <si>
    <t>協力会社で働く高齢者（●●代）■■名を対象に試作品のモニタリングを行う。</t>
    <rPh sb="0" eb="4">
      <t>キョウリョクガイシャ</t>
    </rPh>
    <rPh sb="5" eb="6">
      <t>ハタラ</t>
    </rPh>
    <rPh sb="7" eb="10">
      <t>コウレイシャ</t>
    </rPh>
    <rPh sb="13" eb="14">
      <t>ダイ</t>
    </rPh>
    <rPh sb="33" eb="34">
      <t>オコナ</t>
    </rPh>
    <phoneticPr fontId="2"/>
  </si>
  <si>
    <t>就労高齢者（●●代）の平均体重〇〇kgを就業時間内（●時間）支えることができる機能。</t>
    <rPh sb="0" eb="5">
      <t>シュウロウコウレイシャ</t>
    </rPh>
    <rPh sb="8" eb="9">
      <t>ダイ</t>
    </rPh>
    <rPh sb="11" eb="13">
      <t>ヘイキン</t>
    </rPh>
    <rPh sb="13" eb="15">
      <t>タイジュウ</t>
    </rPh>
    <rPh sb="20" eb="25">
      <t>シュウギョウジカンナイ</t>
    </rPh>
    <rPh sb="27" eb="29">
      <t>ジカン</t>
    </rPh>
    <rPh sb="30" eb="31">
      <t>ササ</t>
    </rPh>
    <rPh sb="39" eb="41">
      <t>キノウ</t>
    </rPh>
    <phoneticPr fontId="2"/>
  </si>
  <si>
    <t>認定機関〇〇の基準において、耐荷重〇〇kg以上の評価を得る。</t>
    <rPh sb="0" eb="4">
      <t>ニンテイキカン</t>
    </rPh>
    <rPh sb="7" eb="9">
      <t>キジュン</t>
    </rPh>
    <rPh sb="14" eb="17">
      <t>タイカジュウ</t>
    </rPh>
    <rPh sb="21" eb="23">
      <t>イジョウ</t>
    </rPh>
    <rPh sb="24" eb="26">
      <t>ヒョウカ</t>
    </rPh>
    <rPh sb="27" eb="28">
      <t>エ</t>
    </rPh>
    <phoneticPr fontId="2"/>
  </si>
  <si>
    <t>調査会社に委託し、高齢者〇〇名に開発した体操の体験会を行う。体験会において〇〇認定機関の××試験を実施し、本サービスにおける■■機能の有効性を検証する。
〇〇認定機関の△△基準において、■■機能が★評価以上の判定を受ければ目標達成とする。</t>
    <rPh sb="16" eb="18">
      <t>カイハツ</t>
    </rPh>
    <rPh sb="20" eb="22">
      <t>タイソウ</t>
    </rPh>
    <rPh sb="23" eb="26">
      <t>タイケンカイ</t>
    </rPh>
    <rPh sb="30" eb="33">
      <t>タイケンカイ</t>
    </rPh>
    <rPh sb="39" eb="43">
      <t>ニンテイキカン</t>
    </rPh>
    <rPh sb="46" eb="48">
      <t>シケン</t>
    </rPh>
    <rPh sb="49" eb="51">
      <t>ジッシ</t>
    </rPh>
    <rPh sb="53" eb="54">
      <t>ホン</t>
    </rPh>
    <rPh sb="64" eb="66">
      <t>キノウ</t>
    </rPh>
    <rPh sb="67" eb="70">
      <t>ユウコウセイ</t>
    </rPh>
    <rPh sb="71" eb="73">
      <t>ケンショウ</t>
    </rPh>
    <rPh sb="86" eb="88">
      <t>キジュン</t>
    </rPh>
    <rPh sb="95" eb="97">
      <t>キノウ</t>
    </rPh>
    <rPh sb="99" eb="101">
      <t>ヒョウカ</t>
    </rPh>
    <rPh sb="101" eb="103">
      <t>イジョウ</t>
    </rPh>
    <rPh sb="104" eb="106">
      <t>ハンテイ</t>
    </rPh>
    <rPh sb="107" eb="108">
      <t>ウ</t>
    </rPh>
    <rPh sb="111" eb="113">
      <t>モクヒョウ</t>
    </rPh>
    <rPh sb="113" eb="115">
      <t>タッセイ</t>
    </rPh>
    <phoneticPr fontId="2"/>
  </si>
  <si>
    <t>日常生活では使わない△△の筋肉を無理なく動かすオリジナルの体操を開発し、高齢者の介護予防を図る</t>
    <phoneticPr fontId="2"/>
  </si>
  <si>
    <t>試験機関〇〇の××テストを実施する。
■■機能について、★判定以上の評価を受けられれば目標達成とする。</t>
    <rPh sb="0" eb="2">
      <t>シケン</t>
    </rPh>
    <rPh sb="2" eb="4">
      <t>キカン</t>
    </rPh>
    <rPh sb="13" eb="15">
      <t>ジッシ</t>
    </rPh>
    <rPh sb="21" eb="23">
      <t>キノウ</t>
    </rPh>
    <rPh sb="29" eb="31">
      <t>ハンテイ</t>
    </rPh>
    <rPh sb="31" eb="33">
      <t>イジョウ</t>
    </rPh>
    <rPh sb="34" eb="36">
      <t>ヒョウカ</t>
    </rPh>
    <rPh sb="37" eb="38">
      <t>ウ</t>
    </rPh>
    <rPh sb="43" eb="45">
      <t>モクヒョウ</t>
    </rPh>
    <rPh sb="45" eb="47">
      <t>タッセイ</t>
    </rPh>
    <phoneticPr fontId="2"/>
  </si>
  <si>
    <t/>
  </si>
  <si>
    <t>対象外</t>
    <rPh sb="0" eb="3">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</si>
</sst>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176" formatCode="[$-411]ggge&quot;年&quot;m&quot;月&quot;d&quot;日&quot;;@"/>
    <numFmt numFmtId="177" formatCode="#,##0_ "/>
    <numFmt numFmtId="178" formatCode="#,##0&quot; 円&quot;;\-#,##0&quot; 円&quot;"/>
    <numFmt numFmtId="179" formatCode="0.0%"/>
    <numFmt numFmtId="180" formatCode="General&quot;人&quot;"/>
    <numFmt numFmtId="181" formatCode="[$-F800]dddd\,\ mmmm\ dd\,\ yyyy"/>
    <numFmt numFmtId="182" formatCode="[&lt;=999]000;[&lt;=9999]000\-00;000\-0000"/>
    <numFmt numFmtId="183" formatCode="#,###"/>
    <numFmt numFmtId="184" formatCode="&quot;原&quot;\-General"/>
    <numFmt numFmtId="185" formatCode="&quot;機&quot;\-General"/>
    <numFmt numFmtId="186" formatCode="[&lt;=99999999]####\-####;\(00\)\ ####\-####"/>
    <numFmt numFmtId="187" formatCode="[$-411]ggge&quot;年&quot;m&quot;月&quot;;@"/>
    <numFmt numFmtId="188" formatCode="&quot;委&quot;\-General"/>
    <numFmt numFmtId="189" formatCode="&quot;産&quot;\-General"/>
    <numFmt numFmtId="190" formatCode="&quot;人&quot;\-General"/>
    <numFmt numFmtId="191" formatCode="&quot;展&quot;\-General"/>
    <numFmt numFmtId="192" formatCode="&quot;広&quot;\-General"/>
    <numFmt numFmtId="193" formatCode="&quot;他&quot;\-General"/>
    <numFmt numFmtId="194" formatCode="&quot;専&quot;\-General"/>
    <numFmt numFmtId="195" formatCode="#,##0_);[Red]\(#,##0\)"/>
  </numFmts>
  <fonts count="1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name val="ＭＳ Ｐゴシック"/>
      <family val="3"/>
      <charset val="128"/>
    </font>
    <font>
      <sz val="6"/>
      <name val="游ゴシック"/>
      <family val="3"/>
      <charset val="128"/>
      <scheme val="minor"/>
    </font>
    <font>
      <b/>
      <sz val="12"/>
      <name val="ＭＳ Ｐゴシック"/>
      <family val="3"/>
      <charset val="128"/>
    </font>
    <font>
      <b/>
      <sz val="10.5"/>
      <name val="ＭＳ Ｐゴシック"/>
      <family val="3"/>
      <charset val="128"/>
    </font>
    <font>
      <sz val="11"/>
      <name val="ＭＳ Ｐゴシック"/>
      <family val="3"/>
      <charset val="128"/>
    </font>
    <font>
      <sz val="10.5"/>
      <color rgb="FFFF0000"/>
      <name val="ＭＳ Ｐゴシック"/>
      <family val="3"/>
      <charset val="128"/>
    </font>
    <font>
      <sz val="10.5"/>
      <color theme="1"/>
      <name val="ＭＳ ゴシック"/>
      <family val="3"/>
      <charset val="128"/>
    </font>
    <font>
      <sz val="11"/>
      <color indexed="8"/>
      <name val="ＭＳ Ｐゴシック"/>
      <family val="3"/>
      <charset val="128"/>
    </font>
    <font>
      <sz val="10"/>
      <name val="ＭＳ Ｐゴシック"/>
      <family val="3"/>
      <charset val="128"/>
    </font>
    <font>
      <sz val="10"/>
      <color rgb="FFFF0000"/>
      <name val="ＭＳ Ｐゴシック"/>
      <family val="3"/>
      <charset val="128"/>
    </font>
    <font>
      <sz val="11"/>
      <color theme="1"/>
      <name val="游ゴシック"/>
      <family val="2"/>
      <scheme val="minor"/>
    </font>
    <font>
      <u/>
      <sz val="10.8"/>
      <color theme="10"/>
      <name val="ＭＳ Ｐゴシック"/>
      <family val="3"/>
      <charset val="128"/>
    </font>
    <font>
      <sz val="12.5"/>
      <name val="ＭＳ Ｐゴシック"/>
      <family val="3"/>
      <charset val="128"/>
    </font>
    <font>
      <b/>
      <sz val="12.5"/>
      <name val="ＭＳ Ｐゴシック"/>
      <family val="3"/>
      <charset val="128"/>
    </font>
    <font>
      <u/>
      <sz val="12.5"/>
      <name val="ＭＳ Ｐゴシック"/>
      <family val="3"/>
      <charset val="128"/>
    </font>
    <font>
      <b/>
      <u/>
      <sz val="12.5"/>
      <name val="ＭＳ Ｐゴシック"/>
      <family val="3"/>
      <charset val="128"/>
    </font>
    <font>
      <b/>
      <sz val="15"/>
      <name val="ＭＳ Ｐゴシック"/>
      <family val="3"/>
      <charset val="128"/>
    </font>
    <font>
      <b/>
      <sz val="12.5"/>
      <color rgb="FFFF0000"/>
      <name val="ＭＳ Ｐゴシック"/>
      <family val="3"/>
      <charset val="128"/>
    </font>
    <font>
      <sz val="12"/>
      <name val="ＭＳ Ｐゴシック"/>
      <family val="3"/>
      <charset val="128"/>
    </font>
    <font>
      <b/>
      <sz val="12"/>
      <color theme="1"/>
      <name val="ＭＳ Ｐゴシック"/>
      <family val="3"/>
      <charset val="128"/>
    </font>
    <font>
      <b/>
      <sz val="10"/>
      <color theme="1"/>
      <name val="ＭＳ Ｐゴシック"/>
      <family val="3"/>
      <charset val="128"/>
    </font>
    <font>
      <sz val="10"/>
      <color theme="1"/>
      <name val="ＭＳ Ｐゴシック"/>
      <family val="3"/>
      <charset val="128"/>
    </font>
    <font>
      <u/>
      <sz val="10.5"/>
      <name val="ＭＳ Ｐゴシック"/>
      <family val="3"/>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0.5"/>
      <name val="ＭＳ Ｐゴシック"/>
      <family val="3"/>
      <charset val="128"/>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0"/>
      <name val="ＭＳ Ｐゴシック"/>
      <family val="3"/>
      <charset val="128"/>
    </font>
    <font>
      <b/>
      <sz val="11"/>
      <name val="ＭＳ Ｐゴシック"/>
      <family val="3"/>
      <charset val="128"/>
    </font>
    <font>
      <sz val="10"/>
      <name val="游ゴシック"/>
      <family val="3"/>
      <charset val="128"/>
      <scheme val="minor"/>
    </font>
    <font>
      <sz val="12"/>
      <color theme="2" tint="-0.89999084444715716"/>
      <name val="游ゴシック"/>
      <family val="3"/>
      <charset val="128"/>
      <scheme val="minor"/>
    </font>
    <font>
      <b/>
      <sz val="11"/>
      <name val="游ゴシック"/>
      <family val="3"/>
      <charset val="128"/>
      <scheme val="minor"/>
    </font>
    <font>
      <sz val="11"/>
      <color theme="1"/>
      <name val="ＭＳ ゴシック"/>
      <family val="3"/>
      <charset val="128"/>
    </font>
    <font>
      <sz val="11"/>
      <color rgb="FF0070C0"/>
      <name val="ＭＳ Ｐゴシック"/>
      <family val="3"/>
      <charset val="128"/>
    </font>
    <font>
      <sz val="12"/>
      <color theme="1"/>
      <name val="ＭＳ Ｐゴシック"/>
      <family val="3"/>
      <charset val="128"/>
    </font>
    <font>
      <sz val="10"/>
      <color rgb="FF222222"/>
      <name val="ＭＳ Ｐゴシック"/>
      <family val="3"/>
      <charset val="128"/>
    </font>
    <font>
      <b/>
      <u/>
      <sz val="11"/>
      <color theme="1"/>
      <name val="ＭＳ Ｐゴシック"/>
      <family val="3"/>
      <charset val="128"/>
    </font>
    <font>
      <b/>
      <sz val="10"/>
      <color rgb="FFFF0000"/>
      <name val="ＭＳ Ｐゴシック"/>
      <family val="3"/>
      <charset val="128"/>
    </font>
    <font>
      <sz val="11"/>
      <color theme="2" tint="-0.89999084444715716"/>
      <name val="游ゴシック"/>
      <family val="3"/>
      <charset val="128"/>
      <scheme val="minor"/>
    </font>
    <font>
      <sz val="11"/>
      <color theme="2" tint="-0.89999084444715716"/>
      <name val="ＭＳ Ｐゴシック"/>
      <family val="3"/>
      <charset val="128"/>
    </font>
    <font>
      <sz val="12"/>
      <color theme="2" tint="-0.89999084444715716"/>
      <name val="游ゴシック"/>
      <family val="2"/>
      <charset val="128"/>
      <scheme val="minor"/>
    </font>
    <font>
      <sz val="11"/>
      <name val="ＭＳ ゴシック"/>
      <family val="3"/>
      <charset val="128"/>
    </font>
    <font>
      <sz val="10"/>
      <name val="ＭＳ ゴシック"/>
      <family val="3"/>
      <charset val="128"/>
    </font>
    <font>
      <b/>
      <sz val="14"/>
      <name val="ＭＳ Ｐゴシック"/>
      <family val="3"/>
      <charset val="128"/>
    </font>
    <font>
      <sz val="8"/>
      <name val="ＭＳ Ｐゴシック"/>
      <family val="3"/>
      <charset val="128"/>
    </font>
    <font>
      <sz val="10.5"/>
      <color theme="1"/>
      <name val="游ゴシック"/>
      <family val="3"/>
      <charset val="128"/>
      <scheme val="minor"/>
    </font>
    <font>
      <u/>
      <sz val="10"/>
      <name val="游ゴシック"/>
      <family val="3"/>
      <charset val="128"/>
      <scheme val="minor"/>
    </font>
    <font>
      <sz val="8"/>
      <name val="ＭＳ ゴシック"/>
      <family val="3"/>
      <charset val="128"/>
    </font>
    <font>
      <sz val="6"/>
      <name val="ＭＳ Ｐゴシック"/>
      <family val="3"/>
      <charset val="128"/>
    </font>
    <font>
      <sz val="10"/>
      <name val="ＭＳ 明朝"/>
      <family val="1"/>
      <charset val="128"/>
    </font>
    <font>
      <sz val="11"/>
      <name val="ＭＳ 明朝"/>
      <family val="1"/>
      <charset val="128"/>
    </font>
    <font>
      <sz val="11"/>
      <color theme="0" tint="-0.34998626667073579"/>
      <name val="ＭＳ Ｐゴシック"/>
      <family val="3"/>
      <charset val="128"/>
    </font>
    <font>
      <b/>
      <sz val="11"/>
      <color rgb="FFFF0000"/>
      <name val="ＭＳ Ｐゴシック"/>
      <family val="3"/>
      <charset val="128"/>
    </font>
    <font>
      <u/>
      <sz val="10"/>
      <name val="ＭＳ Ｐゴシック"/>
      <family val="3"/>
      <charset val="128"/>
    </font>
    <font>
      <sz val="9"/>
      <name val="ＭＳ Ｐゴシック"/>
      <family val="3"/>
      <charset val="128"/>
    </font>
    <font>
      <b/>
      <sz val="10"/>
      <color rgb="FF002060"/>
      <name val="ＭＳ Ｐゴシック"/>
      <family val="3"/>
      <charset val="128"/>
    </font>
    <font>
      <b/>
      <u/>
      <sz val="10"/>
      <name val="ＭＳ Ｐゴシック"/>
      <family val="3"/>
      <charset val="128"/>
    </font>
    <font>
      <b/>
      <u/>
      <sz val="9"/>
      <name val="ＭＳ Ｐゴシック"/>
      <family val="3"/>
      <charset val="128"/>
    </font>
    <font>
      <u/>
      <sz val="9"/>
      <name val="ＭＳ Ｐゴシック"/>
      <family val="3"/>
      <charset val="128"/>
    </font>
    <font>
      <b/>
      <sz val="14"/>
      <color theme="1"/>
      <name val="ＭＳ Ｐゴシック"/>
      <family val="3"/>
      <charset val="128"/>
    </font>
    <font>
      <b/>
      <sz val="11"/>
      <color theme="1"/>
      <name val="ＭＳ 明朝"/>
      <family val="1"/>
      <charset val="128"/>
    </font>
    <font>
      <sz val="10"/>
      <color theme="1"/>
      <name val="ＭＳ 明朝"/>
      <family val="1"/>
      <charset val="128"/>
    </font>
    <font>
      <b/>
      <sz val="9"/>
      <name val="ＭＳ Ｐゴシック"/>
      <family val="3"/>
      <charset val="128"/>
    </font>
    <font>
      <b/>
      <sz val="10"/>
      <color theme="1"/>
      <name val="ＭＳ 明朝"/>
      <family val="1"/>
      <charset val="128"/>
    </font>
    <font>
      <sz val="8"/>
      <color theme="1"/>
      <name val="ＭＳ 明朝"/>
      <family val="1"/>
      <charset val="128"/>
    </font>
    <font>
      <sz val="12.5"/>
      <color theme="1"/>
      <name val="ＭＳ Ｐゴシック"/>
      <family val="3"/>
      <charset val="128"/>
    </font>
    <font>
      <b/>
      <sz val="12.5"/>
      <color theme="1"/>
      <name val="ＭＳ Ｐゴシック"/>
      <family val="3"/>
      <charset val="128"/>
    </font>
    <font>
      <b/>
      <sz val="16"/>
      <name val="ＭＳ Ｐゴシック"/>
      <family val="3"/>
      <charset val="128"/>
    </font>
    <font>
      <sz val="11"/>
      <color theme="1"/>
      <name val="游ゴシック"/>
      <family val="2"/>
      <charset val="128"/>
    </font>
    <font>
      <b/>
      <sz val="10.5"/>
      <color theme="1"/>
      <name val="ＭＳ Ｐゴシック"/>
      <family val="3"/>
      <charset val="128"/>
    </font>
    <font>
      <sz val="10.5"/>
      <color theme="1"/>
      <name val="ＭＳ Ｐゴシック"/>
      <family val="3"/>
      <charset val="128"/>
    </font>
    <font>
      <b/>
      <sz val="12"/>
      <color rgb="FF000000"/>
      <name val="ＭＳ Ｐゴシック"/>
      <family val="3"/>
      <charset val="128"/>
    </font>
    <font>
      <sz val="6"/>
      <name val="游ゴシック"/>
      <family val="2"/>
      <charset val="128"/>
    </font>
    <font>
      <b/>
      <sz val="10.5"/>
      <color rgb="FF000000"/>
      <name val="ＭＳ Ｐゴシック"/>
      <family val="3"/>
      <charset val="128"/>
    </font>
    <font>
      <sz val="11"/>
      <color rgb="FF000000"/>
      <name val="游ゴシック"/>
      <family val="3"/>
      <charset val="128"/>
    </font>
    <font>
      <sz val="10"/>
      <name val="游ゴシック"/>
      <family val="3"/>
      <charset val="128"/>
    </font>
    <font>
      <b/>
      <sz val="10"/>
      <name val="游ゴシック"/>
      <family val="3"/>
      <charset val="128"/>
    </font>
    <font>
      <sz val="10"/>
      <color rgb="FF000000"/>
      <name val="游ゴシック"/>
      <family val="3"/>
      <charset val="128"/>
    </font>
    <font>
      <sz val="10"/>
      <color rgb="FF000000"/>
      <name val="ＭＳ Ｐゴシック"/>
      <family val="3"/>
      <charset val="128"/>
    </font>
    <font>
      <sz val="6"/>
      <name val="游ゴシック"/>
      <family val="3"/>
      <charset val="128"/>
    </font>
    <font>
      <b/>
      <sz val="10"/>
      <color rgb="FFFF0000"/>
      <name val="游ゴシック"/>
      <family val="3"/>
      <charset val="128"/>
    </font>
    <font>
      <sz val="9"/>
      <color rgb="FF000000"/>
      <name val="ＭＳ Ｐゴシック"/>
      <family val="3"/>
      <charset val="128"/>
    </font>
    <font>
      <sz val="11"/>
      <color rgb="FFFF0000"/>
      <name val="游ゴシック"/>
      <family val="2"/>
      <charset val="128"/>
    </font>
    <font>
      <sz val="11"/>
      <color rgb="FF000000"/>
      <name val="ＭＳ Ｐゴシック"/>
      <family val="3"/>
      <charset val="128"/>
    </font>
    <font>
      <b/>
      <sz val="11"/>
      <color rgb="FF0070C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161616"/>
      <name val="ＭＳ Ｐゴシック"/>
      <family val="3"/>
      <charset val="128"/>
    </font>
    <font>
      <sz val="11"/>
      <color rgb="FFA6A6A6"/>
      <name val="ＭＳ Ｐゴシック"/>
      <family val="3"/>
      <charset val="128"/>
    </font>
    <font>
      <b/>
      <u/>
      <sz val="10"/>
      <color rgb="FF000000"/>
      <name val="ＭＳ Ｐゴシック"/>
      <family val="3"/>
      <charset val="128"/>
    </font>
    <font>
      <u/>
      <sz val="10"/>
      <color rgb="FF000000"/>
      <name val="ＭＳ Ｐゴシック"/>
      <family val="3"/>
      <charset val="128"/>
    </font>
    <font>
      <sz val="8"/>
      <color rgb="FF000000"/>
      <name val="ＭＳ Ｐゴシック"/>
      <family val="3"/>
      <charset val="128"/>
    </font>
    <font>
      <sz val="10"/>
      <color rgb="FFF2F2F2"/>
      <name val="ＭＳ Ｐゴシック"/>
      <family val="3"/>
      <charset val="128"/>
    </font>
    <font>
      <sz val="10"/>
      <color theme="0" tint="-0.34998626667073579"/>
      <name val="ＭＳ Ｐゴシック"/>
      <family val="3"/>
      <charset val="128"/>
    </font>
    <font>
      <b/>
      <u/>
      <sz val="11"/>
      <name val="ＭＳ Ｐゴシック"/>
      <family val="3"/>
      <charset val="128"/>
    </font>
    <font>
      <sz val="10"/>
      <color rgb="FFA6A6A6"/>
      <name val="ＭＳ Ｐゴシック"/>
      <family val="3"/>
      <charset val="128"/>
    </font>
    <font>
      <sz val="9.5"/>
      <color theme="1"/>
      <name val="ＭＳ Ｐゴシック"/>
      <family val="3"/>
      <charset val="128"/>
    </font>
    <font>
      <u/>
      <sz val="11"/>
      <color theme="1"/>
      <name val="ＭＳ Ｐゴシック"/>
      <family val="3"/>
      <charset val="128"/>
    </font>
    <font>
      <sz val="11"/>
      <name val="游ゴシック"/>
      <family val="3"/>
      <charset val="128"/>
      <scheme val="minor"/>
    </font>
    <font>
      <b/>
      <u/>
      <sz val="12"/>
      <name val="ＭＳ Ｐゴシック"/>
      <family val="3"/>
      <charset val="128"/>
    </font>
    <font>
      <b/>
      <sz val="16"/>
      <color theme="1"/>
      <name val="ＭＳ Ｐゴシック"/>
      <family val="3"/>
      <charset val="128"/>
    </font>
    <font>
      <sz val="16"/>
      <color rgb="FF0070C0"/>
      <name val="ＭＳ Ｐゴシック"/>
      <family val="3"/>
      <charset val="128"/>
    </font>
    <font>
      <sz val="16"/>
      <color theme="1"/>
      <name val="ＭＳ Ｐゴシック"/>
      <family val="3"/>
      <charset val="128"/>
    </font>
    <font>
      <sz val="16"/>
      <color theme="2" tint="-0.89999084444715716"/>
      <name val="ＭＳ Ｐゴシック"/>
      <family val="3"/>
      <charset val="128"/>
    </font>
    <font>
      <sz val="12"/>
      <color theme="2" tint="-0.89999084444715716"/>
      <name val="ＭＳ Ｐゴシック"/>
      <family val="3"/>
      <charset val="128"/>
    </font>
    <font>
      <sz val="12.5"/>
      <color rgb="FFFF0000"/>
      <name val="ＭＳ Ｐゴシック"/>
      <family val="3"/>
      <charset val="128"/>
    </font>
    <font>
      <u/>
      <sz val="10.8"/>
      <color rgb="FFFF0000"/>
      <name val="ＭＳ Ｐゴシック"/>
      <family val="3"/>
      <charset val="128"/>
    </font>
    <font>
      <sz val="12"/>
      <color rgb="FFFF0000"/>
      <name val="ＭＳ Ｐゴシック"/>
      <family val="3"/>
      <charset val="128"/>
    </font>
    <font>
      <sz val="11"/>
      <color rgb="FFFF0000"/>
      <name val="游ゴシック"/>
      <family val="3"/>
      <charset val="128"/>
      <scheme val="minor"/>
    </font>
    <font>
      <sz val="11"/>
      <color rgb="FFFF0000"/>
      <name val="ＭＳ ゴシック"/>
      <family val="3"/>
      <charset val="128"/>
    </font>
    <font>
      <sz val="8"/>
      <color rgb="FFFF0000"/>
      <name val="游ゴシック"/>
      <family val="3"/>
      <charset val="128"/>
      <scheme val="minor"/>
    </font>
    <font>
      <sz val="10"/>
      <color rgb="FFFF0000"/>
      <name val="游ゴシック"/>
      <family val="3"/>
      <charset val="128"/>
      <scheme val="minor"/>
    </font>
    <font>
      <b/>
      <sz val="12"/>
      <color rgb="FFFF0000"/>
      <name val="ＭＳ Ｐゴシック"/>
      <family val="3"/>
      <charset val="128"/>
    </font>
    <font>
      <b/>
      <sz val="18"/>
      <name val="ＭＳ Ｐゴシック"/>
      <family val="3"/>
      <charset val="128"/>
    </font>
    <font>
      <sz val="8"/>
      <color rgb="FFFF0000"/>
      <name val="ＭＳ Ｐゴシック"/>
      <family val="3"/>
      <charset val="128"/>
    </font>
    <font>
      <sz val="11"/>
      <color rgb="FFFF0000"/>
      <name val="ＭＳ 明朝"/>
      <family val="1"/>
      <charset val="128"/>
    </font>
    <font>
      <sz val="10"/>
      <color rgb="FFFF0000"/>
      <name val="ＭＳ 明朝"/>
      <family val="1"/>
      <charset val="128"/>
    </font>
    <font>
      <sz val="8"/>
      <color rgb="FFFF0000"/>
      <name val="ＭＳ 明朝"/>
      <family val="1"/>
      <charset val="128"/>
    </font>
    <font>
      <sz val="10"/>
      <color rgb="FFFF0000"/>
      <name val="游ゴシック"/>
      <family val="3"/>
      <charset val="128"/>
    </font>
    <font>
      <sz val="14"/>
      <color rgb="FFFF0000"/>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FFFFE7"/>
        <bgColor indexed="64"/>
      </patternFill>
    </fill>
    <fill>
      <patternFill patternType="solid">
        <fgColor rgb="FFFFFFFF"/>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rgb="FFDDEBF7"/>
        <bgColor rgb="FF000000"/>
      </patternFill>
    </fill>
    <fill>
      <patternFill patternType="solid">
        <fgColor theme="0"/>
        <bgColor rgb="FF000000"/>
      </patternFill>
    </fill>
    <fill>
      <patternFill patternType="solid">
        <fgColor theme="5" tint="0.79998168889431442"/>
        <bgColor indexed="64"/>
      </patternFill>
    </fill>
    <fill>
      <patternFill patternType="solid">
        <fgColor theme="5" tint="0.79998168889431442"/>
        <bgColor rgb="FF000000"/>
      </patternFill>
    </fill>
  </fills>
  <borders count="214">
    <border>
      <left/>
      <right/>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style="hair">
        <color indexed="64"/>
      </left>
      <right/>
      <top style="thin">
        <color theme="1"/>
      </top>
      <bottom/>
      <diagonal/>
    </border>
    <border>
      <left style="thin">
        <color theme="1"/>
      </left>
      <right/>
      <top style="thin">
        <color indexed="64"/>
      </top>
      <bottom style="thin">
        <color theme="1"/>
      </bottom>
      <diagonal/>
    </border>
    <border>
      <left style="thin">
        <color theme="0" tint="-0.14996795556505021"/>
      </left>
      <right/>
      <top style="thin">
        <color indexed="64"/>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diagonal/>
    </border>
    <border>
      <left style="thin">
        <color theme="1"/>
      </left>
      <right/>
      <top style="thin">
        <color indexed="64"/>
      </top>
      <bottom/>
      <diagonal/>
    </border>
    <border>
      <left/>
      <right/>
      <top style="thin">
        <color auto="1"/>
      </top>
      <bottom style="thin">
        <color theme="1"/>
      </bottom>
      <diagonal/>
    </border>
    <border>
      <left style="thin">
        <color indexed="64"/>
      </left>
      <right/>
      <top style="thin">
        <color indexed="64"/>
      </top>
      <bottom style="thin">
        <color theme="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theme="1"/>
      </top>
      <bottom/>
      <diagonal/>
    </border>
    <border>
      <left/>
      <right style="thin">
        <color theme="0" tint="-0.34998626667073579"/>
      </right>
      <top style="thin">
        <color theme="0" tint="-0.34998626667073579"/>
      </top>
      <bottom/>
      <diagonal/>
    </border>
    <border diagonalUp="1">
      <left style="thin">
        <color indexed="64"/>
      </left>
      <right style="thin">
        <color indexed="64"/>
      </right>
      <top style="thin">
        <color indexed="64"/>
      </top>
      <bottom style="thin">
        <color theme="1"/>
      </bottom>
      <diagonal style="thin">
        <color indexed="64"/>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tint="-4.9989318521683403E-2"/>
      </left>
      <right style="thin">
        <color theme="0" tint="-4.9989318521683403E-2"/>
      </right>
      <top style="thin">
        <color indexed="64"/>
      </top>
      <bottom style="thin">
        <color indexed="64"/>
      </bottom>
      <diagonal/>
    </border>
    <border>
      <left/>
      <right/>
      <top style="thin">
        <color theme="0"/>
      </top>
      <bottom style="thin">
        <color indexed="64"/>
      </bottom>
      <diagonal/>
    </border>
    <border>
      <left style="thin">
        <color theme="0"/>
      </left>
      <right style="thin">
        <color theme="0"/>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hair">
        <color indexed="64"/>
      </left>
      <right style="thin">
        <color auto="1"/>
      </right>
      <top style="thin">
        <color auto="1"/>
      </top>
      <bottom style="hair">
        <color indexed="64"/>
      </bottom>
      <diagonal/>
    </border>
    <border>
      <left style="hair">
        <color indexed="64"/>
      </left>
      <right style="thin">
        <color auto="1"/>
      </right>
      <top style="hair">
        <color indexed="64"/>
      </top>
      <bottom style="thin">
        <color auto="1"/>
      </bottom>
      <diagonal/>
    </border>
    <border>
      <left style="thin">
        <color auto="1"/>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rgb="FFA6A6A6"/>
      </right>
      <top style="thin">
        <color rgb="FFA6A6A6"/>
      </top>
      <bottom style="thin">
        <color rgb="FFA6A6A6"/>
      </bottom>
      <diagonal/>
    </border>
    <border>
      <left style="thin">
        <color indexed="64"/>
      </left>
      <right style="thin">
        <color rgb="FFF2F2F2"/>
      </right>
      <top style="thin">
        <color auto="1"/>
      </top>
      <bottom style="thin">
        <color indexed="64"/>
      </bottom>
      <diagonal/>
    </border>
    <border>
      <left style="thin">
        <color rgb="FFF2F2F2"/>
      </left>
      <right style="thin">
        <color rgb="FFF2F2F2"/>
      </right>
      <top style="thin">
        <color indexed="64"/>
      </top>
      <bottom style="thin">
        <color indexed="64"/>
      </bottom>
      <diagonal/>
    </border>
    <border>
      <left style="thin">
        <color rgb="FFF2F2F2"/>
      </left>
      <right/>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hair">
        <color indexed="64"/>
      </left>
      <right/>
      <top style="thin">
        <color rgb="FF000000"/>
      </top>
      <bottom/>
      <diagonal/>
    </border>
    <border>
      <left/>
      <right style="thin">
        <color rgb="FF000000"/>
      </right>
      <top style="thin">
        <color rgb="FF000000"/>
      </top>
      <bottom/>
      <diagonal/>
    </border>
    <border>
      <left style="thin">
        <color rgb="FF000000"/>
      </left>
      <right style="thin">
        <color rgb="FFA6A6A6"/>
      </right>
      <top style="thin">
        <color rgb="FFA6A6A6"/>
      </top>
      <bottom style="thin">
        <color rgb="FFA6A6A6"/>
      </bottom>
      <diagonal/>
    </border>
    <border>
      <left style="thin">
        <color rgb="FF000000"/>
      </left>
      <right/>
      <top/>
      <bottom/>
      <diagonal/>
    </border>
    <border>
      <left/>
      <right style="thin">
        <color rgb="FF000000"/>
      </right>
      <top/>
      <bottom/>
      <diagonal/>
    </border>
    <border>
      <left style="thin">
        <color rgb="FF000000"/>
      </left>
      <right style="thin">
        <color rgb="FFF2F2F2"/>
      </right>
      <top/>
      <bottom style="thin">
        <color rgb="FF000000"/>
      </bottom>
      <diagonal/>
    </border>
    <border>
      <left style="thin">
        <color rgb="FFF2F2F2"/>
      </left>
      <right style="thin">
        <color rgb="FFF2F2F2"/>
      </right>
      <top/>
      <bottom style="thin">
        <color rgb="FF000000"/>
      </bottom>
      <diagonal/>
    </border>
    <border>
      <left style="thin">
        <color rgb="FFF2F2F2"/>
      </left>
      <right/>
      <top/>
      <bottom style="thin">
        <color rgb="FF000000"/>
      </bottom>
      <diagonal/>
    </border>
    <border diagonalUp="1">
      <left style="thin">
        <color indexed="64"/>
      </left>
      <right style="thin">
        <color rgb="FF000000"/>
      </right>
      <top style="thin">
        <color indexed="64"/>
      </top>
      <bottom style="thin">
        <color rgb="FF000000"/>
      </bottom>
      <diagonal style="thin">
        <color indexed="64"/>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indexed="64"/>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auto="1"/>
      </top>
      <bottom style="thin">
        <color rgb="FF000000"/>
      </bottom>
      <diagonal/>
    </border>
    <border>
      <left style="thin">
        <color rgb="FFD9D9D9"/>
      </left>
      <right style="thin">
        <color rgb="FFD9D9D9"/>
      </right>
      <top style="thin">
        <color indexed="64"/>
      </top>
      <bottom style="thin">
        <color rgb="FF000000"/>
      </bottom>
      <diagonal/>
    </border>
    <border>
      <left style="thin">
        <color rgb="FFD9D9D9"/>
      </left>
      <right/>
      <top style="thin">
        <color indexed="64"/>
      </top>
      <bottom style="thin">
        <color rgb="FF000000"/>
      </bottom>
      <diagonal/>
    </border>
    <border>
      <left style="thin">
        <color rgb="FFD9D9D9"/>
      </left>
      <right style="thin">
        <color auto="1"/>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right style="thin">
        <color rgb="FF000000"/>
      </right>
      <top/>
      <bottom style="thin">
        <color rgb="FF000000"/>
      </bottom>
      <diagonal/>
    </border>
    <border>
      <left style="thin">
        <color theme="0"/>
      </left>
      <right/>
      <top/>
      <bottom style="thin">
        <color theme="0" tint="-0.3499862666707357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bottom style="thin">
        <color rgb="FF000000"/>
      </bottom>
      <diagonal/>
    </border>
    <border>
      <left style="thin">
        <color rgb="FFD9D9D9"/>
      </left>
      <right style="thin">
        <color rgb="FFD9D9D9"/>
      </right>
      <top/>
      <bottom style="thin">
        <color rgb="FF000000"/>
      </bottom>
      <diagonal/>
    </border>
    <border>
      <left style="thin">
        <color rgb="FFD9D9D9"/>
      </left>
      <right/>
      <top/>
      <bottom style="thin">
        <color rgb="FF000000"/>
      </bottom>
      <diagonal/>
    </border>
    <border>
      <left style="thin">
        <color rgb="FFD9D9D9"/>
      </left>
      <right style="thin">
        <color rgb="FFD9D9D9"/>
      </right>
      <top style="thin">
        <color indexed="64"/>
      </top>
      <bottom style="thin">
        <color indexed="64"/>
      </bottom>
      <diagonal/>
    </border>
    <border>
      <left style="thin">
        <color indexed="64"/>
      </left>
      <right style="thin">
        <color indexed="64"/>
      </right>
      <top style="thin">
        <color rgb="FF000000"/>
      </top>
      <bottom/>
      <diagonal/>
    </border>
    <border>
      <left/>
      <right style="thin">
        <color rgb="FFA6A6A6"/>
      </right>
      <top style="thin">
        <color rgb="FFA6A6A6"/>
      </top>
      <bottom/>
      <diagonal/>
    </border>
    <border diagonalUp="1">
      <left style="thin">
        <color indexed="64"/>
      </left>
      <right style="thin">
        <color indexed="64"/>
      </right>
      <top style="thin">
        <color indexed="64"/>
      </top>
      <bottom style="thin">
        <color rgb="FF000000"/>
      </bottom>
      <diagonal style="thin">
        <color indexed="64"/>
      </diagonal>
    </border>
    <border>
      <left/>
      <right/>
      <top style="thin">
        <color rgb="FFA6A6A6"/>
      </top>
      <bottom style="thin">
        <color rgb="FFA6A6A6"/>
      </bottom>
      <diagonal/>
    </border>
    <border>
      <left style="thin">
        <color indexed="64"/>
      </left>
      <right style="hair">
        <color indexed="64"/>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rgb="FFFFFFFF"/>
      </left>
      <right style="thin">
        <color rgb="FFA6A6A6"/>
      </right>
      <top style="thin">
        <color rgb="FFA6A6A6"/>
      </top>
      <bottom style="thin">
        <color rgb="FFA6A6A6"/>
      </bottom>
      <diagonal/>
    </border>
    <border>
      <left style="thin">
        <color auto="1"/>
      </left>
      <right style="thin">
        <color rgb="FFA6A6A6"/>
      </right>
      <top style="thin">
        <color rgb="FFA6A6A6"/>
      </top>
      <bottom style="thin">
        <color rgb="FFA6A6A6"/>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hair">
        <color indexed="64"/>
      </left>
      <right/>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bottom style="thin">
        <color indexed="64"/>
      </bottom>
      <diagonal/>
    </border>
    <border>
      <left style="hair">
        <color indexed="64"/>
      </left>
      <right style="hair">
        <color indexed="64"/>
      </right>
      <top style="hair">
        <color indexed="64"/>
      </top>
      <bottom/>
      <diagonal/>
    </border>
    <border>
      <left/>
      <right/>
      <top style="hair">
        <color indexed="64"/>
      </top>
      <bottom/>
      <diagonal/>
    </border>
    <border>
      <left/>
      <right/>
      <top/>
      <bottom style="medium">
        <color indexed="64"/>
      </bottom>
      <diagonal/>
    </border>
    <border>
      <left style="hair">
        <color indexed="64"/>
      </left>
      <right style="hair">
        <color indexed="64"/>
      </right>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indexed="64"/>
      </top>
      <bottom/>
      <diagonal/>
    </border>
    <border>
      <left/>
      <right style="thin">
        <color rgb="FF000000"/>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11" fillId="0" borderId="0" applyFont="0" applyFill="0" applyBorder="0" applyAlignment="0" applyProtection="0">
      <alignment vertical="center"/>
    </xf>
    <xf numFmtId="0" fontId="14" fillId="0" borderId="0"/>
    <xf numFmtId="0" fontId="15"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3" fillId="0" borderId="0">
      <alignment vertical="center"/>
    </xf>
    <xf numFmtId="181" fontId="1" fillId="0" borderId="0">
      <alignment vertical="center"/>
    </xf>
  </cellStyleXfs>
  <cellXfs count="2155">
    <xf numFmtId="0" fontId="0" fillId="0" borderId="0" xfId="0">
      <alignment vertical="center"/>
    </xf>
    <xf numFmtId="0" fontId="4" fillId="0" borderId="0" xfId="2" applyFont="1" applyAlignment="1" applyProtection="1">
      <alignment vertical="center"/>
    </xf>
    <xf numFmtId="0" fontId="4" fillId="0" borderId="0" xfId="2" applyFont="1" applyAlignment="1" applyProtection="1">
      <alignment vertical="center" wrapText="1"/>
    </xf>
    <xf numFmtId="0" fontId="4" fillId="0" borderId="0" xfId="2" applyFont="1" applyBorder="1" applyAlignment="1" applyProtection="1">
      <alignment vertical="center"/>
    </xf>
    <xf numFmtId="0" fontId="7" fillId="0" borderId="0" xfId="2" applyFont="1" applyAlignment="1" applyProtection="1">
      <alignment vertical="center"/>
    </xf>
    <xf numFmtId="0" fontId="7" fillId="0" borderId="0" xfId="2" applyFont="1" applyAlignment="1" applyProtection="1">
      <alignment horizontal="left" vertical="center"/>
    </xf>
    <xf numFmtId="0" fontId="4" fillId="0" borderId="0" xfId="2" applyFont="1" applyAlignment="1" applyProtection="1">
      <alignment horizontal="left" vertical="center"/>
    </xf>
    <xf numFmtId="0" fontId="9" fillId="0" borderId="0" xfId="2" applyFont="1" applyAlignment="1" applyProtection="1">
      <alignment vertical="center"/>
    </xf>
    <xf numFmtId="0" fontId="7" fillId="0" borderId="0" xfId="2" applyFont="1" applyBorder="1" applyAlignment="1" applyProtection="1">
      <alignment vertical="center"/>
    </xf>
    <xf numFmtId="0" fontId="16" fillId="0" borderId="0" xfId="4" applyNumberFormat="1" applyFont="1" applyFill="1" applyBorder="1" applyAlignment="1" applyProtection="1">
      <alignment horizontal="left" vertical="center"/>
    </xf>
    <xf numFmtId="0" fontId="6" fillId="0" borderId="0" xfId="0" applyFont="1" applyAlignment="1" applyProtection="1">
      <alignment horizontal="left" vertical="center"/>
    </xf>
    <xf numFmtId="0" fontId="34" fillId="0" borderId="0" xfId="0" applyFont="1" applyAlignment="1" applyProtection="1">
      <alignment horizontal="left" vertical="center"/>
    </xf>
    <xf numFmtId="0" fontId="12" fillId="0" borderId="0" xfId="0" applyFont="1" applyProtection="1">
      <alignment vertical="center"/>
    </xf>
    <xf numFmtId="0" fontId="8" fillId="0" borderId="0" xfId="0" applyFont="1" applyAlignment="1" applyProtection="1">
      <alignment vertical="center" wrapText="1"/>
      <protection locked="0"/>
    </xf>
    <xf numFmtId="178" fontId="8" fillId="0" borderId="0" xfId="1" applyNumberFormat="1" applyFont="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35" fillId="0" borderId="0" xfId="0" applyFont="1" applyAlignment="1" applyProtection="1">
      <alignment horizontal="left" vertical="center"/>
    </xf>
    <xf numFmtId="0" fontId="35" fillId="0" borderId="0" xfId="0" applyFont="1" applyFill="1" applyAlignment="1" applyProtection="1">
      <alignment horizontal="left" vertical="center"/>
    </xf>
    <xf numFmtId="0" fontId="34" fillId="0" borderId="0" xfId="0" applyFont="1" applyFill="1" applyAlignment="1" applyProtection="1">
      <alignment horizontal="left" vertical="center"/>
    </xf>
    <xf numFmtId="0" fontId="8" fillId="0" borderId="29" xfId="0" applyFont="1" applyBorder="1" applyAlignment="1" applyProtection="1">
      <alignment horizontal="left" vertical="center" wrapText="1"/>
      <protection locked="0"/>
    </xf>
    <xf numFmtId="0" fontId="3" fillId="0" borderId="0" xfId="0" applyFont="1" applyProtection="1">
      <alignment vertical="center"/>
    </xf>
    <xf numFmtId="0" fontId="28" fillId="0" borderId="0" xfId="0" applyFont="1" applyProtection="1">
      <alignment vertical="center"/>
    </xf>
    <xf numFmtId="0" fontId="8" fillId="0" borderId="0" xfId="0" applyFont="1" applyFill="1" applyProtection="1">
      <alignment vertical="center"/>
    </xf>
    <xf numFmtId="0" fontId="8" fillId="0" borderId="0" xfId="0" applyFont="1" applyFill="1" applyBorder="1" applyAlignment="1" applyProtection="1">
      <alignment vertical="center"/>
    </xf>
    <xf numFmtId="0" fontId="8" fillId="0" borderId="0" xfId="0" applyFont="1" applyProtection="1">
      <alignment vertical="center"/>
    </xf>
    <xf numFmtId="0" fontId="35" fillId="0" borderId="0" xfId="0" applyFont="1" applyAlignment="1" applyProtection="1">
      <alignment vertical="center"/>
    </xf>
    <xf numFmtId="0" fontId="6" fillId="0" borderId="0" xfId="0" applyFont="1" applyAlignment="1" applyProtection="1">
      <alignment vertical="center"/>
    </xf>
    <xf numFmtId="0" fontId="8" fillId="0" borderId="0" xfId="2" applyFont="1" applyProtection="1">
      <alignment vertical="center"/>
    </xf>
    <xf numFmtId="0" fontId="8" fillId="0" borderId="40"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protection locked="0"/>
    </xf>
    <xf numFmtId="179" fontId="8" fillId="3" borderId="44" xfId="6" applyNumberFormat="1" applyFont="1" applyFill="1" applyBorder="1" applyAlignment="1" applyProtection="1">
      <alignment horizontal="right" vertical="center"/>
      <protection hidden="1"/>
    </xf>
    <xf numFmtId="38" fontId="8" fillId="3" borderId="37" xfId="1" applyFont="1" applyFill="1" applyBorder="1" applyAlignment="1" applyProtection="1">
      <alignment horizontal="right" vertical="center"/>
      <protection hidden="1"/>
    </xf>
    <xf numFmtId="179" fontId="8" fillId="3" borderId="45" xfId="6" applyNumberFormat="1" applyFont="1" applyFill="1" applyBorder="1" applyAlignment="1" applyProtection="1">
      <alignment horizontal="right" vertical="center"/>
      <protection hidden="1"/>
    </xf>
    <xf numFmtId="0" fontId="8" fillId="0" borderId="0" xfId="0" applyFont="1" applyAlignment="1" applyProtection="1">
      <alignment vertical="center" wrapText="1"/>
    </xf>
    <xf numFmtId="0" fontId="8" fillId="0" borderId="29" xfId="0" applyFont="1" applyFill="1" applyBorder="1" applyAlignment="1" applyProtection="1">
      <alignment horizontal="center" vertical="center" wrapText="1"/>
      <protection locked="0"/>
    </xf>
    <xf numFmtId="180" fontId="8" fillId="0" borderId="29" xfId="0" applyNumberFormat="1" applyFont="1" applyFill="1" applyBorder="1" applyAlignment="1" applyProtection="1">
      <alignment vertical="center"/>
      <protection locked="0"/>
    </xf>
    <xf numFmtId="0" fontId="3" fillId="0" borderId="0" xfId="0" applyFont="1" applyFill="1" applyProtection="1">
      <alignment vertical="center"/>
    </xf>
    <xf numFmtId="0" fontId="37" fillId="0" borderId="0" xfId="0" applyFont="1" applyFill="1" applyProtection="1">
      <alignment vertical="center"/>
    </xf>
    <xf numFmtId="0" fontId="33" fillId="0" borderId="0" xfId="7" applyFont="1" applyProtection="1">
      <alignment vertical="center"/>
    </xf>
    <xf numFmtId="0" fontId="0" fillId="0" borderId="0" xfId="0" applyProtection="1">
      <alignment vertical="center"/>
    </xf>
    <xf numFmtId="0" fontId="0" fillId="0" borderId="0" xfId="0" applyFill="1" applyProtection="1">
      <alignment vertical="center"/>
    </xf>
    <xf numFmtId="0" fontId="33" fillId="0" borderId="0" xfId="7" applyFont="1" applyAlignment="1" applyProtection="1">
      <alignment vertical="center"/>
    </xf>
    <xf numFmtId="0" fontId="23" fillId="0" borderId="0" xfId="7" applyFont="1" applyBorder="1" applyAlignment="1" applyProtection="1">
      <alignment vertical="top"/>
    </xf>
    <xf numFmtId="181" fontId="40" fillId="0" borderId="0" xfId="8" applyFont="1" applyFill="1" applyBorder="1" applyAlignment="1" applyProtection="1">
      <alignment horizontal="right" vertical="center"/>
    </xf>
    <xf numFmtId="0" fontId="29" fillId="0" borderId="0" xfId="7" applyFont="1" applyProtection="1">
      <alignment vertical="center"/>
    </xf>
    <xf numFmtId="0" fontId="41" fillId="0" borderId="0" xfId="0" applyFont="1" applyProtection="1">
      <alignment vertical="center"/>
    </xf>
    <xf numFmtId="0" fontId="23" fillId="0" borderId="0" xfId="7" applyFont="1" applyProtection="1">
      <alignment vertical="center"/>
    </xf>
    <xf numFmtId="0" fontId="22" fillId="0" borderId="0" xfId="0" applyFont="1" applyProtection="1">
      <alignment vertical="center"/>
    </xf>
    <xf numFmtId="0" fontId="6" fillId="0" borderId="0" xfId="7" applyFont="1" applyProtection="1">
      <alignment vertical="center"/>
    </xf>
    <xf numFmtId="0" fontId="28" fillId="0" borderId="0" xfId="0" applyFont="1" applyAlignment="1" applyProtection="1">
      <alignment horizontal="center" vertical="center"/>
    </xf>
    <xf numFmtId="0" fontId="45" fillId="0" borderId="0" xfId="0" applyFont="1" applyFill="1" applyProtection="1">
      <alignment vertical="center"/>
    </xf>
    <xf numFmtId="0" fontId="3" fillId="0" borderId="0" xfId="0" applyFont="1" applyBorder="1" applyProtection="1">
      <alignment vertical="center"/>
    </xf>
    <xf numFmtId="0" fontId="0" fillId="0" borderId="0" xfId="0" applyBorder="1" applyProtection="1">
      <alignment vertical="center"/>
    </xf>
    <xf numFmtId="0" fontId="47" fillId="0" borderId="0" xfId="0" applyFont="1" applyFill="1" applyProtection="1">
      <alignment vertical="center"/>
    </xf>
    <xf numFmtId="0" fontId="32" fillId="0" borderId="0" xfId="7" applyFont="1" applyProtection="1">
      <alignment vertical="center"/>
    </xf>
    <xf numFmtId="0" fontId="38" fillId="0" borderId="0" xfId="7" applyFont="1" applyProtection="1">
      <alignment vertical="center"/>
    </xf>
    <xf numFmtId="0" fontId="39" fillId="0" borderId="0" xfId="0" applyFont="1" applyBorder="1" applyAlignment="1" applyProtection="1">
      <alignment vertical="top"/>
    </xf>
    <xf numFmtId="0" fontId="12" fillId="0" borderId="0" xfId="2" applyFont="1" applyProtection="1">
      <alignment vertical="center"/>
    </xf>
    <xf numFmtId="38" fontId="12" fillId="0" borderId="0" xfId="1" applyFont="1" applyFill="1" applyBorder="1" applyProtection="1">
      <alignment vertical="center"/>
      <protection locked="0"/>
    </xf>
    <xf numFmtId="0" fontId="12" fillId="0" borderId="0" xfId="2" applyFont="1" applyFill="1" applyBorder="1" applyAlignment="1" applyProtection="1">
      <alignment horizontal="left" vertical="center" wrapText="1"/>
      <protection locked="0"/>
    </xf>
    <xf numFmtId="38" fontId="12" fillId="0" borderId="52" xfId="1" applyFont="1" applyFill="1" applyBorder="1" applyAlignment="1" applyProtection="1">
      <alignment horizontal="center" vertical="center" wrapText="1"/>
      <protection locked="0"/>
    </xf>
    <xf numFmtId="0" fontId="27" fillId="0" borderId="0" xfId="2" applyFont="1" applyProtection="1">
      <alignment vertical="center"/>
    </xf>
    <xf numFmtId="0" fontId="27" fillId="0" borderId="0" xfId="2" applyFont="1" applyAlignment="1" applyProtection="1">
      <alignment vertical="center" wrapText="1"/>
    </xf>
    <xf numFmtId="0" fontId="12" fillId="0" borderId="0" xfId="2" applyFont="1" applyFill="1" applyBorder="1" applyProtection="1">
      <alignment vertical="center"/>
    </xf>
    <xf numFmtId="38" fontId="12" fillId="0" borderId="0" xfId="1" applyFont="1" applyFill="1" applyBorder="1" applyAlignment="1" applyProtection="1">
      <alignment horizontal="right" vertical="center"/>
      <protection locked="0"/>
    </xf>
    <xf numFmtId="0" fontId="56" fillId="0" borderId="0" xfId="2" applyFont="1" applyProtection="1">
      <alignment vertical="center"/>
    </xf>
    <xf numFmtId="177" fontId="12" fillId="0" borderId="0" xfId="2" applyNumberFormat="1" applyFont="1" applyFill="1" applyBorder="1" applyAlignment="1" applyProtection="1">
      <alignment horizontal="left" vertical="center" wrapText="1"/>
      <protection locked="0"/>
    </xf>
    <xf numFmtId="38" fontId="12" fillId="0" borderId="0" xfId="1" applyFont="1" applyFill="1" applyBorder="1" applyAlignment="1" applyProtection="1">
      <alignment horizontal="left" vertical="center" wrapText="1"/>
      <protection locked="0"/>
    </xf>
    <xf numFmtId="38" fontId="12" fillId="0" borderId="0" xfId="1" applyFont="1" applyFill="1" applyBorder="1" applyAlignment="1" applyProtection="1">
      <alignment horizontal="right" vertical="center" wrapText="1"/>
      <protection locked="0"/>
    </xf>
    <xf numFmtId="0" fontId="59" fillId="2" borderId="79" xfId="2" applyNumberFormat="1" applyFont="1" applyFill="1" applyBorder="1" applyAlignment="1" applyProtection="1">
      <alignment vertical="center"/>
      <protection hidden="1"/>
    </xf>
    <xf numFmtId="0" fontId="56" fillId="0" borderId="0" xfId="2" applyFont="1" applyAlignment="1" applyProtection="1">
      <alignment vertical="center" wrapText="1"/>
    </xf>
    <xf numFmtId="0" fontId="68" fillId="0" borderId="0" xfId="2" applyFont="1" applyAlignment="1" applyProtection="1">
      <alignment horizontal="left" vertical="center" wrapText="1"/>
    </xf>
    <xf numFmtId="0" fontId="49" fillId="0" borderId="0" xfId="2" applyFont="1" applyProtection="1">
      <alignment vertical="center"/>
    </xf>
    <xf numFmtId="38" fontId="56" fillId="0" borderId="0" xfId="3" applyFont="1" applyAlignment="1" applyProtection="1">
      <alignment vertical="center"/>
    </xf>
    <xf numFmtId="0" fontId="57" fillId="0" borderId="0" xfId="2" applyFont="1" applyProtection="1">
      <alignment vertical="center"/>
    </xf>
    <xf numFmtId="0" fontId="48" fillId="0" borderId="0" xfId="2" applyFont="1" applyBorder="1" applyAlignment="1" applyProtection="1">
      <alignment vertical="center"/>
    </xf>
    <xf numFmtId="0" fontId="67" fillId="0" borderId="0" xfId="2" applyFont="1" applyAlignment="1" applyProtection="1">
      <alignment vertical="center"/>
    </xf>
    <xf numFmtId="0" fontId="70" fillId="0" borderId="0" xfId="2" applyFont="1" applyAlignment="1" applyProtection="1">
      <alignment vertical="center"/>
    </xf>
    <xf numFmtId="0" fontId="56" fillId="0" borderId="0" xfId="2" applyFont="1" applyAlignment="1" applyProtection="1">
      <alignment vertical="center"/>
    </xf>
    <xf numFmtId="0" fontId="68" fillId="0" borderId="0" xfId="2" applyFont="1" applyFill="1" applyBorder="1" applyAlignment="1" applyProtection="1">
      <alignment horizontal="right"/>
    </xf>
    <xf numFmtId="38" fontId="68" fillId="0" borderId="8" xfId="1" applyNumberFormat="1" applyFont="1" applyBorder="1" applyAlignment="1" applyProtection="1">
      <alignment horizontal="right" vertical="center"/>
      <protection locked="0"/>
    </xf>
    <xf numFmtId="38" fontId="71" fillId="0" borderId="53" xfId="1" applyNumberFormat="1" applyFont="1" applyBorder="1" applyAlignment="1" applyProtection="1">
      <alignment horizontal="center" vertical="center"/>
      <protection locked="0"/>
    </xf>
    <xf numFmtId="38" fontId="68" fillId="3" borderId="8" xfId="1" applyNumberFormat="1" applyFont="1" applyFill="1" applyBorder="1" applyProtection="1">
      <alignment vertical="center"/>
      <protection hidden="1"/>
    </xf>
    <xf numFmtId="0" fontId="68" fillId="0" borderId="27" xfId="0" applyFont="1" applyBorder="1" applyAlignment="1" applyProtection="1">
      <alignment horizontal="left" vertical="center" wrapText="1"/>
      <protection locked="0"/>
    </xf>
    <xf numFmtId="0" fontId="4" fillId="0" borderId="0" xfId="2" applyFont="1" applyFill="1" applyAlignment="1" applyProtection="1">
      <alignment vertical="center"/>
    </xf>
    <xf numFmtId="0" fontId="8" fillId="0" borderId="0" xfId="0" applyFont="1" applyFill="1" applyBorder="1" applyAlignment="1" applyProtection="1">
      <alignment horizontal="right" vertical="center"/>
    </xf>
    <xf numFmtId="0" fontId="56" fillId="0" borderId="0" xfId="2" applyFont="1" applyBorder="1" applyProtection="1">
      <alignment vertical="center"/>
    </xf>
    <xf numFmtId="0" fontId="68" fillId="4" borderId="0" xfId="2" applyNumberFormat="1" applyFont="1" applyFill="1" applyBorder="1" applyAlignment="1" applyProtection="1">
      <alignment horizontal="center" vertical="center" wrapText="1"/>
    </xf>
    <xf numFmtId="0" fontId="7" fillId="0" borderId="0" xfId="2" applyFont="1" applyFill="1" applyAlignment="1" applyProtection="1">
      <alignment vertical="center"/>
    </xf>
    <xf numFmtId="0" fontId="7" fillId="0" borderId="11" xfId="2" applyFont="1" applyBorder="1" applyAlignment="1" applyProtection="1">
      <alignment horizontal="center" vertical="center"/>
    </xf>
    <xf numFmtId="0" fontId="7" fillId="0" borderId="4" xfId="2" applyFont="1" applyBorder="1" applyAlignment="1" applyProtection="1">
      <alignment horizontal="center" vertical="center"/>
    </xf>
    <xf numFmtId="0" fontId="7" fillId="0" borderId="8" xfId="2" applyFont="1" applyBorder="1" applyAlignment="1" applyProtection="1">
      <alignment horizontal="center" vertical="center"/>
    </xf>
    <xf numFmtId="0" fontId="72" fillId="0" borderId="0" xfId="0" applyFont="1" applyProtection="1">
      <alignment vertical="center"/>
    </xf>
    <xf numFmtId="0" fontId="21" fillId="5" borderId="0" xfId="4" applyFont="1" applyFill="1" applyBorder="1" applyAlignment="1" applyProtection="1">
      <alignment horizontal="center" vertical="center"/>
    </xf>
    <xf numFmtId="0" fontId="73" fillId="0" borderId="0" xfId="0" applyFont="1" applyAlignment="1" applyProtection="1">
      <alignment vertical="center"/>
    </xf>
    <xf numFmtId="0" fontId="72" fillId="0" borderId="0" xfId="4" applyNumberFormat="1" applyFont="1" applyBorder="1" applyAlignment="1" applyProtection="1">
      <alignment horizontal="left" vertical="center"/>
    </xf>
    <xf numFmtId="0" fontId="72" fillId="0" borderId="0" xfId="4" applyNumberFormat="1" applyFont="1" applyFill="1" applyBorder="1" applyAlignment="1" applyProtection="1">
      <alignment horizontal="left" vertical="center"/>
    </xf>
    <xf numFmtId="0" fontId="20" fillId="0" borderId="5" xfId="0" applyFont="1" applyBorder="1" applyAlignment="1" applyProtection="1">
      <alignment vertical="center"/>
    </xf>
    <xf numFmtId="0" fontId="17" fillId="0" borderId="5" xfId="0" applyFont="1" applyBorder="1" applyAlignment="1" applyProtection="1">
      <alignment vertical="center"/>
    </xf>
    <xf numFmtId="0" fontId="16" fillId="0" borderId="5" xfId="0" applyFont="1" applyBorder="1" applyAlignment="1" applyProtection="1">
      <alignment horizontal="right" vertical="center"/>
    </xf>
    <xf numFmtId="0" fontId="16" fillId="0" borderId="0" xfId="0" applyFont="1" applyProtection="1">
      <alignment vertical="center"/>
    </xf>
    <xf numFmtId="49" fontId="16" fillId="0" borderId="0" xfId="4" applyNumberFormat="1" applyFont="1" applyBorder="1" applyAlignment="1" applyProtection="1">
      <alignment horizontal="left" vertical="center"/>
    </xf>
    <xf numFmtId="0" fontId="16" fillId="0" borderId="0" xfId="4" applyNumberFormat="1" applyFont="1" applyBorder="1" applyAlignment="1" applyProtection="1">
      <alignment horizontal="left" vertical="center"/>
    </xf>
    <xf numFmtId="49" fontId="72" fillId="0" borderId="0" xfId="4" applyNumberFormat="1" applyFont="1" applyBorder="1" applyAlignment="1" applyProtection="1">
      <alignment horizontal="left" vertical="center"/>
    </xf>
    <xf numFmtId="0" fontId="72" fillId="0" borderId="0" xfId="4" applyFont="1" applyBorder="1" applyProtection="1"/>
    <xf numFmtId="0" fontId="73" fillId="0" borderId="0" xfId="4" applyFont="1" applyBorder="1" applyAlignment="1" applyProtection="1">
      <alignment horizontal="center" vertical="center"/>
    </xf>
    <xf numFmtId="49" fontId="72" fillId="0" borderId="0" xfId="4" applyNumberFormat="1" applyFont="1" applyBorder="1" applyAlignment="1" applyProtection="1">
      <alignment horizontal="center" vertical="center"/>
    </xf>
    <xf numFmtId="0" fontId="21" fillId="0" borderId="0" xfId="0" applyFont="1" applyProtection="1">
      <alignment vertical="center"/>
    </xf>
    <xf numFmtId="0" fontId="21" fillId="0" borderId="0" xfId="0" applyFont="1" applyAlignment="1" applyProtection="1">
      <alignment vertical="center"/>
    </xf>
    <xf numFmtId="0" fontId="16" fillId="0" borderId="13" xfId="0" applyFont="1" applyBorder="1" applyAlignment="1" applyProtection="1">
      <alignment vertical="center"/>
    </xf>
    <xf numFmtId="38" fontId="16" fillId="0" borderId="13" xfId="1" applyFont="1" applyBorder="1" applyAlignment="1" applyProtection="1">
      <alignment horizontal="left" vertical="center"/>
    </xf>
    <xf numFmtId="0" fontId="16" fillId="0" borderId="6" xfId="0" applyFont="1" applyBorder="1" applyAlignment="1" applyProtection="1">
      <alignment vertical="center"/>
    </xf>
    <xf numFmtId="0" fontId="20" fillId="0" borderId="0" xfId="0" applyFont="1" applyAlignment="1" applyProtection="1">
      <alignment vertical="center"/>
    </xf>
    <xf numFmtId="0" fontId="17" fillId="0" borderId="0" xfId="0" applyFont="1" applyAlignment="1" applyProtection="1">
      <alignment vertical="center"/>
    </xf>
    <xf numFmtId="0" fontId="72" fillId="0" borderId="0" xfId="4" applyFont="1" applyBorder="1" applyAlignment="1" applyProtection="1"/>
    <xf numFmtId="0" fontId="72" fillId="0" borderId="0" xfId="4" applyFont="1" applyBorder="1" applyAlignment="1" applyProtection="1">
      <alignment vertical="center"/>
    </xf>
    <xf numFmtId="0" fontId="72" fillId="0" borderId="0" xfId="4" applyFont="1" applyBorder="1" applyAlignment="1" applyProtection="1">
      <alignment horizontal="left" vertical="center" wrapText="1"/>
    </xf>
    <xf numFmtId="179" fontId="8" fillId="3" borderId="41" xfId="6" applyNumberFormat="1" applyFont="1" applyFill="1" applyBorder="1" applyAlignment="1" applyProtection="1">
      <alignment horizontal="right" vertical="center"/>
    </xf>
    <xf numFmtId="195" fontId="8" fillId="0" borderId="40" xfId="1" applyNumberFormat="1" applyFont="1" applyBorder="1" applyAlignment="1" applyProtection="1">
      <alignment horizontal="right" vertical="center"/>
      <protection locked="0"/>
    </xf>
    <xf numFmtId="0" fontId="4" fillId="0" borderId="0" xfId="2" applyFont="1" applyBorder="1" applyAlignment="1" applyProtection="1">
      <alignment horizontal="center" vertical="center"/>
    </xf>
    <xf numFmtId="0" fontId="4" fillId="3" borderId="13" xfId="2" applyFont="1" applyFill="1" applyBorder="1" applyAlignment="1" applyProtection="1">
      <alignment horizontal="right"/>
    </xf>
    <xf numFmtId="176" fontId="4" fillId="3" borderId="11" xfId="2" applyNumberFormat="1" applyFont="1" applyFill="1" applyBorder="1" applyAlignment="1" applyProtection="1">
      <alignment horizontal="center" vertical="center"/>
      <protection hidden="1"/>
    </xf>
    <xf numFmtId="176" fontId="4" fillId="3" borderId="13" xfId="2" applyNumberFormat="1" applyFont="1" applyFill="1" applyBorder="1" applyAlignment="1" applyProtection="1">
      <alignment horizontal="center" vertical="center"/>
      <protection hidden="1"/>
    </xf>
    <xf numFmtId="0" fontId="12" fillId="4" borderId="0" xfId="0" applyFont="1" applyFill="1" applyAlignment="1" applyProtection="1">
      <alignment horizontal="center" vertical="center" wrapText="1"/>
    </xf>
    <xf numFmtId="0" fontId="12" fillId="4" borderId="0" xfId="0" applyFont="1" applyFill="1" applyAlignment="1" applyProtection="1">
      <alignment horizontal="center" vertical="center"/>
    </xf>
    <xf numFmtId="0" fontId="35" fillId="0" borderId="0" xfId="0" applyFont="1" applyAlignment="1" applyProtection="1">
      <alignment horizontal="left"/>
    </xf>
    <xf numFmtId="0" fontId="12" fillId="4" borderId="27" xfId="0" applyFont="1" applyFill="1" applyBorder="1" applyAlignment="1" applyProtection="1">
      <alignment horizontal="center" vertical="center" wrapText="1"/>
    </xf>
    <xf numFmtId="0" fontId="12" fillId="4" borderId="29" xfId="0" applyFont="1" applyFill="1" applyBorder="1" applyAlignment="1" applyProtection="1">
      <alignment horizontal="center" vertical="center" wrapText="1"/>
    </xf>
    <xf numFmtId="0" fontId="28" fillId="0" borderId="13" xfId="7" applyFont="1" applyBorder="1" applyAlignment="1" applyProtection="1">
      <alignment horizontal="center" vertical="center" wrapText="1"/>
    </xf>
    <xf numFmtId="182" fontId="8" fillId="2" borderId="29" xfId="0" applyNumberFormat="1" applyFont="1" applyFill="1" applyBorder="1" applyAlignment="1" applyProtection="1">
      <alignment horizontal="center" vertical="center" wrapText="1"/>
      <protection locked="0"/>
    </xf>
    <xf numFmtId="182" fontId="8" fillId="2" borderId="27" xfId="0" applyNumberFormat="1" applyFont="1" applyFill="1" applyBorder="1" applyAlignment="1" applyProtection="1">
      <alignment horizontal="center" vertical="center" wrapText="1"/>
      <protection locked="0"/>
    </xf>
    <xf numFmtId="0" fontId="23" fillId="0" borderId="0" xfId="7" applyFont="1" applyFill="1" applyBorder="1" applyAlignment="1" applyProtection="1">
      <alignment vertical="top"/>
    </xf>
    <xf numFmtId="0" fontId="75" fillId="0" borderId="0" xfId="0" applyFont="1" applyFill="1" applyBorder="1">
      <alignment vertical="center"/>
    </xf>
    <xf numFmtId="0" fontId="6" fillId="7" borderId="12" xfId="0" applyFont="1" applyFill="1" applyBorder="1" applyAlignment="1" applyProtection="1">
      <alignment horizontal="center" vertical="center" wrapText="1"/>
      <protection locked="0"/>
    </xf>
    <xf numFmtId="0" fontId="8" fillId="8" borderId="29" xfId="0" applyFont="1" applyFill="1" applyBorder="1" applyAlignment="1" applyProtection="1">
      <alignment horizontal="center" vertical="center" wrapText="1"/>
    </xf>
    <xf numFmtId="0" fontId="6" fillId="9" borderId="12" xfId="0" applyFont="1" applyFill="1" applyBorder="1" applyAlignment="1" applyProtection="1">
      <alignment horizontal="center" vertical="center" wrapText="1"/>
    </xf>
    <xf numFmtId="0" fontId="6" fillId="9" borderId="13" xfId="0" applyFont="1" applyFill="1" applyBorder="1" applyAlignment="1" applyProtection="1">
      <alignment horizontal="center" vertical="center" wrapText="1"/>
    </xf>
    <xf numFmtId="0" fontId="28" fillId="2" borderId="113" xfId="0" applyFont="1" applyFill="1" applyBorder="1" applyProtection="1">
      <alignment vertical="center"/>
    </xf>
    <xf numFmtId="0" fontId="6" fillId="0" borderId="0" xfId="2" applyFont="1" applyFill="1" applyBorder="1" applyAlignment="1" applyProtection="1">
      <alignment horizontal="left" vertical="center"/>
    </xf>
    <xf numFmtId="0" fontId="44" fillId="0" borderId="0" xfId="2" applyFont="1" applyFill="1" applyBorder="1" applyAlignment="1" applyProtection="1">
      <alignment horizontal="left" vertical="center"/>
    </xf>
    <xf numFmtId="0" fontId="34" fillId="0" borderId="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82" fillId="0" borderId="0" xfId="2" applyFont="1" applyFill="1" applyBorder="1" applyAlignment="1" applyProtection="1">
      <alignment horizontal="left" vertical="center"/>
    </xf>
    <xf numFmtId="0" fontId="84" fillId="0" borderId="0" xfId="2" applyFont="1" applyFill="1" applyBorder="1" applyProtection="1">
      <alignment vertical="center"/>
    </xf>
    <xf numFmtId="0" fontId="12" fillId="0" borderId="0" xfId="2" applyFont="1" applyFill="1" applyBorder="1" applyAlignment="1" applyProtection="1">
      <alignment horizontal="right" vertical="center"/>
    </xf>
    <xf numFmtId="0" fontId="85" fillId="0" borderId="0" xfId="2" applyFont="1" applyFill="1" applyBorder="1" applyProtection="1">
      <alignment vertical="center"/>
    </xf>
    <xf numFmtId="0" fontId="69" fillId="0" borderId="27" xfId="2" applyFont="1" applyFill="1" applyBorder="1" applyAlignment="1" applyProtection="1">
      <alignment horizontal="center" vertical="center" wrapText="1"/>
    </xf>
    <xf numFmtId="0" fontId="82" fillId="0" borderId="0" xfId="2" applyFont="1" applyFill="1" applyBorder="1" applyAlignment="1" applyProtection="1">
      <alignment vertical="top"/>
    </xf>
    <xf numFmtId="0" fontId="61" fillId="0" borderId="4" xfId="2" applyFont="1" applyFill="1" applyBorder="1" applyAlignment="1" applyProtection="1">
      <alignment horizontal="left" vertical="center" wrapText="1"/>
    </xf>
    <xf numFmtId="0" fontId="61" fillId="0" borderId="28" xfId="2" applyFont="1" applyFill="1" applyBorder="1" applyAlignment="1" applyProtection="1">
      <alignment horizontal="left" vertical="center" wrapText="1"/>
    </xf>
    <xf numFmtId="38" fontId="84" fillId="0" borderId="0" xfId="1" applyFont="1" applyFill="1" applyBorder="1" applyAlignment="1" applyProtection="1">
      <alignment horizontal="center" vertical="center"/>
    </xf>
    <xf numFmtId="0" fontId="44" fillId="8" borderId="8" xfId="2" applyFont="1" applyFill="1" applyBorder="1" applyAlignment="1" applyProtection="1">
      <alignment horizontal="left" vertical="center"/>
    </xf>
    <xf numFmtId="0" fontId="34" fillId="8" borderId="12" xfId="2" applyFont="1" applyFill="1" applyBorder="1" applyAlignment="1" applyProtection="1">
      <alignment horizontal="left" vertical="center"/>
    </xf>
    <xf numFmtId="0" fontId="44" fillId="8" borderId="6" xfId="2" applyFont="1" applyFill="1" applyBorder="1" applyAlignment="1" applyProtection="1">
      <alignment horizontal="left" vertical="center"/>
    </xf>
    <xf numFmtId="0" fontId="44" fillId="8" borderId="7" xfId="2" applyFont="1" applyFill="1" applyBorder="1" applyAlignment="1" applyProtection="1">
      <alignment horizontal="left" vertical="center"/>
    </xf>
    <xf numFmtId="38" fontId="87" fillId="0" borderId="0" xfId="1" applyFont="1" applyFill="1" applyBorder="1" applyAlignment="1" applyProtection="1">
      <alignment horizontal="center" vertical="center"/>
    </xf>
    <xf numFmtId="0" fontId="61" fillId="0" borderId="48" xfId="2" applyFont="1" applyFill="1" applyBorder="1" applyAlignment="1" applyProtection="1">
      <alignment horizontal="left" vertical="center"/>
    </xf>
    <xf numFmtId="0" fontId="82" fillId="0" borderId="0" xfId="2" applyFont="1" applyFill="1" applyBorder="1" applyAlignment="1" applyProtection="1">
      <alignment horizontal="right" vertical="center"/>
    </xf>
    <xf numFmtId="38" fontId="82" fillId="0" borderId="29" xfId="1" applyFont="1" applyFill="1" applyBorder="1" applyProtection="1">
      <alignment vertical="center"/>
      <protection locked="0"/>
    </xf>
    <xf numFmtId="0" fontId="61" fillId="0" borderId="20" xfId="2" applyFont="1" applyFill="1" applyBorder="1" applyAlignment="1" applyProtection="1">
      <alignment horizontal="left" vertical="center"/>
    </xf>
    <xf numFmtId="0" fontId="61" fillId="0" borderId="35" xfId="2" applyFont="1" applyFill="1" applyBorder="1" applyAlignment="1" applyProtection="1">
      <alignment horizontal="left" vertical="center"/>
    </xf>
    <xf numFmtId="0" fontId="44" fillId="8" borderId="11" xfId="2" applyFont="1" applyFill="1" applyBorder="1" applyAlignment="1" applyProtection="1">
      <alignment horizontal="left" vertical="center"/>
    </xf>
    <xf numFmtId="0" fontId="44" fillId="8" borderId="12" xfId="2" applyFont="1" applyFill="1" applyBorder="1" applyAlignment="1" applyProtection="1">
      <alignment horizontal="left" vertical="center"/>
    </xf>
    <xf numFmtId="0" fontId="44" fillId="8" borderId="13" xfId="2" applyFont="1" applyFill="1" applyBorder="1" applyAlignment="1" applyProtection="1">
      <alignment horizontal="left" vertical="center"/>
    </xf>
    <xf numFmtId="0" fontId="61" fillId="0" borderId="10" xfId="2" applyFont="1" applyFill="1" applyBorder="1" applyAlignment="1" applyProtection="1">
      <alignment horizontal="left" vertical="center"/>
    </xf>
    <xf numFmtId="0" fontId="85" fillId="8" borderId="29" xfId="2" applyFont="1" applyFill="1" applyBorder="1" applyAlignment="1" applyProtection="1">
      <alignment vertical="center" wrapText="1"/>
    </xf>
    <xf numFmtId="38" fontId="84" fillId="0" borderId="0" xfId="1" applyFont="1" applyFill="1" applyBorder="1" applyProtection="1">
      <alignment vertical="center"/>
    </xf>
    <xf numFmtId="0" fontId="85" fillId="8" borderId="11" xfId="2" applyFont="1" applyFill="1" applyBorder="1" applyProtection="1">
      <alignment vertical="center"/>
    </xf>
    <xf numFmtId="0" fontId="12" fillId="8" borderId="12" xfId="2" applyFont="1" applyFill="1" applyBorder="1" applyAlignment="1" applyProtection="1">
      <alignment horizontal="left" vertical="center" wrapText="1"/>
    </xf>
    <xf numFmtId="0" fontId="85" fillId="8" borderId="13" xfId="2" applyFont="1" applyFill="1" applyBorder="1" applyProtection="1">
      <alignment vertical="center"/>
    </xf>
    <xf numFmtId="0" fontId="61" fillId="0" borderId="26" xfId="2" applyFont="1" applyFill="1" applyBorder="1" applyAlignment="1" applyProtection="1">
      <alignment horizontal="left" vertical="center"/>
    </xf>
    <xf numFmtId="183" fontId="84" fillId="0" borderId="0" xfId="2" applyNumberFormat="1" applyFont="1" applyFill="1" applyBorder="1" applyProtection="1">
      <alignment vertical="center"/>
    </xf>
    <xf numFmtId="0" fontId="88" fillId="8" borderId="27" xfId="2" applyFont="1" applyFill="1" applyBorder="1" applyAlignment="1" applyProtection="1">
      <alignment vertical="center" wrapText="1"/>
    </xf>
    <xf numFmtId="0" fontId="82" fillId="0" borderId="0" xfId="2" applyFont="1" applyFill="1" applyBorder="1" applyProtection="1">
      <alignment vertical="center"/>
    </xf>
    <xf numFmtId="183" fontId="12" fillId="8" borderId="57" xfId="2" applyNumberFormat="1" applyFont="1" applyFill="1" applyBorder="1" applyAlignment="1" applyProtection="1">
      <alignment horizontal="right" vertical="center" shrinkToFit="1"/>
    </xf>
    <xf numFmtId="0" fontId="85" fillId="8" borderId="33" xfId="2" applyFont="1" applyFill="1" applyBorder="1" applyProtection="1">
      <alignment vertical="center"/>
    </xf>
    <xf numFmtId="0" fontId="12" fillId="0" borderId="12"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xf>
    <xf numFmtId="183" fontId="12" fillId="0" borderId="12" xfId="2" applyNumberFormat="1" applyFont="1" applyFill="1" applyBorder="1" applyAlignment="1" applyProtection="1">
      <alignment horizontal="right" vertical="center" shrinkToFit="1"/>
    </xf>
    <xf numFmtId="38" fontId="12" fillId="0" borderId="12" xfId="1" applyFont="1" applyFill="1" applyBorder="1" applyAlignment="1" applyProtection="1">
      <alignment horizontal="right" vertical="center" shrinkToFit="1"/>
    </xf>
    <xf numFmtId="0" fontId="85" fillId="0" borderId="12" xfId="2" applyFont="1" applyFill="1" applyBorder="1" applyProtection="1">
      <alignment vertical="center"/>
    </xf>
    <xf numFmtId="0" fontId="12" fillId="8" borderId="61" xfId="2" applyFont="1" applyFill="1" applyBorder="1" applyAlignment="1" applyProtection="1">
      <alignment horizontal="left" vertical="center"/>
    </xf>
    <xf numFmtId="0" fontId="12" fillId="0" borderId="0" xfId="2" applyFont="1" applyFill="1" applyBorder="1" applyAlignment="1" applyProtection="1">
      <alignment horizontal="center" vertical="center"/>
    </xf>
    <xf numFmtId="183" fontId="44" fillId="0" borderId="62" xfId="2" applyNumberFormat="1" applyFont="1" applyFill="1" applyBorder="1" applyAlignment="1" applyProtection="1">
      <alignment horizontal="left" vertical="center"/>
      <protection hidden="1"/>
    </xf>
    <xf numFmtId="0" fontId="82" fillId="0" borderId="0" xfId="2" applyFont="1" applyFill="1" applyBorder="1" applyAlignment="1" applyProtection="1">
      <alignment horizontal="center" vertical="center"/>
    </xf>
    <xf numFmtId="0" fontId="84" fillId="0" borderId="0" xfId="2" applyFont="1" applyFill="1" applyBorder="1" applyAlignment="1" applyProtection="1">
      <alignment vertical="center"/>
    </xf>
    <xf numFmtId="0" fontId="61" fillId="8" borderId="32" xfId="2" applyFont="1" applyFill="1" applyBorder="1" applyAlignment="1" applyProtection="1">
      <alignment vertical="center"/>
    </xf>
    <xf numFmtId="177" fontId="12" fillId="8" borderId="63" xfId="2" applyNumberFormat="1" applyFont="1" applyFill="1" applyBorder="1" applyAlignment="1" applyProtection="1">
      <alignment horizontal="left" vertical="center"/>
    </xf>
    <xf numFmtId="177" fontId="12" fillId="0" borderId="32" xfId="2" applyNumberFormat="1" applyFont="1" applyFill="1" applyBorder="1" applyAlignment="1" applyProtection="1">
      <alignment horizontal="left" vertical="center"/>
      <protection locked="0"/>
    </xf>
    <xf numFmtId="0" fontId="61" fillId="8" borderId="33" xfId="2" applyFont="1" applyFill="1" applyBorder="1" applyAlignment="1" applyProtection="1">
      <alignment vertical="center"/>
    </xf>
    <xf numFmtId="38" fontId="12" fillId="0" borderId="33" xfId="1" applyFont="1" applyFill="1" applyBorder="1" applyAlignment="1" applyProtection="1">
      <alignment horizontal="right" vertical="center"/>
      <protection locked="0"/>
    </xf>
    <xf numFmtId="177" fontId="12" fillId="0" borderId="33" xfId="2" applyNumberFormat="1" applyFont="1" applyFill="1" applyBorder="1" applyAlignment="1" applyProtection="1">
      <alignment horizontal="left" vertical="center"/>
      <protection locked="0"/>
    </xf>
    <xf numFmtId="177" fontId="12" fillId="0" borderId="56" xfId="2" applyNumberFormat="1" applyFont="1" applyFill="1" applyBorder="1" applyAlignment="1" applyProtection="1">
      <alignment horizontal="left" vertical="center"/>
      <protection locked="0"/>
    </xf>
    <xf numFmtId="0" fontId="61" fillId="8" borderId="56" xfId="2" applyFont="1" applyFill="1" applyBorder="1" applyAlignment="1" applyProtection="1">
      <alignment vertical="center"/>
    </xf>
    <xf numFmtId="0" fontId="82" fillId="0" borderId="0" xfId="2" applyFont="1" applyFill="1" applyBorder="1" applyAlignment="1" applyProtection="1">
      <alignment horizontal="left" vertical="top" wrapText="1"/>
    </xf>
    <xf numFmtId="0" fontId="82" fillId="0" borderId="0" xfId="2" applyFont="1" applyFill="1" applyBorder="1" applyAlignment="1" applyProtection="1">
      <alignment vertical="top" wrapText="1"/>
    </xf>
    <xf numFmtId="38" fontId="34" fillId="0" borderId="29" xfId="1" applyFont="1" applyFill="1" applyBorder="1" applyAlignment="1" applyProtection="1">
      <alignment horizontal="right" vertical="center"/>
      <protection hidden="1"/>
    </xf>
    <xf numFmtId="177" fontId="12" fillId="8" borderId="64" xfId="2" applyNumberFormat="1" applyFont="1" applyFill="1" applyBorder="1" applyAlignment="1" applyProtection="1">
      <alignment horizontal="left" vertical="center"/>
    </xf>
    <xf numFmtId="0" fontId="12" fillId="0" borderId="0" xfId="2" applyFont="1" applyFill="1" applyBorder="1" applyAlignment="1" applyProtection="1">
      <alignment horizontal="left" vertical="top" wrapText="1"/>
    </xf>
    <xf numFmtId="0" fontId="12" fillId="0" borderId="81" xfId="2" applyFont="1" applyFill="1" applyBorder="1" applyAlignment="1" applyProtection="1">
      <alignment horizontal="left" vertical="center"/>
    </xf>
    <xf numFmtId="0" fontId="82" fillId="0" borderId="0" xfId="2" applyFont="1" applyFill="1" applyBorder="1" applyAlignment="1" applyProtection="1">
      <alignment horizontal="left" vertical="center" wrapText="1"/>
    </xf>
    <xf numFmtId="0" fontId="82" fillId="0" borderId="0" xfId="2" applyFont="1" applyFill="1" applyBorder="1" applyAlignment="1" applyProtection="1">
      <alignment vertical="center" wrapText="1"/>
    </xf>
    <xf numFmtId="0" fontId="12" fillId="0" borderId="0" xfId="2" applyFont="1" applyFill="1" applyBorder="1" applyAlignment="1" applyProtection="1">
      <alignment horizontal="left" vertical="top"/>
    </xf>
    <xf numFmtId="0" fontId="12" fillId="0" borderId="81" xfId="2" applyFont="1" applyFill="1" applyBorder="1" applyAlignment="1" applyProtection="1">
      <alignment horizontal="left" vertical="top"/>
    </xf>
    <xf numFmtId="195" fontId="12" fillId="10" borderId="27" xfId="1" applyNumberFormat="1" applyFont="1" applyFill="1" applyBorder="1" applyAlignment="1" applyProtection="1">
      <alignment horizontal="right" vertical="center" shrinkToFit="1"/>
      <protection hidden="1"/>
    </xf>
    <xf numFmtId="195" fontId="12" fillId="10" borderId="34" xfId="1" applyNumberFormat="1" applyFont="1" applyFill="1" applyBorder="1" applyAlignment="1" applyProtection="1">
      <alignment horizontal="right" vertical="center" shrinkToFit="1"/>
      <protection hidden="1"/>
    </xf>
    <xf numFmtId="195" fontId="12" fillId="10" borderId="56" xfId="1" applyNumberFormat="1" applyFont="1" applyFill="1" applyBorder="1" applyAlignment="1" applyProtection="1">
      <alignment horizontal="right" vertical="center" shrinkToFit="1"/>
      <protection hidden="1"/>
    </xf>
    <xf numFmtId="195" fontId="12" fillId="10" borderId="55" xfId="1" applyNumberFormat="1" applyFont="1" applyFill="1" applyBorder="1" applyAlignment="1" applyProtection="1">
      <alignment horizontal="right" vertical="center" shrinkToFit="1"/>
      <protection hidden="1"/>
    </xf>
    <xf numFmtId="195" fontId="12" fillId="10" borderId="34" xfId="2" applyNumberFormat="1" applyFont="1" applyFill="1" applyBorder="1" applyAlignment="1" applyProtection="1">
      <alignment horizontal="right" vertical="center" shrinkToFit="1"/>
      <protection hidden="1"/>
    </xf>
    <xf numFmtId="195" fontId="85" fillId="10" borderId="31" xfId="0" applyNumberFormat="1" applyFont="1" applyFill="1" applyBorder="1" applyAlignment="1" applyProtection="1">
      <alignment horizontal="right" vertical="center"/>
      <protection hidden="1"/>
    </xf>
    <xf numFmtId="177" fontId="12" fillId="10" borderId="32" xfId="2" applyNumberFormat="1" applyFont="1" applyFill="1" applyBorder="1" applyAlignment="1" applyProtection="1">
      <alignment horizontal="right" vertical="center" shrinkToFit="1"/>
      <protection hidden="1"/>
    </xf>
    <xf numFmtId="177" fontId="12" fillId="10" borderId="56" xfId="2" applyNumberFormat="1" applyFont="1" applyFill="1" applyBorder="1" applyAlignment="1" applyProtection="1">
      <alignment horizontal="right" vertical="center" shrinkToFit="1"/>
      <protection hidden="1"/>
    </xf>
    <xf numFmtId="177" fontId="12" fillId="10" borderId="34" xfId="2" applyNumberFormat="1" applyFont="1" applyFill="1" applyBorder="1" applyAlignment="1" applyProtection="1">
      <alignment horizontal="right" vertical="center" shrinkToFit="1"/>
      <protection hidden="1"/>
    </xf>
    <xf numFmtId="177" fontId="12" fillId="10" borderId="33" xfId="2" applyNumberFormat="1" applyFont="1" applyFill="1" applyBorder="1" applyAlignment="1" applyProtection="1">
      <alignment horizontal="right" vertical="center" shrinkToFit="1"/>
      <protection hidden="1"/>
    </xf>
    <xf numFmtId="177" fontId="12" fillId="10" borderId="55" xfId="2" applyNumberFormat="1" applyFont="1" applyFill="1" applyBorder="1" applyAlignment="1" applyProtection="1">
      <alignment horizontal="right" vertical="center" shrinkToFit="1"/>
      <protection hidden="1"/>
    </xf>
    <xf numFmtId="177" fontId="12" fillId="10" borderId="31" xfId="2" applyNumberFormat="1" applyFont="1" applyFill="1" applyBorder="1" applyAlignment="1" applyProtection="1">
      <alignment horizontal="right" vertical="center" shrinkToFit="1"/>
      <protection hidden="1"/>
    </xf>
    <xf numFmtId="177" fontId="34" fillId="8" borderId="29" xfId="2" applyNumberFormat="1" applyFont="1" applyFill="1" applyBorder="1" applyAlignment="1" applyProtection="1">
      <alignment horizontal="right" vertical="center" shrinkToFit="1"/>
      <protection hidden="1"/>
    </xf>
    <xf numFmtId="177" fontId="34" fillId="8" borderId="27" xfId="2" applyNumberFormat="1" applyFont="1" applyFill="1" applyBorder="1" applyAlignment="1" applyProtection="1">
      <alignment horizontal="right" vertical="center" shrinkToFit="1"/>
      <protection hidden="1"/>
    </xf>
    <xf numFmtId="177" fontId="34" fillId="8" borderId="60" xfId="2" applyNumberFormat="1" applyFont="1" applyFill="1" applyBorder="1" applyAlignment="1" applyProtection="1">
      <alignment horizontal="right" vertical="center" shrinkToFit="1"/>
      <protection hidden="1"/>
    </xf>
    <xf numFmtId="177" fontId="34" fillId="8" borderId="33" xfId="2" applyNumberFormat="1" applyFont="1" applyFill="1" applyBorder="1" applyAlignment="1" applyProtection="1">
      <alignment horizontal="right" vertical="center" shrinkToFit="1"/>
      <protection hidden="1"/>
    </xf>
    <xf numFmtId="38" fontId="82" fillId="0" borderId="81" xfId="2" applyNumberFormat="1" applyFont="1" applyFill="1" applyBorder="1" applyAlignment="1" applyProtection="1">
      <alignment vertical="center"/>
    </xf>
    <xf numFmtId="3" fontId="82" fillId="0" borderId="81" xfId="2" applyNumberFormat="1" applyFont="1" applyFill="1" applyBorder="1" applyAlignment="1" applyProtection="1">
      <alignment vertical="center"/>
    </xf>
    <xf numFmtId="0" fontId="61" fillId="8" borderId="28" xfId="2" applyFont="1" applyFill="1" applyBorder="1" applyAlignment="1" applyProtection="1">
      <alignment vertical="center"/>
      <protection locked="0"/>
    </xf>
    <xf numFmtId="0" fontId="88" fillId="0" borderId="31" xfId="2" applyFont="1" applyFill="1" applyBorder="1" applyAlignment="1" applyProtection="1">
      <alignment vertical="center" wrapText="1"/>
      <protection locked="0"/>
    </xf>
    <xf numFmtId="0" fontId="88" fillId="0" borderId="34" xfId="2" applyFont="1" applyFill="1" applyBorder="1" applyProtection="1">
      <alignment vertical="center"/>
      <protection locked="0"/>
    </xf>
    <xf numFmtId="0" fontId="88" fillId="0" borderId="55" xfId="2" applyFont="1" applyFill="1" applyBorder="1" applyProtection="1">
      <alignment vertical="center"/>
      <protection locked="0"/>
    </xf>
    <xf numFmtId="0" fontId="88" fillId="0" borderId="34" xfId="2" applyFont="1" applyFill="1" applyBorder="1" applyAlignment="1" applyProtection="1">
      <alignment vertical="center" wrapText="1"/>
      <protection locked="0"/>
    </xf>
    <xf numFmtId="0" fontId="88" fillId="0" borderId="33" xfId="2" applyFont="1" applyFill="1" applyBorder="1" applyProtection="1">
      <alignment vertical="center"/>
      <protection locked="0"/>
    </xf>
    <xf numFmtId="0" fontId="88" fillId="0" borderId="32" xfId="2" applyFont="1" applyFill="1" applyBorder="1" applyProtection="1">
      <alignment vertical="center"/>
      <protection locked="0"/>
    </xf>
    <xf numFmtId="0" fontId="88" fillId="0" borderId="56" xfId="2" applyFont="1" applyFill="1" applyBorder="1" applyProtection="1">
      <alignment vertical="center"/>
      <protection locked="0"/>
    </xf>
    <xf numFmtId="0" fontId="12" fillId="0" borderId="0" xfId="2" applyFont="1" applyFill="1" applyBorder="1" applyAlignment="1" applyProtection="1">
      <alignment horizontal="right" vertical="center" wrapText="1"/>
    </xf>
    <xf numFmtId="181" fontId="91" fillId="0" borderId="0" xfId="8" applyFont="1" applyFill="1" applyBorder="1" applyAlignment="1" applyProtection="1">
      <alignment horizontal="right" vertical="center"/>
    </xf>
    <xf numFmtId="0" fontId="8" fillId="0" borderId="0" xfId="2" applyFont="1" applyFill="1" applyBorder="1" applyProtection="1">
      <alignment vertical="center"/>
    </xf>
    <xf numFmtId="0" fontId="90" fillId="0" borderId="0" xfId="0" applyFont="1" applyFill="1" applyBorder="1" applyAlignment="1" applyProtection="1">
      <alignment vertical="center"/>
    </xf>
    <xf numFmtId="0" fontId="78" fillId="0" borderId="0" xfId="7" applyFont="1" applyFill="1" applyBorder="1" applyAlignment="1" applyProtection="1">
      <alignment vertical="center"/>
    </xf>
    <xf numFmtId="0" fontId="92" fillId="0" borderId="0" xfId="7" applyFont="1" applyFill="1" applyBorder="1" applyAlignment="1" applyProtection="1">
      <alignment vertical="top"/>
    </xf>
    <xf numFmtId="0" fontId="85" fillId="0" borderId="0" xfId="7" applyFont="1" applyFill="1" applyBorder="1" applyAlignment="1" applyProtection="1">
      <alignment vertical="top"/>
    </xf>
    <xf numFmtId="0" fontId="93" fillId="0" borderId="0" xfId="7" applyFont="1" applyFill="1" applyBorder="1" applyAlignment="1" applyProtection="1">
      <alignment vertical="top"/>
    </xf>
    <xf numFmtId="0" fontId="85" fillId="0" borderId="0" xfId="0" applyFont="1" applyFill="1" applyBorder="1" applyProtection="1">
      <alignment vertical="center"/>
    </xf>
    <xf numFmtId="0" fontId="94" fillId="0" borderId="0" xfId="0" applyFont="1" applyFill="1" applyBorder="1" applyProtection="1">
      <alignment vertical="center"/>
    </xf>
    <xf numFmtId="0" fontId="92" fillId="0" borderId="0" xfId="7" applyFont="1" applyFill="1" applyBorder="1" applyProtection="1">
      <alignment vertical="center"/>
    </xf>
    <xf numFmtId="0" fontId="92" fillId="0" borderId="0" xfId="7" applyFont="1" applyFill="1" applyBorder="1" applyAlignment="1" applyProtection="1">
      <alignment vertical="center"/>
    </xf>
    <xf numFmtId="0" fontId="93" fillId="0" borderId="0" xfId="7" applyFont="1" applyFill="1" applyBorder="1" applyAlignment="1" applyProtection="1">
      <alignment vertical="center"/>
    </xf>
    <xf numFmtId="0" fontId="84" fillId="0" borderId="0" xfId="0" applyFont="1" applyFill="1" applyBorder="1" applyAlignment="1" applyProtection="1">
      <alignment vertical="center"/>
    </xf>
    <xf numFmtId="0" fontId="93" fillId="0" borderId="0" xfId="2" applyFont="1" applyFill="1" applyBorder="1" applyAlignment="1" applyProtection="1">
      <alignment vertical="center"/>
    </xf>
    <xf numFmtId="0" fontId="84" fillId="0" borderId="0" xfId="0" applyFont="1" applyFill="1" applyBorder="1" applyProtection="1">
      <alignment vertical="center"/>
    </xf>
    <xf numFmtId="0" fontId="92" fillId="0" borderId="0" xfId="2" applyFont="1" applyFill="1" applyBorder="1" applyAlignment="1" applyProtection="1">
      <alignment vertical="center"/>
    </xf>
    <xf numFmtId="0" fontId="92" fillId="0" borderId="0" xfId="2" applyFont="1" applyFill="1" applyBorder="1" applyAlignment="1" applyProtection="1">
      <alignment horizontal="left" vertical="center"/>
    </xf>
    <xf numFmtId="0" fontId="92" fillId="0" borderId="0" xfId="2" applyFont="1" applyFill="1" applyBorder="1" applyAlignment="1" applyProtection="1">
      <alignment horizontal="right" vertical="center"/>
    </xf>
    <xf numFmtId="0" fontId="85" fillId="0" borderId="0" xfId="2" applyFont="1" applyFill="1" applyBorder="1" applyAlignment="1" applyProtection="1">
      <alignment horizontal="right" vertical="center"/>
    </xf>
    <xf numFmtId="0" fontId="85" fillId="8" borderId="8" xfId="0" applyFont="1" applyFill="1" applyBorder="1" applyAlignment="1" applyProtection="1">
      <alignment horizontal="center" vertical="center" wrapText="1"/>
    </xf>
    <xf numFmtId="0" fontId="85" fillId="8" borderId="6" xfId="0" applyFont="1" applyFill="1" applyBorder="1" applyAlignment="1" applyProtection="1">
      <alignment horizontal="center" vertical="center" wrapText="1"/>
    </xf>
    <xf numFmtId="0" fontId="85" fillId="8" borderId="53" xfId="0" applyFont="1" applyFill="1" applyBorder="1" applyAlignment="1" applyProtection="1">
      <alignment horizontal="center" vertical="center" wrapText="1"/>
    </xf>
    <xf numFmtId="0" fontId="85" fillId="8" borderId="29" xfId="0" applyFont="1" applyFill="1" applyBorder="1" applyAlignment="1" applyProtection="1">
      <alignment horizontal="center" vertical="center" wrapText="1"/>
    </xf>
    <xf numFmtId="0" fontId="85" fillId="8" borderId="7" xfId="0" applyFont="1" applyFill="1" applyBorder="1" applyAlignment="1" applyProtection="1">
      <alignment horizontal="center" vertical="center" wrapText="1"/>
    </xf>
    <xf numFmtId="0" fontId="95" fillId="7" borderId="117" xfId="0" applyFont="1" applyFill="1" applyBorder="1" applyAlignment="1" applyProtection="1">
      <alignment horizontal="center" vertical="center" wrapText="1"/>
    </xf>
    <xf numFmtId="184" fontId="85" fillId="8" borderId="2"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protection locked="0"/>
    </xf>
    <xf numFmtId="38" fontId="12" fillId="0" borderId="0" xfId="1" applyFont="1" applyFill="1" applyBorder="1" applyAlignment="1" applyProtection="1">
      <alignment vertical="center" wrapText="1"/>
      <protection locked="0"/>
    </xf>
    <xf numFmtId="38" fontId="12" fillId="10" borderId="0" xfId="1" applyFont="1" applyFill="1" applyBorder="1" applyAlignment="1" applyProtection="1">
      <alignment vertical="center" wrapText="1"/>
    </xf>
    <xf numFmtId="0" fontId="12" fillId="0" borderId="10" xfId="0" applyFont="1" applyFill="1" applyBorder="1" applyAlignment="1" applyProtection="1">
      <alignment horizontal="left" vertical="center" wrapText="1"/>
      <protection locked="0"/>
    </xf>
    <xf numFmtId="0" fontId="59" fillId="0" borderId="117" xfId="2" applyFont="1" applyFill="1" applyBorder="1" applyProtection="1">
      <alignment vertical="center"/>
    </xf>
    <xf numFmtId="0" fontId="85" fillId="8" borderId="118" xfId="0" applyNumberFormat="1" applyFont="1" applyFill="1" applyBorder="1" applyAlignment="1" applyProtection="1">
      <alignment horizontal="center" vertical="center" wrapText="1"/>
    </xf>
    <xf numFmtId="0" fontId="12" fillId="8" borderId="119" xfId="0" applyNumberFormat="1" applyFont="1" applyFill="1" applyBorder="1" applyAlignment="1" applyProtection="1">
      <alignment horizontal="left" vertical="center" wrapText="1"/>
    </xf>
    <xf numFmtId="0" fontId="12" fillId="8" borderId="119" xfId="0" applyNumberFormat="1" applyFont="1" applyFill="1" applyBorder="1" applyAlignment="1" applyProtection="1">
      <alignment horizontal="right" vertical="center" wrapText="1"/>
    </xf>
    <xf numFmtId="0" fontId="12" fillId="8" borderId="119" xfId="0" applyNumberFormat="1" applyFont="1" applyFill="1" applyBorder="1" applyAlignment="1" applyProtection="1">
      <alignment vertical="center" wrapText="1"/>
    </xf>
    <xf numFmtId="38" fontId="12" fillId="8" borderId="120" xfId="0" applyNumberFormat="1" applyFont="1" applyFill="1" applyBorder="1" applyAlignment="1" applyProtection="1">
      <alignment horizontal="right" vertical="center" wrapText="1"/>
    </xf>
    <xf numFmtId="38" fontId="12" fillId="8" borderId="5" xfId="0" applyNumberFormat="1" applyFont="1" applyFill="1" applyBorder="1" applyAlignment="1" applyProtection="1">
      <alignment vertical="center" wrapText="1"/>
    </xf>
    <xf numFmtId="0" fontId="12" fillId="8" borderId="64" xfId="0" applyNumberFormat="1" applyFont="1" applyFill="1" applyBorder="1" applyAlignment="1" applyProtection="1">
      <alignment horizontal="left" vertical="center" wrapText="1"/>
    </xf>
    <xf numFmtId="0" fontId="90" fillId="7" borderId="117" xfId="0" applyFont="1" applyFill="1" applyBorder="1" applyProtection="1">
      <alignment vertical="center"/>
    </xf>
    <xf numFmtId="0" fontId="78" fillId="0" borderId="0" xfId="7" applyFont="1" applyFill="1" applyBorder="1" applyAlignment="1" applyProtection="1">
      <alignment vertical="top"/>
    </xf>
    <xf numFmtId="0" fontId="34" fillId="0" borderId="0" xfId="7" applyFont="1" applyFill="1" applyBorder="1" applyAlignment="1" applyProtection="1">
      <alignment vertical="top"/>
    </xf>
    <xf numFmtId="0" fontId="35" fillId="0" borderId="0" xfId="7" applyFont="1" applyFill="1" applyBorder="1" applyAlignment="1" applyProtection="1">
      <alignment vertical="top"/>
    </xf>
    <xf numFmtId="0" fontId="8" fillId="0" borderId="0" xfId="2" applyFont="1" applyFill="1" applyBorder="1" applyAlignment="1" applyProtection="1">
      <alignment horizontal="left" vertical="center" wrapText="1"/>
    </xf>
    <xf numFmtId="0" fontId="85" fillId="8" borderId="122" xfId="0" applyFont="1" applyFill="1" applyBorder="1" applyAlignment="1" applyProtection="1">
      <alignment horizontal="center" vertical="center" wrapText="1"/>
    </xf>
    <xf numFmtId="0" fontId="85" fillId="8" borderId="123" xfId="2" applyFont="1" applyFill="1" applyBorder="1" applyAlignment="1" applyProtection="1">
      <alignment horizontal="center" vertical="center" wrapText="1" shrinkToFit="1"/>
    </xf>
    <xf numFmtId="0" fontId="85" fillId="8" borderId="124" xfId="2" applyFont="1" applyFill="1" applyBorder="1" applyAlignment="1" applyProtection="1">
      <alignment horizontal="center" vertical="center" wrapText="1" shrinkToFit="1"/>
    </xf>
    <xf numFmtId="0" fontId="85" fillId="8" borderId="125" xfId="2" applyFont="1" applyFill="1" applyBorder="1" applyAlignment="1" applyProtection="1">
      <alignment horizontal="center" vertical="center" wrapText="1"/>
    </xf>
    <xf numFmtId="0" fontId="95" fillId="7" borderId="126" xfId="2" applyFont="1" applyFill="1" applyBorder="1" applyAlignment="1" applyProtection="1">
      <alignment horizontal="left" vertical="center" wrapText="1"/>
    </xf>
    <xf numFmtId="185" fontId="85" fillId="8" borderId="127"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shrinkToFit="1"/>
      <protection locked="0"/>
    </xf>
    <xf numFmtId="0" fontId="12" fillId="0" borderId="0" xfId="0" applyFont="1" applyFill="1" applyBorder="1" applyAlignment="1" applyProtection="1">
      <alignment horizontal="right" vertical="center" wrapText="1"/>
      <protection locked="0"/>
    </xf>
    <xf numFmtId="0" fontId="12" fillId="0" borderId="128" xfId="0" applyFont="1" applyFill="1" applyBorder="1" applyAlignment="1" applyProtection="1">
      <alignment horizontal="left" vertical="center" wrapText="1"/>
      <protection locked="0"/>
    </xf>
    <xf numFmtId="0" fontId="59" fillId="0" borderId="126" xfId="2" applyFont="1" applyFill="1" applyBorder="1" applyProtection="1">
      <alignment vertical="center"/>
    </xf>
    <xf numFmtId="0" fontId="12" fillId="0" borderId="128" xfId="2" applyFont="1" applyFill="1" applyBorder="1" applyAlignment="1" applyProtection="1">
      <alignment horizontal="left" vertical="center" wrapText="1"/>
      <protection locked="0"/>
    </xf>
    <xf numFmtId="0" fontId="85" fillId="8" borderId="129" xfId="0" applyNumberFormat="1" applyFont="1" applyFill="1" applyBorder="1" applyAlignment="1" applyProtection="1">
      <alignment horizontal="center" vertical="center"/>
    </xf>
    <xf numFmtId="0" fontId="12" fillId="8" borderId="130" xfId="0" applyNumberFormat="1" applyFont="1" applyFill="1" applyBorder="1" applyAlignment="1" applyProtection="1">
      <alignment vertical="center" wrapText="1"/>
    </xf>
    <xf numFmtId="38" fontId="12" fillId="8" borderId="131" xfId="0" applyNumberFormat="1" applyFont="1" applyFill="1" applyBorder="1" applyAlignment="1" applyProtection="1">
      <alignment horizontal="right" vertical="center" wrapText="1"/>
    </xf>
    <xf numFmtId="38" fontId="12" fillId="8" borderId="121" xfId="0" applyNumberFormat="1" applyFont="1" applyFill="1" applyBorder="1" applyAlignment="1" applyProtection="1">
      <alignment vertical="center" wrapText="1"/>
    </xf>
    <xf numFmtId="0" fontId="12" fillId="8" borderId="132" xfId="0" applyNumberFormat="1" applyFont="1" applyFill="1" applyBorder="1" applyAlignment="1" applyProtection="1">
      <alignment vertical="center" wrapText="1"/>
    </xf>
    <xf numFmtId="0" fontId="8" fillId="7" borderId="126" xfId="0" applyFont="1" applyFill="1" applyBorder="1" applyProtection="1">
      <alignment vertical="center"/>
    </xf>
    <xf numFmtId="0" fontId="99" fillId="0" borderId="0" xfId="2" applyFont="1" applyFill="1" applyBorder="1" applyAlignment="1" applyProtection="1">
      <alignment vertical="center"/>
    </xf>
    <xf numFmtId="0" fontId="62" fillId="0" borderId="0" xfId="2" applyFont="1" applyFill="1" applyBorder="1" applyAlignment="1" applyProtection="1">
      <alignment vertical="center"/>
    </xf>
    <xf numFmtId="0" fontId="62" fillId="0" borderId="0" xfId="2" applyFont="1" applyFill="1" applyBorder="1" applyAlignment="1" applyProtection="1">
      <alignment vertical="center" wrapText="1"/>
    </xf>
    <xf numFmtId="0" fontId="85" fillId="0" borderId="0" xfId="0" applyFont="1" applyFill="1" applyBorder="1" applyAlignment="1" applyProtection="1">
      <alignment vertical="center"/>
    </xf>
    <xf numFmtId="0" fontId="59" fillId="0" borderId="0" xfId="7" applyFont="1" applyFill="1" applyBorder="1" applyAlignment="1" applyProtection="1">
      <alignment vertical="top" wrapText="1"/>
    </xf>
    <xf numFmtId="0" fontId="92" fillId="0" borderId="0" xfId="7" applyFont="1" applyFill="1" applyBorder="1" applyAlignment="1" applyProtection="1">
      <alignment vertical="top" wrapText="1"/>
    </xf>
    <xf numFmtId="0" fontId="27" fillId="0" borderId="0" xfId="2" applyFont="1" applyFill="1" applyBorder="1" applyProtection="1">
      <alignment vertical="center"/>
    </xf>
    <xf numFmtId="0" fontId="85" fillId="0" borderId="0" xfId="2" applyFont="1" applyFill="1" applyBorder="1" applyAlignment="1" applyProtection="1">
      <alignment horizontal="right"/>
    </xf>
    <xf numFmtId="0" fontId="27" fillId="0" borderId="0" xfId="2" applyFont="1" applyFill="1" applyBorder="1" applyAlignment="1" applyProtection="1">
      <alignment vertical="center" wrapText="1"/>
    </xf>
    <xf numFmtId="0" fontId="85" fillId="8" borderId="124" xfId="2" applyFont="1" applyFill="1" applyBorder="1" applyAlignment="1" applyProtection="1">
      <alignment horizontal="center" vertical="center" wrapText="1"/>
    </xf>
    <xf numFmtId="0" fontId="85" fillId="8" borderId="123" xfId="0" applyFont="1" applyFill="1" applyBorder="1" applyAlignment="1" applyProtection="1">
      <alignment horizontal="center" vertical="center" wrapText="1"/>
    </xf>
    <xf numFmtId="0" fontId="95" fillId="7" borderId="117" xfId="2" applyFont="1" applyFill="1" applyBorder="1" applyAlignment="1" applyProtection="1">
      <alignment horizontal="left" vertical="center" wrapText="1"/>
    </xf>
    <xf numFmtId="0" fontId="85" fillId="0" borderId="0" xfId="2" applyFont="1" applyFill="1" applyBorder="1" applyAlignment="1" applyProtection="1">
      <alignment horizontal="left" vertical="center" wrapText="1"/>
    </xf>
    <xf numFmtId="188" fontId="85" fillId="8" borderId="127" xfId="0" applyNumberFormat="1" applyFont="1" applyFill="1" applyBorder="1" applyAlignment="1" applyProtection="1">
      <alignment horizontal="center" vertical="center"/>
      <protection hidden="1"/>
    </xf>
    <xf numFmtId="38" fontId="12" fillId="0" borderId="52" xfId="1" applyFont="1" applyFill="1" applyBorder="1" applyAlignment="1" applyProtection="1">
      <alignment horizontal="center" vertical="center"/>
      <protection locked="0"/>
    </xf>
    <xf numFmtId="38" fontId="12" fillId="10" borderId="0" xfId="1" applyFont="1" applyFill="1" applyBorder="1" applyProtection="1">
      <alignment vertical="center"/>
      <protection hidden="1"/>
    </xf>
    <xf numFmtId="0" fontId="59" fillId="7" borderId="117" xfId="2" applyFont="1" applyFill="1" applyBorder="1" applyProtection="1">
      <alignment vertical="center"/>
      <protection hidden="1"/>
    </xf>
    <xf numFmtId="38" fontId="12" fillId="0" borderId="0" xfId="3" applyFont="1" applyFill="1" applyBorder="1" applyAlignment="1" applyProtection="1">
      <alignment vertical="center"/>
    </xf>
    <xf numFmtId="0" fontId="12" fillId="8" borderId="148" xfId="0" applyNumberFormat="1" applyFont="1" applyFill="1" applyBorder="1" applyAlignment="1" applyProtection="1">
      <alignment horizontal="center" vertical="center"/>
    </xf>
    <xf numFmtId="0" fontId="12" fillId="8" borderId="153" xfId="0" applyNumberFormat="1" applyFont="1" applyFill="1" applyBorder="1" applyAlignment="1" applyProtection="1">
      <alignment vertical="center"/>
    </xf>
    <xf numFmtId="0" fontId="12" fillId="8" borderId="154" xfId="0" applyNumberFormat="1" applyFont="1" applyFill="1" applyBorder="1" applyAlignment="1" applyProtection="1">
      <alignment vertical="center"/>
    </xf>
    <xf numFmtId="38" fontId="12" fillId="8" borderId="155" xfId="0" applyNumberFormat="1" applyFont="1" applyFill="1" applyBorder="1" applyAlignment="1" applyProtection="1">
      <alignment horizontal="right" vertical="center"/>
    </xf>
    <xf numFmtId="38" fontId="12" fillId="8" borderId="156" xfId="0" applyNumberFormat="1" applyFont="1" applyFill="1" applyBorder="1" applyAlignment="1" applyProtection="1">
      <alignment vertical="center"/>
      <protection hidden="1"/>
    </xf>
    <xf numFmtId="38" fontId="12" fillId="8" borderId="121" xfId="0" applyNumberFormat="1" applyFont="1" applyFill="1" applyBorder="1" applyAlignment="1" applyProtection="1">
      <alignment vertical="center"/>
      <protection hidden="1"/>
    </xf>
    <xf numFmtId="0" fontId="12" fillId="8" borderId="132" xfId="0" applyNumberFormat="1" applyFont="1" applyFill="1" applyBorder="1" applyAlignment="1" applyProtection="1">
      <alignment vertical="center"/>
    </xf>
    <xf numFmtId="0" fontId="27" fillId="7" borderId="117" xfId="0" applyFont="1" applyFill="1" applyBorder="1" applyProtection="1">
      <alignment vertical="center"/>
    </xf>
    <xf numFmtId="0" fontId="34" fillId="0" borderId="0" xfId="2" applyFont="1" applyFill="1" applyBorder="1" applyAlignment="1" applyProtection="1">
      <alignment horizontal="center" vertical="center" wrapText="1"/>
    </xf>
    <xf numFmtId="0" fontId="85" fillId="8" borderId="133" xfId="0" applyFont="1" applyFill="1" applyBorder="1" applyAlignment="1" applyProtection="1">
      <alignment horizontal="center" vertical="center" wrapText="1"/>
    </xf>
    <xf numFmtId="0" fontId="99" fillId="0" borderId="0" xfId="2" applyFont="1" applyFill="1" applyBorder="1" applyProtection="1">
      <alignment vertical="center"/>
    </xf>
    <xf numFmtId="0" fontId="99" fillId="7" borderId="0" xfId="2" applyFont="1" applyFill="1" applyBorder="1" applyProtection="1">
      <alignment vertical="center"/>
    </xf>
    <xf numFmtId="0" fontId="62" fillId="0" borderId="0" xfId="2" applyFont="1" applyFill="1" applyBorder="1" applyProtection="1">
      <alignment vertical="center"/>
    </xf>
    <xf numFmtId="0" fontId="85" fillId="8" borderId="134" xfId="0" applyFont="1" applyFill="1" applyBorder="1" applyAlignment="1" applyProtection="1">
      <alignment horizontal="center" vertical="center" wrapText="1"/>
    </xf>
    <xf numFmtId="0" fontId="95" fillId="7" borderId="117" xfId="2" applyFont="1" applyFill="1" applyBorder="1" applyAlignment="1" applyProtection="1">
      <alignment horizontal="center" vertical="center" wrapText="1"/>
    </xf>
    <xf numFmtId="189" fontId="85" fillId="8" borderId="127" xfId="0" applyNumberFormat="1"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protection locked="0"/>
    </xf>
    <xf numFmtId="38" fontId="12" fillId="10" borderId="128" xfId="1" applyFont="1" applyFill="1" applyBorder="1" applyProtection="1">
      <alignment vertical="center"/>
      <protection hidden="1"/>
    </xf>
    <xf numFmtId="0" fontId="85" fillId="8" borderId="148" xfId="0" applyNumberFormat="1" applyFont="1" applyFill="1" applyBorder="1" applyAlignment="1" applyProtection="1">
      <alignment horizontal="center" vertical="center"/>
    </xf>
    <xf numFmtId="38" fontId="12" fillId="8" borderId="121" xfId="0" applyNumberFormat="1" applyFont="1" applyFill="1" applyBorder="1" applyAlignment="1" applyProtection="1">
      <alignment horizontal="right" vertical="center"/>
    </xf>
    <xf numFmtId="38" fontId="12" fillId="8" borderId="161" xfId="0" applyNumberFormat="1" applyFont="1" applyFill="1" applyBorder="1" applyProtection="1">
      <alignment vertical="center"/>
      <protection hidden="1"/>
    </xf>
    <xf numFmtId="0" fontId="29" fillId="0" borderId="82" xfId="2" applyFont="1" applyBorder="1" applyProtection="1">
      <alignment vertical="center"/>
    </xf>
    <xf numFmtId="0" fontId="25" fillId="0" borderId="82" xfId="2" applyFont="1" applyBorder="1" applyProtection="1">
      <alignment vertical="center"/>
    </xf>
    <xf numFmtId="0" fontId="12" fillId="0" borderId="82" xfId="2" applyFont="1" applyFill="1" applyBorder="1" applyProtection="1">
      <alignment vertical="center"/>
    </xf>
    <xf numFmtId="0" fontId="29" fillId="0" borderId="84" xfId="2" applyFont="1" applyBorder="1" applyProtection="1">
      <alignment vertical="center"/>
    </xf>
    <xf numFmtId="0" fontId="44" fillId="0" borderId="84" xfId="2" applyFont="1" applyBorder="1" applyProtection="1">
      <alignment vertical="center"/>
    </xf>
    <xf numFmtId="0" fontId="25" fillId="0" borderId="84" xfId="2" applyFont="1" applyBorder="1" applyProtection="1">
      <alignment vertical="center"/>
    </xf>
    <xf numFmtId="0" fontId="12" fillId="0" borderId="84" xfId="2" applyFont="1" applyFill="1" applyBorder="1" applyProtection="1">
      <alignment vertical="center"/>
    </xf>
    <xf numFmtId="0" fontId="25" fillId="0" borderId="84" xfId="2" applyFont="1" applyFill="1" applyBorder="1" applyAlignment="1" applyProtection="1">
      <alignment horizontal="right" vertical="center"/>
    </xf>
    <xf numFmtId="0" fontId="25" fillId="4" borderId="8" xfId="0" applyFont="1" applyFill="1" applyBorder="1" applyAlignment="1" applyProtection="1">
      <alignment horizontal="center" vertical="center" wrapText="1"/>
    </xf>
    <xf numFmtId="0" fontId="25" fillId="4" borderId="8" xfId="2" applyNumberFormat="1" applyFont="1" applyFill="1" applyBorder="1" applyAlignment="1" applyProtection="1">
      <alignment horizontal="center" vertical="center" wrapText="1"/>
    </xf>
    <xf numFmtId="0" fontId="100" fillId="2" borderId="113" xfId="2" applyNumberFormat="1" applyFont="1" applyFill="1" applyBorder="1" applyAlignment="1" applyProtection="1">
      <alignment horizontal="left" vertical="center" wrapText="1"/>
    </xf>
    <xf numFmtId="194" fontId="25" fillId="4" borderId="8" xfId="0" applyNumberFormat="1" applyFont="1" applyFill="1" applyBorder="1" applyAlignment="1" applyProtection="1">
      <alignment horizontal="center" vertical="center"/>
    </xf>
    <xf numFmtId="0" fontId="25" fillId="0" borderId="8" xfId="0" applyFont="1" applyBorder="1" applyAlignment="1" applyProtection="1">
      <alignment horizontal="left" vertical="center" wrapText="1"/>
      <protection locked="0"/>
    </xf>
    <xf numFmtId="38" fontId="25" fillId="3" borderId="8" xfId="1" applyNumberFormat="1" applyFont="1" applyFill="1" applyBorder="1" applyProtection="1">
      <alignment vertical="center"/>
    </xf>
    <xf numFmtId="0" fontId="44" fillId="2" borderId="113" xfId="2" applyNumberFormat="1" applyFont="1" applyFill="1" applyBorder="1" applyAlignment="1" applyProtection="1">
      <alignment vertical="center"/>
    </xf>
    <xf numFmtId="0" fontId="12" fillId="0" borderId="8" xfId="2" applyNumberFormat="1" applyFont="1" applyBorder="1" applyAlignment="1" applyProtection="1">
      <alignment horizontal="left" vertical="center" wrapText="1"/>
      <protection locked="0"/>
    </xf>
    <xf numFmtId="38" fontId="12" fillId="0" borderId="8" xfId="1" applyNumberFormat="1" applyFont="1" applyBorder="1" applyAlignment="1" applyProtection="1">
      <alignment horizontal="center" vertical="center"/>
      <protection locked="0"/>
    </xf>
    <xf numFmtId="0" fontId="12" fillId="4" borderId="11" xfId="0" applyNumberFormat="1" applyFont="1" applyFill="1" applyBorder="1" applyAlignment="1" applyProtection="1">
      <alignment horizontal="center" vertical="center"/>
    </xf>
    <xf numFmtId="0" fontId="12" fillId="4" borderId="85" xfId="0" applyNumberFormat="1" applyFont="1" applyFill="1" applyBorder="1" applyAlignment="1" applyProtection="1">
      <alignment vertical="center"/>
    </xf>
    <xf numFmtId="38" fontId="12" fillId="4" borderId="12" xfId="0" applyNumberFormat="1" applyFont="1" applyFill="1" applyBorder="1" applyAlignment="1" applyProtection="1">
      <alignment horizontal="right" vertical="center"/>
    </xf>
    <xf numFmtId="38" fontId="12" fillId="4" borderId="11" xfId="0" applyNumberFormat="1" applyFont="1" applyFill="1" applyBorder="1" applyAlignment="1" applyProtection="1">
      <alignment vertical="center"/>
    </xf>
    <xf numFmtId="0" fontId="12" fillId="0" borderId="162" xfId="2" applyFont="1" applyBorder="1" applyProtection="1">
      <alignment vertical="center"/>
    </xf>
    <xf numFmtId="0" fontId="8" fillId="0" borderId="82" xfId="2" applyFont="1" applyFill="1" applyBorder="1" applyAlignment="1" applyProtection="1">
      <alignment vertical="center" wrapText="1"/>
    </xf>
    <xf numFmtId="0" fontId="57" fillId="0" borderId="0" xfId="2" applyFont="1" applyFill="1" applyBorder="1" applyAlignment="1" applyProtection="1">
      <alignment vertical="center" wrapText="1"/>
    </xf>
    <xf numFmtId="0" fontId="93" fillId="0" borderId="0" xfId="7" applyFont="1" applyFill="1" applyBorder="1" applyAlignment="1" applyProtection="1">
      <alignment vertical="top" wrapText="1"/>
    </xf>
    <xf numFmtId="0" fontId="90" fillId="0" borderId="0" xfId="2" applyFont="1" applyFill="1" applyBorder="1" applyAlignment="1" applyProtection="1">
      <alignment vertical="center"/>
    </xf>
    <xf numFmtId="0" fontId="85" fillId="0" borderId="121" xfId="2" applyFont="1" applyFill="1" applyBorder="1" applyAlignment="1" applyProtection="1">
      <alignment horizontal="left" vertical="center" wrapText="1"/>
    </xf>
    <xf numFmtId="0" fontId="85" fillId="0" borderId="121" xfId="2" applyFont="1" applyFill="1" applyBorder="1" applyAlignment="1" applyProtection="1">
      <alignment horizontal="right" vertical="center" wrapText="1"/>
    </xf>
    <xf numFmtId="0" fontId="12" fillId="8" borderId="122" xfId="2" applyFont="1" applyFill="1" applyBorder="1" applyAlignment="1" applyProtection="1">
      <alignment horizontal="center" vertical="center" wrapText="1"/>
    </xf>
    <xf numFmtId="177" fontId="85" fillId="8" borderId="123" xfId="2" applyNumberFormat="1" applyFont="1" applyFill="1" applyBorder="1" applyAlignment="1" applyProtection="1">
      <alignment horizontal="center" vertical="center" wrapText="1"/>
    </xf>
    <xf numFmtId="177" fontId="95" fillId="7" borderId="117" xfId="2" applyNumberFormat="1" applyFont="1" applyFill="1" applyBorder="1" applyAlignment="1" applyProtection="1">
      <alignment horizontal="center" vertical="center" wrapText="1"/>
    </xf>
    <xf numFmtId="190" fontId="12" fillId="8" borderId="127" xfId="2" applyNumberFormat="1" applyFont="1" applyFill="1" applyBorder="1" applyAlignment="1" applyProtection="1">
      <alignment horizontal="center" vertical="center"/>
      <protection hidden="1"/>
    </xf>
    <xf numFmtId="38" fontId="12" fillId="10" borderId="0" xfId="1" applyFont="1" applyFill="1" applyBorder="1" applyAlignment="1" applyProtection="1">
      <alignment vertical="center" wrapText="1"/>
      <protection hidden="1"/>
    </xf>
    <xf numFmtId="38" fontId="12" fillId="10" borderId="0" xfId="1" applyFont="1" applyFill="1" applyBorder="1" applyAlignment="1" applyProtection="1">
      <alignment horizontal="right" vertical="center" wrapText="1"/>
      <protection hidden="1"/>
    </xf>
    <xf numFmtId="38" fontId="12" fillId="10" borderId="128" xfId="1" applyFont="1" applyFill="1" applyBorder="1" applyAlignment="1" applyProtection="1">
      <alignment horizontal="right" vertical="center" wrapText="1"/>
      <protection hidden="1"/>
    </xf>
    <xf numFmtId="0" fontId="59" fillId="0" borderId="117" xfId="2" applyFont="1" applyFill="1" applyBorder="1" applyProtection="1">
      <alignment vertical="center"/>
      <protection hidden="1"/>
    </xf>
    <xf numFmtId="0" fontId="12" fillId="8" borderId="166" xfId="0" applyNumberFormat="1" applyFont="1" applyFill="1" applyBorder="1" applyAlignment="1" applyProtection="1">
      <alignment vertical="center"/>
    </xf>
    <xf numFmtId="0" fontId="12" fillId="8" borderId="167" xfId="0" applyNumberFormat="1" applyFont="1" applyFill="1" applyBorder="1" applyAlignment="1" applyProtection="1">
      <alignment horizontal="left" vertical="center" wrapText="1"/>
    </xf>
    <xf numFmtId="38" fontId="12" fillId="8" borderId="168" xfId="0" applyNumberFormat="1" applyFont="1" applyFill="1" applyBorder="1" applyAlignment="1" applyProtection="1">
      <alignment horizontal="left" vertical="center" wrapText="1"/>
    </xf>
    <xf numFmtId="38" fontId="12" fillId="8" borderId="168" xfId="0" applyNumberFormat="1" applyFont="1" applyFill="1" applyBorder="1" applyAlignment="1" applyProtection="1">
      <alignment horizontal="right" vertical="center" wrapText="1"/>
    </xf>
    <xf numFmtId="38" fontId="12" fillId="8" borderId="121" xfId="0" applyNumberFormat="1" applyFont="1" applyFill="1" applyBorder="1" applyAlignment="1" applyProtection="1">
      <alignment horizontal="right" vertical="center" wrapText="1"/>
      <protection hidden="1"/>
    </xf>
    <xf numFmtId="38" fontId="12" fillId="8" borderId="161" xfId="0" applyNumberFormat="1" applyFont="1" applyFill="1" applyBorder="1" applyAlignment="1" applyProtection="1">
      <alignment horizontal="right" vertical="center" wrapText="1"/>
      <protection hidden="1"/>
    </xf>
    <xf numFmtId="0" fontId="90" fillId="7" borderId="117" xfId="0" applyNumberFormat="1" applyFont="1" applyFill="1" applyBorder="1" applyAlignment="1" applyProtection="1">
      <alignment horizontal="center" vertical="center" wrapText="1"/>
    </xf>
    <xf numFmtId="177" fontId="12" fillId="11" borderId="0" xfId="2" applyNumberFormat="1" applyFont="1" applyFill="1" applyBorder="1" applyAlignment="1" applyProtection="1">
      <alignment horizontal="center" vertical="center" wrapText="1"/>
      <protection locked="0"/>
    </xf>
    <xf numFmtId="38" fontId="12" fillId="11" borderId="0" xfId="1" applyFont="1" applyFill="1" applyBorder="1" applyAlignment="1" applyProtection="1">
      <alignment vertical="center" wrapText="1"/>
      <protection locked="0"/>
    </xf>
    <xf numFmtId="0" fontId="85" fillId="0" borderId="5" xfId="2" applyFont="1" applyFill="1" applyBorder="1" applyAlignment="1" applyProtection="1">
      <alignment vertical="center" wrapText="1"/>
    </xf>
    <xf numFmtId="0" fontId="85" fillId="8" borderId="11" xfId="0" applyNumberFormat="1" applyFont="1" applyFill="1" applyBorder="1" applyAlignment="1" applyProtection="1">
      <alignment horizontal="center" vertical="center" wrapText="1"/>
    </xf>
    <xf numFmtId="0" fontId="12" fillId="8" borderId="169" xfId="0" applyNumberFormat="1" applyFont="1" applyFill="1" applyBorder="1" applyAlignment="1" applyProtection="1">
      <alignment horizontal="left" vertical="center" wrapText="1"/>
    </xf>
    <xf numFmtId="0" fontId="12" fillId="8" borderId="169" xfId="0" applyNumberFormat="1" applyFont="1" applyFill="1" applyBorder="1" applyAlignment="1" applyProtection="1">
      <alignment horizontal="right" vertical="center" wrapText="1"/>
    </xf>
    <xf numFmtId="0" fontId="12" fillId="8" borderId="169" xfId="0" applyNumberFormat="1" applyFont="1" applyFill="1" applyBorder="1" applyAlignment="1" applyProtection="1">
      <alignment vertical="center" wrapText="1"/>
    </xf>
    <xf numFmtId="38" fontId="12" fillId="8" borderId="5" xfId="0" applyNumberFormat="1" applyFont="1" applyFill="1" applyBorder="1" applyAlignment="1" applyProtection="1">
      <alignment horizontal="right" vertical="center" wrapText="1"/>
    </xf>
    <xf numFmtId="0" fontId="95" fillId="7" borderId="117" xfId="0" applyFont="1" applyFill="1" applyBorder="1" applyProtection="1">
      <alignment vertical="center"/>
    </xf>
    <xf numFmtId="0" fontId="85" fillId="8" borderId="122" xfId="0" applyFont="1" applyFill="1" applyBorder="1" applyAlignment="1">
      <alignment horizontal="center" vertical="center" wrapText="1"/>
    </xf>
    <xf numFmtId="0" fontId="85" fillId="8" borderId="142" xfId="2" applyNumberFormat="1" applyFont="1" applyFill="1" applyBorder="1" applyAlignment="1">
      <alignment horizontal="center" vertical="center" wrapText="1"/>
    </xf>
    <xf numFmtId="0" fontId="85" fillId="8" borderId="124" xfId="2" applyNumberFormat="1" applyFont="1" applyFill="1" applyBorder="1" applyAlignment="1">
      <alignment horizontal="center" vertical="center" wrapText="1"/>
    </xf>
    <xf numFmtId="0" fontId="85" fillId="8" borderId="142" xfId="0" applyFont="1" applyFill="1" applyBorder="1" applyAlignment="1">
      <alignment horizontal="center" vertical="center" wrapText="1"/>
    </xf>
    <xf numFmtId="0" fontId="95" fillId="7" borderId="171" xfId="2" applyNumberFormat="1" applyFont="1" applyFill="1" applyBorder="1" applyAlignment="1">
      <alignment horizontal="left" vertical="center" wrapText="1"/>
    </xf>
    <xf numFmtId="38" fontId="84" fillId="0" borderId="0" xfId="1" applyFont="1" applyFill="1" applyBorder="1" applyAlignment="1" applyProtection="1">
      <alignment horizontal="center"/>
    </xf>
    <xf numFmtId="191" fontId="85" fillId="8" borderId="145" xfId="0" applyNumberFormat="1" applyFont="1" applyFill="1" applyBorder="1" applyAlignment="1" applyProtection="1">
      <alignment horizontal="center" vertical="center"/>
      <protection hidden="1"/>
    </xf>
    <xf numFmtId="0" fontId="59" fillId="7" borderId="171" xfId="2" applyNumberFormat="1" applyFont="1" applyFill="1" applyBorder="1" applyAlignment="1" applyProtection="1">
      <alignment vertical="center"/>
      <protection hidden="1"/>
    </xf>
    <xf numFmtId="38" fontId="82" fillId="0" borderId="29" xfId="1" applyFont="1" applyFill="1" applyBorder="1" applyAlignment="1" applyProtection="1">
      <alignment horizontal="right" vertical="center"/>
      <protection locked="0"/>
    </xf>
    <xf numFmtId="38" fontId="82" fillId="0" borderId="27" xfId="1" applyFont="1" applyFill="1" applyBorder="1" applyAlignment="1" applyProtection="1">
      <alignment horizontal="right" vertical="center"/>
      <protection locked="0"/>
    </xf>
    <xf numFmtId="0" fontId="12" fillId="8" borderId="148" xfId="0" applyNumberFormat="1" applyFont="1" applyFill="1" applyBorder="1" applyAlignment="1">
      <alignment horizontal="center" vertical="center"/>
    </xf>
    <xf numFmtId="38" fontId="12" fillId="8" borderId="154" xfId="0" applyNumberFormat="1" applyFont="1" applyFill="1" applyBorder="1" applyAlignment="1">
      <alignment horizontal="right" vertical="center"/>
    </xf>
    <xf numFmtId="0" fontId="85" fillId="8" borderId="174" xfId="2" applyNumberFormat="1" applyFont="1" applyFill="1" applyBorder="1" applyAlignment="1">
      <alignment horizontal="center" vertical="center" wrapText="1"/>
    </xf>
    <xf numFmtId="0" fontId="85" fillId="8" borderId="175" xfId="2" applyNumberFormat="1" applyFont="1" applyFill="1" applyBorder="1" applyAlignment="1">
      <alignment horizontal="center" vertical="center" wrapText="1"/>
    </xf>
    <xf numFmtId="192" fontId="85" fillId="8" borderId="145" xfId="0" applyNumberFormat="1" applyFont="1" applyFill="1" applyBorder="1" applyAlignment="1" applyProtection="1">
      <alignment horizontal="center" vertical="center"/>
      <protection hidden="1"/>
    </xf>
    <xf numFmtId="0" fontId="27" fillId="7" borderId="117" xfId="0" applyFont="1" applyFill="1" applyBorder="1">
      <alignment vertical="center"/>
    </xf>
    <xf numFmtId="185" fontId="85" fillId="8" borderId="127" xfId="0" applyNumberFormat="1" applyFont="1" applyFill="1" applyBorder="1" applyAlignment="1" applyProtection="1">
      <alignment horizontal="center" vertical="center"/>
      <protection hidden="1"/>
    </xf>
    <xf numFmtId="0" fontId="59" fillId="0" borderId="126" xfId="2" applyFont="1" applyFill="1" applyBorder="1" applyProtection="1">
      <alignment vertical="center"/>
      <protection hidden="1"/>
    </xf>
    <xf numFmtId="0" fontId="12" fillId="8" borderId="153" xfId="0" applyNumberFormat="1" applyFont="1" applyFill="1" applyBorder="1" applyAlignment="1" applyProtection="1">
      <alignment vertical="center" wrapText="1"/>
    </xf>
    <xf numFmtId="0" fontId="12" fillId="8" borderId="154" xfId="0" applyNumberFormat="1" applyFont="1" applyFill="1" applyBorder="1" applyAlignment="1" applyProtection="1">
      <alignment vertical="center" wrapText="1"/>
    </xf>
    <xf numFmtId="38" fontId="12" fillId="8" borderId="121" xfId="0" applyNumberFormat="1" applyFont="1" applyFill="1" applyBorder="1" applyAlignment="1" applyProtection="1">
      <alignment vertical="center" wrapText="1"/>
      <protection hidden="1"/>
    </xf>
    <xf numFmtId="0" fontId="90" fillId="0" borderId="29" xfId="0" applyFont="1" applyFill="1" applyBorder="1" applyAlignment="1" applyProtection="1">
      <alignment horizontal="center" vertical="center" wrapText="1"/>
      <protection locked="0"/>
    </xf>
    <xf numFmtId="38" fontId="90" fillId="0" borderId="29" xfId="1" applyFont="1" applyFill="1" applyBorder="1" applyAlignment="1" applyProtection="1">
      <alignment horizontal="center" vertical="center" wrapText="1"/>
      <protection locked="0"/>
    </xf>
    <xf numFmtId="0" fontId="12" fillId="8" borderId="88" xfId="0" applyNumberFormat="1" applyFont="1" applyFill="1" applyBorder="1" applyAlignment="1" applyProtection="1">
      <alignment vertical="center"/>
    </xf>
    <xf numFmtId="0" fontId="12" fillId="0" borderId="177" xfId="2" applyFont="1" applyFill="1" applyBorder="1" applyProtection="1">
      <alignment vertical="center"/>
    </xf>
    <xf numFmtId="0" fontId="102" fillId="7" borderId="178" xfId="2" applyNumberFormat="1" applyFont="1" applyFill="1" applyBorder="1" applyAlignment="1" applyProtection="1">
      <alignment horizontal="left" vertical="center" wrapText="1"/>
    </xf>
    <xf numFmtId="0" fontId="44" fillId="7" borderId="178" xfId="2" applyNumberFormat="1" applyFont="1" applyFill="1" applyBorder="1" applyAlignment="1" applyProtection="1">
      <alignment vertical="center"/>
    </xf>
    <xf numFmtId="0" fontId="56" fillId="0" borderId="0" xfId="2" applyFont="1" applyFill="1" applyBorder="1" applyProtection="1">
      <alignment vertical="center"/>
    </xf>
    <xf numFmtId="0" fontId="34" fillId="0" borderId="0" xfId="7" applyFont="1" applyFill="1" applyBorder="1" applyAlignment="1" applyProtection="1">
      <alignment vertical="center"/>
    </xf>
    <xf numFmtId="0" fontId="35" fillId="0" borderId="0" xfId="7" applyFont="1" applyFill="1" applyBorder="1" applyAlignment="1" applyProtection="1">
      <alignment vertical="center"/>
    </xf>
    <xf numFmtId="0" fontId="63" fillId="0" borderId="0" xfId="2" applyFont="1" applyFill="1" applyBorder="1" applyAlignment="1" applyProtection="1">
      <alignment vertical="center"/>
    </xf>
    <xf numFmtId="38" fontId="16" fillId="4" borderId="7" xfId="1" applyFont="1" applyFill="1" applyBorder="1" applyAlignment="1" applyProtection="1">
      <alignment horizontal="left" vertical="center"/>
    </xf>
    <xf numFmtId="38" fontId="16" fillId="4" borderId="26" xfId="1" applyFont="1" applyFill="1" applyBorder="1" applyAlignment="1" applyProtection="1">
      <alignment horizontal="left" vertical="center"/>
    </xf>
    <xf numFmtId="0" fontId="16" fillId="4" borderId="8" xfId="0" applyFont="1" applyFill="1" applyBorder="1" applyAlignment="1" applyProtection="1">
      <alignment vertical="center" wrapText="1"/>
    </xf>
    <xf numFmtId="38" fontId="90" fillId="0" borderId="29" xfId="1" applyFont="1" applyFill="1" applyBorder="1" applyAlignment="1" applyProtection="1">
      <alignment horizontal="right" vertical="center" wrapText="1"/>
      <protection locked="0"/>
    </xf>
    <xf numFmtId="38" fontId="90" fillId="10" borderId="29" xfId="1" applyFont="1" applyFill="1" applyBorder="1" applyAlignment="1" applyProtection="1">
      <alignment horizontal="right" vertical="center" wrapText="1"/>
    </xf>
    <xf numFmtId="38" fontId="90" fillId="8" borderId="29" xfId="1" applyFont="1" applyFill="1" applyBorder="1" applyAlignment="1" applyProtection="1">
      <alignment horizontal="right" vertical="center" wrapText="1"/>
    </xf>
    <xf numFmtId="193" fontId="68" fillId="4" borderId="73" xfId="0" applyNumberFormat="1" applyFont="1" applyFill="1" applyBorder="1" applyAlignment="1" applyProtection="1">
      <alignment horizontal="center" vertical="center"/>
      <protection hidden="1"/>
    </xf>
    <xf numFmtId="38" fontId="56" fillId="4" borderId="75" xfId="0" applyNumberFormat="1" applyFont="1" applyFill="1" applyBorder="1" applyAlignment="1" applyProtection="1">
      <alignment vertical="center"/>
      <protection hidden="1"/>
    </xf>
    <xf numFmtId="0" fontId="12" fillId="4" borderId="36" xfId="0" applyFont="1" applyFill="1" applyBorder="1" applyAlignment="1" applyProtection="1">
      <alignment horizontal="center" vertical="center"/>
    </xf>
    <xf numFmtId="0" fontId="12" fillId="4" borderId="37" xfId="0" applyFont="1" applyFill="1" applyBorder="1" applyAlignment="1" applyProtection="1">
      <alignment horizontal="center" vertical="center"/>
    </xf>
    <xf numFmtId="0" fontId="12" fillId="4" borderId="37" xfId="0" applyFont="1" applyFill="1" applyBorder="1" applyAlignment="1" applyProtection="1">
      <alignment horizontal="center" vertical="center" wrapText="1"/>
    </xf>
    <xf numFmtId="0" fontId="12" fillId="4" borderId="38" xfId="0" applyFont="1" applyFill="1" applyBorder="1" applyAlignment="1" applyProtection="1">
      <alignment horizontal="center" vertical="center"/>
    </xf>
    <xf numFmtId="0" fontId="8" fillId="4" borderId="39" xfId="0" applyFont="1" applyFill="1" applyBorder="1" applyAlignment="1" applyProtection="1">
      <alignment horizontal="center" vertical="center"/>
    </xf>
    <xf numFmtId="0" fontId="8" fillId="4" borderId="42" xfId="0" applyFont="1" applyFill="1" applyBorder="1" applyAlignment="1" applyProtection="1">
      <alignment horizontal="center" vertical="center"/>
    </xf>
    <xf numFmtId="0" fontId="8" fillId="4" borderId="43" xfId="0" applyFont="1" applyFill="1" applyBorder="1" applyAlignment="1" applyProtection="1">
      <alignment horizontal="center" vertical="center"/>
    </xf>
    <xf numFmtId="0" fontId="8" fillId="4" borderId="29" xfId="0" applyFont="1" applyFill="1" applyBorder="1" applyAlignment="1" applyProtection="1">
      <alignment horizontal="center" vertical="center"/>
    </xf>
    <xf numFmtId="0" fontId="12" fillId="9" borderId="148" xfId="0" applyNumberFormat="1" applyFont="1" applyFill="1" applyBorder="1" applyAlignment="1" applyProtection="1">
      <alignment horizontal="center" vertical="center"/>
    </xf>
    <xf numFmtId="0" fontId="12" fillId="3" borderId="11" xfId="2" applyFont="1" applyFill="1" applyBorder="1" applyAlignment="1" applyProtection="1">
      <alignment vertical="center" wrapText="1" shrinkToFit="1"/>
      <protection hidden="1"/>
    </xf>
    <xf numFmtId="0" fontId="12" fillId="3" borderId="12" xfId="2" applyFont="1" applyFill="1" applyBorder="1" applyAlignment="1" applyProtection="1">
      <alignment vertical="center" wrapText="1" shrinkToFit="1"/>
      <protection hidden="1"/>
    </xf>
    <xf numFmtId="0" fontId="12" fillId="3" borderId="13" xfId="2" applyFont="1" applyFill="1" applyBorder="1" applyAlignment="1" applyProtection="1">
      <alignment vertical="center" wrapText="1" shrinkToFit="1"/>
      <protection hidden="1"/>
    </xf>
    <xf numFmtId="38" fontId="68" fillId="4" borderId="194" xfId="1" applyNumberFormat="1" applyFont="1" applyFill="1" applyBorder="1" applyProtection="1">
      <alignment vertical="center"/>
      <protection hidden="1"/>
    </xf>
    <xf numFmtId="38" fontId="68" fillId="4" borderId="64" xfId="1" applyNumberFormat="1" applyFont="1" applyFill="1" applyBorder="1" applyProtection="1">
      <alignment vertical="center"/>
      <protection hidden="1"/>
    </xf>
    <xf numFmtId="38" fontId="56" fillId="4" borderId="80" xfId="0" applyNumberFormat="1" applyFont="1" applyFill="1" applyBorder="1" applyAlignment="1" applyProtection="1">
      <alignment vertical="center"/>
      <protection hidden="1"/>
    </xf>
    <xf numFmtId="176" fontId="12" fillId="4" borderId="12" xfId="0" applyNumberFormat="1" applyFont="1" applyFill="1" applyBorder="1" applyAlignment="1" applyProtection="1">
      <alignment horizontal="center" vertical="center"/>
    </xf>
    <xf numFmtId="177" fontId="12" fillId="12" borderId="33" xfId="2" applyNumberFormat="1" applyFont="1" applyFill="1" applyBorder="1" applyAlignment="1" applyProtection="1">
      <alignment horizontal="left" vertical="center"/>
      <protection locked="0"/>
    </xf>
    <xf numFmtId="176" fontId="4" fillId="3" borderId="12" xfId="2" applyNumberFormat="1" applyFont="1" applyFill="1" applyBorder="1" applyAlignment="1" applyProtection="1">
      <alignment horizontal="center" vertical="center"/>
      <protection hidden="1"/>
    </xf>
    <xf numFmtId="0" fontId="16" fillId="4" borderId="29" xfId="0" applyFont="1" applyFill="1" applyBorder="1" applyAlignment="1" applyProtection="1">
      <alignment horizontal="center" vertical="center"/>
    </xf>
    <xf numFmtId="0" fontId="22" fillId="4" borderId="27" xfId="0" applyFont="1" applyFill="1" applyBorder="1" applyAlignment="1" applyProtection="1">
      <alignment horizontal="center" vertical="center"/>
    </xf>
    <xf numFmtId="0" fontId="22" fillId="4" borderId="29" xfId="0" applyFont="1" applyFill="1" applyBorder="1" applyAlignment="1" applyProtection="1">
      <alignment horizontal="center" vertical="center" wrapText="1"/>
    </xf>
    <xf numFmtId="0" fontId="22" fillId="4" borderId="31" xfId="0" applyFont="1" applyFill="1" applyBorder="1" applyAlignment="1" applyProtection="1">
      <alignment horizontal="center" vertical="center"/>
    </xf>
    <xf numFmtId="0" fontId="22" fillId="4" borderId="30" xfId="0" applyFont="1" applyFill="1" applyBorder="1" applyAlignment="1" applyProtection="1">
      <alignment horizontal="center" vertical="center"/>
    </xf>
    <xf numFmtId="0" fontId="22" fillId="4" borderId="31" xfId="0" applyFont="1" applyFill="1" applyBorder="1" applyAlignment="1" applyProtection="1">
      <alignment horizontal="center" vertical="center" wrapText="1"/>
    </xf>
    <xf numFmtId="0" fontId="22" fillId="4" borderId="27" xfId="0" applyFont="1" applyFill="1" applyBorder="1" applyAlignment="1" applyProtection="1">
      <alignment horizontal="center" vertical="center" wrapText="1"/>
    </xf>
    <xf numFmtId="0" fontId="8" fillId="0" borderId="29" xfId="0" applyFont="1" applyBorder="1" applyAlignment="1" applyProtection="1">
      <alignment horizontal="center" vertical="center" wrapText="1"/>
      <protection locked="0"/>
    </xf>
    <xf numFmtId="0" fontId="12"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8" fillId="0" borderId="6" xfId="0" applyFont="1" applyBorder="1" applyAlignment="1" applyProtection="1">
      <alignmen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wrapText="1"/>
    </xf>
    <xf numFmtId="0" fontId="83" fillId="0" borderId="0" xfId="2" applyFont="1" applyFill="1" applyBorder="1" applyAlignment="1" applyProtection="1">
      <alignment horizontal="left" vertical="center" wrapText="1"/>
    </xf>
    <xf numFmtId="0" fontId="12" fillId="0" borderId="0" xfId="2" applyFont="1" applyFill="1" applyBorder="1" applyAlignment="1" applyProtection="1">
      <alignment horizontal="left" vertical="center" wrapText="1"/>
    </xf>
    <xf numFmtId="0" fontId="12" fillId="8" borderId="29" xfId="2" applyFont="1" applyFill="1" applyBorder="1" applyAlignment="1" applyProtection="1">
      <alignment horizontal="center" vertical="center"/>
    </xf>
    <xf numFmtId="0" fontId="34" fillId="0" borderId="0" xfId="2" applyFont="1" applyFill="1" applyBorder="1" applyAlignment="1" applyProtection="1">
      <alignment vertical="center" wrapText="1"/>
    </xf>
    <xf numFmtId="0" fontId="85" fillId="8" borderId="123" xfId="2" applyFont="1" applyFill="1" applyBorder="1" applyAlignment="1" applyProtection="1">
      <alignment horizontal="center" vertical="center" wrapText="1"/>
    </xf>
    <xf numFmtId="0" fontId="85" fillId="0" borderId="0" xfId="2" applyFont="1" applyFill="1" applyBorder="1" applyAlignment="1" applyProtection="1">
      <alignment vertical="center"/>
    </xf>
    <xf numFmtId="0" fontId="85" fillId="0" borderId="0" xfId="2" applyFont="1" applyFill="1" applyBorder="1" applyAlignment="1" applyProtection="1">
      <alignment vertical="center" wrapText="1"/>
    </xf>
    <xf numFmtId="0" fontId="85" fillId="0" borderId="0" xfId="2" applyFont="1" applyFill="1" applyBorder="1" applyAlignment="1" applyProtection="1">
      <alignment horizontal="left" vertical="center"/>
    </xf>
    <xf numFmtId="0" fontId="59" fillId="0" borderId="126" xfId="2" applyNumberFormat="1" applyFont="1" applyFill="1" applyBorder="1" applyProtection="1">
      <alignment vertical="center"/>
    </xf>
    <xf numFmtId="0" fontId="59" fillId="7" borderId="117" xfId="2" applyNumberFormat="1" applyFont="1" applyFill="1" applyBorder="1" applyProtection="1">
      <alignment vertical="center"/>
      <protection hidden="1"/>
    </xf>
    <xf numFmtId="0" fontId="59" fillId="0" borderId="126" xfId="2" applyNumberFormat="1" applyFont="1" applyFill="1" applyBorder="1" applyProtection="1">
      <alignment vertical="center"/>
      <protection hidden="1"/>
    </xf>
    <xf numFmtId="0" fontId="4" fillId="4" borderId="11" xfId="2" applyFont="1" applyFill="1" applyBorder="1" applyAlignment="1" applyProtection="1">
      <alignment horizontal="centerContinuous" vertical="center"/>
    </xf>
    <xf numFmtId="0" fontId="4" fillId="4" borderId="12" xfId="2" applyFont="1" applyFill="1" applyBorder="1" applyAlignment="1" applyProtection="1">
      <alignment horizontal="centerContinuous" vertical="center"/>
    </xf>
    <xf numFmtId="0" fontId="4" fillId="4" borderId="13" xfId="2" applyFont="1" applyFill="1" applyBorder="1" applyAlignment="1" applyProtection="1">
      <alignment horizontal="centerContinuous" vertical="center"/>
    </xf>
    <xf numFmtId="0" fontId="4" fillId="0" borderId="0" xfId="2" applyFont="1" applyFill="1" applyBorder="1" applyAlignment="1" applyProtection="1">
      <alignment horizontal="center" vertical="center"/>
    </xf>
    <xf numFmtId="0" fontId="4" fillId="0" borderId="0" xfId="2" applyFont="1" applyFill="1" applyBorder="1" applyAlignment="1" applyProtection="1">
      <alignment vertical="center"/>
    </xf>
    <xf numFmtId="0" fontId="7" fillId="0" borderId="0" xfId="2" applyFont="1" applyFill="1" applyBorder="1" applyAlignment="1" applyProtection="1">
      <alignment vertical="center"/>
    </xf>
    <xf numFmtId="0" fontId="42" fillId="0" borderId="0" xfId="0" applyFont="1" applyProtection="1">
      <alignment vertical="center"/>
    </xf>
    <xf numFmtId="0" fontId="28" fillId="0" borderId="0" xfId="0" applyFont="1" applyAlignment="1" applyProtection="1">
      <alignment vertical="center"/>
    </xf>
    <xf numFmtId="0" fontId="28" fillId="0" borderId="0" xfId="0" applyFont="1" applyAlignment="1" applyProtection="1">
      <alignment vertical="center" wrapText="1"/>
    </xf>
    <xf numFmtId="0" fontId="33" fillId="0" borderId="0" xfId="0" applyFont="1" applyBorder="1" applyAlignment="1" applyProtection="1">
      <alignment vertical="top"/>
    </xf>
    <xf numFmtId="0" fontId="32" fillId="0" borderId="0" xfId="0" applyFont="1" applyProtection="1">
      <alignment vertical="center"/>
    </xf>
    <xf numFmtId="0" fontId="32" fillId="0" borderId="0" xfId="0" applyFont="1" applyBorder="1" applyProtection="1">
      <alignment vertical="center"/>
    </xf>
    <xf numFmtId="0" fontId="36" fillId="0" borderId="0" xfId="0" applyFont="1" applyAlignment="1" applyProtection="1">
      <alignment horizontal="left" vertical="center"/>
    </xf>
    <xf numFmtId="0" fontId="12" fillId="4" borderId="1" xfId="0" applyFont="1" applyFill="1" applyBorder="1" applyAlignment="1" applyProtection="1">
      <alignment vertical="center" textRotation="255"/>
    </xf>
    <xf numFmtId="0" fontId="36" fillId="0" borderId="51" xfId="0" applyFont="1" applyBorder="1" applyAlignment="1" applyProtection="1">
      <alignment horizontal="center" vertical="center" shrinkToFit="1"/>
    </xf>
    <xf numFmtId="0" fontId="36" fillId="0" borderId="54"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112" xfId="0" applyFont="1" applyBorder="1" applyAlignment="1" applyProtection="1">
      <alignment horizontal="center" vertical="center" shrinkToFit="1"/>
    </xf>
    <xf numFmtId="0" fontId="36" fillId="0" borderId="180" xfId="0" applyFont="1" applyBorder="1" applyAlignment="1" applyProtection="1">
      <alignment horizontal="center" vertical="center" shrinkToFit="1"/>
    </xf>
    <xf numFmtId="0" fontId="36" fillId="0" borderId="0" xfId="0" applyFont="1" applyBorder="1" applyAlignment="1" applyProtection="1">
      <alignment horizontal="left" vertical="center"/>
    </xf>
    <xf numFmtId="0" fontId="3" fillId="0" borderId="0" xfId="0" applyFont="1" applyFill="1" applyBorder="1" applyAlignment="1" applyProtection="1">
      <alignment horizontal="center" vertical="center"/>
    </xf>
    <xf numFmtId="0" fontId="75" fillId="0" borderId="0" xfId="0" applyFont="1" applyFill="1" applyBorder="1" applyProtection="1">
      <alignment vertical="center"/>
    </xf>
    <xf numFmtId="0" fontId="6" fillId="9" borderId="11" xfId="0" applyFont="1" applyFill="1" applyBorder="1" applyAlignment="1" applyProtection="1">
      <alignment horizontal="center" vertical="center" wrapText="1"/>
      <protection locked="0"/>
    </xf>
    <xf numFmtId="38" fontId="82" fillId="0" borderId="12" xfId="1" applyFont="1" applyFill="1" applyBorder="1" applyProtection="1">
      <alignment vertical="center"/>
    </xf>
    <xf numFmtId="38" fontId="82" fillId="0" borderId="0" xfId="1" applyFont="1" applyFill="1" applyBorder="1" applyProtection="1">
      <alignment vertical="center"/>
    </xf>
    <xf numFmtId="0" fontId="90" fillId="0" borderId="62" xfId="0" applyFont="1" applyFill="1" applyBorder="1" applyAlignment="1" applyProtection="1">
      <alignment horizontal="left" vertical="center"/>
    </xf>
    <xf numFmtId="0" fontId="88" fillId="0" borderId="0" xfId="0" applyFont="1" applyFill="1" applyBorder="1" applyAlignment="1" applyProtection="1">
      <alignment horizontal="center" vertical="center" wrapText="1"/>
    </xf>
    <xf numFmtId="38" fontId="88" fillId="0" borderId="0" xfId="1" applyFont="1" applyFill="1" applyBorder="1" applyAlignment="1" applyProtection="1">
      <alignment horizontal="center" vertical="center" wrapText="1"/>
    </xf>
    <xf numFmtId="3" fontId="88" fillId="0" borderId="0" xfId="0" applyNumberFormat="1" applyFont="1" applyFill="1" applyBorder="1" applyAlignment="1" applyProtection="1">
      <alignment horizontal="center" vertical="center" wrapText="1"/>
    </xf>
    <xf numFmtId="0" fontId="25" fillId="8" borderId="29" xfId="0" applyFont="1" applyFill="1" applyBorder="1" applyAlignment="1" applyProtection="1">
      <alignment horizontal="center" vertical="center" wrapText="1"/>
    </xf>
    <xf numFmtId="0" fontId="98" fillId="8" borderId="170" xfId="0" applyFont="1" applyFill="1" applyBorder="1" applyAlignment="1" applyProtection="1">
      <alignment horizontal="center" vertical="center" wrapText="1"/>
    </xf>
    <xf numFmtId="0" fontId="85" fillId="8" borderId="142" xfId="2" applyNumberFormat="1" applyFont="1" applyFill="1" applyBorder="1" applyAlignment="1" applyProtection="1">
      <alignment horizontal="center" vertical="center" wrapText="1"/>
    </xf>
    <xf numFmtId="0" fontId="85" fillId="8" borderId="124" xfId="2" applyNumberFormat="1" applyFont="1" applyFill="1" applyBorder="1" applyAlignment="1" applyProtection="1">
      <alignment horizontal="center" vertical="center" wrapText="1"/>
    </xf>
    <xf numFmtId="0" fontId="85" fillId="8" borderId="142" xfId="0" applyFont="1" applyFill="1" applyBorder="1" applyAlignment="1" applyProtection="1">
      <alignment horizontal="center" vertical="center" wrapText="1"/>
    </xf>
    <xf numFmtId="0" fontId="85" fillId="8" borderId="170" xfId="2" applyNumberFormat="1" applyFont="1" applyFill="1" applyBorder="1" applyAlignment="1" applyProtection="1">
      <alignment horizontal="center" vertical="center" wrapText="1"/>
    </xf>
    <xf numFmtId="0" fontId="95" fillId="7" borderId="171" xfId="2" applyNumberFormat="1" applyFont="1" applyFill="1" applyBorder="1" applyAlignment="1" applyProtection="1">
      <alignment horizontal="left" vertical="center" wrapText="1"/>
    </xf>
    <xf numFmtId="0" fontId="90" fillId="0" borderId="0" xfId="0" applyFont="1" applyFill="1" applyBorder="1" applyProtection="1">
      <alignment vertical="center"/>
    </xf>
    <xf numFmtId="0" fontId="90" fillId="0" borderId="0" xfId="0" applyFont="1" applyFill="1" applyBorder="1" applyAlignment="1" applyProtection="1"/>
    <xf numFmtId="0" fontId="90" fillId="0" borderId="0" xfId="0" applyFont="1" applyFill="1" applyBorder="1" applyAlignment="1" applyProtection="1">
      <alignment horizontal="center"/>
    </xf>
    <xf numFmtId="0" fontId="81" fillId="0" borderId="0" xfId="0" applyFont="1" applyFill="1" applyBorder="1" applyAlignment="1" applyProtection="1"/>
    <xf numFmtId="0" fontId="90" fillId="0" borderId="0" xfId="0" applyFont="1" applyFill="1" applyBorder="1" applyAlignment="1" applyProtection="1">
      <alignment horizontal="center" vertical="center"/>
    </xf>
    <xf numFmtId="0" fontId="81" fillId="0" borderId="0" xfId="0" applyFont="1" applyFill="1" applyBorder="1" applyAlignment="1" applyProtection="1">
      <alignment vertical="center"/>
    </xf>
    <xf numFmtId="0" fontId="90" fillId="0" borderId="0" xfId="0" applyFont="1" applyFill="1" applyBorder="1" applyAlignment="1" applyProtection="1">
      <alignment horizontal="left" vertical="center"/>
    </xf>
    <xf numFmtId="0" fontId="27" fillId="0" borderId="0" xfId="0" applyFont="1" applyFill="1" applyBorder="1" applyAlignment="1" applyProtection="1">
      <alignment vertical="center"/>
    </xf>
    <xf numFmtId="0" fontId="90" fillId="0" borderId="0" xfId="0" applyFont="1" applyFill="1" applyBorder="1" applyAlignment="1" applyProtection="1">
      <alignment horizontal="right"/>
    </xf>
    <xf numFmtId="0" fontId="90" fillId="8" borderId="29" xfId="0" applyFont="1" applyFill="1" applyBorder="1" applyAlignment="1" applyProtection="1">
      <alignment horizontal="center" vertical="center" wrapText="1"/>
    </xf>
    <xf numFmtId="0" fontId="81" fillId="8" borderId="0" xfId="0" applyFont="1" applyFill="1" applyBorder="1" applyAlignment="1" applyProtection="1">
      <alignment horizontal="center" vertical="center" wrapText="1"/>
    </xf>
    <xf numFmtId="0" fontId="81" fillId="0" borderId="0" xfId="0" applyFont="1" applyFill="1" applyBorder="1" applyAlignment="1" applyProtection="1">
      <alignment horizontal="justify" vertical="center"/>
    </xf>
    <xf numFmtId="0" fontId="81" fillId="0" borderId="0" xfId="0" applyFont="1" applyFill="1" applyBorder="1" applyAlignment="1" applyProtection="1">
      <alignment horizontal="center"/>
    </xf>
    <xf numFmtId="0" fontId="68" fillId="4" borderId="66" xfId="0" applyFont="1" applyFill="1" applyBorder="1" applyAlignment="1" applyProtection="1">
      <alignment horizontal="center" vertical="center" wrapText="1"/>
    </xf>
    <xf numFmtId="0" fontId="68" fillId="4" borderId="72" xfId="2" applyNumberFormat="1" applyFont="1" applyFill="1" applyBorder="1" applyAlignment="1" applyProtection="1">
      <alignment horizontal="center" vertical="center" wrapText="1"/>
    </xf>
    <xf numFmtId="0" fontId="68" fillId="4" borderId="67" xfId="2" applyNumberFormat="1" applyFont="1" applyFill="1" applyBorder="1" applyAlignment="1" applyProtection="1">
      <alignment horizontal="center" vertical="center" wrapText="1"/>
    </xf>
    <xf numFmtId="0" fontId="68" fillId="4" borderId="72" xfId="0" applyFont="1" applyFill="1" applyBorder="1" applyAlignment="1" applyProtection="1">
      <alignment horizontal="center" vertical="center" wrapText="1"/>
    </xf>
    <xf numFmtId="0" fontId="68" fillId="4" borderId="78" xfId="2" applyNumberFormat="1" applyFont="1" applyFill="1" applyBorder="1" applyAlignment="1" applyProtection="1">
      <alignment horizontal="center" vertical="center" wrapText="1"/>
    </xf>
    <xf numFmtId="0" fontId="58" fillId="2" borderId="79" xfId="2" applyNumberFormat="1" applyFont="1" applyFill="1" applyBorder="1" applyAlignment="1" applyProtection="1">
      <alignment horizontal="left" vertical="center" wrapText="1"/>
    </xf>
    <xf numFmtId="0" fontId="56" fillId="4" borderId="68" xfId="0" applyNumberFormat="1" applyFont="1" applyFill="1" applyBorder="1" applyAlignment="1" applyProtection="1">
      <alignment horizontal="center" vertical="center"/>
    </xf>
    <xf numFmtId="0" fontId="56" fillId="4" borderId="74" xfId="0" applyNumberFormat="1" applyFont="1" applyFill="1" applyBorder="1" applyAlignment="1" applyProtection="1">
      <alignment horizontal="center" vertical="center"/>
    </xf>
    <xf numFmtId="0" fontId="56" fillId="4" borderId="69" xfId="0" applyNumberFormat="1" applyFont="1" applyFill="1" applyBorder="1" applyAlignment="1" applyProtection="1">
      <alignment vertical="center"/>
    </xf>
    <xf numFmtId="38" fontId="56" fillId="4" borderId="69" xfId="0" applyNumberFormat="1" applyFont="1" applyFill="1" applyBorder="1" applyAlignment="1" applyProtection="1">
      <alignment horizontal="right" vertical="center"/>
    </xf>
    <xf numFmtId="0" fontId="56" fillId="4" borderId="80" xfId="0" applyNumberFormat="1" applyFont="1" applyFill="1" applyBorder="1" applyAlignment="1" applyProtection="1">
      <alignment vertical="center"/>
    </xf>
    <xf numFmtId="0" fontId="27" fillId="2" borderId="65" xfId="0" applyFont="1" applyFill="1" applyBorder="1" applyProtection="1">
      <alignment vertical="center"/>
    </xf>
    <xf numFmtId="0" fontId="77" fillId="4" borderId="12" xfId="7" applyFont="1" applyFill="1" applyBorder="1" applyAlignment="1" applyProtection="1">
      <alignment horizontal="center" vertical="center" wrapText="1"/>
    </xf>
    <xf numFmtId="0" fontId="77" fillId="4" borderId="13" xfId="7" applyFont="1" applyFill="1" applyBorder="1" applyAlignment="1" applyProtection="1">
      <alignment horizontal="center" vertical="center" wrapText="1"/>
    </xf>
    <xf numFmtId="0" fontId="8" fillId="0" borderId="11"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12" fillId="0" borderId="43" xfId="0" applyFont="1" applyBorder="1" applyAlignment="1" applyProtection="1">
      <alignment horizontal="center" vertical="center"/>
    </xf>
    <xf numFmtId="38" fontId="12" fillId="0" borderId="8" xfId="1" applyFont="1" applyFill="1" applyBorder="1" applyAlignment="1" applyProtection="1">
      <alignment horizontal="right" vertical="center"/>
      <protection locked="0"/>
    </xf>
    <xf numFmtId="0" fontId="107" fillId="0" borderId="0" xfId="7" applyFont="1" applyProtection="1">
      <alignment vertical="center"/>
    </xf>
    <xf numFmtId="0" fontId="107" fillId="0" borderId="0" xfId="7" applyFont="1" applyAlignment="1" applyProtection="1">
      <alignment vertical="top"/>
    </xf>
    <xf numFmtId="181" fontId="108" fillId="0" borderId="0" xfId="8" applyFont="1" applyAlignment="1" applyProtection="1">
      <alignment horizontal="right" vertical="center"/>
    </xf>
    <xf numFmtId="0" fontId="109" fillId="0" borderId="0" xfId="0" applyFont="1" applyProtection="1">
      <alignment vertical="center"/>
    </xf>
    <xf numFmtId="0" fontId="110" fillId="0" borderId="0" xfId="0" applyFont="1" applyProtection="1">
      <alignment vertical="center"/>
    </xf>
    <xf numFmtId="0" fontId="25" fillId="0" borderId="0" xfId="2" applyFont="1" applyProtection="1">
      <alignment vertical="center"/>
    </xf>
    <xf numFmtId="0" fontId="28" fillId="0" borderId="0" xfId="0" applyFont="1" applyAlignment="1" applyProtection="1">
      <alignment horizontal="left" vertical="top" wrapText="1"/>
    </xf>
    <xf numFmtId="0" fontId="107" fillId="0" borderId="0" xfId="7" applyFont="1">
      <alignment vertical="center"/>
    </xf>
    <xf numFmtId="0" fontId="23" fillId="0" borderId="0" xfId="7" applyFont="1" applyAlignment="1">
      <alignment vertical="top"/>
    </xf>
    <xf numFmtId="181" fontId="40" fillId="0" borderId="0" xfId="8" applyFont="1" applyAlignment="1">
      <alignment horizontal="right" vertical="center"/>
    </xf>
    <xf numFmtId="0" fontId="28" fillId="0" borderId="0" xfId="0" applyFont="1">
      <alignment vertical="center"/>
    </xf>
    <xf numFmtId="0" fontId="111" fillId="0" borderId="0" xfId="0" applyFont="1">
      <alignment vertical="center"/>
    </xf>
    <xf numFmtId="0" fontId="29" fillId="0" borderId="0" xfId="7" applyFont="1">
      <alignment vertical="center"/>
    </xf>
    <xf numFmtId="0" fontId="41" fillId="0" borderId="0" xfId="0" applyFont="1">
      <alignment vertical="center"/>
    </xf>
    <xf numFmtId="0" fontId="23" fillId="0" borderId="0" xfId="7" applyFont="1">
      <alignment vertical="center"/>
    </xf>
    <xf numFmtId="0" fontId="46" fillId="0" borderId="0" xfId="0" applyFont="1">
      <alignment vertical="center"/>
    </xf>
    <xf numFmtId="0" fontId="29" fillId="0" borderId="0" xfId="0" applyFont="1" applyAlignment="1">
      <alignment vertical="top"/>
    </xf>
    <xf numFmtId="0" fontId="29" fillId="4" borderId="8" xfId="7" applyFont="1" applyFill="1" applyBorder="1">
      <alignment vertical="center"/>
    </xf>
    <xf numFmtId="0" fontId="29" fillId="4" borderId="2" xfId="7" applyFont="1" applyFill="1" applyBorder="1">
      <alignment vertical="center"/>
    </xf>
    <xf numFmtId="0" fontId="28" fillId="0" borderId="0" xfId="0" applyFont="1" applyProtection="1">
      <alignment vertical="center"/>
      <protection locked="0"/>
    </xf>
    <xf numFmtId="0" fontId="29" fillId="0" borderId="0" xfId="7" applyFont="1" applyProtection="1">
      <alignment vertical="center"/>
      <protection locked="0"/>
    </xf>
    <xf numFmtId="0" fontId="28" fillId="0" borderId="0" xfId="0" applyFont="1" applyAlignment="1" applyProtection="1">
      <alignment horizontal="center" vertical="center"/>
      <protection locked="0"/>
    </xf>
    <xf numFmtId="0" fontId="16" fillId="4" borderId="12" xfId="0" applyFont="1" applyFill="1" applyBorder="1" applyAlignment="1">
      <alignment horizontal="center" vertical="center"/>
    </xf>
    <xf numFmtId="38" fontId="27" fillId="0" borderId="12" xfId="1" applyFont="1" applyBorder="1" applyAlignment="1" applyProtection="1">
      <alignment horizontal="right" vertical="center" shrinkToFit="1"/>
      <protection locked="0"/>
    </xf>
    <xf numFmtId="0" fontId="16" fillId="4" borderId="13" xfId="0" applyFont="1" applyFill="1" applyBorder="1" applyAlignment="1">
      <alignment horizontal="left" vertical="center"/>
    </xf>
    <xf numFmtId="0" fontId="16" fillId="2" borderId="27" xfId="0" applyFont="1" applyFill="1" applyBorder="1" applyAlignment="1">
      <alignment horizontal="center" vertical="center"/>
    </xf>
    <xf numFmtId="0" fontId="16" fillId="2" borderId="31" xfId="0" applyFont="1" applyFill="1" applyBorder="1" applyAlignment="1">
      <alignment horizontal="center" vertical="center"/>
    </xf>
    <xf numFmtId="0" fontId="16" fillId="4" borderId="27" xfId="0" applyFont="1" applyFill="1" applyBorder="1" applyAlignment="1">
      <alignment horizontal="center" vertical="center"/>
    </xf>
    <xf numFmtId="0" fontId="16" fillId="4" borderId="7" xfId="0" applyFont="1" applyFill="1" applyBorder="1">
      <alignment vertical="center"/>
    </xf>
    <xf numFmtId="0" fontId="16" fillId="4" borderId="34" xfId="0" applyFont="1" applyFill="1" applyBorder="1" applyAlignment="1">
      <alignment horizontal="center" vertical="center"/>
    </xf>
    <xf numFmtId="0" fontId="16" fillId="4" borderId="35" xfId="0" applyFont="1" applyFill="1" applyBorder="1">
      <alignment vertical="center"/>
    </xf>
    <xf numFmtId="0" fontId="16" fillId="4" borderId="31" xfId="0" applyFont="1" applyFill="1" applyBorder="1" applyAlignment="1">
      <alignment horizontal="center" vertical="center"/>
    </xf>
    <xf numFmtId="0" fontId="16" fillId="4" borderId="26" xfId="0" applyFont="1" applyFill="1" applyBorder="1">
      <alignment vertical="center"/>
    </xf>
    <xf numFmtId="38" fontId="16" fillId="4" borderId="11" xfId="0" applyNumberFormat="1" applyFont="1" applyFill="1" applyBorder="1">
      <alignment vertical="center"/>
    </xf>
    <xf numFmtId="0" fontId="16" fillId="4" borderId="13" xfId="0" applyFont="1" applyFill="1" applyBorder="1" applyAlignment="1">
      <alignment horizontal="center" vertical="center"/>
    </xf>
    <xf numFmtId="0" fontId="27" fillId="0" borderId="29" xfId="0" applyFont="1" applyBorder="1" applyAlignment="1" applyProtection="1">
      <alignment horizontal="center" vertical="center" wrapText="1"/>
      <protection locked="0"/>
    </xf>
    <xf numFmtId="0" fontId="115" fillId="0" borderId="29" xfId="0" applyFont="1" applyBorder="1" applyAlignment="1">
      <alignment horizontal="center" vertical="center" wrapText="1"/>
    </xf>
    <xf numFmtId="0" fontId="115" fillId="0" borderId="29" xfId="0" applyFont="1" applyBorder="1" applyAlignment="1">
      <alignment horizontal="left" vertical="center" wrapText="1"/>
    </xf>
    <xf numFmtId="0" fontId="115" fillId="0" borderId="0" xfId="0" applyFont="1" applyAlignment="1">
      <alignment vertical="center" wrapText="1"/>
    </xf>
    <xf numFmtId="178" fontId="115" fillId="0" borderId="0" xfId="1" applyNumberFormat="1" applyFont="1" applyAlignment="1" applyProtection="1">
      <alignment horizontal="right" vertical="center" wrapText="1"/>
    </xf>
    <xf numFmtId="0" fontId="27" fillId="0" borderId="0" xfId="0" applyFont="1" applyAlignment="1" applyProtection="1">
      <alignment horizontal="center" vertical="center" wrapText="1"/>
      <protection locked="0"/>
    </xf>
    <xf numFmtId="0" fontId="115" fillId="0" borderId="0" xfId="0" applyFont="1" applyAlignment="1">
      <alignment horizontal="left" vertical="top" wrapText="1"/>
    </xf>
    <xf numFmtId="0" fontId="27" fillId="0" borderId="40" xfId="0" applyFont="1" applyBorder="1" applyAlignment="1" applyProtection="1">
      <alignment horizontal="center" vertical="center" wrapText="1"/>
      <protection locked="0"/>
    </xf>
    <xf numFmtId="0" fontId="27" fillId="0" borderId="40" xfId="0" applyFont="1" applyBorder="1" applyAlignment="1" applyProtection="1">
      <alignment horizontal="center" vertical="center"/>
      <protection locked="0"/>
    </xf>
    <xf numFmtId="195" fontId="27" fillId="0" borderId="40" xfId="1" applyNumberFormat="1" applyFont="1" applyBorder="1" applyAlignment="1" applyProtection="1">
      <alignment horizontal="right" vertical="center"/>
      <protection locked="0"/>
    </xf>
    <xf numFmtId="195" fontId="27" fillId="0" borderId="43" xfId="1" applyNumberFormat="1" applyFont="1" applyBorder="1" applyAlignment="1" applyProtection="1">
      <alignment horizontal="right" vertical="center"/>
      <protection locked="0"/>
    </xf>
    <xf numFmtId="182" fontId="27" fillId="2" borderId="29" xfId="0" applyNumberFormat="1" applyFont="1" applyFill="1" applyBorder="1" applyAlignment="1" applyProtection="1">
      <alignment horizontal="center" vertical="center" wrapText="1"/>
      <protection locked="0"/>
    </xf>
    <xf numFmtId="182" fontId="27" fillId="2" borderId="27" xfId="0" applyNumberFormat="1" applyFont="1" applyFill="1" applyBorder="1" applyAlignment="1" applyProtection="1">
      <alignment horizontal="center" vertical="center" wrapText="1"/>
      <protection locked="0"/>
    </xf>
    <xf numFmtId="0" fontId="38" fillId="4" borderId="29" xfId="0" applyFont="1" applyFill="1" applyBorder="1" applyAlignment="1">
      <alignment horizontal="center" vertical="center" wrapText="1"/>
    </xf>
    <xf numFmtId="0" fontId="8" fillId="4" borderId="13" xfId="0" applyFont="1" applyFill="1" applyBorder="1" applyAlignment="1">
      <alignment horizontal="right" vertical="center"/>
    </xf>
    <xf numFmtId="0" fontId="22" fillId="8" borderId="29"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119" fillId="9" borderId="11" xfId="0" applyFont="1" applyFill="1" applyBorder="1" applyAlignment="1">
      <alignment horizontal="center" vertical="center" wrapText="1"/>
    </xf>
    <xf numFmtId="0" fontId="119" fillId="7" borderId="12" xfId="0" applyFont="1" applyFill="1" applyBorder="1" applyAlignment="1" applyProtection="1">
      <alignment horizontal="center" vertical="center" wrapText="1"/>
      <protection locked="0"/>
    </xf>
    <xf numFmtId="0" fontId="6" fillId="9" borderId="12"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13" fillId="0" borderId="0" xfId="0" applyFont="1" applyAlignment="1" applyProtection="1">
      <alignment horizontal="left" vertical="center" wrapText="1"/>
      <protection locked="0"/>
    </xf>
    <xf numFmtId="38" fontId="13" fillId="0" borderId="0" xfId="1" applyFont="1" applyFill="1" applyBorder="1" applyProtection="1">
      <alignment vertical="center"/>
      <protection locked="0"/>
    </xf>
    <xf numFmtId="38" fontId="13" fillId="0" borderId="52" xfId="1" applyFont="1" applyFill="1" applyBorder="1" applyAlignment="1" applyProtection="1">
      <alignment horizontal="center" vertical="center" wrapText="1"/>
      <protection locked="0"/>
    </xf>
    <xf numFmtId="38" fontId="13" fillId="0" borderId="0" xfId="1" applyFont="1" applyFill="1" applyBorder="1" applyAlignment="1" applyProtection="1">
      <alignment vertical="center" wrapText="1"/>
      <protection locked="0"/>
    </xf>
    <xf numFmtId="0" fontId="12" fillId="0" borderId="0" xfId="0" applyFont="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36" xfId="0" applyFont="1" applyBorder="1" applyAlignment="1" applyProtection="1">
      <alignment horizontal="left" vertical="center" wrapText="1"/>
      <protection locked="0"/>
    </xf>
    <xf numFmtId="0" fontId="13" fillId="0" borderId="0" xfId="0" applyFont="1" applyAlignment="1" applyProtection="1">
      <alignment horizontal="center" vertical="center" wrapText="1" shrinkToFit="1"/>
      <protection locked="0"/>
    </xf>
    <xf numFmtId="0" fontId="13" fillId="0" borderId="0" xfId="0" applyFont="1" applyAlignment="1" applyProtection="1">
      <alignment horizontal="right" vertical="center" wrapText="1"/>
      <protection locked="0"/>
    </xf>
    <xf numFmtId="38" fontId="13" fillId="0" borderId="0" xfId="1" applyFont="1" applyFill="1" applyBorder="1" applyAlignment="1" applyProtection="1">
      <alignment horizontal="right" vertical="center" wrapText="1"/>
      <protection locked="0"/>
    </xf>
    <xf numFmtId="0" fontId="13" fillId="0" borderId="128" xfId="0" applyFont="1" applyBorder="1" applyAlignment="1" applyProtection="1">
      <alignment horizontal="left" vertical="center" wrapText="1"/>
      <protection locked="0"/>
    </xf>
    <xf numFmtId="0" fontId="12" fillId="0" borderId="0" xfId="0" applyFont="1" applyAlignment="1" applyProtection="1">
      <alignment horizontal="center" vertical="center" wrapText="1" shrinkToFit="1"/>
      <protection locked="0"/>
    </xf>
    <xf numFmtId="0" fontId="12" fillId="0" borderId="0" xfId="0" applyFont="1" applyAlignment="1" applyProtection="1">
      <alignment horizontal="right" vertical="center" wrapText="1"/>
      <protection locked="0"/>
    </xf>
    <xf numFmtId="0" fontId="12" fillId="0" borderId="128" xfId="0" applyFont="1" applyBorder="1" applyAlignment="1" applyProtection="1">
      <alignment horizontal="left" vertical="center" wrapText="1"/>
      <protection locked="0"/>
    </xf>
    <xf numFmtId="38" fontId="13" fillId="0" borderId="0" xfId="1" applyFont="1" applyFill="1" applyBorder="1" applyAlignment="1" applyProtection="1">
      <alignment horizontal="right" vertical="center"/>
      <protection locked="0"/>
    </xf>
    <xf numFmtId="38" fontId="13" fillId="0" borderId="52" xfId="1" applyFont="1" applyFill="1" applyBorder="1" applyAlignment="1" applyProtection="1">
      <alignment horizontal="center" vertical="center"/>
      <protection locked="0"/>
    </xf>
    <xf numFmtId="38" fontId="12" fillId="0" borderId="76" xfId="1" applyFont="1" applyFill="1" applyBorder="1" applyAlignment="1" applyProtection="1">
      <alignment horizontal="right" vertical="center"/>
      <protection locked="0"/>
    </xf>
    <xf numFmtId="38" fontId="12" fillId="0" borderId="13" xfId="1" applyFont="1" applyFill="1" applyBorder="1" applyAlignment="1" applyProtection="1">
      <alignment horizontal="center" vertical="center"/>
      <protection locked="0"/>
    </xf>
    <xf numFmtId="38" fontId="12" fillId="0" borderId="29" xfId="1" applyFont="1" applyFill="1" applyBorder="1" applyAlignment="1" applyProtection="1">
      <alignment horizontal="right" vertical="center"/>
      <protection locked="0"/>
    </xf>
    <xf numFmtId="0" fontId="13"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93" fillId="0" borderId="0" xfId="2" applyFont="1">
      <alignment vertical="center"/>
    </xf>
    <xf numFmtId="0" fontId="85" fillId="0" borderId="0" xfId="2" applyFont="1">
      <alignment vertical="center"/>
    </xf>
    <xf numFmtId="181" fontId="91" fillId="0" borderId="0" xfId="8" applyFont="1" applyAlignment="1">
      <alignment horizontal="right" vertical="center"/>
    </xf>
    <xf numFmtId="0" fontId="12" fillId="0" borderId="0" xfId="2" applyFont="1">
      <alignment vertical="center"/>
    </xf>
    <xf numFmtId="0" fontId="13" fillId="0" borderId="8" xfId="0" applyFont="1" applyBorder="1" applyAlignment="1" applyProtection="1">
      <alignment horizontal="left" vertical="center" wrapText="1"/>
      <protection locked="0"/>
    </xf>
    <xf numFmtId="38" fontId="13" fillId="0" borderId="8" xfId="1" applyFont="1" applyBorder="1" applyAlignment="1" applyProtection="1">
      <alignment horizontal="center" vertical="center"/>
      <protection locked="0"/>
    </xf>
    <xf numFmtId="38" fontId="25" fillId="3" borderId="8" xfId="1" applyFont="1" applyFill="1" applyBorder="1" applyProtection="1">
      <alignment vertical="center"/>
    </xf>
    <xf numFmtId="38" fontId="25" fillId="0" borderId="8" xfId="1" applyFont="1" applyBorder="1" applyAlignment="1" applyProtection="1">
      <alignment horizontal="center" vertical="center"/>
      <protection locked="0"/>
    </xf>
    <xf numFmtId="0" fontId="12" fillId="0" borderId="8" xfId="2" applyFont="1" applyBorder="1" applyAlignment="1" applyProtection="1">
      <alignment horizontal="left" vertical="center" wrapText="1"/>
      <protection locked="0"/>
    </xf>
    <xf numFmtId="38" fontId="12" fillId="0" borderId="8" xfId="1" applyFont="1" applyBorder="1" applyAlignment="1" applyProtection="1">
      <alignment horizontal="center" vertical="center"/>
      <protection locked="0"/>
    </xf>
    <xf numFmtId="177" fontId="13" fillId="11" borderId="0" xfId="2" applyNumberFormat="1" applyFont="1" applyFill="1" applyAlignment="1" applyProtection="1">
      <alignment horizontal="center" vertical="center" wrapText="1"/>
      <protection locked="0"/>
    </xf>
    <xf numFmtId="177" fontId="13" fillId="2" borderId="0" xfId="2" applyNumberFormat="1" applyFont="1" applyFill="1" applyAlignment="1" applyProtection="1">
      <alignment horizontal="left" vertical="center" wrapText="1"/>
      <protection locked="0"/>
    </xf>
    <xf numFmtId="38" fontId="13" fillId="2" borderId="0" xfId="1" applyFont="1" applyFill="1" applyBorder="1" applyAlignment="1" applyProtection="1">
      <alignment horizontal="left" vertical="center" wrapText="1"/>
      <protection locked="0"/>
    </xf>
    <xf numFmtId="38" fontId="13" fillId="11" borderId="0" xfId="1" applyFont="1" applyFill="1" applyBorder="1" applyAlignment="1" applyProtection="1">
      <alignment vertical="center" wrapText="1"/>
      <protection locked="0"/>
    </xf>
    <xf numFmtId="177" fontId="12" fillId="11" borderId="0" xfId="2" applyNumberFormat="1" applyFont="1" applyFill="1" applyAlignment="1" applyProtection="1">
      <alignment horizontal="center" vertical="center" wrapText="1"/>
      <protection locked="0"/>
    </xf>
    <xf numFmtId="177" fontId="12" fillId="2" borderId="0" xfId="2" applyNumberFormat="1" applyFont="1" applyFill="1" applyAlignment="1" applyProtection="1">
      <alignment horizontal="left" vertical="center" wrapText="1"/>
      <protection locked="0"/>
    </xf>
    <xf numFmtId="38" fontId="12" fillId="2" borderId="0" xfId="1" applyFont="1" applyFill="1" applyBorder="1" applyAlignment="1" applyProtection="1">
      <alignment horizontal="left" vertical="center" wrapText="1"/>
      <protection locked="0"/>
    </xf>
    <xf numFmtId="191" fontId="13" fillId="0" borderId="29" xfId="0" applyNumberFormat="1" applyFont="1" applyBorder="1" applyAlignment="1" applyProtection="1">
      <alignment horizontal="center" vertical="center"/>
      <protection hidden="1"/>
    </xf>
    <xf numFmtId="191" fontId="13" fillId="0" borderId="27" xfId="0" applyNumberFormat="1" applyFont="1" applyBorder="1" applyAlignment="1" applyProtection="1">
      <alignment horizontal="center" vertical="center"/>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38" fontId="13" fillId="0" borderId="8" xfId="1" applyFont="1" applyFill="1" applyBorder="1" applyAlignment="1" applyProtection="1">
      <alignment horizontal="right" vertical="center"/>
      <protection locked="0"/>
    </xf>
    <xf numFmtId="38" fontId="121" fillId="0" borderId="53" xfId="1" applyFont="1" applyFill="1" applyBorder="1" applyAlignment="1" applyProtection="1">
      <alignment horizontal="center" vertical="center"/>
      <protection locked="0"/>
    </xf>
    <xf numFmtId="38" fontId="12" fillId="10" borderId="8" xfId="1" applyFont="1" applyFill="1" applyBorder="1" applyProtection="1">
      <alignment vertical="center"/>
      <protection hidden="1"/>
    </xf>
    <xf numFmtId="0" fontId="13" fillId="0" borderId="212" xfId="0" applyFont="1" applyBorder="1" applyAlignment="1">
      <alignment horizontal="left" vertical="center" wrapText="1"/>
    </xf>
    <xf numFmtId="0" fontId="59" fillId="7" borderId="171" xfId="2" applyFont="1" applyFill="1" applyBorder="1" applyProtection="1">
      <alignment vertical="center"/>
      <protection hidden="1"/>
    </xf>
    <xf numFmtId="0" fontId="75" fillId="0" borderId="0" xfId="0" applyFont="1">
      <alignment vertical="center"/>
    </xf>
    <xf numFmtId="0" fontId="121" fillId="0" borderId="27" xfId="0" applyFont="1" applyBorder="1" applyAlignment="1" applyProtection="1">
      <alignment horizontal="left" vertical="center" wrapText="1"/>
      <protection locked="0"/>
    </xf>
    <xf numFmtId="191" fontId="85" fillId="0" borderId="29" xfId="0" applyNumberFormat="1" applyFont="1" applyBorder="1" applyAlignment="1" applyProtection="1">
      <alignment horizontal="center" vertical="center"/>
      <protection hidden="1"/>
    </xf>
    <xf numFmtId="191" fontId="12" fillId="0" borderId="27" xfId="0" applyNumberFormat="1" applyFont="1" applyBorder="1" applyAlignment="1" applyProtection="1">
      <alignment horizontal="center" vertical="center"/>
      <protection locked="0"/>
    </xf>
    <xf numFmtId="0" fontId="51" fillId="0" borderId="8"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51" fillId="0" borderId="8" xfId="0" applyFont="1" applyBorder="1" applyAlignment="1" applyProtection="1">
      <alignment horizontal="center" vertical="center" wrapText="1"/>
      <protection locked="0"/>
    </xf>
    <xf numFmtId="38" fontId="51" fillId="0" borderId="53" xfId="1" applyFont="1" applyFill="1" applyBorder="1" applyAlignment="1" applyProtection="1">
      <alignment horizontal="center" vertical="center"/>
      <protection locked="0"/>
    </xf>
    <xf numFmtId="0" fontId="51" fillId="0" borderId="27" xfId="0" applyFont="1" applyBorder="1" applyAlignment="1" applyProtection="1">
      <alignment horizontal="left" vertical="center" wrapText="1"/>
      <protection locked="0"/>
    </xf>
    <xf numFmtId="0" fontId="12" fillId="8" borderId="149" xfId="0" applyFont="1" applyFill="1" applyBorder="1" applyAlignment="1">
      <alignment horizontal="center" vertical="center"/>
    </xf>
    <xf numFmtId="0" fontId="12" fillId="8" borderId="154" xfId="0" applyFont="1" applyFill="1" applyBorder="1">
      <alignment vertical="center"/>
    </xf>
    <xf numFmtId="38" fontId="12" fillId="8" borderId="151" xfId="0" applyNumberFormat="1" applyFont="1" applyFill="1" applyBorder="1" applyProtection="1">
      <alignment vertical="center"/>
      <protection hidden="1"/>
    </xf>
    <xf numFmtId="0" fontId="12" fillId="8" borderId="172" xfId="0" applyFont="1" applyFill="1" applyBorder="1">
      <alignment vertical="center"/>
    </xf>
    <xf numFmtId="0" fontId="27" fillId="7" borderId="173" xfId="0" applyFont="1" applyFill="1" applyBorder="1">
      <alignment vertical="center"/>
    </xf>
    <xf numFmtId="0" fontId="82" fillId="0" borderId="0" xfId="2" applyFont="1" applyAlignment="1">
      <alignment horizontal="right" vertical="center"/>
    </xf>
    <xf numFmtId="0" fontId="90" fillId="0" borderId="0" xfId="0" applyFont="1">
      <alignment vertical="center"/>
    </xf>
    <xf numFmtId="38" fontId="27" fillId="0" borderId="0" xfId="1" applyFont="1" applyFill="1" applyBorder="1" applyProtection="1">
      <alignment vertical="center"/>
      <protection locked="0"/>
    </xf>
    <xf numFmtId="38" fontId="13" fillId="0" borderId="53" xfId="1" applyFont="1" applyFill="1" applyBorder="1" applyAlignment="1" applyProtection="1">
      <alignment horizontal="center" vertical="center"/>
      <protection locked="0"/>
    </xf>
    <xf numFmtId="0" fontId="13" fillId="0" borderId="176" xfId="0" applyFont="1" applyBorder="1" applyAlignment="1" applyProtection="1">
      <alignment horizontal="left" vertical="center" wrapText="1"/>
      <protection locked="0"/>
    </xf>
    <xf numFmtId="38" fontId="12" fillId="0" borderId="53" xfId="1" applyFont="1" applyFill="1" applyBorder="1" applyAlignment="1" applyProtection="1">
      <alignment horizontal="center" vertical="center"/>
      <protection locked="0"/>
    </xf>
    <xf numFmtId="0" fontId="51" fillId="0" borderId="176" xfId="0" applyFont="1" applyBorder="1" applyAlignment="1" applyProtection="1">
      <alignment horizontal="left" vertical="center" wrapText="1"/>
      <protection locked="0"/>
    </xf>
    <xf numFmtId="0" fontId="12" fillId="8" borderId="132" xfId="0" applyFont="1" applyFill="1" applyBorder="1">
      <alignment vertical="center"/>
    </xf>
    <xf numFmtId="0" fontId="90" fillId="8" borderId="29" xfId="0" applyFont="1" applyFill="1" applyBorder="1" applyAlignment="1">
      <alignment horizontal="center" vertical="center" wrapText="1"/>
    </xf>
    <xf numFmtId="38" fontId="27" fillId="0" borderId="29" xfId="1" applyFont="1" applyFill="1" applyBorder="1" applyAlignment="1" applyProtection="1">
      <alignment horizontal="center" vertical="center" wrapText="1"/>
      <protection locked="0"/>
    </xf>
    <xf numFmtId="38" fontId="27" fillId="0" borderId="29" xfId="1" applyFont="1" applyFill="1" applyBorder="1" applyAlignment="1" applyProtection="1">
      <alignment vertical="center" wrapText="1"/>
      <protection locked="0"/>
    </xf>
    <xf numFmtId="0" fontId="44" fillId="7" borderId="178" xfId="2" applyFont="1" applyFill="1" applyBorder="1">
      <alignment vertical="center"/>
    </xf>
    <xf numFmtId="0" fontId="81" fillId="0" borderId="0" xfId="0" applyFont="1" applyAlignment="1"/>
    <xf numFmtId="0" fontId="90" fillId="0" borderId="29" xfId="0" applyFont="1" applyBorder="1" applyAlignment="1" applyProtection="1">
      <alignment horizontal="center" vertical="center" wrapText="1"/>
      <protection locked="0"/>
    </xf>
    <xf numFmtId="38" fontId="90" fillId="0" borderId="29" xfId="1" applyFont="1" applyFill="1" applyBorder="1" applyAlignment="1" applyProtection="1">
      <alignment vertical="center" wrapText="1"/>
      <protection locked="0"/>
    </xf>
    <xf numFmtId="0" fontId="29" fillId="0" borderId="0" xfId="2" applyFont="1">
      <alignment vertical="center"/>
    </xf>
    <xf numFmtId="0" fontId="28" fillId="0" borderId="83" xfId="2" applyFont="1" applyBorder="1">
      <alignment vertical="center"/>
    </xf>
    <xf numFmtId="0" fontId="8" fillId="0" borderId="0" xfId="2" applyFont="1">
      <alignment vertical="center"/>
    </xf>
    <xf numFmtId="0" fontId="29" fillId="0" borderId="83" xfId="2" applyFont="1" applyBorder="1" applyAlignment="1">
      <alignment horizontal="right" vertical="center"/>
    </xf>
    <xf numFmtId="0" fontId="57" fillId="0" borderId="0" xfId="2" applyFont="1">
      <alignment vertical="center"/>
    </xf>
    <xf numFmtId="0" fontId="28" fillId="0" borderId="87" xfId="2" applyFont="1" applyBorder="1" applyAlignment="1">
      <alignment horizontal="center" vertical="center" wrapText="1" shrinkToFit="1"/>
    </xf>
    <xf numFmtId="0" fontId="28" fillId="0" borderId="87" xfId="2" applyFont="1" applyBorder="1" applyAlignment="1">
      <alignment horizontal="center" vertical="center"/>
    </xf>
    <xf numFmtId="0" fontId="48" fillId="0" borderId="0" xfId="2" applyFont="1">
      <alignment vertical="center"/>
    </xf>
    <xf numFmtId="13" fontId="13" fillId="0" borderId="52" xfId="1" applyNumberFormat="1" applyFont="1" applyFill="1" applyBorder="1" applyAlignment="1" applyProtection="1">
      <alignment horizontal="center" vertical="center"/>
      <protection locked="0"/>
    </xf>
    <xf numFmtId="13" fontId="13" fillId="0" borderId="0" xfId="1" applyNumberFormat="1" applyFont="1" applyFill="1" applyBorder="1" applyAlignment="1" applyProtection="1">
      <alignment horizontal="right" vertical="center"/>
      <protection locked="0"/>
    </xf>
    <xf numFmtId="38" fontId="123" fillId="0" borderId="8" xfId="1" applyFont="1" applyBorder="1" applyAlignment="1" applyProtection="1">
      <alignment horizontal="right" vertical="center"/>
      <protection locked="0"/>
    </xf>
    <xf numFmtId="38" fontId="124" fillId="0" borderId="53" xfId="1" applyFont="1" applyBorder="1" applyAlignment="1" applyProtection="1">
      <alignment horizontal="center" vertical="center"/>
      <protection locked="0"/>
    </xf>
    <xf numFmtId="38" fontId="13" fillId="0" borderId="33" xfId="1" applyFont="1" applyFill="1" applyBorder="1" applyAlignment="1" applyProtection="1">
      <alignment horizontal="right" vertical="center"/>
      <protection locked="0"/>
    </xf>
    <xf numFmtId="177" fontId="13" fillId="0" borderId="33" xfId="2" applyNumberFormat="1" applyFont="1" applyBorder="1" applyAlignment="1" applyProtection="1">
      <alignment horizontal="left" vertical="center"/>
      <protection locked="0"/>
    </xf>
    <xf numFmtId="177" fontId="13" fillId="0" borderId="56" xfId="2" applyNumberFormat="1" applyFont="1" applyBorder="1" applyAlignment="1" applyProtection="1">
      <alignment horizontal="left" vertical="center"/>
      <protection locked="0"/>
    </xf>
    <xf numFmtId="38" fontId="13" fillId="0" borderId="56" xfId="1" applyFont="1" applyFill="1" applyBorder="1" applyAlignment="1" applyProtection="1">
      <alignment horizontal="right" vertical="center"/>
      <protection locked="0"/>
    </xf>
    <xf numFmtId="38" fontId="13" fillId="0" borderId="32" xfId="1" applyFont="1" applyFill="1" applyBorder="1" applyAlignment="1" applyProtection="1">
      <alignment horizontal="right" vertical="center"/>
      <protection locked="0"/>
    </xf>
    <xf numFmtId="38" fontId="125" fillId="0" borderId="29" xfId="1" applyFont="1" applyFill="1" applyBorder="1" applyProtection="1">
      <alignment vertical="center"/>
      <protection locked="0"/>
    </xf>
    <xf numFmtId="0" fontId="7" fillId="0" borderId="0" xfId="2" applyFont="1" applyBorder="1" applyAlignment="1" applyProtection="1">
      <alignment horizontal="left" vertical="center"/>
    </xf>
    <xf numFmtId="0" fontId="8" fillId="4" borderId="29" xfId="2" applyFont="1" applyFill="1" applyBorder="1" applyAlignment="1" applyProtection="1">
      <alignment horizontal="center" vertical="center"/>
    </xf>
    <xf numFmtId="38" fontId="4" fillId="3" borderId="29" xfId="3" quotePrefix="1" applyFont="1" applyFill="1" applyBorder="1" applyAlignment="1" applyProtection="1">
      <alignment horizontal="right" vertical="center"/>
      <protection hidden="1"/>
    </xf>
    <xf numFmtId="38" fontId="4" fillId="3" borderId="29" xfId="3" applyFont="1" applyFill="1" applyBorder="1" applyAlignment="1" applyProtection="1">
      <alignment horizontal="right" vertical="center"/>
      <protection hidden="1"/>
    </xf>
    <xf numFmtId="38" fontId="4" fillId="3" borderId="11" xfId="3" applyFont="1" applyFill="1" applyBorder="1" applyAlignment="1" applyProtection="1">
      <alignment horizontal="right" vertical="center"/>
      <protection hidden="1"/>
    </xf>
    <xf numFmtId="0" fontId="8" fillId="4" borderId="29" xfId="2" applyFont="1" applyFill="1" applyBorder="1" applyAlignment="1" applyProtection="1">
      <alignment horizontal="center" vertical="center" shrinkToFit="1"/>
    </xf>
    <xf numFmtId="176" fontId="4" fillId="3" borderId="12" xfId="2" applyNumberFormat="1" applyFont="1" applyFill="1" applyBorder="1" applyAlignment="1" applyProtection="1">
      <alignment horizontal="center" vertical="center"/>
      <protection hidden="1"/>
    </xf>
    <xf numFmtId="0" fontId="8" fillId="0" borderId="12" xfId="0" applyFont="1" applyBorder="1" applyAlignment="1" applyProtection="1">
      <alignment horizontal="center" vertical="center"/>
    </xf>
    <xf numFmtId="0" fontId="4" fillId="3" borderId="12" xfId="2" applyNumberFormat="1" applyFont="1" applyFill="1" applyBorder="1" applyAlignment="1" applyProtection="1">
      <alignment horizontal="center" vertical="center"/>
      <protection hidden="1"/>
    </xf>
    <xf numFmtId="0" fontId="8" fillId="0" borderId="12" xfId="0" applyNumberFormat="1" applyFont="1" applyBorder="1" applyAlignment="1" applyProtection="1">
      <alignment horizontal="center" vertical="center"/>
    </xf>
    <xf numFmtId="0" fontId="4" fillId="4" borderId="29" xfId="2" applyFont="1" applyFill="1" applyBorder="1" applyAlignment="1" applyProtection="1">
      <alignment horizontal="center" vertical="center" wrapText="1"/>
    </xf>
    <xf numFmtId="0" fontId="9" fillId="12" borderId="11" xfId="2" applyFont="1" applyFill="1" applyBorder="1" applyAlignment="1" applyProtection="1">
      <alignment horizontal="center" vertical="center"/>
      <protection locked="0"/>
    </xf>
    <xf numFmtId="0" fontId="9" fillId="12" borderId="12" xfId="2" applyFont="1" applyFill="1" applyBorder="1" applyAlignment="1" applyProtection="1">
      <alignment horizontal="center" vertical="center"/>
      <protection locked="0"/>
    </xf>
    <xf numFmtId="0" fontId="9" fillId="12" borderId="13" xfId="2" applyFont="1" applyFill="1" applyBorder="1" applyAlignment="1" applyProtection="1">
      <alignment horizontal="center" vertical="center"/>
      <protection locked="0"/>
    </xf>
    <xf numFmtId="0" fontId="7" fillId="0" borderId="92" xfId="2" applyFont="1" applyBorder="1" applyAlignment="1" applyProtection="1">
      <alignment vertical="center"/>
    </xf>
    <xf numFmtId="0" fontId="7" fillId="0" borderId="93" xfId="2" applyFont="1" applyBorder="1" applyAlignment="1" applyProtection="1">
      <alignment vertical="center"/>
    </xf>
    <xf numFmtId="0" fontId="7" fillId="0" borderId="101" xfId="2" applyFont="1" applyBorder="1" applyAlignment="1" applyProtection="1">
      <alignment vertical="center"/>
    </xf>
    <xf numFmtId="0" fontId="34" fillId="0" borderId="94" xfId="2" applyFont="1" applyBorder="1" applyAlignment="1" applyProtection="1">
      <alignment vertical="center"/>
    </xf>
    <xf numFmtId="0" fontId="34" fillId="0" borderId="95" xfId="2" applyFont="1" applyBorder="1" applyAlignment="1" applyProtection="1">
      <alignment vertical="center"/>
    </xf>
    <xf numFmtId="0" fontId="34" fillId="0" borderId="100" xfId="2" applyFont="1" applyBorder="1" applyAlignment="1" applyProtection="1">
      <alignment vertical="center"/>
    </xf>
    <xf numFmtId="0" fontId="9" fillId="12" borderId="104" xfId="2" applyFont="1" applyFill="1" applyBorder="1" applyAlignment="1" applyProtection="1">
      <alignment horizontal="center" vertical="center"/>
      <protection locked="0"/>
    </xf>
    <xf numFmtId="0" fontId="9" fillId="12" borderId="95" xfId="2" applyFont="1" applyFill="1" applyBorder="1" applyAlignment="1" applyProtection="1">
      <alignment horizontal="center" vertical="center"/>
      <protection locked="0"/>
    </xf>
    <xf numFmtId="0" fontId="9" fillId="12" borderId="96" xfId="2" applyFont="1" applyFill="1" applyBorder="1" applyAlignment="1" applyProtection="1">
      <alignment horizontal="center" vertical="center"/>
      <protection locked="0"/>
    </xf>
    <xf numFmtId="0" fontId="9" fillId="12" borderId="107" xfId="2" applyFont="1" applyFill="1" applyBorder="1" applyAlignment="1" applyProtection="1">
      <alignment horizontal="center" vertical="center"/>
      <protection locked="0"/>
    </xf>
    <xf numFmtId="0" fontId="9" fillId="12" borderId="97" xfId="2" applyFont="1" applyFill="1" applyBorder="1" applyAlignment="1" applyProtection="1">
      <alignment horizontal="center" vertical="center"/>
      <protection locked="0"/>
    </xf>
    <xf numFmtId="0" fontId="9" fillId="12" borderId="98" xfId="2" applyFont="1" applyFill="1" applyBorder="1" applyAlignment="1" applyProtection="1">
      <alignment horizontal="center" vertical="center"/>
      <protection locked="0"/>
    </xf>
    <xf numFmtId="0" fontId="9" fillId="12" borderId="110" xfId="2" applyFont="1" applyFill="1" applyBorder="1" applyAlignment="1" applyProtection="1">
      <alignment horizontal="center" vertical="center"/>
      <protection locked="0"/>
    </xf>
    <xf numFmtId="0" fontId="9" fillId="12" borderId="93" xfId="2" applyFont="1" applyFill="1" applyBorder="1" applyAlignment="1" applyProtection="1">
      <alignment horizontal="center" vertical="center"/>
      <protection locked="0"/>
    </xf>
    <xf numFmtId="0" fontId="9" fillId="12" borderId="99" xfId="2" applyFont="1" applyFill="1" applyBorder="1" applyAlignment="1" applyProtection="1">
      <alignment horizontal="center" vertical="center"/>
      <protection locked="0"/>
    </xf>
    <xf numFmtId="0" fontId="7" fillId="0" borderId="94" xfId="2" applyFont="1" applyBorder="1" applyAlignment="1" applyProtection="1">
      <alignment vertical="center"/>
    </xf>
    <xf numFmtId="0" fontId="7" fillId="0" borderId="95" xfId="2" applyFont="1" applyBorder="1" applyAlignment="1" applyProtection="1">
      <alignment vertical="center"/>
    </xf>
    <xf numFmtId="0" fontId="7" fillId="0" borderId="100" xfId="2" applyFont="1" applyBorder="1" applyAlignment="1" applyProtection="1">
      <alignment vertical="center"/>
    </xf>
    <xf numFmtId="0" fontId="4" fillId="0" borderId="102" xfId="2" applyFont="1" applyBorder="1" applyAlignment="1" applyProtection="1">
      <alignment horizontal="center" vertical="center"/>
    </xf>
    <xf numFmtId="0" fontId="4" fillId="0" borderId="91" xfId="2" applyFont="1" applyBorder="1" applyAlignment="1" applyProtection="1">
      <alignment horizontal="center" vertical="center"/>
    </xf>
    <xf numFmtId="0" fontId="4" fillId="0" borderId="103" xfId="2" applyFont="1" applyBorder="1" applyAlignment="1" applyProtection="1">
      <alignment horizontal="center" vertical="center"/>
    </xf>
    <xf numFmtId="0" fontId="4" fillId="0" borderId="105" xfId="2" applyFont="1" applyBorder="1" applyAlignment="1" applyProtection="1">
      <alignment horizontal="center" vertical="center"/>
    </xf>
    <xf numFmtId="0" fontId="4" fillId="0" borderId="89" xfId="2" applyFont="1" applyBorder="1" applyAlignment="1" applyProtection="1">
      <alignment horizontal="center" vertical="center"/>
    </xf>
    <xf numFmtId="0" fontId="4" fillId="0" borderId="106" xfId="2" applyFont="1" applyBorder="1" applyAlignment="1" applyProtection="1">
      <alignment horizontal="center" vertical="center"/>
    </xf>
    <xf numFmtId="0" fontId="4" fillId="0" borderId="108" xfId="2" applyFont="1" applyBorder="1" applyAlignment="1" applyProtection="1">
      <alignment horizontal="center" vertical="center"/>
    </xf>
    <xf numFmtId="0" fontId="4" fillId="0" borderId="90" xfId="2" applyFont="1" applyBorder="1" applyAlignment="1" applyProtection="1">
      <alignment horizontal="center" vertical="center"/>
    </xf>
    <xf numFmtId="0" fontId="4" fillId="0" borderId="109" xfId="2" applyFont="1" applyBorder="1" applyAlignment="1" applyProtection="1">
      <alignment horizontal="center" vertical="center"/>
    </xf>
    <xf numFmtId="0" fontId="4" fillId="0" borderId="102" xfId="2" applyFont="1" applyBorder="1" applyAlignment="1" applyProtection="1">
      <alignment horizontal="center" vertical="center" wrapText="1"/>
    </xf>
    <xf numFmtId="0" fontId="4" fillId="0" borderId="91" xfId="2" applyFont="1" applyBorder="1" applyAlignment="1" applyProtection="1">
      <alignment horizontal="center" vertical="center" wrapText="1"/>
    </xf>
    <xf numFmtId="0" fontId="4" fillId="0" borderId="103" xfId="2" applyFont="1" applyBorder="1" applyAlignment="1" applyProtection="1">
      <alignment horizontal="center" vertical="center" wrapText="1"/>
    </xf>
    <xf numFmtId="0" fontId="4" fillId="0" borderId="105" xfId="2" applyFont="1" applyBorder="1" applyAlignment="1" applyProtection="1">
      <alignment horizontal="center" vertical="center" wrapText="1"/>
    </xf>
    <xf numFmtId="0" fontId="4" fillId="0" borderId="89" xfId="2" applyFont="1" applyBorder="1" applyAlignment="1" applyProtection="1">
      <alignment horizontal="center" vertical="center" wrapText="1"/>
    </xf>
    <xf numFmtId="0" fontId="4" fillId="0" borderId="106" xfId="2" applyFont="1" applyBorder="1" applyAlignment="1" applyProtection="1">
      <alignment horizontal="center" vertical="center" wrapText="1"/>
    </xf>
    <xf numFmtId="0" fontId="4" fillId="0" borderId="108" xfId="2" applyFont="1" applyBorder="1" applyAlignment="1" applyProtection="1">
      <alignment horizontal="center" vertical="center" wrapText="1"/>
    </xf>
    <xf numFmtId="0" fontId="4" fillId="0" borderId="90" xfId="2" applyFont="1" applyBorder="1" applyAlignment="1" applyProtection="1">
      <alignment horizontal="center" vertical="center" wrapText="1"/>
    </xf>
    <xf numFmtId="0" fontId="4" fillId="0" borderId="109" xfId="2" applyFont="1" applyBorder="1" applyAlignment="1" applyProtection="1">
      <alignment horizontal="center" vertical="center" wrapText="1"/>
    </xf>
    <xf numFmtId="0" fontId="7" fillId="0" borderId="0" xfId="2" applyFont="1" applyAlignment="1" applyProtection="1">
      <alignment horizontal="center" vertical="center"/>
    </xf>
    <xf numFmtId="0" fontId="8" fillId="3" borderId="12" xfId="2" applyFont="1" applyFill="1" applyBorder="1" applyAlignment="1" applyProtection="1">
      <alignment horizontal="center" vertical="center"/>
      <protection hidden="1"/>
    </xf>
    <xf numFmtId="0" fontId="8" fillId="3" borderId="13" xfId="2" applyFont="1" applyFill="1" applyBorder="1" applyAlignment="1" applyProtection="1">
      <alignment horizontal="center" vertical="center"/>
      <protection hidden="1"/>
    </xf>
    <xf numFmtId="0" fontId="8" fillId="3" borderId="11" xfId="2" applyFont="1" applyFill="1" applyBorder="1" applyAlignment="1" applyProtection="1">
      <alignment horizontal="center" vertical="center"/>
      <protection hidden="1"/>
    </xf>
    <xf numFmtId="0" fontId="4" fillId="4" borderId="29" xfId="2" applyFont="1" applyFill="1" applyBorder="1" applyAlignment="1" applyProtection="1">
      <alignment horizontal="center" vertical="center"/>
    </xf>
    <xf numFmtId="0" fontId="7" fillId="4" borderId="11" xfId="2" applyFont="1" applyFill="1" applyBorder="1" applyAlignment="1" applyProtection="1">
      <alignment horizontal="center" vertical="center"/>
    </xf>
    <xf numFmtId="0" fontId="7" fillId="4" borderId="12" xfId="2" applyFont="1" applyFill="1" applyBorder="1" applyAlignment="1" applyProtection="1">
      <alignment horizontal="center" vertical="center"/>
    </xf>
    <xf numFmtId="0" fontId="7" fillId="4" borderId="13" xfId="2" applyFont="1" applyFill="1" applyBorder="1" applyAlignment="1" applyProtection="1">
      <alignment horizontal="center" vertical="center"/>
    </xf>
    <xf numFmtId="0" fontId="4" fillId="3" borderId="8" xfId="2" applyFont="1" applyFill="1" applyBorder="1" applyAlignment="1" applyProtection="1">
      <alignment horizontal="left" vertical="center" shrinkToFit="1"/>
      <protection hidden="1"/>
    </xf>
    <xf numFmtId="0" fontId="4" fillId="3" borderId="6" xfId="2" applyFont="1" applyFill="1" applyBorder="1" applyAlignment="1" applyProtection="1">
      <alignment horizontal="left" vertical="center" shrinkToFit="1"/>
      <protection hidden="1"/>
    </xf>
    <xf numFmtId="0" fontId="4" fillId="3" borderId="7" xfId="2" applyFont="1" applyFill="1" applyBorder="1" applyAlignment="1" applyProtection="1">
      <alignment horizontal="left" vertical="center" shrinkToFit="1"/>
      <protection hidden="1"/>
    </xf>
    <xf numFmtId="0" fontId="28" fillId="0" borderId="4" xfId="0" applyFont="1" applyBorder="1" applyAlignment="1" applyProtection="1">
      <alignment vertical="center"/>
    </xf>
    <xf numFmtId="0" fontId="28" fillId="0" borderId="5" xfId="0" applyFont="1" applyBorder="1" applyAlignment="1" applyProtection="1">
      <alignment vertical="center"/>
    </xf>
    <xf numFmtId="0" fontId="28" fillId="0" borderId="9" xfId="0" applyFont="1" applyBorder="1" applyAlignment="1" applyProtection="1">
      <alignment vertical="center"/>
    </xf>
    <xf numFmtId="0" fontId="4" fillId="0" borderId="2" xfId="2"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10"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9" xfId="0" applyFont="1" applyBorder="1" applyAlignment="1" applyProtection="1">
      <alignment horizontal="center" vertical="center"/>
    </xf>
    <xf numFmtId="0" fontId="4" fillId="0" borderId="11" xfId="2"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3" xfId="0" applyFont="1" applyBorder="1" applyAlignment="1" applyProtection="1">
      <alignment horizontal="center" vertical="center"/>
    </xf>
    <xf numFmtId="0" fontId="4" fillId="3" borderId="11" xfId="2" applyFont="1" applyFill="1" applyBorder="1" applyAlignment="1" applyProtection="1">
      <alignment horizontal="left" vertical="center" shrinkToFit="1"/>
      <protection hidden="1"/>
    </xf>
    <xf numFmtId="0" fontId="4" fillId="3" borderId="12" xfId="2" applyFont="1" applyFill="1" applyBorder="1" applyAlignment="1" applyProtection="1">
      <alignment horizontal="left" vertical="center" shrinkToFit="1"/>
      <protection hidden="1"/>
    </xf>
    <xf numFmtId="0" fontId="4" fillId="3" borderId="13" xfId="2" applyFont="1" applyFill="1" applyBorder="1" applyAlignment="1" applyProtection="1">
      <alignment horizontal="left" vertical="center" shrinkToFit="1"/>
      <protection hidden="1"/>
    </xf>
    <xf numFmtId="0" fontId="4" fillId="0" borderId="4" xfId="2" applyFont="1" applyBorder="1" applyAlignment="1" applyProtection="1">
      <alignment horizontal="center" vertical="center"/>
    </xf>
    <xf numFmtId="0" fontId="4" fillId="3" borderId="4" xfId="2" applyFont="1" applyFill="1" applyBorder="1" applyAlignment="1" applyProtection="1">
      <alignment horizontal="left" vertical="center" shrinkToFit="1"/>
      <protection hidden="1"/>
    </xf>
    <xf numFmtId="0" fontId="4" fillId="3" borderId="5" xfId="2" applyFont="1" applyFill="1" applyBorder="1" applyAlignment="1" applyProtection="1">
      <alignment horizontal="left" vertical="center" shrinkToFit="1"/>
      <protection hidden="1"/>
    </xf>
    <xf numFmtId="0" fontId="4" fillId="0" borderId="11" xfId="2" applyFont="1" applyBorder="1" applyAlignment="1" applyProtection="1">
      <alignment horizontal="center" vertical="center"/>
      <protection locked="0"/>
    </xf>
    <xf numFmtId="0" fontId="4" fillId="0" borderId="12" xfId="2" applyFont="1" applyBorder="1" applyAlignment="1" applyProtection="1">
      <alignment horizontal="center" vertical="center"/>
      <protection locked="0"/>
    </xf>
    <xf numFmtId="0" fontId="4" fillId="0" borderId="13" xfId="2" applyFont="1" applyBorder="1" applyAlignment="1" applyProtection="1">
      <alignment horizontal="center" vertical="center"/>
      <protection locked="0"/>
    </xf>
    <xf numFmtId="0" fontId="7" fillId="0" borderId="12" xfId="2" applyFont="1" applyBorder="1" applyAlignment="1" applyProtection="1">
      <alignment vertical="center"/>
    </xf>
    <xf numFmtId="0" fontId="76" fillId="0" borderId="0" xfId="2" applyFont="1" applyFill="1" applyBorder="1" applyAlignment="1" applyProtection="1">
      <alignment horizontal="left" vertical="center"/>
    </xf>
    <xf numFmtId="0" fontId="7" fillId="0" borderId="0" xfId="2" applyFont="1" applyFill="1" applyBorder="1" applyAlignment="1" applyProtection="1">
      <alignment horizontal="left" vertical="center"/>
    </xf>
    <xf numFmtId="0" fontId="6" fillId="0" borderId="0" xfId="2" applyFont="1" applyAlignment="1" applyProtection="1">
      <alignment horizontal="center" vertical="center"/>
    </xf>
    <xf numFmtId="0" fontId="4" fillId="0" borderId="8"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2" xfId="2" applyFont="1" applyBorder="1" applyAlignment="1" applyProtection="1">
      <alignment horizontal="center" vertical="center" wrapText="1"/>
    </xf>
    <xf numFmtId="0" fontId="4" fillId="0" borderId="0" xfId="2" applyFont="1" applyBorder="1" applyAlignment="1" applyProtection="1">
      <alignment horizontal="center" vertical="center" wrapText="1"/>
    </xf>
    <xf numFmtId="0" fontId="28" fillId="0" borderId="2" xfId="0" applyFont="1" applyBorder="1" applyAlignment="1" applyProtection="1">
      <alignment horizontal="center" vertical="center"/>
    </xf>
    <xf numFmtId="0" fontId="4" fillId="3" borderId="8" xfId="2" applyFont="1" applyFill="1" applyBorder="1" applyAlignment="1" applyProtection="1">
      <alignment horizontal="left" vertical="center" wrapText="1"/>
      <protection hidden="1"/>
    </xf>
    <xf numFmtId="0" fontId="4" fillId="3" borderId="6" xfId="2" applyFont="1" applyFill="1" applyBorder="1" applyAlignment="1" applyProtection="1">
      <alignment horizontal="left" vertical="center" wrapText="1"/>
      <protection hidden="1"/>
    </xf>
    <xf numFmtId="0" fontId="4" fillId="3" borderId="7" xfId="2" applyFont="1" applyFill="1" applyBorder="1" applyAlignment="1" applyProtection="1">
      <alignment horizontal="left" vertical="center" wrapText="1"/>
      <protection hidden="1"/>
    </xf>
    <xf numFmtId="0" fontId="4" fillId="3" borderId="2" xfId="2" applyFont="1" applyFill="1" applyBorder="1" applyAlignment="1" applyProtection="1">
      <alignment horizontal="left" vertical="center" wrapText="1"/>
      <protection hidden="1"/>
    </xf>
    <xf numFmtId="0" fontId="4" fillId="3" borderId="0" xfId="2" applyFont="1" applyFill="1" applyBorder="1" applyAlignment="1" applyProtection="1">
      <alignment horizontal="left" vertical="center" wrapText="1"/>
      <protection hidden="1"/>
    </xf>
    <xf numFmtId="0" fontId="4" fillId="3" borderId="10" xfId="2" applyFont="1" applyFill="1" applyBorder="1" applyAlignment="1" applyProtection="1">
      <alignment horizontal="left" vertical="center" wrapText="1"/>
      <protection hidden="1"/>
    </xf>
    <xf numFmtId="0" fontId="4" fillId="3" borderId="4" xfId="2" applyFont="1" applyFill="1" applyBorder="1" applyAlignment="1" applyProtection="1">
      <alignment horizontal="left" vertical="center" wrapText="1"/>
      <protection hidden="1"/>
    </xf>
    <xf numFmtId="0" fontId="4" fillId="3" borderId="5" xfId="2" applyFont="1" applyFill="1" applyBorder="1" applyAlignment="1" applyProtection="1">
      <alignment horizontal="left" vertical="center" wrapText="1"/>
      <protection hidden="1"/>
    </xf>
    <xf numFmtId="0" fontId="4" fillId="3" borderId="9" xfId="2" applyFont="1" applyFill="1" applyBorder="1" applyAlignment="1" applyProtection="1">
      <alignment horizontal="left" vertical="center" wrapText="1"/>
      <protection hidden="1"/>
    </xf>
    <xf numFmtId="0" fontId="4" fillId="0" borderId="8" xfId="2"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114" fillId="0" borderId="11" xfId="0" applyFont="1" applyBorder="1" applyAlignment="1" applyProtection="1">
      <alignment horizontal="left" vertical="center"/>
      <protection locked="0"/>
    </xf>
    <xf numFmtId="0" fontId="114" fillId="0" borderId="12" xfId="0" applyFont="1" applyBorder="1" applyAlignment="1" applyProtection="1">
      <alignment horizontal="left" vertical="center"/>
      <protection locked="0"/>
    </xf>
    <xf numFmtId="0" fontId="114" fillId="0" borderId="13" xfId="0" applyFont="1" applyBorder="1" applyAlignment="1" applyProtection="1">
      <alignment horizontal="left" vertical="center"/>
      <protection locked="0"/>
    </xf>
    <xf numFmtId="0" fontId="112" fillId="0" borderId="31" xfId="0" applyFont="1" applyFill="1" applyBorder="1" applyAlignment="1" applyProtection="1">
      <alignment horizontal="center" vertical="center"/>
      <protection locked="0"/>
    </xf>
    <xf numFmtId="0" fontId="22" fillId="4" borderId="27" xfId="0" applyFont="1" applyFill="1" applyBorder="1" applyAlignment="1" applyProtection="1">
      <alignment horizontal="center" vertical="center" wrapText="1"/>
    </xf>
    <xf numFmtId="0" fontId="112" fillId="0" borderId="15" xfId="0" applyFont="1" applyBorder="1" applyAlignment="1" applyProtection="1">
      <alignment horizontal="left" vertical="center" wrapText="1"/>
      <protection locked="0"/>
    </xf>
    <xf numFmtId="0" fontId="112" fillId="0" borderId="32" xfId="0" applyFont="1" applyBorder="1" applyAlignment="1" applyProtection="1">
      <alignment horizontal="left" vertical="center" wrapText="1"/>
      <protection locked="0"/>
    </xf>
    <xf numFmtId="0" fontId="112" fillId="0" borderId="16" xfId="0" applyFont="1" applyBorder="1" applyAlignment="1" applyProtection="1">
      <alignment horizontal="left" vertical="center" wrapText="1"/>
      <protection locked="0"/>
    </xf>
    <xf numFmtId="0" fontId="112" fillId="0" borderId="7" xfId="0" applyFont="1" applyBorder="1" applyAlignment="1" applyProtection="1">
      <alignment horizontal="left" vertical="center" wrapText="1"/>
      <protection locked="0"/>
    </xf>
    <xf numFmtId="0" fontId="112" fillId="0" borderId="27" xfId="0" applyFont="1" applyBorder="1" applyAlignment="1" applyProtection="1">
      <alignment horizontal="left" vertical="center" wrapText="1"/>
      <protection locked="0"/>
    </xf>
    <xf numFmtId="0" fontId="22" fillId="4" borderId="31" xfId="0" applyFont="1" applyFill="1" applyBorder="1" applyAlignment="1" applyProtection="1">
      <alignment horizontal="center" vertical="center" wrapText="1"/>
    </xf>
    <xf numFmtId="49" fontId="112" fillId="0" borderId="31" xfId="0" applyNumberFormat="1" applyFont="1" applyBorder="1" applyAlignment="1" applyProtection="1">
      <alignment horizontal="center" vertical="center"/>
      <protection locked="0"/>
    </xf>
    <xf numFmtId="0" fontId="22" fillId="4" borderId="29" xfId="0" applyFont="1" applyFill="1" applyBorder="1" applyAlignment="1" applyProtection="1">
      <alignment horizontal="center" vertical="center"/>
    </xf>
    <xf numFmtId="0" fontId="113" fillId="0" borderId="29" xfId="5" applyFont="1" applyBorder="1" applyAlignment="1" applyProtection="1">
      <alignment vertical="center" wrapText="1"/>
      <protection locked="0"/>
    </xf>
    <xf numFmtId="0" fontId="112" fillId="0" borderId="29" xfId="0" applyFont="1" applyBorder="1" applyAlignment="1" applyProtection="1">
      <alignment vertical="center" wrapText="1"/>
      <protection locked="0"/>
    </xf>
    <xf numFmtId="49" fontId="112" fillId="0" borderId="31" xfId="0" applyNumberFormat="1" applyFont="1" applyBorder="1" applyAlignment="1">
      <alignment horizontal="center" vertical="center"/>
    </xf>
    <xf numFmtId="0" fontId="16" fillId="4" borderId="29" xfId="0" applyFont="1" applyFill="1" applyBorder="1" applyAlignment="1" applyProtection="1">
      <alignment horizontal="center" vertical="center" wrapText="1"/>
    </xf>
    <xf numFmtId="0" fontId="16" fillId="0" borderId="15" xfId="0" applyFont="1" applyBorder="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12" fillId="0" borderId="33" xfId="0" applyFont="1" applyBorder="1" applyAlignment="1" applyProtection="1">
      <alignment horizontal="left" vertical="center" wrapText="1"/>
      <protection locked="0"/>
    </xf>
    <xf numFmtId="49" fontId="16" fillId="0" borderId="31" xfId="0" applyNumberFormat="1" applyFont="1" applyBorder="1" applyAlignment="1" applyProtection="1">
      <alignment horizontal="center" vertical="center"/>
      <protection locked="0"/>
    </xf>
    <xf numFmtId="0" fontId="16" fillId="4" borderId="29" xfId="0" applyFont="1" applyFill="1" applyBorder="1" applyAlignment="1" applyProtection="1">
      <alignment horizontal="left" vertical="center" wrapText="1"/>
    </xf>
    <xf numFmtId="0" fontId="22" fillId="4" borderId="29" xfId="0" applyFont="1" applyFill="1" applyBorder="1" applyAlignment="1" applyProtection="1">
      <alignment horizontal="center" vertical="center" wrapText="1"/>
    </xf>
    <xf numFmtId="0" fontId="22" fillId="4" borderId="27" xfId="0" applyFont="1" applyFill="1" applyBorder="1" applyAlignment="1" applyProtection="1">
      <alignment horizontal="center" vertical="center"/>
    </xf>
    <xf numFmtId="0" fontId="112" fillId="0" borderId="27" xfId="0" applyFont="1" applyBorder="1" applyAlignment="1">
      <alignment horizontal="center" vertical="center"/>
    </xf>
    <xf numFmtId="0" fontId="74" fillId="0" borderId="0" xfId="0" applyFont="1" applyAlignment="1" applyProtection="1">
      <alignment horizontal="center" vertical="center"/>
    </xf>
    <xf numFmtId="0" fontId="112" fillId="0" borderId="27" xfId="0" applyFont="1" applyBorder="1" applyAlignment="1" applyProtection="1">
      <alignment horizontal="center" vertical="center" wrapText="1"/>
      <protection locked="0"/>
    </xf>
    <xf numFmtId="0" fontId="112" fillId="0" borderId="27"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xf>
    <xf numFmtId="0" fontId="112" fillId="0" borderId="30" xfId="0" applyFont="1" applyBorder="1" applyAlignment="1" applyProtection="1">
      <alignment horizontal="center" vertical="center" wrapText="1"/>
      <protection locked="0"/>
    </xf>
    <xf numFmtId="0" fontId="112" fillId="0" borderId="30" xfId="0" applyFont="1" applyFill="1" applyBorder="1" applyAlignment="1" applyProtection="1">
      <alignment horizontal="center" vertical="center"/>
      <protection locked="0"/>
    </xf>
    <xf numFmtId="0" fontId="22" fillId="4" borderId="31" xfId="0" applyFont="1" applyFill="1" applyBorder="1" applyAlignment="1" applyProtection="1">
      <alignment horizontal="center" vertical="center"/>
    </xf>
    <xf numFmtId="0" fontId="112" fillId="0" borderId="31" xfId="0" applyFont="1" applyBorder="1" applyAlignment="1" applyProtection="1">
      <alignment horizontal="center" vertical="center" wrapText="1"/>
      <protection locked="0"/>
    </xf>
    <xf numFmtId="0" fontId="22" fillId="4" borderId="29" xfId="0" applyFont="1" applyFill="1" applyBorder="1" applyAlignment="1">
      <alignment horizontal="center" vertical="center" wrapText="1"/>
    </xf>
    <xf numFmtId="0" fontId="22" fillId="4" borderId="29" xfId="0" applyFont="1" applyFill="1" applyBorder="1" applyAlignment="1">
      <alignment horizontal="center" vertical="center"/>
    </xf>
    <xf numFmtId="0" fontId="112" fillId="0" borderId="29" xfId="0" applyFont="1" applyBorder="1" applyAlignment="1">
      <alignment horizontal="center" vertical="center" wrapText="1"/>
    </xf>
    <xf numFmtId="0" fontId="112" fillId="0" borderId="29" xfId="0" applyFont="1" applyBorder="1" applyAlignment="1">
      <alignment horizontal="center" vertical="center"/>
    </xf>
    <xf numFmtId="0" fontId="112" fillId="0" borderId="30" xfId="0" applyFont="1" applyBorder="1" applyAlignment="1">
      <alignment horizontal="center" vertical="center"/>
    </xf>
    <xf numFmtId="0" fontId="112" fillId="0" borderId="31" xfId="5" applyFont="1" applyBorder="1" applyAlignment="1" applyProtection="1">
      <alignment horizontal="left" vertical="center"/>
    </xf>
    <xf numFmtId="0" fontId="112" fillId="0" borderId="31" xfId="0" applyFont="1" applyBorder="1" applyAlignment="1">
      <alignment horizontal="left" vertical="center"/>
    </xf>
    <xf numFmtId="0" fontId="112" fillId="0" borderId="28" xfId="0" applyFont="1" applyBorder="1" applyAlignment="1">
      <alignment horizontal="left" vertical="center"/>
    </xf>
    <xf numFmtId="38" fontId="27" fillId="0" borderId="29" xfId="1" applyFont="1" applyBorder="1" applyAlignment="1" applyProtection="1">
      <alignment horizontal="right" vertical="center"/>
      <protection locked="0"/>
    </xf>
    <xf numFmtId="38" fontId="27" fillId="0" borderId="11" xfId="1" applyFont="1" applyBorder="1" applyAlignment="1" applyProtection="1">
      <alignment horizontal="right" vertical="center"/>
      <protection locked="0"/>
    </xf>
    <xf numFmtId="0" fontId="16" fillId="4" borderId="13" xfId="0" applyFont="1" applyFill="1" applyBorder="1" applyAlignment="1">
      <alignment horizontal="left" vertical="center"/>
    </xf>
    <xf numFmtId="0" fontId="16" fillId="4" borderId="29" xfId="0" applyFont="1" applyFill="1" applyBorder="1" applyAlignment="1">
      <alignment horizontal="left" vertical="center"/>
    </xf>
    <xf numFmtId="0" fontId="16" fillId="4" borderId="11" xfId="0" applyFont="1" applyFill="1" applyBorder="1" applyAlignment="1">
      <alignment horizontal="left" vertical="center"/>
    </xf>
    <xf numFmtId="0" fontId="18" fillId="0" borderId="29" xfId="5" applyFont="1" applyBorder="1" applyAlignment="1" applyProtection="1">
      <alignment horizontal="center" vertical="center"/>
    </xf>
    <xf numFmtId="0" fontId="16" fillId="4" borderId="29"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58" fontId="112" fillId="0" borderId="13" xfId="0" applyNumberFormat="1" applyFont="1" applyBorder="1" applyAlignment="1">
      <alignment horizontal="center" vertical="center"/>
    </xf>
    <xf numFmtId="38" fontId="112" fillId="0" borderId="8" xfId="1" applyFont="1" applyBorder="1" applyAlignment="1" applyProtection="1">
      <alignment horizontal="right" vertical="center"/>
      <protection locked="0"/>
    </xf>
    <xf numFmtId="38" fontId="112" fillId="0" borderId="6" xfId="1" applyFont="1" applyBorder="1" applyAlignment="1" applyProtection="1">
      <alignment horizontal="right" vertical="center"/>
      <protection locked="0"/>
    </xf>
    <xf numFmtId="38" fontId="112" fillId="0" borderId="4" xfId="1" applyFont="1" applyBorder="1" applyAlignment="1" applyProtection="1">
      <alignment horizontal="right" vertical="center"/>
      <protection locked="0"/>
    </xf>
    <xf numFmtId="38" fontId="112" fillId="0" borderId="5" xfId="1" applyFont="1" applyBorder="1" applyAlignment="1" applyProtection="1">
      <alignment horizontal="right" vertical="center"/>
      <protection locked="0"/>
    </xf>
    <xf numFmtId="0" fontId="16" fillId="4" borderId="7" xfId="0" applyFont="1" applyFill="1" applyBorder="1" applyAlignment="1" applyProtection="1">
      <alignment horizontal="center" vertical="center"/>
    </xf>
    <xf numFmtId="0" fontId="16" fillId="4" borderId="9" xfId="0" applyFont="1" applyFill="1" applyBorder="1" applyAlignment="1" applyProtection="1">
      <alignment horizontal="center" vertical="center"/>
    </xf>
    <xf numFmtId="38" fontId="16" fillId="0" borderId="29" xfId="1" applyFont="1" applyBorder="1" applyAlignment="1" applyProtection="1">
      <alignment horizontal="center" vertical="center"/>
    </xf>
    <xf numFmtId="38" fontId="16" fillId="0" borderId="11" xfId="1" applyFont="1" applyBorder="1" applyAlignment="1" applyProtection="1">
      <alignment horizontal="center" vertical="center"/>
    </xf>
    <xf numFmtId="38" fontId="16" fillId="4" borderId="29" xfId="1" applyFont="1" applyFill="1" applyBorder="1" applyAlignment="1" applyProtection="1">
      <alignment horizontal="center" vertical="center"/>
    </xf>
    <xf numFmtId="0" fontId="112" fillId="2" borderId="29" xfId="0" applyFont="1" applyFill="1" applyBorder="1" applyAlignment="1">
      <alignment horizontal="left" vertical="center" wrapText="1"/>
    </xf>
    <xf numFmtId="0" fontId="112" fillId="2" borderId="8" xfId="0" applyFont="1" applyFill="1" applyBorder="1" applyAlignment="1">
      <alignment horizontal="center" vertical="center"/>
    </xf>
    <xf numFmtId="0" fontId="112" fillId="2" borderId="6" xfId="0" applyFont="1" applyFill="1" applyBorder="1" applyAlignment="1">
      <alignment horizontal="center" vertical="center"/>
    </xf>
    <xf numFmtId="0" fontId="112" fillId="2" borderId="7" xfId="0" applyFont="1" applyFill="1" applyBorder="1" applyAlignment="1">
      <alignment horizontal="center" vertical="center"/>
    </xf>
    <xf numFmtId="0" fontId="112" fillId="2" borderId="23" xfId="0" applyFont="1" applyFill="1" applyBorder="1" applyAlignment="1">
      <alignment horizontal="center" vertical="center" wrapText="1"/>
    </xf>
    <xf numFmtId="0" fontId="112" fillId="2" borderId="26" xfId="0" applyFont="1" applyFill="1" applyBorder="1" applyAlignment="1">
      <alignment horizontal="center" vertical="center" wrapText="1"/>
    </xf>
    <xf numFmtId="0" fontId="112" fillId="0" borderId="47" xfId="0" applyFont="1" applyBorder="1" applyAlignment="1">
      <alignment horizontal="left" vertical="center" wrapText="1"/>
    </xf>
    <xf numFmtId="0" fontId="112" fillId="0" borderId="14" xfId="0" applyFont="1" applyBorder="1" applyAlignment="1">
      <alignment horizontal="left" vertical="center" wrapText="1"/>
    </xf>
    <xf numFmtId="0" fontId="112" fillId="0" borderId="15" xfId="0" applyFont="1" applyBorder="1" applyAlignment="1">
      <alignment horizontal="left" vertical="center" wrapText="1"/>
    </xf>
    <xf numFmtId="38" fontId="112" fillId="0" borderId="47" xfId="1" applyFont="1" applyBorder="1" applyAlignment="1" applyProtection="1">
      <alignment horizontal="right" vertical="center"/>
    </xf>
    <xf numFmtId="38" fontId="112" fillId="0" borderId="14" xfId="1" applyFont="1" applyBorder="1" applyAlignment="1" applyProtection="1">
      <alignment horizontal="right" vertical="center"/>
    </xf>
    <xf numFmtId="0" fontId="112" fillId="0" borderId="21" xfId="0" applyFont="1" applyBorder="1" applyAlignment="1">
      <alignment horizontal="left" vertical="center" wrapText="1"/>
    </xf>
    <xf numFmtId="0" fontId="112" fillId="0" borderId="18" xfId="0" applyFont="1" applyBorder="1" applyAlignment="1">
      <alignment horizontal="left" vertical="center" wrapText="1"/>
    </xf>
    <xf numFmtId="0" fontId="112" fillId="0" borderId="20" xfId="0" applyFont="1" applyBorder="1" applyAlignment="1">
      <alignment horizontal="left" vertical="center" wrapText="1"/>
    </xf>
    <xf numFmtId="38" fontId="112" fillId="0" borderId="21" xfId="1" applyFont="1" applyBorder="1" applyAlignment="1" applyProtection="1">
      <alignment horizontal="right" vertical="center"/>
    </xf>
    <xf numFmtId="38" fontId="112" fillId="0" borderId="18" xfId="1" applyFont="1" applyBorder="1" applyAlignment="1" applyProtection="1">
      <alignment horizontal="right" vertical="center"/>
    </xf>
    <xf numFmtId="0" fontId="112" fillId="0" borderId="22" xfId="0" applyFont="1" applyBorder="1" applyAlignment="1">
      <alignment horizontal="left" vertical="center" wrapText="1"/>
    </xf>
    <xf numFmtId="0" fontId="112" fillId="0" borderId="23" xfId="0" applyFont="1" applyBorder="1" applyAlignment="1">
      <alignment horizontal="left" vertical="center" wrapText="1"/>
    </xf>
    <xf numFmtId="0" fontId="112" fillId="0" borderId="26" xfId="0" applyFont="1" applyBorder="1" applyAlignment="1">
      <alignment horizontal="left" vertical="center" wrapText="1"/>
    </xf>
    <xf numFmtId="38" fontId="112" fillId="0" borderId="22" xfId="1" applyFont="1" applyBorder="1" applyAlignment="1" applyProtection="1">
      <alignment horizontal="right" vertical="center"/>
    </xf>
    <xf numFmtId="38" fontId="112" fillId="0" borderId="23" xfId="1" applyFont="1" applyBorder="1" applyAlignment="1" applyProtection="1">
      <alignment horizontal="right" vertical="center"/>
    </xf>
    <xf numFmtId="38" fontId="112" fillId="0" borderId="27" xfId="1" applyFont="1" applyFill="1" applyBorder="1" applyAlignment="1" applyProtection="1">
      <alignment horizontal="right" vertical="center"/>
    </xf>
    <xf numFmtId="38" fontId="112" fillId="0" borderId="8" xfId="1" applyFont="1" applyFill="1" applyBorder="1" applyAlignment="1" applyProtection="1">
      <alignment horizontal="right" vertical="center"/>
    </xf>
    <xf numFmtId="0" fontId="22" fillId="4" borderId="31" xfId="0" applyFont="1" applyFill="1" applyBorder="1" applyAlignment="1">
      <alignment horizontal="center" vertical="center"/>
    </xf>
    <xf numFmtId="38" fontId="112" fillId="0" borderId="31" xfId="1" applyFont="1" applyBorder="1" applyAlignment="1" applyProtection="1">
      <alignment horizontal="right" vertical="center"/>
    </xf>
    <xf numFmtId="0" fontId="16" fillId="4" borderId="29" xfId="0" applyFont="1" applyFill="1" applyBorder="1" applyAlignment="1">
      <alignment horizontal="center" vertical="center"/>
    </xf>
    <xf numFmtId="38" fontId="22" fillId="4" borderId="31" xfId="1" applyFont="1" applyFill="1" applyBorder="1" applyAlignment="1" applyProtection="1">
      <alignment horizontal="center" vertical="center"/>
    </xf>
    <xf numFmtId="0" fontId="112" fillId="0" borderId="29" xfId="0" applyFont="1" applyBorder="1" applyAlignment="1" applyProtection="1">
      <alignment horizontal="center" vertical="center"/>
      <protection locked="0"/>
    </xf>
    <xf numFmtId="0" fontId="112" fillId="0" borderId="11"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16" fillId="0" borderId="0"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12" fillId="0" borderId="29" xfId="0" applyFont="1" applyBorder="1" applyAlignment="1">
      <alignment horizontal="left" vertical="center" wrapText="1"/>
    </xf>
    <xf numFmtId="0" fontId="112" fillId="2" borderId="29" xfId="0" applyFont="1" applyFill="1" applyBorder="1" applyAlignment="1">
      <alignment horizontal="center" vertical="center"/>
    </xf>
    <xf numFmtId="0" fontId="112" fillId="0" borderId="13" xfId="0" applyFont="1" applyBorder="1" applyAlignment="1">
      <alignment horizontal="left" vertical="center"/>
    </xf>
    <xf numFmtId="0" fontId="112" fillId="0" borderId="29" xfId="0" applyFont="1" applyBorder="1" applyAlignment="1">
      <alignment horizontal="left" vertical="center"/>
    </xf>
    <xf numFmtId="0" fontId="22" fillId="4" borderId="29" xfId="0" applyFont="1" applyFill="1" applyBorder="1" applyAlignment="1" applyProtection="1">
      <alignment horizontal="center" vertical="center" textRotation="255" wrapText="1"/>
    </xf>
    <xf numFmtId="0" fontId="22" fillId="4" borderId="27" xfId="0" applyFont="1" applyFill="1" applyBorder="1" applyAlignment="1">
      <alignment horizontal="center" vertical="center"/>
    </xf>
    <xf numFmtId="38" fontId="112" fillId="0" borderId="27" xfId="1" applyFont="1" applyBorder="1" applyAlignment="1" applyProtection="1">
      <alignment horizontal="right" vertical="center"/>
    </xf>
    <xf numFmtId="38" fontId="112" fillId="0" borderId="8" xfId="1" applyFont="1" applyBorder="1" applyAlignment="1" applyProtection="1">
      <alignment horizontal="right" vertical="center"/>
    </xf>
    <xf numFmtId="38" fontId="22" fillId="4" borderId="27" xfId="1" applyFont="1" applyFill="1" applyBorder="1" applyAlignment="1" applyProtection="1">
      <alignment horizontal="center" vertical="center"/>
    </xf>
    <xf numFmtId="38" fontId="16" fillId="0" borderId="29" xfId="1" applyFont="1" applyBorder="1" applyAlignment="1" applyProtection="1">
      <alignment horizontal="right" vertical="center"/>
    </xf>
    <xf numFmtId="38" fontId="16" fillId="0" borderId="11" xfId="1" applyFont="1" applyBorder="1" applyAlignment="1" applyProtection="1">
      <alignment horizontal="right" vertical="center"/>
    </xf>
    <xf numFmtId="0" fontId="8" fillId="0" borderId="29" xfId="0" applyFont="1" applyBorder="1" applyAlignment="1" applyProtection="1">
      <alignment horizontal="center" vertical="center" wrapText="1"/>
      <protection locked="0"/>
    </xf>
    <xf numFmtId="0" fontId="4" fillId="0" borderId="0" xfId="0" applyFont="1" applyAlignment="1" applyProtection="1">
      <alignment vertical="center" wrapText="1"/>
    </xf>
    <xf numFmtId="0" fontId="4" fillId="0" borderId="5" xfId="0" applyFont="1" applyBorder="1" applyAlignment="1" applyProtection="1">
      <alignment vertical="center" wrapText="1"/>
    </xf>
    <xf numFmtId="0" fontId="27" fillId="0" borderId="11"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0" fontId="12"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115" fillId="0" borderId="11" xfId="0" applyFont="1" applyBorder="1" applyAlignment="1">
      <alignment horizontal="left" vertical="center" wrapText="1"/>
    </xf>
    <xf numFmtId="0" fontId="115" fillId="0" borderId="13" xfId="0" applyFont="1" applyBorder="1" applyAlignment="1">
      <alignment horizontal="left" vertical="center" wrapText="1"/>
    </xf>
    <xf numFmtId="0" fontId="8" fillId="0" borderId="11"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27" fillId="0" borderId="29" xfId="0" applyFont="1" applyBorder="1" applyAlignment="1" applyProtection="1">
      <alignment vertical="center" wrapText="1"/>
      <protection locked="0"/>
    </xf>
    <xf numFmtId="0" fontId="8" fillId="0" borderId="29" xfId="0" applyFont="1" applyBorder="1" applyAlignment="1" applyProtection="1">
      <alignment horizontal="center" vertical="center"/>
      <protection locked="0"/>
    </xf>
    <xf numFmtId="0" fontId="35" fillId="4" borderId="8" xfId="0" applyFont="1" applyFill="1" applyBorder="1" applyAlignment="1" applyProtection="1">
      <alignment horizontal="center" vertical="center" wrapText="1"/>
    </xf>
    <xf numFmtId="0" fontId="35" fillId="4" borderId="6" xfId="0" applyFont="1" applyFill="1" applyBorder="1" applyAlignment="1" applyProtection="1">
      <alignment horizontal="center" vertical="center" wrapText="1"/>
    </xf>
    <xf numFmtId="0" fontId="35" fillId="4" borderId="7" xfId="0" applyFont="1" applyFill="1" applyBorder="1" applyAlignment="1" applyProtection="1">
      <alignment horizontal="center" vertical="center" wrapText="1"/>
    </xf>
    <xf numFmtId="0" fontId="35" fillId="4" borderId="4" xfId="0" applyFont="1" applyFill="1" applyBorder="1" applyAlignment="1" applyProtection="1">
      <alignment horizontal="center" vertical="center" wrapText="1"/>
    </xf>
    <xf numFmtId="0" fontId="35" fillId="4" borderId="5" xfId="0" applyFont="1" applyFill="1" applyBorder="1" applyAlignment="1" applyProtection="1">
      <alignment horizontal="center" vertical="center" wrapText="1"/>
    </xf>
    <xf numFmtId="0" fontId="35" fillId="4" borderId="9" xfId="0" applyFont="1" applyFill="1" applyBorder="1" applyAlignment="1" applyProtection="1">
      <alignment horizontal="center" vertical="center" wrapText="1"/>
    </xf>
    <xf numFmtId="0" fontId="8" fillId="0" borderId="8"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8" fillId="3" borderId="8" xfId="0" applyFont="1" applyFill="1" applyBorder="1" applyAlignment="1" applyProtection="1">
      <alignment vertical="center" wrapText="1"/>
    </xf>
    <xf numFmtId="0" fontId="8" fillId="3" borderId="6"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8" fillId="3" borderId="9" xfId="0" applyFont="1" applyFill="1" applyBorder="1" applyAlignment="1" applyProtection="1">
      <alignment vertical="center" wrapText="1"/>
    </xf>
    <xf numFmtId="0" fontId="27" fillId="0" borderId="8" xfId="0" applyFont="1" applyBorder="1" applyAlignment="1" applyProtection="1">
      <alignment vertical="center" wrapText="1"/>
      <protection locked="0"/>
    </xf>
    <xf numFmtId="0" fontId="27" fillId="0" borderId="6" xfId="0" applyFont="1" applyBorder="1" applyAlignment="1" applyProtection="1">
      <alignment vertical="center" wrapText="1"/>
      <protection locked="0"/>
    </xf>
    <xf numFmtId="0" fontId="27" fillId="0" borderId="7" xfId="0" applyFont="1" applyBorder="1" applyAlignment="1" applyProtection="1">
      <alignment vertical="center" wrapText="1"/>
      <protection locked="0"/>
    </xf>
    <xf numFmtId="0" fontId="27" fillId="0" borderId="4"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0" fontId="27" fillId="0" borderId="9" xfId="0" applyFont="1" applyBorder="1" applyAlignment="1" applyProtection="1">
      <alignment vertical="center" wrapText="1"/>
      <protection locked="0"/>
    </xf>
    <xf numFmtId="0" fontId="35" fillId="4" borderId="29" xfId="0" applyFont="1" applyFill="1" applyBorder="1" applyAlignment="1" applyProtection="1">
      <alignment horizontal="center" vertical="center" wrapText="1"/>
    </xf>
    <xf numFmtId="0" fontId="8" fillId="0" borderId="29" xfId="0" applyNumberFormat="1" applyFont="1" applyFill="1" applyBorder="1" applyAlignment="1" applyProtection="1">
      <alignment horizontal="center" vertical="center" wrapText="1"/>
      <protection locked="0"/>
    </xf>
    <xf numFmtId="0" fontId="8" fillId="0" borderId="6" xfId="0" applyFont="1" applyBorder="1" applyAlignment="1" applyProtection="1">
      <alignment vertical="center"/>
    </xf>
    <xf numFmtId="0" fontId="8" fillId="0" borderId="0" xfId="0" applyFont="1" applyAlignment="1" applyProtection="1">
      <alignment vertical="center"/>
    </xf>
    <xf numFmtId="195" fontId="8" fillId="0" borderId="29" xfId="1" applyNumberFormat="1" applyFont="1" applyFill="1" applyBorder="1" applyAlignment="1" applyProtection="1">
      <alignment vertical="center"/>
      <protection locked="0"/>
    </xf>
    <xf numFmtId="0" fontId="4" fillId="0" borderId="0" xfId="0" applyFont="1" applyFill="1" applyAlignment="1" applyProtection="1">
      <alignment vertical="center" wrapText="1"/>
    </xf>
    <xf numFmtId="0" fontId="12" fillId="2" borderId="37" xfId="0" applyFont="1" applyFill="1" applyBorder="1" applyAlignment="1" applyProtection="1">
      <alignment horizontal="center" vertical="center"/>
    </xf>
    <xf numFmtId="0" fontId="12" fillId="4" borderId="44" xfId="0" applyFont="1" applyFill="1" applyBorder="1" applyAlignment="1" applyProtection="1">
      <alignment horizontal="center" vertical="center"/>
    </xf>
    <xf numFmtId="0" fontId="12" fillId="4" borderId="46" xfId="0" applyFont="1" applyFill="1" applyBorder="1" applyAlignment="1" applyProtection="1">
      <alignment horizontal="center" vertical="center"/>
    </xf>
    <xf numFmtId="0" fontId="12" fillId="4" borderId="42" xfId="0" applyFont="1" applyFill="1" applyBorder="1" applyAlignment="1" applyProtection="1">
      <alignment horizontal="center" vertical="center"/>
    </xf>
    <xf numFmtId="0" fontId="115"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12" fillId="0" borderId="0" xfId="0" applyFont="1" applyBorder="1" applyAlignment="1" applyProtection="1">
      <alignment vertical="center" wrapText="1"/>
    </xf>
    <xf numFmtId="0" fontId="29" fillId="4" borderId="8" xfId="7" applyFont="1" applyFill="1" applyBorder="1" applyAlignment="1" applyProtection="1">
      <alignment horizontal="left" vertical="center" wrapText="1"/>
    </xf>
    <xf numFmtId="0" fontId="29" fillId="4" borderId="6" xfId="7" applyFont="1" applyFill="1" applyBorder="1" applyAlignment="1" applyProtection="1">
      <alignment horizontal="left" vertical="center" wrapText="1"/>
    </xf>
    <xf numFmtId="0" fontId="29" fillId="4" borderId="7" xfId="7" applyFont="1" applyFill="1" applyBorder="1" applyAlignment="1" applyProtection="1">
      <alignment horizontal="left" vertical="center" wrapText="1"/>
    </xf>
    <xf numFmtId="0" fontId="77" fillId="4" borderId="2" xfId="7" applyFont="1" applyFill="1" applyBorder="1" applyAlignment="1" applyProtection="1">
      <alignment horizontal="center" vertical="center" wrapText="1"/>
    </xf>
    <xf numFmtId="0" fontId="77" fillId="4" borderId="0" xfId="7" applyFont="1" applyFill="1" applyAlignment="1" applyProtection="1">
      <alignment horizontal="center" vertical="center" wrapText="1"/>
    </xf>
    <xf numFmtId="0" fontId="77" fillId="4" borderId="10" xfId="7" applyFont="1" applyFill="1" applyBorder="1" applyAlignment="1" applyProtection="1">
      <alignment horizontal="center" vertical="center" wrapText="1"/>
    </xf>
    <xf numFmtId="0" fontId="13" fillId="4" borderId="4" xfId="7" applyFont="1" applyFill="1" applyBorder="1" applyAlignment="1" applyProtection="1">
      <alignment horizontal="right" vertical="center" wrapText="1"/>
      <protection hidden="1"/>
    </xf>
    <xf numFmtId="0" fontId="13" fillId="4" borderId="5" xfId="7" applyFont="1" applyFill="1" applyBorder="1" applyAlignment="1" applyProtection="1">
      <alignment horizontal="right" vertical="center" wrapText="1"/>
      <protection hidden="1"/>
    </xf>
    <xf numFmtId="0" fontId="13" fillId="4" borderId="9" xfId="7" applyFont="1" applyFill="1" applyBorder="1" applyAlignment="1" applyProtection="1">
      <alignment horizontal="right" vertical="center" wrapText="1"/>
      <protection hidden="1"/>
    </xf>
    <xf numFmtId="0" fontId="35" fillId="4" borderId="11" xfId="2" applyFont="1" applyFill="1" applyBorder="1" applyAlignment="1" applyProtection="1">
      <alignment horizontal="left" vertical="center" wrapText="1"/>
    </xf>
    <xf numFmtId="0" fontId="35" fillId="4" borderId="12" xfId="2" applyFont="1" applyFill="1" applyBorder="1" applyAlignment="1" applyProtection="1">
      <alignment horizontal="left" vertical="center" wrapText="1"/>
    </xf>
    <xf numFmtId="0" fontId="35" fillId="4" borderId="13" xfId="2" applyFont="1" applyFill="1" applyBorder="1" applyAlignment="1" applyProtection="1">
      <alignment horizontal="left" vertical="center" wrapText="1"/>
    </xf>
    <xf numFmtId="0" fontId="77" fillId="4" borderId="11" xfId="7" applyFont="1" applyFill="1" applyBorder="1" applyAlignment="1" applyProtection="1">
      <alignment horizontal="center" vertical="center" wrapText="1"/>
    </xf>
    <xf numFmtId="0" fontId="77" fillId="4" borderId="12" xfId="7" applyFont="1" applyFill="1" applyBorder="1" applyAlignment="1" applyProtection="1">
      <alignment horizontal="center" vertical="center" wrapText="1"/>
    </xf>
    <xf numFmtId="0" fontId="77" fillId="4" borderId="13" xfId="7" applyFont="1" applyFill="1" applyBorder="1" applyAlignment="1" applyProtection="1">
      <alignment horizontal="center" vertical="center" wrapText="1"/>
    </xf>
    <xf numFmtId="0" fontId="27" fillId="0" borderId="11" xfId="7" applyFont="1" applyBorder="1" applyAlignment="1" applyProtection="1">
      <alignment horizontal="left" vertical="center" wrapText="1"/>
      <protection locked="0"/>
    </xf>
    <xf numFmtId="0" fontId="27" fillId="0" borderId="12" xfId="7" applyFont="1" applyBorder="1" applyAlignment="1" applyProtection="1">
      <alignment horizontal="left" vertical="center" wrapText="1"/>
      <protection locked="0"/>
    </xf>
    <xf numFmtId="0" fontId="27" fillId="0" borderId="13" xfId="7" applyFont="1" applyBorder="1" applyAlignment="1" applyProtection="1">
      <alignment horizontal="left" vertical="center" wrapText="1"/>
      <protection locked="0"/>
    </xf>
    <xf numFmtId="0" fontId="8" fillId="4" borderId="6" xfId="7" applyFont="1" applyFill="1" applyBorder="1" applyAlignment="1" applyProtection="1">
      <alignment horizontal="center" vertical="center" wrapText="1"/>
    </xf>
    <xf numFmtId="0" fontId="8" fillId="4" borderId="0" xfId="7" applyFont="1" applyFill="1" applyBorder="1" applyAlignment="1" applyProtection="1">
      <alignment horizontal="center" vertical="center" wrapText="1"/>
    </xf>
    <xf numFmtId="0" fontId="8" fillId="4" borderId="5" xfId="7" applyFont="1" applyFill="1" applyBorder="1" applyAlignment="1" applyProtection="1">
      <alignment horizontal="center" vertical="center" wrapText="1"/>
    </xf>
    <xf numFmtId="0" fontId="27" fillId="0" borderId="8" xfId="7" applyFont="1" applyBorder="1" applyAlignment="1" applyProtection="1">
      <alignment horizontal="center" vertical="center" wrapText="1"/>
      <protection locked="0"/>
    </xf>
    <xf numFmtId="0" fontId="27" fillId="0" borderId="6" xfId="7" applyFont="1" applyBorder="1" applyAlignment="1" applyProtection="1">
      <alignment horizontal="center" vertical="center" wrapText="1"/>
      <protection locked="0"/>
    </xf>
    <xf numFmtId="0" fontId="27" fillId="0" borderId="2" xfId="7" applyFont="1" applyBorder="1" applyAlignment="1" applyProtection="1">
      <alignment horizontal="center" vertical="center" wrapText="1"/>
      <protection locked="0"/>
    </xf>
    <xf numFmtId="0" fontId="27" fillId="0" borderId="0" xfId="7" applyFont="1" applyBorder="1" applyAlignment="1" applyProtection="1">
      <alignment horizontal="center" vertical="center" wrapText="1"/>
      <protection locked="0"/>
    </xf>
    <xf numFmtId="0" fontId="27" fillId="0" borderId="4" xfId="7" applyFont="1" applyBorder="1" applyAlignment="1" applyProtection="1">
      <alignment horizontal="center" vertical="center" wrapText="1"/>
      <protection locked="0"/>
    </xf>
    <xf numFmtId="0" fontId="27" fillId="0" borderId="5" xfId="7" applyFont="1" applyBorder="1" applyAlignment="1" applyProtection="1">
      <alignment horizontal="center" vertical="center" wrapText="1"/>
      <protection locked="0"/>
    </xf>
    <xf numFmtId="0" fontId="27" fillId="12" borderId="6" xfId="7" applyFont="1" applyFill="1" applyBorder="1" applyAlignment="1" applyProtection="1">
      <alignment horizontal="center" vertical="center" wrapText="1"/>
      <protection locked="0"/>
    </xf>
    <xf numFmtId="0" fontId="27" fillId="12" borderId="7" xfId="7" applyFont="1" applyFill="1" applyBorder="1" applyAlignment="1" applyProtection="1">
      <alignment horizontal="center" vertical="center" wrapText="1"/>
      <protection locked="0"/>
    </xf>
    <xf numFmtId="0" fontId="27" fillId="12" borderId="0" xfId="7" applyFont="1" applyFill="1" applyBorder="1" applyAlignment="1" applyProtection="1">
      <alignment horizontal="center" vertical="center" wrapText="1"/>
      <protection locked="0"/>
    </xf>
    <xf numFmtId="0" fontId="27" fillId="12" borderId="10" xfId="7" applyFont="1" applyFill="1" applyBorder="1" applyAlignment="1" applyProtection="1">
      <alignment horizontal="center" vertical="center" wrapText="1"/>
      <protection locked="0"/>
    </xf>
    <xf numFmtId="0" fontId="27" fillId="12" borderId="5" xfId="7" applyFont="1" applyFill="1" applyBorder="1" applyAlignment="1" applyProtection="1">
      <alignment horizontal="center" vertical="center" wrapText="1"/>
      <protection locked="0"/>
    </xf>
    <xf numFmtId="0" fontId="27" fillId="12" borderId="9" xfId="7" applyFont="1" applyFill="1" applyBorder="1" applyAlignment="1" applyProtection="1">
      <alignment horizontal="center" vertical="center" wrapText="1"/>
      <protection locked="0"/>
    </xf>
    <xf numFmtId="0" fontId="4" fillId="4" borderId="11" xfId="2" applyFont="1" applyFill="1" applyBorder="1" applyAlignment="1" applyProtection="1">
      <alignment horizontal="center" vertical="center" wrapText="1"/>
    </xf>
    <xf numFmtId="0" fontId="4" fillId="4" borderId="12" xfId="2" applyFont="1" applyFill="1" applyBorder="1" applyAlignment="1" applyProtection="1">
      <alignment horizontal="center" vertical="center" wrapText="1"/>
    </xf>
    <xf numFmtId="0" fontId="4" fillId="4" borderId="13" xfId="2" applyFont="1" applyFill="1" applyBorder="1" applyAlignment="1" applyProtection="1">
      <alignment horizontal="center" vertical="center" wrapText="1"/>
    </xf>
    <xf numFmtId="0" fontId="27" fillId="0" borderId="11" xfId="2"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8" fillId="4" borderId="8" xfId="2" applyFont="1" applyFill="1" applyBorder="1" applyAlignment="1" applyProtection="1">
      <alignment horizontal="center" wrapText="1"/>
    </xf>
    <xf numFmtId="0" fontId="4" fillId="4" borderId="6" xfId="2" applyFont="1" applyFill="1" applyBorder="1" applyAlignment="1" applyProtection="1">
      <alignment horizontal="center" wrapText="1"/>
    </xf>
    <xf numFmtId="0" fontId="4" fillId="4" borderId="7" xfId="2" applyFont="1" applyFill="1" applyBorder="1" applyAlignment="1" applyProtection="1">
      <alignment horizontal="center" wrapText="1"/>
    </xf>
    <xf numFmtId="0" fontId="22" fillId="0" borderId="8" xfId="2" applyFont="1" applyBorder="1" applyAlignment="1" applyProtection="1">
      <alignment horizontal="left" vertical="top" wrapText="1"/>
      <protection locked="0"/>
    </xf>
    <xf numFmtId="0" fontId="22" fillId="0" borderId="6" xfId="2" applyFont="1" applyBorder="1" applyAlignment="1" applyProtection="1">
      <alignment horizontal="left" vertical="top" wrapText="1"/>
      <protection locked="0"/>
    </xf>
    <xf numFmtId="0" fontId="22" fillId="0" borderId="7" xfId="2" applyFont="1" applyBorder="1" applyAlignment="1" applyProtection="1">
      <alignment horizontal="left" vertical="top" wrapText="1"/>
      <protection locked="0"/>
    </xf>
    <xf numFmtId="0" fontId="22" fillId="0" borderId="2" xfId="2" applyFont="1" applyBorder="1" applyAlignment="1" applyProtection="1">
      <alignment horizontal="left" vertical="top" wrapText="1"/>
      <protection locked="0"/>
    </xf>
    <xf numFmtId="0" fontId="22" fillId="0" borderId="0" xfId="2" applyFont="1" applyAlignment="1" applyProtection="1">
      <alignment horizontal="left" vertical="top" wrapText="1"/>
      <protection locked="0"/>
    </xf>
    <xf numFmtId="0" fontId="22" fillId="0" borderId="10" xfId="2" applyFont="1" applyBorder="1" applyAlignment="1" applyProtection="1">
      <alignment horizontal="left" vertical="top" wrapText="1"/>
      <protection locked="0"/>
    </xf>
    <xf numFmtId="0" fontId="9" fillId="4" borderId="2" xfId="2" applyFont="1" applyFill="1" applyBorder="1" applyAlignment="1" applyProtection="1">
      <alignment horizontal="right" vertical="center" wrapText="1"/>
      <protection hidden="1"/>
    </xf>
    <xf numFmtId="0" fontId="9" fillId="4" borderId="0" xfId="2" applyFont="1" applyFill="1" applyAlignment="1" applyProtection="1">
      <alignment horizontal="right" vertical="center" wrapText="1"/>
      <protection hidden="1"/>
    </xf>
    <xf numFmtId="0" fontId="9" fillId="4" borderId="10" xfId="2" applyFont="1" applyFill="1" applyBorder="1" applyAlignment="1" applyProtection="1">
      <alignment horizontal="right" vertical="center" wrapText="1"/>
      <protection hidden="1"/>
    </xf>
    <xf numFmtId="0" fontId="15" fillId="0" borderId="0" xfId="5" applyAlignment="1" applyProtection="1">
      <alignment horizontal="center" vertical="center"/>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29" fillId="4" borderId="11" xfId="0" applyFont="1" applyFill="1" applyBorder="1" applyAlignment="1" applyProtection="1">
      <alignment horizontal="left" vertical="center"/>
    </xf>
    <xf numFmtId="0" fontId="28" fillId="4" borderId="12" xfId="0" applyFont="1" applyFill="1" applyBorder="1" applyAlignment="1" applyProtection="1">
      <alignment horizontal="left" vertical="center"/>
    </xf>
    <xf numFmtId="0" fontId="27" fillId="4" borderId="12" xfId="0" applyFont="1" applyFill="1" applyBorder="1" applyAlignment="1" applyProtection="1">
      <alignment horizontal="left" vertical="center"/>
    </xf>
    <xf numFmtId="0" fontId="28" fillId="4" borderId="13" xfId="0" applyFont="1" applyFill="1" applyBorder="1" applyAlignment="1" applyProtection="1">
      <alignment horizontal="left" vertical="center"/>
    </xf>
    <xf numFmtId="0" fontId="4" fillId="4" borderId="8" xfId="2" applyFont="1" applyFill="1" applyBorder="1" applyAlignment="1" applyProtection="1">
      <alignment horizontal="center" vertical="center" wrapText="1"/>
      <protection hidden="1"/>
    </xf>
    <xf numFmtId="0" fontId="4" fillId="4" borderId="6" xfId="2" applyFont="1" applyFill="1" applyBorder="1" applyAlignment="1" applyProtection="1">
      <alignment horizontal="center" vertical="center" wrapText="1"/>
      <protection hidden="1"/>
    </xf>
    <xf numFmtId="0" fontId="4" fillId="4" borderId="7" xfId="2" applyFont="1" applyFill="1" applyBorder="1" applyAlignment="1" applyProtection="1">
      <alignment horizontal="center" vertical="center" wrapText="1"/>
      <protection hidden="1"/>
    </xf>
    <xf numFmtId="0" fontId="27" fillId="0" borderId="6" xfId="2" applyFont="1" applyBorder="1" applyAlignment="1" applyProtection="1">
      <alignment vertical="center" wrapText="1"/>
      <protection locked="0"/>
    </xf>
    <xf numFmtId="0" fontId="27" fillId="0" borderId="7" xfId="2" applyFont="1" applyBorder="1" applyAlignment="1" applyProtection="1">
      <alignment vertical="center" wrapText="1"/>
      <protection locked="0"/>
    </xf>
    <xf numFmtId="0" fontId="27" fillId="0" borderId="0" xfId="2" applyFont="1" applyAlignment="1" applyProtection="1">
      <alignment vertical="center" wrapText="1"/>
      <protection locked="0"/>
    </xf>
    <xf numFmtId="0" fontId="27" fillId="0" borderId="10" xfId="2" applyFont="1" applyBorder="1" applyAlignment="1" applyProtection="1">
      <alignment vertical="center" wrapText="1"/>
      <protection locked="0"/>
    </xf>
    <xf numFmtId="0" fontId="27" fillId="0" borderId="5" xfId="2" applyFont="1" applyBorder="1" applyAlignment="1" applyProtection="1">
      <alignment vertical="center" wrapText="1"/>
      <protection locked="0"/>
    </xf>
    <xf numFmtId="0" fontId="27" fillId="0" borderId="9" xfId="2" applyFont="1" applyBorder="1" applyAlignment="1" applyProtection="1">
      <alignment vertical="center" wrapText="1"/>
      <protection locked="0"/>
    </xf>
    <xf numFmtId="0" fontId="4" fillId="4" borderId="2" xfId="2" applyFont="1" applyFill="1" applyBorder="1" applyAlignment="1" applyProtection="1">
      <alignment vertical="center" wrapText="1"/>
      <protection hidden="1"/>
    </xf>
    <xf numFmtId="0" fontId="4" fillId="4" borderId="0" xfId="2" applyFont="1" applyFill="1" applyAlignment="1" applyProtection="1">
      <alignment vertical="center" wrapText="1"/>
      <protection hidden="1"/>
    </xf>
    <xf numFmtId="0" fontId="4" fillId="4" borderId="10"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0" fontId="4" fillId="4" borderId="9" xfId="2" applyFont="1" applyFill="1" applyBorder="1" applyAlignment="1" applyProtection="1">
      <alignment vertical="center" wrapText="1"/>
      <protection hidden="1"/>
    </xf>
    <xf numFmtId="0" fontId="27" fillId="0" borderId="8" xfId="2" applyFont="1" applyBorder="1" applyAlignment="1" applyProtection="1">
      <alignment vertical="center" wrapText="1"/>
      <protection locked="0"/>
    </xf>
    <xf numFmtId="0" fontId="27" fillId="0" borderId="2" xfId="2" applyFont="1" applyBorder="1" applyAlignment="1" applyProtection="1">
      <alignment vertical="center" wrapText="1"/>
      <protection locked="0"/>
    </xf>
    <xf numFmtId="0" fontId="27" fillId="0" borderId="4" xfId="2" applyFont="1" applyBorder="1" applyAlignment="1" applyProtection="1">
      <alignment vertical="center" wrapText="1"/>
      <protection locked="0"/>
    </xf>
    <xf numFmtId="0" fontId="35" fillId="4" borderId="8" xfId="7" applyFont="1" applyFill="1" applyBorder="1" applyAlignment="1" applyProtection="1">
      <alignment horizontal="left" vertical="center" wrapText="1"/>
    </xf>
    <xf numFmtId="0" fontId="35" fillId="4" borderId="6" xfId="7" applyFont="1" applyFill="1" applyBorder="1" applyAlignment="1" applyProtection="1">
      <alignment horizontal="left" vertical="center" wrapText="1"/>
    </xf>
    <xf numFmtId="0" fontId="35" fillId="4" borderId="7" xfId="7" applyFont="1" applyFill="1" applyBorder="1" applyAlignment="1" applyProtection="1">
      <alignment horizontal="left" vertical="center" wrapText="1"/>
    </xf>
    <xf numFmtId="0" fontId="35" fillId="4" borderId="4" xfId="7" applyFont="1" applyFill="1" applyBorder="1" applyAlignment="1" applyProtection="1">
      <alignment horizontal="left" vertical="center" wrapText="1"/>
    </xf>
    <xf numFmtId="0" fontId="35" fillId="4" borderId="5" xfId="7" applyFont="1" applyFill="1" applyBorder="1" applyAlignment="1" applyProtection="1">
      <alignment horizontal="left" vertical="center" wrapText="1"/>
    </xf>
    <xf numFmtId="0" fontId="35" fillId="4" borderId="9" xfId="7" applyFont="1" applyFill="1" applyBorder="1" applyAlignment="1" applyProtection="1">
      <alignment horizontal="left" vertical="center" wrapText="1"/>
    </xf>
    <xf numFmtId="0" fontId="8" fillId="0" borderId="11" xfId="7" applyFont="1" applyBorder="1" applyAlignment="1" applyProtection="1">
      <alignment horizontal="left" vertical="center" wrapText="1"/>
      <protection locked="0"/>
    </xf>
    <xf numFmtId="0" fontId="8" fillId="0" borderId="12" xfId="7" applyFont="1" applyBorder="1" applyAlignment="1" applyProtection="1">
      <alignment horizontal="left" vertical="center" wrapText="1"/>
      <protection locked="0"/>
    </xf>
    <xf numFmtId="0" fontId="8" fillId="0" borderId="13" xfId="7" applyFont="1" applyBorder="1" applyAlignment="1" applyProtection="1">
      <alignment horizontal="left" vertical="center" wrapText="1"/>
      <protection locked="0"/>
    </xf>
    <xf numFmtId="0" fontId="77" fillId="4" borderId="8" xfId="7" applyFont="1" applyFill="1" applyBorder="1" applyAlignment="1" applyProtection="1">
      <alignment horizontal="center" wrapText="1"/>
    </xf>
    <xf numFmtId="0" fontId="77" fillId="4" borderId="6" xfId="7" applyFont="1" applyFill="1" applyBorder="1" applyAlignment="1" applyProtection="1">
      <alignment horizontal="center" wrapText="1"/>
    </xf>
    <xf numFmtId="0" fontId="77" fillId="4" borderId="7" xfId="7" applyFont="1" applyFill="1" applyBorder="1" applyAlignment="1" applyProtection="1">
      <alignment horizontal="center" wrapText="1"/>
    </xf>
    <xf numFmtId="0" fontId="77" fillId="4" borderId="2" xfId="7" applyFont="1" applyFill="1" applyBorder="1" applyAlignment="1" applyProtection="1">
      <alignment horizontal="center" wrapText="1"/>
    </xf>
    <xf numFmtId="0" fontId="77" fillId="4" borderId="0" xfId="7" applyFont="1" applyFill="1" applyAlignment="1" applyProtection="1">
      <alignment horizontal="center" wrapText="1"/>
    </xf>
    <xf numFmtId="0" fontId="77" fillId="4" borderId="10" xfId="7" applyFont="1" applyFill="1" applyBorder="1" applyAlignment="1" applyProtection="1">
      <alignment horizontal="center" wrapText="1"/>
    </xf>
    <xf numFmtId="0" fontId="8" fillId="0" borderId="8" xfId="7" applyFont="1" applyBorder="1" applyAlignment="1" applyProtection="1">
      <alignment horizontal="left" vertical="top" wrapText="1"/>
      <protection locked="0"/>
    </xf>
    <xf numFmtId="0" fontId="8" fillId="0" borderId="6" xfId="7" applyFont="1" applyBorder="1" applyAlignment="1" applyProtection="1">
      <alignment horizontal="left" vertical="top" wrapText="1"/>
      <protection locked="0"/>
    </xf>
    <xf numFmtId="0" fontId="8" fillId="0" borderId="7" xfId="7" applyFont="1" applyBorder="1" applyAlignment="1" applyProtection="1">
      <alignment horizontal="left" vertical="top" wrapText="1"/>
      <protection locked="0"/>
    </xf>
    <xf numFmtId="0" fontId="8" fillId="0" borderId="2" xfId="7" applyFont="1" applyBorder="1" applyAlignment="1" applyProtection="1">
      <alignment horizontal="left" vertical="top" wrapText="1"/>
      <protection locked="0"/>
    </xf>
    <xf numFmtId="0" fontId="8" fillId="0" borderId="0" xfId="7" applyFont="1" applyAlignment="1" applyProtection="1">
      <alignment horizontal="left" vertical="top" wrapText="1"/>
      <protection locked="0"/>
    </xf>
    <xf numFmtId="0" fontId="8" fillId="0" borderId="10" xfId="7" applyFont="1" applyBorder="1" applyAlignment="1" applyProtection="1">
      <alignment horizontal="left" vertical="top" wrapText="1"/>
      <protection locked="0"/>
    </xf>
    <xf numFmtId="0" fontId="9" fillId="4" borderId="2" xfId="7" applyFont="1" applyFill="1" applyBorder="1" applyAlignment="1" applyProtection="1">
      <alignment horizontal="right" vertical="center" shrinkToFit="1"/>
      <protection hidden="1"/>
    </xf>
    <xf numFmtId="0" fontId="9" fillId="4" borderId="0" xfId="7" applyFont="1" applyFill="1" applyAlignment="1" applyProtection="1">
      <alignment horizontal="right" vertical="center" shrinkToFit="1"/>
      <protection hidden="1"/>
    </xf>
    <xf numFmtId="0" fontId="9" fillId="4" borderId="10" xfId="7" applyFont="1" applyFill="1" applyBorder="1" applyAlignment="1" applyProtection="1">
      <alignment horizontal="right" vertical="center" shrinkToFit="1"/>
      <protection hidden="1"/>
    </xf>
    <xf numFmtId="0" fontId="28" fillId="0" borderId="11" xfId="7" applyFont="1" applyBorder="1" applyAlignment="1" applyProtection="1">
      <alignment horizontal="center" vertical="center" wrapText="1"/>
      <protection locked="0"/>
    </xf>
    <xf numFmtId="0" fontId="28" fillId="0" borderId="12" xfId="7" applyFont="1" applyBorder="1" applyAlignment="1" applyProtection="1">
      <alignment horizontal="center" vertical="center" wrapText="1"/>
      <protection locked="0"/>
    </xf>
    <xf numFmtId="0" fontId="28" fillId="0" borderId="13" xfId="7" applyFont="1" applyBorder="1" applyAlignment="1" applyProtection="1">
      <alignment horizontal="center" vertical="center" wrapText="1"/>
      <protection locked="0"/>
    </xf>
    <xf numFmtId="0" fontId="4" fillId="4" borderId="11"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13" xfId="7" applyFont="1" applyFill="1" applyBorder="1" applyAlignment="1" applyProtection="1">
      <alignment horizontal="left" vertical="center" wrapText="1"/>
    </xf>
    <xf numFmtId="177" fontId="8" fillId="0" borderId="11" xfId="7" applyNumberFormat="1" applyFont="1" applyBorder="1" applyAlignment="1" applyProtection="1">
      <alignment horizontal="right" vertical="center"/>
      <protection locked="0"/>
    </xf>
    <xf numFmtId="177" fontId="8" fillId="0" borderId="12" xfId="7" applyNumberFormat="1" applyFont="1" applyBorder="1" applyAlignment="1" applyProtection="1">
      <alignment horizontal="right" vertical="center"/>
      <protection locked="0"/>
    </xf>
    <xf numFmtId="0" fontId="4" fillId="4" borderId="8" xfId="7" applyFont="1" applyFill="1" applyBorder="1" applyAlignment="1" applyProtection="1">
      <alignment horizontal="center" vertical="center" wrapText="1"/>
    </xf>
    <xf numFmtId="0" fontId="4" fillId="4" borderId="6" xfId="7" applyFont="1" applyFill="1" applyBorder="1" applyAlignment="1" applyProtection="1">
      <alignment horizontal="center" vertical="center" wrapText="1"/>
    </xf>
    <xf numFmtId="0" fontId="4" fillId="4" borderId="7" xfId="7" applyFont="1" applyFill="1" applyBorder="1" applyAlignment="1" applyProtection="1">
      <alignment horizontal="center" vertical="center" wrapText="1"/>
    </xf>
    <xf numFmtId="0" fontId="4" fillId="4" borderId="2" xfId="7" applyFont="1" applyFill="1" applyBorder="1" applyAlignment="1" applyProtection="1">
      <alignment horizontal="center" vertical="center" wrapText="1"/>
    </xf>
    <xf numFmtId="0" fontId="4" fillId="4" borderId="0" xfId="7" applyFont="1" applyFill="1" applyAlignment="1" applyProtection="1">
      <alignment horizontal="center" vertical="center" wrapText="1"/>
    </xf>
    <xf numFmtId="0" fontId="4" fillId="4" borderId="10" xfId="7" applyFont="1" applyFill="1" applyBorder="1" applyAlignment="1" applyProtection="1">
      <alignment horizontal="center" vertical="center" wrapText="1"/>
    </xf>
    <xf numFmtId="0" fontId="4" fillId="4" borderId="4" xfId="7" applyFont="1" applyFill="1" applyBorder="1" applyAlignment="1" applyProtection="1">
      <alignment horizontal="center" vertical="center" wrapText="1"/>
    </xf>
    <xf numFmtId="0" fontId="4" fillId="4" borderId="5" xfId="7" applyFont="1" applyFill="1" applyBorder="1" applyAlignment="1" applyProtection="1">
      <alignment horizontal="center" vertical="center" wrapText="1"/>
    </xf>
    <xf numFmtId="0" fontId="4" fillId="4" borderId="9" xfId="7" applyFont="1" applyFill="1" applyBorder="1" applyAlignment="1" applyProtection="1">
      <alignment horizontal="center" vertical="center" wrapText="1"/>
    </xf>
    <xf numFmtId="0" fontId="4" fillId="4" borderId="11" xfId="7" applyFont="1" applyFill="1" applyBorder="1" applyAlignment="1" applyProtection="1">
      <alignment horizontal="center" vertical="center" wrapText="1"/>
    </xf>
    <xf numFmtId="0" fontId="4" fillId="4" borderId="12" xfId="7" applyFont="1" applyFill="1" applyBorder="1" applyAlignment="1" applyProtection="1">
      <alignment horizontal="center" vertical="center" wrapText="1"/>
    </xf>
    <xf numFmtId="0" fontId="4" fillId="4" borderId="13" xfId="7" applyFont="1" applyFill="1" applyBorder="1" applyAlignment="1" applyProtection="1">
      <alignment horizontal="center" vertical="center" wrapText="1"/>
    </xf>
    <xf numFmtId="0" fontId="8" fillId="0" borderId="11"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8" fillId="0" borderId="13" xfId="7" applyFont="1" applyBorder="1" applyAlignment="1" applyProtection="1">
      <alignment horizontal="center" vertical="center" wrapText="1"/>
      <protection locked="0"/>
    </xf>
    <xf numFmtId="0" fontId="28" fillId="4" borderId="27" xfId="0" applyFont="1" applyFill="1" applyBorder="1" applyAlignment="1" applyProtection="1">
      <alignment horizontal="center" vertical="center" textRotation="255"/>
      <protection locked="0"/>
    </xf>
    <xf numFmtId="0" fontId="28" fillId="4" borderId="33" xfId="0" applyFont="1" applyFill="1" applyBorder="1" applyAlignment="1" applyProtection="1">
      <alignment horizontal="center" vertical="center" textRotation="255"/>
      <protection locked="0"/>
    </xf>
    <xf numFmtId="0" fontId="28" fillId="4" borderId="28" xfId="0" applyFont="1" applyFill="1" applyBorder="1" applyAlignment="1" applyProtection="1">
      <alignment horizontal="center" vertical="center" textRotation="255"/>
      <protection locked="0"/>
    </xf>
    <xf numFmtId="0" fontId="8" fillId="0" borderId="8"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5" fillId="4" borderId="8" xfId="7" applyFont="1" applyFill="1" applyBorder="1" applyAlignment="1">
      <alignment horizontal="left" vertical="center" wrapText="1"/>
    </xf>
    <xf numFmtId="0" fontId="28" fillId="4" borderId="6" xfId="0" applyFont="1" applyFill="1" applyBorder="1">
      <alignment vertical="center"/>
    </xf>
    <xf numFmtId="0" fontId="28" fillId="4" borderId="7" xfId="0" applyFont="1" applyFill="1" applyBorder="1">
      <alignment vertical="center"/>
    </xf>
    <xf numFmtId="0" fontId="28" fillId="4" borderId="4" xfId="0" applyFont="1" applyFill="1" applyBorder="1">
      <alignment vertical="center"/>
    </xf>
    <xf numFmtId="0" fontId="28" fillId="4" borderId="5" xfId="0" applyFont="1" applyFill="1" applyBorder="1">
      <alignment vertical="center"/>
    </xf>
    <xf numFmtId="0" fontId="28" fillId="4" borderId="9" xfId="0" applyFont="1" applyFill="1" applyBorder="1">
      <alignment vertical="center"/>
    </xf>
    <xf numFmtId="0" fontId="28" fillId="4" borderId="8" xfId="7" applyFont="1" applyFill="1" applyBorder="1" applyAlignment="1">
      <alignment horizontal="center" vertical="center" wrapText="1"/>
    </xf>
    <xf numFmtId="0" fontId="27" fillId="0" borderId="8" xfId="7" applyFont="1" applyBorder="1" applyAlignment="1" applyProtection="1">
      <alignment horizontal="center" vertical="center"/>
      <protection locked="0"/>
    </xf>
    <xf numFmtId="0" fontId="27" fillId="0" borderId="7"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9" xfId="7" applyFont="1" applyBorder="1" applyAlignment="1" applyProtection="1">
      <alignment horizontal="center" vertical="center"/>
      <protection locked="0"/>
    </xf>
    <xf numFmtId="0" fontId="28" fillId="4" borderId="6" xfId="7" applyFont="1" applyFill="1" applyBorder="1" applyAlignment="1">
      <alignment horizontal="center" vertical="center" wrapText="1"/>
    </xf>
    <xf numFmtId="0" fontId="28" fillId="4" borderId="7" xfId="7" applyFont="1" applyFill="1" applyBorder="1" applyAlignment="1">
      <alignment horizontal="center" vertical="center" wrapText="1"/>
    </xf>
    <xf numFmtId="0" fontId="28" fillId="4" borderId="4" xfId="7" applyFont="1" applyFill="1" applyBorder="1" applyAlignment="1">
      <alignment horizontal="center" vertical="center" wrapText="1"/>
    </xf>
    <xf numFmtId="0" fontId="28" fillId="4" borderId="5" xfId="7" applyFont="1" applyFill="1" applyBorder="1" applyAlignment="1">
      <alignment horizontal="center" vertical="center" wrapText="1"/>
    </xf>
    <xf numFmtId="0" fontId="28" fillId="4" borderId="9" xfId="7" applyFont="1" applyFill="1" applyBorder="1" applyAlignment="1">
      <alignment horizontal="center" vertical="center" wrapText="1"/>
    </xf>
    <xf numFmtId="0" fontId="8" fillId="0" borderId="8" xfId="7" applyFont="1" applyBorder="1" applyAlignment="1" applyProtection="1">
      <alignment horizontal="left" vertical="center" wrapText="1"/>
      <protection locked="0"/>
    </xf>
    <xf numFmtId="0" fontId="8" fillId="0" borderId="6" xfId="7" applyFont="1" applyBorder="1" applyAlignment="1" applyProtection="1">
      <alignment horizontal="left" vertical="center" wrapText="1"/>
      <protection locked="0"/>
    </xf>
    <xf numFmtId="0" fontId="8" fillId="0" borderId="7" xfId="7" applyFont="1" applyBorder="1" applyAlignment="1" applyProtection="1">
      <alignment horizontal="left" vertical="center" wrapText="1"/>
      <protection locked="0"/>
    </xf>
    <xf numFmtId="0" fontId="8" fillId="0" borderId="4" xfId="7" applyFont="1" applyBorder="1" applyAlignment="1" applyProtection="1">
      <alignment horizontal="left" vertical="center" wrapText="1"/>
      <protection locked="0"/>
    </xf>
    <xf numFmtId="0" fontId="8" fillId="0" borderId="5" xfId="7" applyFont="1" applyBorder="1" applyAlignment="1" applyProtection="1">
      <alignment horizontal="left" vertical="center" wrapText="1"/>
      <protection locked="0"/>
    </xf>
    <xf numFmtId="0" fontId="8" fillId="0" borderId="9" xfId="7" applyFont="1" applyBorder="1" applyAlignment="1" applyProtection="1">
      <alignment horizontal="left" vertical="center" wrapText="1"/>
      <protection locked="0"/>
    </xf>
    <xf numFmtId="0" fontId="77" fillId="0" borderId="2" xfId="7" applyFont="1" applyBorder="1" applyAlignment="1">
      <alignment horizontal="left" vertical="center"/>
    </xf>
    <xf numFmtId="0" fontId="77" fillId="0" borderId="0" xfId="0" applyFont="1">
      <alignment vertical="center"/>
    </xf>
    <xf numFmtId="0" fontId="77" fillId="0" borderId="10" xfId="0" applyFont="1" applyBorder="1">
      <alignment vertical="center"/>
    </xf>
    <xf numFmtId="0" fontId="28" fillId="4" borderId="6" xfId="7" applyFont="1" applyFill="1" applyBorder="1" applyAlignment="1">
      <alignment horizontal="center" vertical="center"/>
    </xf>
    <xf numFmtId="0" fontId="28" fillId="4" borderId="0" xfId="0" applyFont="1" applyFill="1">
      <alignment vertical="center"/>
    </xf>
    <xf numFmtId="0" fontId="28" fillId="4" borderId="10" xfId="0" applyFont="1" applyFill="1" applyBorder="1">
      <alignment vertical="center"/>
    </xf>
    <xf numFmtId="0" fontId="28" fillId="4" borderId="27" xfId="7" applyFont="1" applyFill="1" applyBorder="1" applyAlignment="1" applyProtection="1">
      <alignment vertical="center" textRotation="255"/>
      <protection locked="0"/>
    </xf>
    <xf numFmtId="0" fontId="28" fillId="4" borderId="33" xfId="0" applyFont="1" applyFill="1" applyBorder="1" applyAlignment="1" applyProtection="1">
      <alignment vertical="center" textRotation="255"/>
      <protection locked="0"/>
    </xf>
    <xf numFmtId="0" fontId="28" fillId="4" borderId="28" xfId="0" applyFont="1" applyFill="1" applyBorder="1" applyAlignment="1" applyProtection="1">
      <alignment vertical="center" textRotation="255"/>
      <protection locked="0"/>
    </xf>
    <xf numFmtId="0" fontId="8" fillId="2" borderId="8" xfId="7" applyFont="1" applyFill="1" applyBorder="1" applyAlignment="1" applyProtection="1">
      <alignment horizontal="left" vertical="top" wrapText="1" shrinkToFit="1"/>
      <protection locked="0"/>
    </xf>
    <xf numFmtId="0" fontId="27" fillId="2" borderId="8" xfId="7" applyFont="1" applyFill="1" applyBorder="1" applyAlignment="1" applyProtection="1">
      <alignment horizontal="left" vertical="center" wrapText="1" shrinkToFit="1"/>
      <protection locked="0"/>
    </xf>
    <xf numFmtId="0" fontId="27" fillId="0" borderId="6"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28" fillId="4" borderId="8" xfId="7" applyFont="1" applyFill="1" applyBorder="1" applyAlignment="1">
      <alignment vertical="center" wrapText="1"/>
    </xf>
    <xf numFmtId="0" fontId="28" fillId="4" borderId="2" xfId="0" applyFont="1" applyFill="1" applyBorder="1">
      <alignment vertical="center"/>
    </xf>
    <xf numFmtId="0" fontId="13" fillId="4" borderId="4" xfId="7" applyFont="1" applyFill="1" applyBorder="1" applyAlignment="1">
      <alignment horizontal="right" vertical="center" shrinkToFit="1"/>
    </xf>
    <xf numFmtId="0" fontId="29" fillId="4" borderId="8" xfId="7" applyFont="1" applyFill="1" applyBorder="1" applyAlignment="1">
      <alignment horizontal="left" vertical="center" wrapText="1"/>
    </xf>
    <xf numFmtId="0" fontId="8" fillId="0" borderId="2" xfId="7" applyFont="1" applyBorder="1" applyAlignment="1" applyProtection="1">
      <alignment horizontal="left" vertical="center" wrapText="1"/>
      <protection locked="0"/>
    </xf>
    <xf numFmtId="0" fontId="8" fillId="0" borderId="0" xfId="7" applyFont="1" applyBorder="1" applyAlignment="1" applyProtection="1">
      <alignment horizontal="left" vertical="center" wrapText="1"/>
      <protection locked="0"/>
    </xf>
    <xf numFmtId="0" fontId="8" fillId="0" borderId="10" xfId="7" applyFont="1" applyBorder="1" applyAlignment="1" applyProtection="1">
      <alignment horizontal="left" vertical="center" wrapText="1"/>
      <protection locked="0"/>
    </xf>
    <xf numFmtId="0" fontId="6" fillId="6" borderId="8" xfId="0" applyNumberFormat="1" applyFont="1" applyFill="1" applyBorder="1" applyAlignment="1" applyProtection="1">
      <alignment horizontal="center" vertical="center" wrapText="1"/>
    </xf>
    <xf numFmtId="0" fontId="6" fillId="6" borderId="7" xfId="0" applyNumberFormat="1" applyFont="1" applyFill="1" applyBorder="1" applyAlignment="1" applyProtection="1">
      <alignment horizontal="center" vertical="center" wrapText="1"/>
    </xf>
    <xf numFmtId="0" fontId="6" fillId="6" borderId="4" xfId="0" applyNumberFormat="1" applyFont="1" applyFill="1" applyBorder="1" applyAlignment="1" applyProtection="1">
      <alignment horizontal="center" vertical="center" wrapText="1"/>
    </xf>
    <xf numFmtId="0" fontId="6" fillId="6" borderId="9"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xf>
    <xf numFmtId="182" fontId="12" fillId="4" borderId="12" xfId="0" applyNumberFormat="1" applyFont="1" applyFill="1" applyBorder="1" applyAlignment="1" applyProtection="1">
      <alignment horizontal="center" vertical="center" shrinkToFit="1"/>
    </xf>
    <xf numFmtId="182" fontId="12" fillId="4" borderId="13" xfId="0" applyNumberFormat="1" applyFont="1" applyFill="1" applyBorder="1" applyAlignment="1" applyProtection="1">
      <alignment horizontal="center" vertical="center" shrinkToFit="1"/>
    </xf>
    <xf numFmtId="182" fontId="12" fillId="4" borderId="11" xfId="0" applyNumberFormat="1" applyFont="1" applyFill="1" applyBorder="1" applyAlignment="1" applyProtection="1">
      <alignment horizontal="center" vertical="center" wrapText="1"/>
    </xf>
    <xf numFmtId="182" fontId="12" fillId="4" borderId="12" xfId="0" applyNumberFormat="1" applyFont="1" applyFill="1" applyBorder="1" applyAlignment="1" applyProtection="1">
      <alignment horizontal="center" vertical="center" wrapText="1"/>
    </xf>
    <xf numFmtId="182" fontId="12" fillId="4" borderId="13"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protection locked="0"/>
    </xf>
    <xf numFmtId="182" fontId="12" fillId="4" borderId="12" xfId="0" applyNumberFormat="1" applyFont="1" applyFill="1" applyBorder="1" applyAlignment="1" applyProtection="1">
      <alignment horizontal="center" vertical="center" shrinkToFit="1"/>
      <protection locked="0"/>
    </xf>
    <xf numFmtId="182" fontId="12" fillId="4" borderId="13" xfId="0" applyNumberFormat="1" applyFont="1" applyFill="1" applyBorder="1" applyAlignment="1" applyProtection="1">
      <alignment horizontal="center" vertical="center" shrinkToFit="1"/>
      <protection locked="0"/>
    </xf>
    <xf numFmtId="0" fontId="6" fillId="2" borderId="27" xfId="0" applyNumberFormat="1" applyFont="1" applyFill="1" applyBorder="1" applyAlignment="1" applyProtection="1">
      <alignment horizontal="center" vertical="center" wrapText="1"/>
    </xf>
    <xf numFmtId="0" fontId="6" fillId="2" borderId="33" xfId="0" applyNumberFormat="1" applyFont="1" applyFill="1" applyBorder="1" applyAlignment="1" applyProtection="1">
      <alignment horizontal="center" vertical="center" wrapText="1"/>
    </xf>
    <xf numFmtId="0" fontId="6" fillId="2" borderId="28" xfId="0" applyNumberFormat="1" applyFont="1" applyFill="1" applyBorder="1" applyAlignment="1" applyProtection="1">
      <alignment horizontal="center" vertical="center" wrapText="1"/>
    </xf>
    <xf numFmtId="0" fontId="6" fillId="4" borderId="27" xfId="0" applyNumberFormat="1" applyFont="1" applyFill="1" applyBorder="1" applyAlignment="1" applyProtection="1">
      <alignment horizontal="center" vertical="center" textRotation="255" wrapText="1"/>
    </xf>
    <xf numFmtId="0" fontId="6" fillId="4" borderId="33" xfId="0" applyNumberFormat="1" applyFont="1" applyFill="1" applyBorder="1" applyAlignment="1" applyProtection="1">
      <alignment horizontal="center" vertical="center" textRotation="255" wrapText="1"/>
    </xf>
    <xf numFmtId="0" fontId="6" fillId="4" borderId="28" xfId="0" applyNumberFormat="1" applyFont="1" applyFill="1" applyBorder="1" applyAlignment="1" applyProtection="1">
      <alignment horizontal="center" vertical="center" textRotation="255" wrapText="1"/>
    </xf>
    <xf numFmtId="49" fontId="8" fillId="2" borderId="8"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left" vertical="center" wrapText="1"/>
      <protection locked="0"/>
    </xf>
    <xf numFmtId="49" fontId="8" fillId="2" borderId="0" xfId="0" applyNumberFormat="1" applyFont="1" applyFill="1" applyBorder="1" applyAlignment="1" applyProtection="1">
      <alignment horizontal="left" vertical="center" wrapText="1"/>
      <protection locked="0"/>
    </xf>
    <xf numFmtId="49" fontId="8" fillId="2" borderId="10" xfId="0" applyNumberFormat="1"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protection locked="0"/>
    </xf>
    <xf numFmtId="49" fontId="8" fillId="2" borderId="9"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49" fontId="8" fillId="0" borderId="2"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49" fontId="8" fillId="0" borderId="4"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8" fillId="0" borderId="9" xfId="0" applyNumberFormat="1" applyFont="1" applyFill="1" applyBorder="1" applyAlignment="1" applyProtection="1">
      <alignment horizontal="left" vertical="center" wrapText="1"/>
      <protection locked="0"/>
    </xf>
    <xf numFmtId="0" fontId="6" fillId="6" borderId="2" xfId="0" applyNumberFormat="1" applyFont="1" applyFill="1" applyBorder="1" applyAlignment="1" applyProtection="1">
      <alignment horizontal="center" vertical="center" wrapText="1"/>
    </xf>
    <xf numFmtId="0" fontId="6" fillId="6" borderId="10" xfId="0" applyNumberFormat="1" applyFont="1" applyFill="1" applyBorder="1" applyAlignment="1" applyProtection="1">
      <alignment horizontal="center" vertical="center" wrapText="1"/>
    </xf>
    <xf numFmtId="182" fontId="12" fillId="4" borderId="11" xfId="0" applyNumberFormat="1" applyFont="1" applyFill="1" applyBorder="1" applyAlignment="1">
      <alignment horizontal="center" vertical="center" wrapText="1"/>
    </xf>
    <xf numFmtId="182" fontId="12" fillId="4" borderId="12" xfId="0" applyNumberFormat="1" applyFont="1" applyFill="1" applyBorder="1" applyAlignment="1">
      <alignment horizontal="center" vertical="center" wrapText="1"/>
    </xf>
    <xf numFmtId="182" fontId="12" fillId="4" borderId="13" xfId="0" applyNumberFormat="1" applyFont="1" applyFill="1" applyBorder="1" applyAlignment="1">
      <alignment horizontal="center" vertical="center" wrapText="1"/>
    </xf>
    <xf numFmtId="182" fontId="12" fillId="4" borderId="8" xfId="0" applyNumberFormat="1" applyFont="1" applyFill="1" applyBorder="1" applyAlignment="1" applyProtection="1">
      <alignment horizontal="center" vertical="center" wrapText="1"/>
    </xf>
    <xf numFmtId="182" fontId="12" fillId="4" borderId="6" xfId="0" applyNumberFormat="1" applyFont="1" applyFill="1" applyBorder="1" applyAlignment="1" applyProtection="1">
      <alignment horizontal="center" vertical="center" wrapText="1"/>
    </xf>
    <xf numFmtId="182" fontId="12" fillId="4" borderId="7" xfId="0" applyNumberFormat="1" applyFont="1" applyFill="1" applyBorder="1" applyAlignment="1" applyProtection="1">
      <alignment horizontal="center" vertical="center" wrapText="1"/>
    </xf>
    <xf numFmtId="182" fontId="12" fillId="4" borderId="8" xfId="0" applyNumberFormat="1" applyFont="1" applyFill="1" applyBorder="1" applyAlignment="1">
      <alignment horizontal="center" vertical="center" wrapText="1"/>
    </xf>
    <xf numFmtId="182" fontId="12" fillId="4" borderId="6" xfId="0" applyNumberFormat="1" applyFont="1" applyFill="1" applyBorder="1" applyAlignment="1">
      <alignment horizontal="center" vertical="center" wrapText="1"/>
    </xf>
    <xf numFmtId="182" fontId="12" fillId="4" borderId="7" xfId="0" applyNumberFormat="1" applyFont="1" applyFill="1" applyBorder="1" applyAlignment="1">
      <alignment horizontal="center" vertical="center" wrapText="1"/>
    </xf>
    <xf numFmtId="182" fontId="12" fillId="4" borderId="8" xfId="0" applyNumberFormat="1" applyFont="1" applyFill="1" applyBorder="1" applyAlignment="1" applyProtection="1">
      <alignment horizontal="center" vertical="center" shrinkToFit="1"/>
      <protection locked="0"/>
    </xf>
    <xf numFmtId="182" fontId="12" fillId="4" borderId="6" xfId="0" applyNumberFormat="1" applyFont="1" applyFill="1" applyBorder="1" applyAlignment="1" applyProtection="1">
      <alignment horizontal="center" vertical="center" shrinkToFit="1"/>
      <protection locked="0"/>
    </xf>
    <xf numFmtId="182" fontId="12" fillId="4" borderId="7" xfId="0" applyNumberFormat="1" applyFont="1" applyFill="1" applyBorder="1" applyAlignment="1" applyProtection="1">
      <alignment horizontal="center" vertical="center" shrinkToFit="1"/>
      <protection locked="0"/>
    </xf>
    <xf numFmtId="49" fontId="126" fillId="2" borderId="8" xfId="0" applyNumberFormat="1" applyFont="1" applyFill="1" applyBorder="1" applyAlignment="1" applyProtection="1">
      <alignment horizontal="left" vertical="center" wrapText="1"/>
      <protection locked="0"/>
    </xf>
    <xf numFmtId="49" fontId="126" fillId="2" borderId="6" xfId="0" applyNumberFormat="1" applyFont="1" applyFill="1" applyBorder="1" applyAlignment="1" applyProtection="1">
      <alignment horizontal="left" vertical="center" wrapText="1"/>
      <protection locked="0"/>
    </xf>
    <xf numFmtId="49" fontId="126" fillId="2" borderId="7" xfId="0" applyNumberFormat="1" applyFont="1" applyFill="1" applyBorder="1" applyAlignment="1" applyProtection="1">
      <alignment horizontal="left" vertical="center" wrapText="1"/>
      <protection locked="0"/>
    </xf>
    <xf numFmtId="49" fontId="126" fillId="2" borderId="2" xfId="0" applyNumberFormat="1" applyFont="1" applyFill="1" applyBorder="1" applyAlignment="1" applyProtection="1">
      <alignment horizontal="left" vertical="center" wrapText="1"/>
      <protection locked="0"/>
    </xf>
    <xf numFmtId="49" fontId="126" fillId="2" borderId="0" xfId="0" applyNumberFormat="1" applyFont="1" applyFill="1" applyBorder="1" applyAlignment="1" applyProtection="1">
      <alignment horizontal="left" vertical="center" wrapText="1"/>
      <protection locked="0"/>
    </xf>
    <xf numFmtId="49" fontId="126" fillId="2" borderId="10" xfId="0" applyNumberFormat="1" applyFont="1" applyFill="1" applyBorder="1" applyAlignment="1" applyProtection="1">
      <alignment horizontal="left" vertical="center" wrapText="1"/>
      <protection locked="0"/>
    </xf>
    <xf numFmtId="49" fontId="126" fillId="2" borderId="4" xfId="0" applyNumberFormat="1" applyFont="1" applyFill="1" applyBorder="1" applyAlignment="1" applyProtection="1">
      <alignment horizontal="left" vertical="center" wrapText="1"/>
      <protection locked="0"/>
    </xf>
    <xf numFmtId="49" fontId="126" fillId="2" borderId="5" xfId="0" applyNumberFormat="1" applyFont="1" applyFill="1" applyBorder="1" applyAlignment="1" applyProtection="1">
      <alignment horizontal="left" vertical="center" wrapText="1"/>
      <protection locked="0"/>
    </xf>
    <xf numFmtId="49" fontId="126" fillId="2" borderId="9" xfId="0" applyNumberFormat="1" applyFont="1" applyFill="1" applyBorder="1" applyAlignment="1" applyProtection="1">
      <alignment horizontal="left" vertical="center" wrapText="1"/>
      <protection locked="0"/>
    </xf>
    <xf numFmtId="49" fontId="126" fillId="0" borderId="8" xfId="0" applyNumberFormat="1" applyFont="1" applyFill="1" applyBorder="1" applyAlignment="1" applyProtection="1">
      <alignment horizontal="left" vertical="center" wrapText="1"/>
      <protection locked="0"/>
    </xf>
    <xf numFmtId="49" fontId="126" fillId="0" borderId="6" xfId="0" applyNumberFormat="1" applyFont="1" applyFill="1" applyBorder="1" applyAlignment="1" applyProtection="1">
      <alignment horizontal="left" vertical="center" wrapText="1"/>
      <protection locked="0"/>
    </xf>
    <xf numFmtId="49" fontId="126" fillId="0" borderId="7" xfId="0" applyNumberFormat="1" applyFont="1" applyFill="1" applyBorder="1" applyAlignment="1" applyProtection="1">
      <alignment horizontal="left" vertical="center" wrapText="1"/>
      <protection locked="0"/>
    </xf>
    <xf numFmtId="49" fontId="126" fillId="0" borderId="2" xfId="0" applyNumberFormat="1" applyFont="1" applyFill="1" applyBorder="1" applyAlignment="1" applyProtection="1">
      <alignment horizontal="left" vertical="center" wrapText="1"/>
      <protection locked="0"/>
    </xf>
    <xf numFmtId="49" fontId="126" fillId="0" borderId="0" xfId="0" applyNumberFormat="1" applyFont="1" applyFill="1" applyBorder="1" applyAlignment="1" applyProtection="1">
      <alignment horizontal="left" vertical="center" wrapText="1"/>
      <protection locked="0"/>
    </xf>
    <xf numFmtId="49" fontId="126" fillId="0" borderId="10" xfId="0" applyNumberFormat="1" applyFont="1" applyFill="1" applyBorder="1" applyAlignment="1" applyProtection="1">
      <alignment horizontal="left" vertical="center" wrapText="1"/>
      <protection locked="0"/>
    </xf>
    <xf numFmtId="49" fontId="126" fillId="0" borderId="4" xfId="0" applyNumberFormat="1" applyFont="1" applyFill="1" applyBorder="1" applyAlignment="1" applyProtection="1">
      <alignment horizontal="left" vertical="center" wrapText="1"/>
      <protection locked="0"/>
    </xf>
    <xf numFmtId="49" fontId="126" fillId="0" borderId="5" xfId="0" applyNumberFormat="1" applyFont="1" applyFill="1" applyBorder="1" applyAlignment="1" applyProtection="1">
      <alignment horizontal="left" vertical="center" wrapText="1"/>
      <protection locked="0"/>
    </xf>
    <xf numFmtId="49" fontId="126" fillId="0" borderId="9" xfId="0" applyNumberFormat="1" applyFont="1" applyFill="1" applyBorder="1" applyAlignment="1" applyProtection="1">
      <alignment horizontal="left" vertical="center" wrapText="1"/>
      <protection locked="0"/>
    </xf>
    <xf numFmtId="0" fontId="23" fillId="0" borderId="0" xfId="0" applyFont="1" applyBorder="1" applyAlignment="1" applyProtection="1">
      <alignment vertical="center"/>
    </xf>
    <xf numFmtId="0" fontId="28" fillId="0" borderId="0" xfId="0" applyFont="1" applyBorder="1" applyAlignment="1" applyProtection="1">
      <alignment vertical="center"/>
    </xf>
    <xf numFmtId="0" fontId="29" fillId="4" borderId="11"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8" fillId="4" borderId="11" xfId="0" applyFont="1" applyFill="1" applyBorder="1" applyAlignment="1" applyProtection="1">
      <alignment horizontal="left" vertical="center" wrapText="1"/>
    </xf>
    <xf numFmtId="0" fontId="8" fillId="4" borderId="12"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4" fillId="4" borderId="11" xfId="0" applyFont="1" applyFill="1" applyBorder="1" applyAlignment="1" applyProtection="1">
      <alignment horizontal="center" vertical="center" wrapText="1"/>
    </xf>
    <xf numFmtId="0" fontId="35" fillId="4" borderId="13" xfId="0" applyFont="1" applyFill="1" applyBorder="1" applyAlignment="1" applyProtection="1">
      <alignment horizontal="center" vertical="center" wrapText="1"/>
    </xf>
    <xf numFmtId="0" fontId="50" fillId="4" borderId="11" xfId="0" applyFont="1" applyFill="1" applyBorder="1" applyAlignment="1" applyProtection="1">
      <alignment horizontal="center" vertical="center" wrapText="1"/>
    </xf>
    <xf numFmtId="0" fontId="35" fillId="4" borderId="12" xfId="0" applyFont="1" applyFill="1" applyBorder="1" applyAlignment="1" applyProtection="1">
      <alignment horizontal="center" vertical="center" wrapText="1"/>
    </xf>
    <xf numFmtId="0" fontId="35" fillId="4" borderId="11" xfId="0" applyFont="1" applyFill="1" applyBorder="1" applyAlignment="1" applyProtection="1">
      <alignment horizontal="center" vertical="center" wrapText="1"/>
    </xf>
    <xf numFmtId="0" fontId="33" fillId="0" borderId="6" xfId="0" applyFont="1" applyBorder="1" applyAlignment="1" applyProtection="1">
      <alignment horizontal="center" vertical="center"/>
    </xf>
    <xf numFmtId="0" fontId="0" fillId="0" borderId="6" xfId="0" applyBorder="1" applyAlignment="1" applyProtection="1">
      <alignment vertical="center"/>
    </xf>
    <xf numFmtId="0" fontId="29" fillId="0" borderId="27" xfId="0" applyFont="1" applyBorder="1" applyAlignment="1" applyProtection="1">
      <alignment horizontal="center" vertical="center" wrapText="1"/>
    </xf>
    <xf numFmtId="0" fontId="29" fillId="0" borderId="33" xfId="0" applyFont="1" applyBorder="1" applyAlignment="1" applyProtection="1">
      <alignment horizontal="center" vertical="center"/>
    </xf>
    <xf numFmtId="0" fontId="29" fillId="0" borderId="28" xfId="0" applyFont="1" applyBorder="1" applyAlignment="1" applyProtection="1">
      <alignment horizontal="center" vertical="center"/>
    </xf>
    <xf numFmtId="0" fontId="28" fillId="4" borderId="27" xfId="0" applyFont="1" applyFill="1" applyBorder="1" applyAlignment="1" applyProtection="1">
      <alignment horizontal="center" vertical="center" textRotation="255" wrapText="1"/>
    </xf>
    <xf numFmtId="0" fontId="28" fillId="4" borderId="33" xfId="0" applyFont="1" applyFill="1" applyBorder="1" applyAlignment="1" applyProtection="1">
      <alignment horizontal="center" vertical="center" textRotation="255" wrapText="1"/>
    </xf>
    <xf numFmtId="0" fontId="28" fillId="4" borderId="28" xfId="0" applyFont="1" applyFill="1" applyBorder="1" applyAlignment="1" applyProtection="1">
      <alignment horizontal="center" vertical="center" textRotation="255" wrapText="1"/>
    </xf>
    <xf numFmtId="0" fontId="8" fillId="0" borderId="8"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23" fillId="0" borderId="5" xfId="0" applyFont="1" applyFill="1" applyBorder="1" applyAlignment="1" applyProtection="1">
      <alignment vertical="center" wrapText="1"/>
    </xf>
    <xf numFmtId="0" fontId="29" fillId="4" borderId="8" xfId="0" applyFont="1" applyFill="1" applyBorder="1" applyAlignment="1" applyProtection="1">
      <alignment horizontal="center" vertical="center"/>
    </xf>
    <xf numFmtId="0" fontId="29" fillId="4" borderId="7"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9" xfId="0" applyFont="1" applyFill="1" applyBorder="1" applyAlignment="1" applyProtection="1">
      <alignment horizontal="center" vertical="center"/>
    </xf>
    <xf numFmtId="0" fontId="29" fillId="4" borderId="6" xfId="0" applyFont="1" applyFill="1" applyBorder="1" applyAlignment="1" applyProtection="1">
      <alignment horizontal="center" vertical="center"/>
    </xf>
    <xf numFmtId="0" fontId="29" fillId="4" borderId="5" xfId="0" applyFont="1" applyFill="1" applyBorder="1" applyAlignment="1" applyProtection="1">
      <alignment horizontal="center" vertical="center"/>
    </xf>
    <xf numFmtId="0" fontId="29" fillId="4" borderId="29" xfId="0" applyFont="1" applyFill="1" applyBorder="1" applyAlignment="1" applyProtection="1">
      <alignment horizontal="center" vertical="center"/>
    </xf>
    <xf numFmtId="0" fontId="8" fillId="0" borderId="0" xfId="0" applyFont="1" applyAlignment="1" applyProtection="1">
      <alignment horizontal="left" vertical="center" wrapText="1"/>
      <protection locked="0"/>
    </xf>
    <xf numFmtId="0" fontId="6" fillId="2" borderId="29" xfId="0" applyFont="1" applyFill="1" applyBorder="1" applyAlignment="1" applyProtection="1">
      <alignment horizontal="center" vertical="center" wrapText="1"/>
      <protection locked="0"/>
    </xf>
    <xf numFmtId="0" fontId="27" fillId="4" borderId="27" xfId="0" applyFont="1" applyFill="1" applyBorder="1" applyAlignment="1" applyProtection="1">
      <alignment horizontal="center" vertical="center" textRotation="255" wrapText="1"/>
      <protection locked="0"/>
    </xf>
    <xf numFmtId="0" fontId="27" fillId="4" borderId="33" xfId="0" applyFont="1" applyFill="1" applyBorder="1" applyAlignment="1" applyProtection="1">
      <alignment horizontal="center" vertical="center" textRotation="255" wrapText="1"/>
      <protection locked="0"/>
    </xf>
    <xf numFmtId="0" fontId="27" fillId="4" borderId="28" xfId="0" applyFont="1" applyFill="1" applyBorder="1" applyAlignment="1" applyProtection="1">
      <alignment horizontal="center" vertical="center" textRotation="255" wrapText="1"/>
      <protection locked="0"/>
    </xf>
    <xf numFmtId="49" fontId="8" fillId="2" borderId="0" xfId="0" applyNumberFormat="1" applyFont="1" applyFill="1" applyAlignment="1" applyProtection="1">
      <alignment horizontal="left" vertical="center" wrapText="1"/>
      <protection locked="0"/>
    </xf>
    <xf numFmtId="49" fontId="8" fillId="0" borderId="8"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49" fontId="8" fillId="0" borderId="7" xfId="0" applyNumberFormat="1" applyFont="1" applyBorder="1" applyAlignment="1" applyProtection="1">
      <alignment horizontal="left" vertical="center" wrapText="1"/>
      <protection locked="0"/>
    </xf>
    <xf numFmtId="49" fontId="8" fillId="0" borderId="2" xfId="0" applyNumberFormat="1" applyFont="1" applyBorder="1" applyAlignment="1" applyProtection="1">
      <alignment horizontal="left" vertical="center" wrapText="1"/>
      <protection locked="0"/>
    </xf>
    <xf numFmtId="49" fontId="8" fillId="0" borderId="0" xfId="0" applyNumberFormat="1" applyFont="1" applyAlignment="1" applyProtection="1">
      <alignment horizontal="left" vertical="center" wrapText="1"/>
      <protection locked="0"/>
    </xf>
    <xf numFmtId="49" fontId="8" fillId="0" borderId="10" xfId="0" applyNumberFormat="1" applyFont="1" applyBorder="1" applyAlignment="1" applyProtection="1">
      <alignment horizontal="left" vertical="center" wrapText="1"/>
      <protection locked="0"/>
    </xf>
    <xf numFmtId="49" fontId="8" fillId="0" borderId="4"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49" fontId="8" fillId="0" borderId="9" xfId="0" applyNumberFormat="1" applyFont="1" applyBorder="1" applyAlignment="1" applyProtection="1">
      <alignment horizontal="left" vertical="center" wrapText="1"/>
      <protection locked="0"/>
    </xf>
    <xf numFmtId="182" fontId="12" fillId="4" borderId="11" xfId="0" applyNumberFormat="1" applyFont="1" applyFill="1" applyBorder="1" applyAlignment="1">
      <alignment horizontal="center" vertical="center" shrinkToFit="1"/>
    </xf>
    <xf numFmtId="182" fontId="12" fillId="4" borderId="12" xfId="0" applyNumberFormat="1" applyFont="1" applyFill="1" applyBorder="1" applyAlignment="1">
      <alignment horizontal="center" vertical="center" shrinkToFit="1"/>
    </xf>
    <xf numFmtId="182" fontId="12" fillId="4" borderId="13" xfId="0" applyNumberFormat="1" applyFont="1" applyFill="1" applyBorder="1" applyAlignment="1">
      <alignment horizontal="center" vertical="center" shrinkToFit="1"/>
    </xf>
    <xf numFmtId="0" fontId="6" fillId="2" borderId="27" xfId="0" applyFont="1" applyFill="1" applyBorder="1" applyAlignment="1" applyProtection="1">
      <alignment horizontal="center" vertical="center" wrapText="1"/>
      <protection locked="0"/>
    </xf>
    <xf numFmtId="0" fontId="6" fillId="2" borderId="33" xfId="0" applyFont="1" applyFill="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protection locked="0"/>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0" xfId="0" applyFont="1" applyFill="1" applyBorder="1" applyAlignment="1">
      <alignment horizontal="center" vertical="center" wrapText="1"/>
    </xf>
    <xf numFmtId="49" fontId="126" fillId="2" borderId="0" xfId="0" applyNumberFormat="1" applyFont="1" applyFill="1" applyAlignment="1" applyProtection="1">
      <alignment horizontal="left" vertical="center" wrapText="1"/>
      <protection locked="0"/>
    </xf>
    <xf numFmtId="49" fontId="126" fillId="0" borderId="8" xfId="0" applyNumberFormat="1" applyFont="1" applyBorder="1" applyAlignment="1" applyProtection="1">
      <alignment horizontal="left" vertical="center" wrapText="1"/>
      <protection locked="0"/>
    </xf>
    <xf numFmtId="49" fontId="126" fillId="0" borderId="6" xfId="0" applyNumberFormat="1" applyFont="1" applyBorder="1" applyAlignment="1" applyProtection="1">
      <alignment horizontal="left" vertical="center" wrapText="1"/>
      <protection locked="0"/>
    </xf>
    <xf numFmtId="49" fontId="126" fillId="0" borderId="7" xfId="0" applyNumberFormat="1" applyFont="1" applyBorder="1" applyAlignment="1" applyProtection="1">
      <alignment horizontal="left" vertical="center" wrapText="1"/>
      <protection locked="0"/>
    </xf>
    <xf numFmtId="49" fontId="126" fillId="0" borderId="2" xfId="0" applyNumberFormat="1" applyFont="1" applyBorder="1" applyAlignment="1" applyProtection="1">
      <alignment horizontal="left" vertical="center" wrapText="1"/>
      <protection locked="0"/>
    </xf>
    <xf numFmtId="49" fontId="126" fillId="0" borderId="0" xfId="0" applyNumberFormat="1" applyFont="1" applyAlignment="1" applyProtection="1">
      <alignment horizontal="left" vertical="center" wrapText="1"/>
      <protection locked="0"/>
    </xf>
    <xf numFmtId="49" fontId="126" fillId="0" borderId="10" xfId="0" applyNumberFormat="1" applyFont="1" applyBorder="1" applyAlignment="1" applyProtection="1">
      <alignment horizontal="left" vertical="center" wrapText="1"/>
      <protection locked="0"/>
    </xf>
    <xf numFmtId="49" fontId="126" fillId="0" borderId="4" xfId="0" applyNumberFormat="1" applyFont="1" applyBorder="1" applyAlignment="1" applyProtection="1">
      <alignment horizontal="left" vertical="center" wrapText="1"/>
      <protection locked="0"/>
    </xf>
    <xf numFmtId="49" fontId="126" fillId="0" borderId="5" xfId="0" applyNumberFormat="1" applyFont="1" applyBorder="1" applyAlignment="1" applyProtection="1">
      <alignment horizontal="left" vertical="center" wrapText="1"/>
      <protection locked="0"/>
    </xf>
    <xf numFmtId="49" fontId="126" fillId="0" borderId="9" xfId="0" applyNumberFormat="1" applyFont="1" applyBorder="1" applyAlignment="1" applyProtection="1">
      <alignment horizontal="left" vertical="center" wrapText="1"/>
      <protection locked="0"/>
    </xf>
    <xf numFmtId="0" fontId="23" fillId="0" borderId="5" xfId="0" applyFont="1" applyBorder="1" applyAlignment="1" applyProtection="1">
      <alignment vertical="center"/>
    </xf>
    <xf numFmtId="0" fontId="29" fillId="0" borderId="5" xfId="0" applyFont="1" applyBorder="1" applyAlignment="1" applyProtection="1">
      <alignment vertical="center"/>
    </xf>
    <xf numFmtId="0" fontId="28" fillId="0" borderId="5" xfId="0" applyFont="1" applyFill="1" applyBorder="1" applyAlignment="1" applyProtection="1">
      <alignment horizontal="left" vertical="center" wrapText="1"/>
    </xf>
    <xf numFmtId="0" fontId="34" fillId="4" borderId="8" xfId="0" applyFont="1" applyFill="1" applyBorder="1" applyAlignment="1" applyProtection="1">
      <alignment horizontal="center" vertical="center" wrapText="1"/>
    </xf>
    <xf numFmtId="0" fontId="50" fillId="4" borderId="8" xfId="0" applyFont="1" applyFill="1" applyBorder="1" applyAlignment="1">
      <alignment horizontal="center" vertical="center" wrapText="1"/>
    </xf>
    <xf numFmtId="0" fontId="35" fillId="4" borderId="6"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29" fillId="0" borderId="29" xfId="0" applyFont="1" applyBorder="1" applyAlignment="1" applyProtection="1">
      <alignment horizontal="center" vertical="center" wrapText="1"/>
      <protection locked="0"/>
    </xf>
    <xf numFmtId="0" fontId="29" fillId="0" borderId="29" xfId="0" applyFont="1" applyBorder="1" applyAlignment="1" applyProtection="1">
      <alignment horizontal="center" vertical="center"/>
      <protection locked="0"/>
    </xf>
    <xf numFmtId="0" fontId="29" fillId="0" borderId="27" xfId="0" applyFont="1" applyBorder="1" applyAlignment="1" applyProtection="1">
      <alignment horizontal="center" vertical="center" wrapText="1"/>
      <protection locked="0"/>
    </xf>
    <xf numFmtId="0" fontId="29" fillId="0" borderId="33"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8" fillId="0" borderId="5" xfId="0" applyFont="1" applyFill="1" applyBorder="1" applyAlignment="1" applyProtection="1">
      <alignment vertical="center"/>
    </xf>
    <xf numFmtId="0" fontId="29" fillId="4" borderId="8" xfId="0" applyFont="1" applyFill="1" applyBorder="1" applyAlignment="1">
      <alignment horizontal="center" vertical="center"/>
    </xf>
    <xf numFmtId="0" fontId="29" fillId="4" borderId="7"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9" xfId="0" applyFont="1" applyFill="1" applyBorder="1" applyAlignment="1">
      <alignment horizontal="center" vertical="center"/>
    </xf>
    <xf numFmtId="0" fontId="29" fillId="4" borderId="6"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29" xfId="0" applyFont="1" applyFill="1" applyBorder="1" applyAlignment="1">
      <alignment horizontal="center" vertical="center"/>
    </xf>
    <xf numFmtId="0" fontId="77" fillId="4" borderId="8" xfId="7" applyFont="1" applyFill="1" applyBorder="1" applyAlignment="1" applyProtection="1">
      <alignment horizontal="center" vertical="center" wrapText="1"/>
    </xf>
    <xf numFmtId="0" fontId="77" fillId="4" borderId="7" xfId="7" applyFont="1" applyFill="1" applyBorder="1" applyAlignment="1" applyProtection="1">
      <alignment horizontal="center" vertical="center" wrapText="1"/>
    </xf>
    <xf numFmtId="0" fontId="77" fillId="4" borderId="4" xfId="7" applyFont="1" applyFill="1" applyBorder="1" applyAlignment="1" applyProtection="1">
      <alignment horizontal="center" vertical="center" wrapText="1"/>
    </xf>
    <xf numFmtId="0" fontId="77" fillId="4" borderId="9" xfId="7" applyFont="1" applyFill="1" applyBorder="1" applyAlignment="1" applyProtection="1">
      <alignment horizontal="center" vertical="center" wrapText="1"/>
    </xf>
    <xf numFmtId="0" fontId="27" fillId="0" borderId="8" xfId="7" applyFont="1" applyBorder="1" applyAlignment="1" applyProtection="1">
      <alignment vertical="center" wrapText="1"/>
      <protection locked="0"/>
    </xf>
    <xf numFmtId="0" fontId="27" fillId="0" borderId="6" xfId="7" applyFont="1" applyBorder="1" applyAlignment="1" applyProtection="1">
      <alignment vertical="center" wrapText="1"/>
      <protection locked="0"/>
    </xf>
    <xf numFmtId="0" fontId="27" fillId="0" borderId="7" xfId="7" applyFont="1" applyBorder="1" applyAlignment="1" applyProtection="1">
      <alignment vertical="center" wrapText="1"/>
      <protection locked="0"/>
    </xf>
    <xf numFmtId="0" fontId="27" fillId="0" borderId="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4" xfId="7" applyFont="1" applyBorder="1" applyAlignment="1" applyProtection="1">
      <alignment vertical="center" wrapText="1"/>
      <protection locked="0"/>
    </xf>
    <xf numFmtId="0" fontId="27" fillId="0" borderId="5" xfId="7" applyFont="1" applyBorder="1" applyAlignment="1" applyProtection="1">
      <alignment vertical="center" wrapText="1"/>
      <protection locked="0"/>
    </xf>
    <xf numFmtId="0" fontId="27" fillId="0" borderId="9" xfId="7" applyFont="1" applyBorder="1" applyAlignment="1" applyProtection="1">
      <alignment vertical="center" wrapText="1"/>
      <protection locked="0"/>
    </xf>
    <xf numFmtId="0" fontId="29" fillId="4" borderId="4" xfId="7" applyFont="1" applyFill="1" applyBorder="1" applyAlignment="1" applyProtection="1">
      <alignment horizontal="left" vertical="center" wrapText="1"/>
    </xf>
    <xf numFmtId="0" fontId="29" fillId="4" borderId="5" xfId="7" applyFont="1" applyFill="1" applyBorder="1" applyAlignment="1" applyProtection="1">
      <alignment horizontal="left" vertical="center" wrapText="1"/>
    </xf>
    <xf numFmtId="0" fontId="29" fillId="4" borderId="9" xfId="7" applyFont="1" applyFill="1" applyBorder="1" applyAlignment="1" applyProtection="1">
      <alignment horizontal="left" vertical="center" wrapText="1"/>
    </xf>
    <xf numFmtId="0" fontId="8" fillId="0" borderId="0" xfId="7" applyFont="1" applyAlignment="1" applyProtection="1">
      <alignment horizontal="left" vertical="center" wrapText="1"/>
      <protection locked="0"/>
    </xf>
    <xf numFmtId="0" fontId="77" fillId="4" borderId="16" xfId="7" applyFont="1" applyFill="1" applyBorder="1" applyAlignment="1" applyProtection="1">
      <alignment horizontal="center" vertical="center" wrapText="1"/>
    </xf>
    <xf numFmtId="0" fontId="77" fillId="4" borderId="111" xfId="7" applyFont="1" applyFill="1" applyBorder="1" applyAlignment="1" applyProtection="1">
      <alignment horizontal="center" vertical="center" wrapText="1"/>
    </xf>
    <xf numFmtId="0" fontId="77" fillId="4" borderId="24" xfId="7" applyFont="1" applyFill="1" applyBorder="1" applyAlignment="1" applyProtection="1">
      <alignment horizontal="center" vertical="center" wrapText="1"/>
    </xf>
    <xf numFmtId="0" fontId="77" fillId="4" borderId="112" xfId="7" applyFont="1" applyFill="1" applyBorder="1" applyAlignment="1" applyProtection="1">
      <alignment horizontal="center" vertical="center" wrapText="1"/>
    </xf>
    <xf numFmtId="0" fontId="27" fillId="0" borderId="16" xfId="7" applyFont="1" applyBorder="1" applyAlignment="1" applyProtection="1">
      <alignment horizontal="center" vertical="center" wrapText="1"/>
      <protection locked="0"/>
    </xf>
    <xf numFmtId="0" fontId="27" fillId="0" borderId="77" xfId="7" applyFont="1" applyBorder="1" applyAlignment="1" applyProtection="1">
      <alignment horizontal="center" vertical="center" wrapText="1"/>
      <protection locked="0"/>
    </xf>
    <xf numFmtId="0" fontId="27" fillId="0" borderId="111" xfId="7" applyFont="1" applyBorder="1" applyAlignment="1" applyProtection="1">
      <alignment horizontal="center" vertical="center" wrapText="1"/>
      <protection locked="0"/>
    </xf>
    <xf numFmtId="0" fontId="27" fillId="0" borderId="24" xfId="7" applyFont="1" applyBorder="1" applyAlignment="1" applyProtection="1">
      <alignment horizontal="center" vertical="center" wrapText="1"/>
      <protection locked="0"/>
    </xf>
    <xf numFmtId="0" fontId="27" fillId="0" borderId="54" xfId="7" applyFont="1" applyBorder="1" applyAlignment="1" applyProtection="1">
      <alignment horizontal="center" vertical="center" wrapText="1"/>
      <protection locked="0"/>
    </xf>
    <xf numFmtId="0" fontId="27" fillId="0" borderId="112" xfId="7" applyFont="1" applyBorder="1" applyAlignment="1" applyProtection="1">
      <alignment horizontal="center" vertical="center" wrapText="1"/>
      <protection locked="0"/>
    </xf>
    <xf numFmtId="0" fontId="77" fillId="4" borderId="16" xfId="7" applyFont="1" applyFill="1" applyBorder="1" applyAlignment="1">
      <alignment horizontal="center" vertical="center" wrapText="1"/>
    </xf>
    <xf numFmtId="0" fontId="77" fillId="4" borderId="77" xfId="7" applyFont="1" applyFill="1" applyBorder="1" applyAlignment="1">
      <alignment horizontal="center" vertical="center" wrapText="1"/>
    </xf>
    <xf numFmtId="0" fontId="77" fillId="4" borderId="111" xfId="7" applyFont="1" applyFill="1" applyBorder="1" applyAlignment="1">
      <alignment horizontal="center" vertical="center" wrapText="1"/>
    </xf>
    <xf numFmtId="0" fontId="77" fillId="4" borderId="24" xfId="7" applyFont="1" applyFill="1" applyBorder="1" applyAlignment="1">
      <alignment horizontal="center" vertical="center" wrapText="1"/>
    </xf>
    <xf numFmtId="0" fontId="77" fillId="4" borderId="54" xfId="7" applyFont="1" applyFill="1" applyBorder="1" applyAlignment="1">
      <alignment horizontal="center" vertical="center" wrapText="1"/>
    </xf>
    <xf numFmtId="0" fontId="77" fillId="4" borderId="112" xfId="7" applyFont="1" applyFill="1" applyBorder="1" applyAlignment="1">
      <alignment horizontal="center" vertical="center" wrapText="1"/>
    </xf>
    <xf numFmtId="0" fontId="29" fillId="4" borderId="6" xfId="7" applyFont="1" applyFill="1" applyBorder="1" applyAlignment="1">
      <alignment horizontal="left" vertical="center" wrapText="1"/>
    </xf>
    <xf numFmtId="0" fontId="29" fillId="4" borderId="7" xfId="7" applyFont="1" applyFill="1" applyBorder="1" applyAlignment="1">
      <alignment horizontal="left" vertical="center" wrapText="1"/>
    </xf>
    <xf numFmtId="0" fontId="29" fillId="4" borderId="4" xfId="7" applyFont="1" applyFill="1" applyBorder="1" applyAlignment="1">
      <alignment horizontal="left" vertical="center" wrapText="1"/>
    </xf>
    <xf numFmtId="0" fontId="29" fillId="4" borderId="5" xfId="7" applyFont="1" applyFill="1" applyBorder="1" applyAlignment="1">
      <alignment horizontal="left" vertical="center" wrapText="1"/>
    </xf>
    <xf numFmtId="0" fontId="29" fillId="4" borderId="9" xfId="7" applyFont="1" applyFill="1" applyBorder="1" applyAlignment="1">
      <alignment horizontal="left" vertical="center" wrapText="1"/>
    </xf>
    <xf numFmtId="0" fontId="29" fillId="4" borderId="8" xfId="0" applyFont="1" applyFill="1" applyBorder="1" applyAlignment="1" applyProtection="1">
      <alignment horizontal="center" vertical="center" wrapText="1"/>
    </xf>
    <xf numFmtId="0" fontId="28" fillId="4" borderId="6" xfId="0" applyFont="1" applyFill="1" applyBorder="1" applyAlignment="1" applyProtection="1">
      <alignment horizontal="center" vertical="center" wrapText="1"/>
    </xf>
    <xf numFmtId="0" fontId="28" fillId="4" borderId="7" xfId="0" applyFont="1" applyFill="1" applyBorder="1" applyAlignment="1" applyProtection="1">
      <alignment horizontal="center" vertical="center" wrapText="1"/>
    </xf>
    <xf numFmtId="0" fontId="28" fillId="4" borderId="4" xfId="0" applyFont="1" applyFill="1" applyBorder="1" applyAlignment="1" applyProtection="1">
      <alignment horizontal="center" vertical="center" wrapText="1"/>
    </xf>
    <xf numFmtId="0" fontId="28" fillId="4" borderId="5" xfId="0" applyFont="1" applyFill="1" applyBorder="1" applyAlignment="1" applyProtection="1">
      <alignment horizontal="center" vertical="center" wrapText="1"/>
    </xf>
    <xf numFmtId="0" fontId="28" fillId="4" borderId="9" xfId="0" applyFont="1" applyFill="1" applyBorder="1" applyAlignment="1" applyProtection="1">
      <alignment horizontal="center" vertical="center" wrapText="1"/>
    </xf>
    <xf numFmtId="195" fontId="8" fillId="2" borderId="8" xfId="1" applyNumberFormat="1" applyFont="1" applyFill="1" applyBorder="1" applyAlignment="1" applyProtection="1">
      <alignment vertical="center" wrapText="1"/>
      <protection locked="0"/>
    </xf>
    <xf numFmtId="195" fontId="8" fillId="2" borderId="6" xfId="1" applyNumberFormat="1" applyFont="1" applyFill="1" applyBorder="1" applyAlignment="1" applyProtection="1">
      <alignment vertical="center" wrapText="1"/>
      <protection locked="0"/>
    </xf>
    <xf numFmtId="195" fontId="8" fillId="2" borderId="4" xfId="1" applyNumberFormat="1" applyFont="1" applyFill="1" applyBorder="1" applyAlignment="1" applyProtection="1">
      <alignment vertical="center" wrapText="1"/>
      <protection locked="0"/>
    </xf>
    <xf numFmtId="195" fontId="8" fillId="2" borderId="5" xfId="1" applyNumberFormat="1" applyFont="1" applyFill="1" applyBorder="1" applyAlignment="1" applyProtection="1">
      <alignment vertical="center" wrapText="1"/>
      <protection locked="0"/>
    </xf>
    <xf numFmtId="0" fontId="29" fillId="2" borderId="29" xfId="0" applyFont="1" applyFill="1" applyBorder="1" applyAlignment="1" applyProtection="1">
      <alignment horizontal="right" vertical="center" wrapText="1"/>
    </xf>
    <xf numFmtId="0" fontId="8" fillId="2" borderId="7"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29" fillId="4" borderId="6" xfId="0" applyFont="1" applyFill="1" applyBorder="1" applyAlignment="1" applyProtection="1">
      <alignment horizontal="center" vertical="center" wrapText="1"/>
    </xf>
    <xf numFmtId="0" fontId="29" fillId="4" borderId="7" xfId="0" applyFont="1" applyFill="1" applyBorder="1" applyAlignment="1" applyProtection="1">
      <alignment horizontal="center" vertical="center" wrapText="1"/>
    </xf>
    <xf numFmtId="0" fontId="29" fillId="4" borderId="4" xfId="0" applyFont="1" applyFill="1" applyBorder="1" applyAlignment="1" applyProtection="1">
      <alignment horizontal="center" vertical="center" wrapText="1"/>
    </xf>
    <xf numFmtId="0" fontId="29" fillId="4" borderId="5" xfId="0" applyFont="1" applyFill="1" applyBorder="1" applyAlignment="1" applyProtection="1">
      <alignment horizontal="center" vertical="center" wrapText="1"/>
    </xf>
    <xf numFmtId="0" fontId="29" fillId="4" borderId="9" xfId="0" applyFont="1" applyFill="1" applyBorder="1" applyAlignment="1" applyProtection="1">
      <alignment horizontal="center" vertical="center" wrapText="1"/>
    </xf>
    <xf numFmtId="0" fontId="29" fillId="4" borderId="11" xfId="0" applyFont="1" applyFill="1" applyBorder="1" applyAlignment="1" applyProtection="1">
      <alignment horizontal="left" vertical="center" wrapText="1"/>
    </xf>
    <xf numFmtId="195" fontId="8" fillId="2" borderId="8" xfId="0" applyNumberFormat="1" applyFont="1" applyFill="1" applyBorder="1" applyAlignment="1" applyProtection="1">
      <alignment vertical="center" wrapText="1"/>
      <protection locked="0"/>
    </xf>
    <xf numFmtId="195" fontId="8" fillId="2" borderId="6" xfId="0" applyNumberFormat="1" applyFont="1" applyFill="1" applyBorder="1" applyAlignment="1" applyProtection="1">
      <alignment vertical="center" wrapText="1"/>
      <protection locked="0"/>
    </xf>
    <xf numFmtId="195" fontId="8" fillId="2" borderId="4" xfId="0" applyNumberFormat="1" applyFont="1" applyFill="1" applyBorder="1" applyAlignment="1" applyProtection="1">
      <alignment vertical="center" wrapText="1"/>
      <protection locked="0"/>
    </xf>
    <xf numFmtId="195" fontId="8" fillId="2" borderId="5" xfId="0" applyNumberFormat="1" applyFont="1" applyFill="1" applyBorder="1" applyAlignment="1" applyProtection="1">
      <alignment vertical="center" wrapText="1"/>
      <protection locked="0"/>
    </xf>
    <xf numFmtId="0" fontId="29" fillId="4" borderId="29" xfId="0" applyFont="1" applyFill="1" applyBorder="1" applyAlignment="1" applyProtection="1">
      <alignment horizontal="left" vertical="center" wrapText="1"/>
    </xf>
    <xf numFmtId="0" fontId="29" fillId="4" borderId="12" xfId="0" applyFont="1" applyFill="1" applyBorder="1" applyAlignment="1" applyProtection="1">
      <alignment horizontal="left" vertical="center"/>
    </xf>
    <xf numFmtId="0" fontId="29" fillId="4" borderId="13" xfId="0" applyFont="1" applyFill="1" applyBorder="1" applyAlignment="1" applyProtection="1">
      <alignment horizontal="left" vertical="center"/>
    </xf>
    <xf numFmtId="0" fontId="38" fillId="4" borderId="27" xfId="0" applyFont="1" applyFill="1" applyBorder="1" applyAlignment="1">
      <alignment horizontal="center" vertical="center" wrapText="1"/>
    </xf>
    <xf numFmtId="0" fontId="38" fillId="4" borderId="33" xfId="0" applyFont="1" applyFill="1" applyBorder="1" applyAlignment="1">
      <alignment horizontal="center" vertical="center" wrapText="1"/>
    </xf>
    <xf numFmtId="0" fontId="38" fillId="4" borderId="28" xfId="0" applyFont="1" applyFill="1" applyBorder="1" applyAlignment="1">
      <alignment horizontal="center" vertical="center" wrapText="1"/>
    </xf>
    <xf numFmtId="0" fontId="116" fillId="0" borderId="29" xfId="0" applyFont="1" applyBorder="1" applyAlignment="1" applyProtection="1">
      <alignment horizontal="left" vertical="center" wrapText="1"/>
      <protection locked="0"/>
    </xf>
    <xf numFmtId="0" fontId="33" fillId="0" borderId="0" xfId="0" applyFont="1" applyBorder="1" applyAlignment="1" applyProtection="1">
      <alignment horizontal="center" vertical="top"/>
    </xf>
    <xf numFmtId="0" fontId="29" fillId="4" borderId="11"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13" xfId="0" applyFont="1" applyFill="1" applyBorder="1" applyAlignment="1">
      <alignment horizontal="left" vertical="center"/>
    </xf>
    <xf numFmtId="0" fontId="38" fillId="4" borderId="29" xfId="0" applyFont="1" applyFill="1" applyBorder="1" applyAlignment="1">
      <alignment horizontal="center" vertical="center" wrapText="1"/>
    </xf>
    <xf numFmtId="0" fontId="23" fillId="0" borderId="5" xfId="7" applyFont="1" applyBorder="1" applyAlignment="1" applyProtection="1">
      <alignment vertical="center"/>
    </xf>
    <xf numFmtId="0" fontId="41" fillId="0" borderId="5" xfId="0" applyFont="1" applyBorder="1" applyAlignment="1" applyProtection="1">
      <alignment vertical="center"/>
    </xf>
    <xf numFmtId="0" fontId="29" fillId="4" borderId="8" xfId="0" applyFont="1" applyFill="1" applyBorder="1" applyAlignment="1" applyProtection="1">
      <alignment vertical="top" wrapText="1"/>
    </xf>
    <xf numFmtId="0" fontId="29" fillId="4" borderId="6" xfId="0" applyFont="1" applyFill="1" applyBorder="1" applyAlignment="1" applyProtection="1">
      <alignment vertical="top" wrapText="1"/>
    </xf>
    <xf numFmtId="0" fontId="29" fillId="4" borderId="7" xfId="0" applyFont="1" applyFill="1" applyBorder="1" applyAlignment="1" applyProtection="1">
      <alignment vertical="top" wrapText="1"/>
    </xf>
    <xf numFmtId="0" fontId="29" fillId="4" borderId="11" xfId="0" applyFont="1" applyFill="1" applyBorder="1" applyAlignment="1">
      <alignment horizontal="left" vertical="center" wrapText="1"/>
    </xf>
    <xf numFmtId="0" fontId="29" fillId="4" borderId="12" xfId="0" applyFont="1" applyFill="1" applyBorder="1" applyAlignment="1">
      <alignment horizontal="left" vertical="center" wrapText="1"/>
    </xf>
    <xf numFmtId="0" fontId="29" fillId="4" borderId="13" xfId="0" applyFont="1" applyFill="1" applyBorder="1" applyAlignment="1">
      <alignment horizontal="left"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9" xfId="0" applyFont="1" applyBorder="1" applyAlignment="1">
      <alignment horizontal="center" vertical="center" wrapText="1"/>
    </xf>
    <xf numFmtId="0" fontId="29" fillId="4" borderId="2" xfId="0" applyFont="1" applyFill="1" applyBorder="1" applyAlignment="1">
      <alignment vertical="center" wrapText="1"/>
    </xf>
    <xf numFmtId="0" fontId="29" fillId="4" borderId="0" xfId="0" applyFont="1" applyFill="1" applyAlignment="1">
      <alignment vertical="center" wrapText="1"/>
    </xf>
    <xf numFmtId="0" fontId="29" fillId="4" borderId="10" xfId="0" applyFont="1" applyFill="1" applyBorder="1" applyAlignment="1">
      <alignment vertical="center" wrapText="1"/>
    </xf>
    <xf numFmtId="0" fontId="29" fillId="4" borderId="4" xfId="0" applyFont="1" applyFill="1" applyBorder="1" applyAlignment="1">
      <alignment vertical="center" wrapText="1"/>
    </xf>
    <xf numFmtId="0" fontId="29" fillId="4" borderId="5" xfId="0" applyFont="1" applyFill="1" applyBorder="1" applyAlignment="1">
      <alignment vertical="center" wrapText="1"/>
    </xf>
    <xf numFmtId="0" fontId="29" fillId="4" borderId="9" xfId="0" applyFont="1" applyFill="1" applyBorder="1" applyAlignment="1">
      <alignment vertical="center" wrapText="1"/>
    </xf>
    <xf numFmtId="0" fontId="29" fillId="2" borderId="8"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8" fillId="2" borderId="8" xfId="0" applyFont="1" applyFill="1" applyBorder="1" applyAlignment="1" applyProtection="1">
      <alignment vertical="center" wrapText="1"/>
      <protection locked="0"/>
    </xf>
    <xf numFmtId="0" fontId="28" fillId="2" borderId="6" xfId="0" applyFont="1" applyFill="1" applyBorder="1" applyAlignment="1" applyProtection="1">
      <alignment vertical="center" wrapText="1"/>
      <protection locked="0"/>
    </xf>
    <xf numFmtId="0" fontId="28" fillId="2" borderId="7" xfId="0" applyFont="1" applyFill="1" applyBorder="1" applyAlignment="1" applyProtection="1">
      <alignment vertical="center" wrapText="1"/>
      <protection locked="0"/>
    </xf>
    <xf numFmtId="0" fontId="28" fillId="2" borderId="4" xfId="0" applyFont="1" applyFill="1" applyBorder="1" applyAlignment="1" applyProtection="1">
      <alignment vertical="center" wrapText="1"/>
      <protection locked="0"/>
    </xf>
    <xf numFmtId="0" fontId="28" fillId="2" borderId="5" xfId="0" applyFont="1" applyFill="1" applyBorder="1" applyAlignment="1" applyProtection="1">
      <alignment vertical="center" wrapText="1"/>
      <protection locked="0"/>
    </xf>
    <xf numFmtId="0" fontId="28" fillId="2" borderId="9" xfId="0" applyFont="1" applyFill="1" applyBorder="1" applyAlignment="1" applyProtection="1">
      <alignment vertical="center" wrapText="1"/>
      <protection locked="0"/>
    </xf>
    <xf numFmtId="0" fontId="12" fillId="4" borderId="11"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176" fontId="12" fillId="4" borderId="12" xfId="0" applyNumberFormat="1" applyFont="1" applyFill="1" applyBorder="1" applyAlignment="1" applyProtection="1">
      <alignment horizontal="center" vertical="center"/>
    </xf>
    <xf numFmtId="0" fontId="28" fillId="4" borderId="12" xfId="0"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protection locked="0"/>
    </xf>
    <xf numFmtId="0" fontId="27" fillId="0" borderId="12" xfId="0" applyNumberFormat="1" applyFont="1" applyFill="1" applyBorder="1" applyAlignment="1" applyProtection="1">
      <alignment horizontal="center" vertical="center"/>
      <protection locked="0"/>
    </xf>
    <xf numFmtId="0" fontId="36" fillId="0" borderId="50" xfId="0" applyFont="1" applyFill="1" applyBorder="1" applyAlignment="1" applyProtection="1">
      <alignment horizontal="center" vertical="center" textRotation="255"/>
      <protection locked="0"/>
    </xf>
    <xf numFmtId="0" fontId="36" fillId="0" borderId="190" xfId="0" applyFont="1" applyFill="1" applyBorder="1" applyAlignment="1" applyProtection="1">
      <alignment horizontal="center" vertical="center" textRotation="255"/>
      <protection locked="0"/>
    </xf>
    <xf numFmtId="0" fontId="36" fillId="0" borderId="49" xfId="0" applyFont="1" applyFill="1" applyBorder="1" applyAlignment="1" applyProtection="1">
      <alignment horizontal="center" vertical="center" textRotation="255"/>
      <protection locked="0"/>
    </xf>
    <xf numFmtId="0" fontId="36" fillId="0" borderId="191" xfId="0" applyFont="1" applyFill="1" applyBorder="1" applyAlignment="1" applyProtection="1">
      <alignment horizontal="center" vertical="center" textRotation="255"/>
      <protection locked="0"/>
    </xf>
    <xf numFmtId="0" fontId="12" fillId="4" borderId="32" xfId="0" applyFont="1" applyFill="1" applyBorder="1" applyAlignment="1" applyProtection="1">
      <alignment horizontal="center" vertical="center" wrapText="1"/>
    </xf>
    <xf numFmtId="0" fontId="12" fillId="4" borderId="56" xfId="0" applyFont="1" applyFill="1" applyBorder="1" applyAlignment="1" applyProtection="1">
      <alignment horizontal="center" vertical="center" wrapText="1"/>
    </xf>
    <xf numFmtId="0" fontId="12" fillId="4" borderId="31" xfId="0" applyFont="1" applyFill="1" applyBorder="1" applyAlignment="1" applyProtection="1">
      <alignment horizontal="center" vertical="center" wrapText="1"/>
    </xf>
    <xf numFmtId="0" fontId="12" fillId="2" borderId="27"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36" fillId="0" borderId="17" xfId="0" applyFont="1" applyFill="1" applyBorder="1" applyAlignment="1" applyProtection="1">
      <alignment horizontal="center" vertical="center" textRotation="255"/>
      <protection locked="0"/>
    </xf>
    <xf numFmtId="0" fontId="36" fillId="0" borderId="189" xfId="0" applyFont="1" applyFill="1" applyBorder="1" applyAlignment="1" applyProtection="1">
      <alignment horizontal="center" vertical="center" textRotation="255"/>
      <protection locked="0"/>
    </xf>
    <xf numFmtId="0" fontId="36" fillId="0" borderId="184" xfId="0" applyFont="1" applyFill="1" applyBorder="1" applyAlignment="1" applyProtection="1">
      <alignment horizontal="center" vertical="center" textRotation="255"/>
      <protection locked="0"/>
    </xf>
    <xf numFmtId="0" fontId="36" fillId="0" borderId="193" xfId="0" applyFont="1" applyFill="1" applyBorder="1" applyAlignment="1" applyProtection="1">
      <alignment horizontal="center" vertical="center" textRotation="255"/>
      <protection locked="0"/>
    </xf>
    <xf numFmtId="0" fontId="36" fillId="0" borderId="19" xfId="0" applyFont="1" applyFill="1" applyBorder="1" applyAlignment="1" applyProtection="1">
      <alignment horizontal="center" vertical="center" textRotation="255"/>
      <protection locked="0"/>
    </xf>
    <xf numFmtId="0" fontId="36" fillId="0" borderId="192" xfId="0" applyFont="1" applyFill="1" applyBorder="1" applyAlignment="1" applyProtection="1">
      <alignment horizontal="center" vertical="center" textRotation="255"/>
      <protection locked="0"/>
    </xf>
    <xf numFmtId="0" fontId="36" fillId="0" borderId="204" xfId="0" applyFont="1" applyFill="1" applyBorder="1" applyAlignment="1" applyProtection="1">
      <alignment horizontal="center" vertical="center" textRotation="255"/>
      <protection locked="0"/>
    </xf>
    <xf numFmtId="0" fontId="36" fillId="0" borderId="196" xfId="0" applyFont="1" applyFill="1" applyBorder="1" applyAlignment="1" applyProtection="1">
      <alignment horizontal="center" vertical="center" textRotation="255"/>
      <protection locked="0"/>
    </xf>
    <xf numFmtId="0" fontId="36" fillId="0" borderId="207" xfId="0" applyFont="1" applyFill="1" applyBorder="1" applyAlignment="1" applyProtection="1">
      <alignment horizontal="center" vertical="center" textRotation="255"/>
      <protection locked="0"/>
    </xf>
    <xf numFmtId="0" fontId="36" fillId="0" borderId="205" xfId="0" applyFont="1" applyFill="1" applyBorder="1" applyAlignment="1" applyProtection="1">
      <alignment horizontal="center" vertical="center" textRotation="255"/>
      <protection locked="0"/>
    </xf>
    <xf numFmtId="0" fontId="36" fillId="0" borderId="0" xfId="0" applyFont="1" applyFill="1" applyBorder="1" applyAlignment="1" applyProtection="1">
      <alignment horizontal="center" vertical="center" textRotation="255"/>
      <protection locked="0"/>
    </xf>
    <xf numFmtId="0" fontId="36" fillId="0" borderId="206" xfId="0" applyFont="1" applyFill="1" applyBorder="1" applyAlignment="1" applyProtection="1">
      <alignment horizontal="center" vertical="center" textRotation="255"/>
      <protection locked="0"/>
    </xf>
    <xf numFmtId="0" fontId="36" fillId="0" borderId="185" xfId="0" applyFont="1" applyFill="1" applyBorder="1" applyAlignment="1" applyProtection="1">
      <alignment horizontal="center" vertical="center" textRotation="255"/>
      <protection locked="0"/>
    </xf>
    <xf numFmtId="0" fontId="36" fillId="0" borderId="52" xfId="0" applyFont="1" applyFill="1" applyBorder="1" applyAlignment="1" applyProtection="1">
      <alignment horizontal="center" vertical="center" textRotation="255"/>
      <protection locked="0"/>
    </xf>
    <xf numFmtId="0" fontId="36" fillId="0" borderId="182" xfId="0" applyFont="1" applyFill="1" applyBorder="1" applyAlignment="1" applyProtection="1">
      <alignment horizontal="center" vertical="center" textRotation="255"/>
      <protection locked="0"/>
    </xf>
    <xf numFmtId="0" fontId="36" fillId="0" borderId="186" xfId="0" applyFont="1" applyFill="1" applyBorder="1" applyAlignment="1" applyProtection="1">
      <alignment horizontal="center" vertical="center" textRotation="255"/>
      <protection locked="0"/>
    </xf>
    <xf numFmtId="0" fontId="36" fillId="0" borderId="187" xfId="0" applyFont="1" applyFill="1" applyBorder="1" applyAlignment="1" applyProtection="1">
      <alignment horizontal="center" vertical="center" textRotation="255"/>
      <protection locked="0"/>
    </xf>
    <xf numFmtId="0" fontId="36" fillId="0" borderId="188" xfId="0" applyFont="1" applyFill="1" applyBorder="1" applyAlignment="1" applyProtection="1">
      <alignment horizontal="center" vertical="center" textRotation="255"/>
      <protection locked="0"/>
    </xf>
    <xf numFmtId="0" fontId="36" fillId="0" borderId="183" xfId="0" applyFont="1" applyFill="1" applyBorder="1" applyAlignment="1" applyProtection="1">
      <alignment horizontal="center" vertical="center" textRotation="255"/>
      <protection locked="0"/>
    </xf>
    <xf numFmtId="0" fontId="36" fillId="0" borderId="35" xfId="0" applyFont="1" applyFill="1" applyBorder="1" applyAlignment="1" applyProtection="1">
      <alignment horizontal="center" vertical="center" textRotation="255"/>
      <protection locked="0"/>
    </xf>
    <xf numFmtId="0" fontId="36" fillId="0" borderId="10" xfId="0" applyFont="1" applyFill="1" applyBorder="1" applyAlignment="1" applyProtection="1">
      <alignment horizontal="center" vertical="center" textRotation="255"/>
      <protection locked="0"/>
    </xf>
    <xf numFmtId="0" fontId="36" fillId="0" borderId="48" xfId="0" applyFont="1" applyFill="1" applyBorder="1" applyAlignment="1" applyProtection="1">
      <alignment horizontal="center" vertical="center" textRotation="255"/>
      <protection locked="0"/>
    </xf>
    <xf numFmtId="0" fontId="118" fillId="0" borderId="50" xfId="0" applyFont="1" applyFill="1" applyBorder="1" applyAlignment="1" applyProtection="1">
      <alignment horizontal="center" vertical="center" textRotation="255"/>
      <protection locked="0"/>
    </xf>
    <xf numFmtId="0" fontId="118" fillId="0" borderId="184" xfId="0" applyFont="1" applyFill="1" applyBorder="1" applyAlignment="1" applyProtection="1">
      <alignment horizontal="center" vertical="center" textRotation="255"/>
      <protection locked="0"/>
    </xf>
    <xf numFmtId="0" fontId="118" fillId="0" borderId="35" xfId="0" applyFont="1" applyFill="1" applyBorder="1" applyAlignment="1" applyProtection="1">
      <alignment horizontal="center" vertical="center" textRotation="255"/>
      <protection locked="0"/>
    </xf>
    <xf numFmtId="0" fontId="118" fillId="0" borderId="10" xfId="0" applyFont="1" applyFill="1" applyBorder="1" applyAlignment="1" applyProtection="1">
      <alignment horizontal="center" vertical="center" textRotation="255"/>
      <protection locked="0"/>
    </xf>
    <xf numFmtId="0" fontId="118" fillId="0" borderId="48" xfId="0" applyFont="1" applyFill="1" applyBorder="1" applyAlignment="1" applyProtection="1">
      <alignment horizontal="center" vertical="center" textRotation="255"/>
      <protection locked="0"/>
    </xf>
    <xf numFmtId="0" fontId="118" fillId="0" borderId="49" xfId="0" applyFont="1" applyFill="1" applyBorder="1" applyAlignment="1" applyProtection="1">
      <alignment horizontal="center" vertical="center" textRotation="255"/>
      <protection locked="0"/>
    </xf>
    <xf numFmtId="0" fontId="13" fillId="2" borderId="27" xfId="0" applyFont="1" applyFill="1" applyBorder="1" applyAlignment="1" applyProtection="1">
      <alignment horizontal="center" vertical="center" wrapText="1"/>
      <protection locked="0"/>
    </xf>
    <xf numFmtId="0" fontId="13" fillId="2" borderId="33" xfId="0" applyFont="1" applyFill="1" applyBorder="1" applyAlignment="1" applyProtection="1">
      <alignment horizontal="center" vertical="center" wrapText="1"/>
      <protection locked="0"/>
    </xf>
    <xf numFmtId="0" fontId="13" fillId="2" borderId="28" xfId="0" applyFont="1" applyFill="1" applyBorder="1" applyAlignment="1" applyProtection="1">
      <alignment horizontal="center" vertical="center" wrapText="1"/>
      <protection locked="0"/>
    </xf>
    <xf numFmtId="0" fontId="36" fillId="2" borderId="50" xfId="0" applyFont="1" applyFill="1" applyBorder="1" applyAlignment="1" applyProtection="1">
      <alignment horizontal="center" vertical="center" textRotation="255"/>
      <protection locked="0"/>
    </xf>
    <xf numFmtId="0" fontId="36" fillId="2" borderId="184" xfId="0" applyFont="1" applyFill="1" applyBorder="1" applyAlignment="1" applyProtection="1">
      <alignment horizontal="center" vertical="center" textRotation="255"/>
      <protection locked="0"/>
    </xf>
    <xf numFmtId="0" fontId="118" fillId="2" borderId="50" xfId="0" applyFont="1" applyFill="1" applyBorder="1" applyAlignment="1" applyProtection="1">
      <alignment horizontal="center" vertical="center" textRotation="255"/>
      <protection locked="0"/>
    </xf>
    <xf numFmtId="0" fontId="36" fillId="2" borderId="204" xfId="0" applyFont="1" applyFill="1" applyBorder="1" applyAlignment="1" applyProtection="1">
      <alignment horizontal="center" vertical="center" textRotation="255"/>
      <protection locked="0"/>
    </xf>
    <xf numFmtId="0" fontId="36" fillId="2" borderId="196" xfId="0" applyFont="1" applyFill="1" applyBorder="1" applyAlignment="1" applyProtection="1">
      <alignment horizontal="center" vertical="center" textRotation="255"/>
      <protection locked="0"/>
    </xf>
    <xf numFmtId="0" fontId="36" fillId="2" borderId="183" xfId="0" applyFont="1" applyFill="1" applyBorder="1" applyAlignment="1" applyProtection="1">
      <alignment horizontal="center" vertical="center" textRotation="255"/>
      <protection locked="0"/>
    </xf>
    <xf numFmtId="0" fontId="36" fillId="2" borderId="35" xfId="0" applyFont="1" applyFill="1" applyBorder="1" applyAlignment="1" applyProtection="1">
      <alignment horizontal="center" vertical="center" textRotation="255"/>
      <protection locked="0"/>
    </xf>
    <xf numFmtId="0" fontId="36" fillId="2" borderId="10" xfId="0" applyFont="1" applyFill="1" applyBorder="1" applyAlignment="1" applyProtection="1">
      <alignment horizontal="center" vertical="center" textRotation="255"/>
      <protection locked="0"/>
    </xf>
    <xf numFmtId="0" fontId="36" fillId="2" borderId="48" xfId="0" applyFont="1" applyFill="1" applyBorder="1" applyAlignment="1" applyProtection="1">
      <alignment horizontal="center" vertical="center" textRotation="255"/>
      <protection locked="0"/>
    </xf>
    <xf numFmtId="0" fontId="36" fillId="2" borderId="49" xfId="0" applyFont="1" applyFill="1" applyBorder="1" applyAlignment="1" applyProtection="1">
      <alignment horizontal="center" vertical="center" textRotation="255"/>
      <protection locked="0"/>
    </xf>
    <xf numFmtId="0" fontId="118" fillId="2" borderId="49" xfId="0" applyFont="1" applyFill="1" applyBorder="1" applyAlignment="1" applyProtection="1">
      <alignment horizontal="center" vertical="center" textRotation="255"/>
      <protection locked="0"/>
    </xf>
    <xf numFmtId="0" fontId="118" fillId="0" borderId="19" xfId="0" applyFont="1" applyFill="1" applyBorder="1" applyAlignment="1" applyProtection="1">
      <alignment horizontal="center" vertical="center" textRotation="255"/>
      <protection locked="0"/>
    </xf>
    <xf numFmtId="0" fontId="36" fillId="2" borderId="77" xfId="0" applyFont="1" applyFill="1" applyBorder="1" applyAlignment="1" applyProtection="1">
      <alignment horizontal="center" vertical="center" textRotation="255"/>
      <protection locked="0"/>
    </xf>
    <xf numFmtId="0" fontId="36" fillId="2" borderId="199" xfId="0" applyFont="1" applyFill="1" applyBorder="1" applyAlignment="1" applyProtection="1">
      <alignment horizontal="center" vertical="center" textRotation="255"/>
      <protection locked="0"/>
    </xf>
    <xf numFmtId="0" fontId="118" fillId="2" borderId="182" xfId="0" applyFont="1" applyFill="1" applyBorder="1" applyAlignment="1" applyProtection="1">
      <alignment horizontal="center" vertical="center" textRotation="255"/>
      <protection locked="0"/>
    </xf>
    <xf numFmtId="0" fontId="118" fillId="2" borderId="19" xfId="0" applyFont="1" applyFill="1" applyBorder="1" applyAlignment="1" applyProtection="1">
      <alignment horizontal="center" vertical="center" textRotation="255"/>
      <protection locked="0"/>
    </xf>
    <xf numFmtId="0" fontId="36" fillId="2" borderId="202" xfId="0" applyFont="1" applyFill="1" applyBorder="1" applyAlignment="1" applyProtection="1">
      <alignment horizontal="center" vertical="center" textRotation="255"/>
      <protection locked="0"/>
    </xf>
    <xf numFmtId="0" fontId="36" fillId="2" borderId="7" xfId="0" applyFont="1" applyFill="1" applyBorder="1" applyAlignment="1" applyProtection="1">
      <alignment horizontal="center" vertical="center" textRotation="255"/>
      <protection locked="0"/>
    </xf>
    <xf numFmtId="0" fontId="36" fillId="2" borderId="181" xfId="0" applyFont="1" applyFill="1" applyBorder="1" applyAlignment="1" applyProtection="1">
      <alignment horizontal="center" vertical="center" textRotation="255"/>
      <protection locked="0"/>
    </xf>
    <xf numFmtId="0" fontId="118" fillId="2" borderId="77" xfId="0" applyFont="1" applyFill="1" applyBorder="1" applyAlignment="1" applyProtection="1">
      <alignment horizontal="center" vertical="center" textRotation="255"/>
      <protection locked="0"/>
    </xf>
    <xf numFmtId="0" fontId="118" fillId="2" borderId="183" xfId="0" applyFont="1" applyFill="1" applyBorder="1" applyAlignment="1" applyProtection="1">
      <alignment horizontal="center" vertical="center" textRotation="255"/>
      <protection locked="0"/>
    </xf>
    <xf numFmtId="0" fontId="118" fillId="2" borderId="181" xfId="0" applyFont="1" applyFill="1" applyBorder="1" applyAlignment="1" applyProtection="1">
      <alignment horizontal="center" vertical="center" textRotation="255"/>
      <protection locked="0"/>
    </xf>
    <xf numFmtId="0" fontId="12" fillId="4" borderId="2" xfId="0" applyFont="1" applyFill="1" applyBorder="1" applyAlignment="1" applyProtection="1">
      <alignment horizontal="left" vertical="center" wrapText="1"/>
    </xf>
    <xf numFmtId="0" fontId="12" fillId="4" borderId="0" xfId="0" applyFont="1" applyFill="1" applyBorder="1" applyAlignment="1" applyProtection="1">
      <alignment horizontal="left" vertical="center" wrapText="1"/>
    </xf>
    <xf numFmtId="0" fontId="12" fillId="4" borderId="3" xfId="0" applyFont="1" applyFill="1" applyBorder="1" applyAlignment="1" applyProtection="1">
      <alignment horizontal="left" vertical="center" wrapText="1"/>
    </xf>
    <xf numFmtId="0" fontId="12" fillId="4" borderId="12" xfId="0" applyFont="1" applyFill="1" applyBorder="1" applyAlignment="1" applyProtection="1">
      <alignment horizontal="center" vertical="center" wrapText="1"/>
    </xf>
    <xf numFmtId="0" fontId="105" fillId="4" borderId="47" xfId="0" applyFont="1" applyFill="1" applyBorder="1" applyAlignment="1" applyProtection="1">
      <alignment horizontal="center" vertical="center"/>
    </xf>
    <xf numFmtId="0" fontId="105" fillId="4" borderId="14" xfId="0" applyFont="1" applyFill="1" applyBorder="1" applyAlignment="1" applyProtection="1">
      <alignment horizontal="center" vertical="center"/>
    </xf>
    <xf numFmtId="0" fontId="105" fillId="4" borderId="179" xfId="0" applyFont="1" applyFill="1" applyBorder="1" applyAlignment="1" applyProtection="1">
      <alignment horizontal="center" vertical="center"/>
    </xf>
    <xf numFmtId="0" fontId="36" fillId="4" borderId="47" xfId="0" applyNumberFormat="1" applyFont="1" applyFill="1" applyBorder="1" applyAlignment="1" applyProtection="1">
      <alignment horizontal="center" vertical="center"/>
    </xf>
    <xf numFmtId="0" fontId="36" fillId="4" borderId="14" xfId="0" applyNumberFormat="1"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0" fontId="117" fillId="12" borderId="53" xfId="0" applyFont="1" applyFill="1" applyBorder="1" applyAlignment="1" applyProtection="1">
      <alignment horizontal="center" vertical="center" textRotation="255" wrapText="1"/>
      <protection locked="0"/>
    </xf>
    <xf numFmtId="0" fontId="117" fillId="12" borderId="52" xfId="0" applyFont="1" applyFill="1" applyBorder="1" applyAlignment="1" applyProtection="1">
      <alignment horizontal="center" vertical="center" textRotation="255" wrapText="1"/>
      <protection locked="0"/>
    </xf>
    <xf numFmtId="0" fontId="117" fillId="12" borderId="195" xfId="0" applyFont="1" applyFill="1" applyBorder="1" applyAlignment="1" applyProtection="1">
      <alignment horizontal="center" vertical="center" textRotation="255" wrapText="1"/>
      <protection locked="0"/>
    </xf>
    <xf numFmtId="0" fontId="117" fillId="12" borderId="198" xfId="0" applyFont="1" applyFill="1" applyBorder="1" applyAlignment="1" applyProtection="1">
      <alignment horizontal="center" vertical="center" textRotation="255" wrapText="1"/>
      <protection locked="0"/>
    </xf>
    <xf numFmtId="0" fontId="117" fillId="12" borderId="197" xfId="0" applyFont="1" applyFill="1" applyBorder="1" applyAlignment="1" applyProtection="1">
      <alignment horizontal="center" vertical="center" textRotation="255" wrapText="1"/>
      <protection locked="0"/>
    </xf>
    <xf numFmtId="0" fontId="117" fillId="12" borderId="203" xfId="0" applyFont="1" applyFill="1" applyBorder="1" applyAlignment="1" applyProtection="1">
      <alignment horizontal="center" vertical="center" textRotation="255" wrapText="1"/>
      <protection locked="0"/>
    </xf>
    <xf numFmtId="0" fontId="12" fillId="4" borderId="27" xfId="0" applyFont="1" applyFill="1" applyBorder="1" applyAlignment="1" applyProtection="1">
      <alignment horizontal="center" vertical="center"/>
    </xf>
    <xf numFmtId="0" fontId="12" fillId="4" borderId="33" xfId="0" applyFont="1" applyFill="1" applyBorder="1" applyAlignment="1" applyProtection="1">
      <alignment horizontal="center" vertical="center"/>
    </xf>
    <xf numFmtId="0" fontId="12" fillId="4" borderId="28" xfId="0" applyFont="1" applyFill="1" applyBorder="1" applyAlignment="1" applyProtection="1">
      <alignment horizontal="center" vertical="center"/>
    </xf>
    <xf numFmtId="0" fontId="61" fillId="4" borderId="27" xfId="0" applyFont="1" applyFill="1" applyBorder="1" applyAlignment="1" applyProtection="1">
      <alignment horizontal="center" vertical="center" wrapText="1"/>
    </xf>
    <xf numFmtId="0" fontId="61" fillId="4" borderId="33" xfId="0" applyFont="1" applyFill="1" applyBorder="1" applyAlignment="1" applyProtection="1">
      <alignment horizontal="center" vertical="center" wrapText="1"/>
    </xf>
    <xf numFmtId="0" fontId="61" fillId="4" borderId="28" xfId="0" applyFont="1" applyFill="1" applyBorder="1" applyAlignment="1" applyProtection="1">
      <alignment horizontal="center" vertical="center" wrapText="1"/>
    </xf>
    <xf numFmtId="0" fontId="117" fillId="12" borderId="200" xfId="0" applyFont="1" applyFill="1" applyBorder="1" applyAlignment="1" applyProtection="1">
      <alignment horizontal="center" vertical="center" textRotation="255" wrapText="1"/>
      <protection locked="0"/>
    </xf>
    <xf numFmtId="0" fontId="117" fillId="12" borderId="187" xfId="0" applyFont="1" applyFill="1" applyBorder="1" applyAlignment="1" applyProtection="1">
      <alignment horizontal="center" vertical="center" textRotation="255" wrapText="1"/>
      <protection locked="0"/>
    </xf>
    <xf numFmtId="0" fontId="117" fillId="12" borderId="201" xfId="0" applyFont="1" applyFill="1" applyBorder="1" applyAlignment="1" applyProtection="1">
      <alignment horizontal="center" vertical="center" textRotation="255" wrapText="1"/>
      <protection locked="0"/>
    </xf>
    <xf numFmtId="0" fontId="117" fillId="12" borderId="6" xfId="0" applyFont="1" applyFill="1" applyBorder="1" applyAlignment="1" applyProtection="1">
      <alignment horizontal="center" vertical="center" textRotation="255" wrapText="1"/>
      <protection locked="0"/>
    </xf>
    <xf numFmtId="0" fontId="117" fillId="12" borderId="0" xfId="0" applyFont="1" applyFill="1" applyBorder="1" applyAlignment="1" applyProtection="1">
      <alignment horizontal="center" vertical="center" textRotation="255" wrapText="1"/>
      <protection locked="0"/>
    </xf>
    <xf numFmtId="0" fontId="117" fillId="12" borderId="5" xfId="0" applyFont="1" applyFill="1" applyBorder="1" applyAlignment="1" applyProtection="1">
      <alignment horizontal="center" vertical="center" textRotation="255" wrapText="1"/>
      <protection locked="0"/>
    </xf>
    <xf numFmtId="0" fontId="117" fillId="12" borderId="8" xfId="0" applyFont="1" applyFill="1" applyBorder="1" applyAlignment="1" applyProtection="1">
      <alignment horizontal="center" vertical="center" textRotation="255" wrapText="1"/>
      <protection locked="0"/>
    </xf>
    <xf numFmtId="0" fontId="117" fillId="12" borderId="2" xfId="0" applyFont="1" applyFill="1" applyBorder="1" applyAlignment="1" applyProtection="1">
      <alignment horizontal="center" vertical="center" textRotation="255" wrapText="1"/>
      <protection locked="0"/>
    </xf>
    <xf numFmtId="0" fontId="117" fillId="12" borderId="4" xfId="0" applyFont="1" applyFill="1" applyBorder="1" applyAlignment="1" applyProtection="1">
      <alignment horizontal="center" vertical="center" textRotation="255" wrapText="1"/>
      <protection locked="0"/>
    </xf>
    <xf numFmtId="0" fontId="8" fillId="4" borderId="11" xfId="0" applyFont="1" applyFill="1" applyBorder="1">
      <alignment vertical="center"/>
    </xf>
    <xf numFmtId="0" fontId="8" fillId="4" borderId="12" xfId="0" applyFont="1" applyFill="1" applyBorder="1">
      <alignment vertical="center"/>
    </xf>
    <xf numFmtId="0" fontId="8" fillId="0" borderId="12" xfId="0" applyFont="1" applyBorder="1" applyAlignment="1" applyProtection="1">
      <alignment horizontal="center" vertical="center"/>
      <protection locked="0"/>
    </xf>
    <xf numFmtId="0" fontId="29" fillId="4" borderId="29" xfId="0" applyFont="1" applyFill="1" applyBorder="1" applyAlignment="1">
      <alignment horizontal="left" vertical="center" wrapText="1"/>
    </xf>
    <xf numFmtId="0" fontId="29" fillId="4" borderId="29" xfId="0" applyFont="1" applyFill="1" applyBorder="1" applyAlignment="1">
      <alignment horizontal="left" vertical="center"/>
    </xf>
    <xf numFmtId="0" fontId="27" fillId="2" borderId="29" xfId="0" applyFont="1" applyFill="1" applyBorder="1" applyAlignment="1" applyProtection="1">
      <alignment horizontal="center" vertical="center"/>
      <protection locked="0"/>
    </xf>
    <xf numFmtId="0" fontId="29" fillId="4" borderId="11"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27" fillId="0" borderId="12"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35" fillId="4" borderId="11" xfId="0" applyFont="1" applyFill="1" applyBorder="1" applyAlignment="1">
      <alignment horizontal="left" vertical="center" wrapText="1"/>
    </xf>
    <xf numFmtId="0" fontId="35" fillId="4" borderId="12" xfId="0" applyFont="1" applyFill="1" applyBorder="1" applyAlignment="1">
      <alignment horizontal="left" vertical="center" wrapText="1"/>
    </xf>
    <xf numFmtId="0" fontId="35" fillId="4" borderId="13" xfId="0" applyFont="1" applyFill="1" applyBorder="1" applyAlignment="1">
      <alignment horizontal="left" vertical="center" wrapText="1"/>
    </xf>
    <xf numFmtId="0" fontId="27" fillId="2" borderId="11"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wrapText="1"/>
      <protection locked="0"/>
    </xf>
    <xf numFmtId="0" fontId="27" fillId="2" borderId="13" xfId="0" applyFont="1" applyFill="1" applyBorder="1" applyAlignment="1" applyProtection="1">
      <alignment horizontal="center" vertical="center" wrapText="1"/>
      <protection locked="0"/>
    </xf>
    <xf numFmtId="0" fontId="23" fillId="0" borderId="5" xfId="0" applyFont="1" applyFill="1" applyBorder="1" applyAlignment="1" applyProtection="1">
      <alignment horizontal="left" vertical="center"/>
    </xf>
    <xf numFmtId="0" fontId="76" fillId="4" borderId="8" xfId="0" applyFont="1" applyFill="1" applyBorder="1" applyAlignment="1">
      <alignment horizontal="left" vertical="center" wrapText="1"/>
    </xf>
    <xf numFmtId="0" fontId="76" fillId="4" borderId="6" xfId="0" applyFont="1" applyFill="1" applyBorder="1" applyAlignment="1">
      <alignment horizontal="left" vertical="center" wrapText="1"/>
    </xf>
    <xf numFmtId="0" fontId="27" fillId="0" borderId="8"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9" fillId="4" borderId="29" xfId="0" applyFont="1" applyFill="1" applyBorder="1" applyAlignment="1">
      <alignment horizontal="center" vertical="center" wrapText="1"/>
    </xf>
    <xf numFmtId="0" fontId="22" fillId="0" borderId="8" xfId="0" applyFont="1" applyFill="1" applyBorder="1" applyAlignment="1" applyProtection="1">
      <alignment horizontal="left" vertical="center" wrapText="1"/>
      <protection locked="0"/>
    </xf>
    <xf numFmtId="0" fontId="22" fillId="0" borderId="6" xfId="0" applyFont="1" applyFill="1" applyBorder="1" applyAlignment="1" applyProtection="1">
      <alignment horizontal="left" vertical="center" wrapText="1"/>
      <protection locked="0"/>
    </xf>
    <xf numFmtId="0" fontId="22" fillId="0" borderId="7" xfId="0"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2" fillId="0" borderId="10" xfId="0" applyFont="1" applyFill="1" applyBorder="1" applyAlignment="1" applyProtection="1">
      <alignment horizontal="left" vertical="center" wrapText="1"/>
      <protection locked="0"/>
    </xf>
    <xf numFmtId="0" fontId="22" fillId="0" borderId="4" xfId="0" applyFont="1" applyFill="1" applyBorder="1" applyAlignment="1" applyProtection="1">
      <alignment horizontal="left" vertical="center" wrapText="1"/>
      <protection locked="0"/>
    </xf>
    <xf numFmtId="0" fontId="22" fillId="0" borderId="5" xfId="0" applyFont="1" applyFill="1" applyBorder="1" applyAlignment="1" applyProtection="1">
      <alignment horizontal="left" vertical="center" wrapText="1"/>
      <protection locked="0"/>
    </xf>
    <xf numFmtId="0" fontId="22" fillId="0" borderId="9" xfId="0" applyFont="1" applyFill="1" applyBorder="1" applyAlignment="1" applyProtection="1">
      <alignment horizontal="left" vertical="center" wrapText="1"/>
      <protection locked="0"/>
    </xf>
    <xf numFmtId="0" fontId="78" fillId="0" borderId="0" xfId="0" applyFont="1" applyFill="1" applyBorder="1" applyAlignment="1" applyProtection="1">
      <alignment vertical="center"/>
    </xf>
    <xf numFmtId="0" fontId="80" fillId="4" borderId="11" xfId="0" applyFont="1" applyFill="1" applyBorder="1" applyAlignment="1">
      <alignment horizontal="left" vertical="center" wrapText="1"/>
    </xf>
    <xf numFmtId="0" fontId="80" fillId="4" borderId="12" xfId="0" applyFont="1" applyFill="1" applyBorder="1" applyAlignment="1">
      <alignment horizontal="left" vertical="center"/>
    </xf>
    <xf numFmtId="0" fontId="80" fillId="4" borderId="13" xfId="0" applyFont="1" applyFill="1" applyBorder="1" applyAlignment="1">
      <alignment horizontal="left" vertical="center"/>
    </xf>
    <xf numFmtId="0" fontId="7" fillId="9" borderId="6" xfId="0" applyFont="1" applyFill="1" applyBorder="1" applyAlignment="1">
      <alignment vertical="center" wrapText="1"/>
    </xf>
    <xf numFmtId="0" fontId="7" fillId="9" borderId="6" xfId="0" applyFont="1" applyFill="1" applyBorder="1">
      <alignment vertical="center"/>
    </xf>
    <xf numFmtId="0" fontId="7" fillId="9" borderId="0" xfId="0" applyFont="1" applyFill="1" applyAlignment="1">
      <alignment vertical="center" wrapText="1"/>
    </xf>
    <xf numFmtId="0" fontId="7" fillId="9" borderId="0" xfId="0" applyFont="1" applyFill="1">
      <alignment vertical="center"/>
    </xf>
    <xf numFmtId="0" fontId="7" fillId="9" borderId="5" xfId="0" applyFont="1" applyFill="1" applyBorder="1">
      <alignment vertical="center"/>
    </xf>
    <xf numFmtId="0" fontId="6"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8" borderId="13" xfId="0" applyFont="1" applyFill="1" applyBorder="1" applyAlignment="1" applyProtection="1">
      <alignment horizontal="center" vertical="center" wrapText="1"/>
      <protection locked="0"/>
    </xf>
    <xf numFmtId="0" fontId="8" fillId="13" borderId="11" xfId="0" applyFont="1" applyFill="1" applyBorder="1" applyAlignment="1" applyProtection="1">
      <alignment horizontal="center" vertical="center" wrapText="1"/>
      <protection locked="0"/>
    </xf>
    <xf numFmtId="0" fontId="8" fillId="13" borderId="12" xfId="0" applyFont="1" applyFill="1" applyBorder="1" applyAlignment="1" applyProtection="1">
      <alignment horizontal="center" vertical="center" wrapText="1"/>
      <protection locked="0"/>
    </xf>
    <xf numFmtId="0" fontId="8" fillId="13" borderId="13" xfId="0" applyFont="1" applyFill="1" applyBorder="1" applyAlignment="1" applyProtection="1">
      <alignment horizontal="center" vertical="center" wrapText="1"/>
      <protection locked="0"/>
    </xf>
    <xf numFmtId="0" fontId="27" fillId="7" borderId="11" xfId="0" applyFont="1" applyFill="1" applyBorder="1" applyAlignment="1" applyProtection="1">
      <alignment horizontal="center" vertical="center" wrapText="1"/>
      <protection locked="0"/>
    </xf>
    <xf numFmtId="0" fontId="27" fillId="7" borderId="12" xfId="0" applyFont="1" applyFill="1" applyBorder="1" applyAlignment="1" applyProtection="1">
      <alignment horizontal="center" vertical="center" wrapText="1"/>
      <protection locked="0"/>
    </xf>
    <xf numFmtId="0" fontId="27" fillId="7" borderId="13" xfId="0" applyFont="1" applyFill="1" applyBorder="1" applyAlignment="1" applyProtection="1">
      <alignment horizontal="center" vertical="center" wrapText="1"/>
      <protection locked="0"/>
    </xf>
    <xf numFmtId="0" fontId="22" fillId="7" borderId="11" xfId="0" applyFont="1" applyFill="1" applyBorder="1" applyAlignment="1" applyProtection="1">
      <alignment vertical="center" wrapText="1"/>
      <protection locked="0"/>
    </xf>
    <xf numFmtId="0" fontId="22" fillId="7" borderId="12" xfId="0" applyFont="1" applyFill="1" applyBorder="1" applyAlignment="1" applyProtection="1">
      <alignment vertical="center" wrapText="1"/>
      <protection locked="0"/>
    </xf>
    <xf numFmtId="0" fontId="22" fillId="7" borderId="13" xfId="0" applyFont="1" applyFill="1" applyBorder="1" applyAlignment="1" applyProtection="1">
      <alignment vertical="center" wrapText="1"/>
      <protection locked="0"/>
    </xf>
    <xf numFmtId="0" fontId="78" fillId="4" borderId="6" xfId="0" applyFont="1" applyFill="1" applyBorder="1" applyAlignment="1" applyProtection="1">
      <alignment vertical="center"/>
    </xf>
    <xf numFmtId="0" fontId="120" fillId="7" borderId="29" xfId="0" applyFont="1" applyFill="1" applyBorder="1" applyAlignment="1" applyProtection="1">
      <alignment vertical="center" wrapText="1"/>
      <protection locked="0"/>
    </xf>
    <xf numFmtId="0" fontId="6" fillId="9" borderId="12" xfId="0" applyFont="1" applyFill="1" applyBorder="1" applyAlignment="1" applyProtection="1">
      <alignment vertical="center" wrapText="1"/>
    </xf>
    <xf numFmtId="0" fontId="78" fillId="2" borderId="11" xfId="0" applyFont="1" applyFill="1" applyBorder="1" applyAlignment="1" applyProtection="1">
      <alignment vertical="center" wrapText="1"/>
      <protection locked="0"/>
    </xf>
    <xf numFmtId="0" fontId="78" fillId="2" borderId="12" xfId="0" applyFont="1" applyFill="1" applyBorder="1" applyAlignment="1" applyProtection="1">
      <alignment vertical="center" wrapText="1"/>
      <protection locked="0"/>
    </xf>
    <xf numFmtId="0" fontId="78" fillId="2" borderId="13" xfId="0" applyFont="1" applyFill="1" applyBorder="1" applyAlignment="1" applyProtection="1">
      <alignment vertical="center" wrapText="1"/>
      <protection locked="0"/>
    </xf>
    <xf numFmtId="0" fontId="114" fillId="7" borderId="11" xfId="0" applyFont="1" applyFill="1" applyBorder="1" applyAlignment="1" applyProtection="1">
      <alignment vertical="center" wrapText="1"/>
      <protection locked="0"/>
    </xf>
    <xf numFmtId="0" fontId="114" fillId="7" borderId="12" xfId="0" applyFont="1" applyFill="1" applyBorder="1" applyAlignment="1" applyProtection="1">
      <alignment vertical="center" wrapText="1"/>
      <protection locked="0"/>
    </xf>
    <xf numFmtId="0" fontId="114" fillId="7" borderId="13" xfId="0" applyFont="1" applyFill="1" applyBorder="1" applyAlignment="1" applyProtection="1">
      <alignment vertical="center" wrapText="1"/>
      <protection locked="0"/>
    </xf>
    <xf numFmtId="0" fontId="34" fillId="0" borderId="12" xfId="2" applyFont="1" applyFill="1" applyBorder="1" applyAlignment="1" applyProtection="1">
      <alignment horizontal="left" vertical="center"/>
    </xf>
    <xf numFmtId="0" fontId="12" fillId="0" borderId="27" xfId="2" applyFont="1" applyFill="1" applyBorder="1" applyAlignment="1" applyProtection="1">
      <alignment horizontal="center" vertical="center" textRotation="255"/>
    </xf>
    <xf numFmtId="0" fontId="12" fillId="0" borderId="33" xfId="2" applyFont="1" applyFill="1" applyBorder="1" applyAlignment="1" applyProtection="1">
      <alignment horizontal="center" vertical="center" textRotation="255"/>
    </xf>
    <xf numFmtId="0" fontId="12" fillId="0" borderId="28" xfId="2" applyFont="1" applyFill="1" applyBorder="1" applyAlignment="1" applyProtection="1">
      <alignment horizontal="center" vertical="center" textRotation="255"/>
    </xf>
    <xf numFmtId="0" fontId="34" fillId="8" borderId="8" xfId="2" applyFont="1" applyFill="1" applyBorder="1" applyAlignment="1" applyProtection="1">
      <alignment horizontal="center" vertical="center" wrapText="1"/>
    </xf>
    <xf numFmtId="0" fontId="34" fillId="8" borderId="7" xfId="2" applyFont="1" applyFill="1" applyBorder="1" applyAlignment="1" applyProtection="1">
      <alignment horizontal="center" vertical="center" wrapText="1"/>
    </xf>
    <xf numFmtId="0" fontId="12" fillId="0" borderId="1" xfId="2" applyFont="1" applyFill="1" applyBorder="1" applyAlignment="1" applyProtection="1">
      <alignment horizontal="left" vertical="center" wrapText="1"/>
    </xf>
    <xf numFmtId="0" fontId="12" fillId="0" borderId="0" xfId="2" applyFont="1" applyFill="1" applyBorder="1" applyAlignment="1" applyProtection="1">
      <alignment horizontal="left" vertical="center" wrapText="1"/>
    </xf>
    <xf numFmtId="0" fontId="12" fillId="0" borderId="0" xfId="2" applyFont="1" applyFill="1" applyBorder="1" applyAlignment="1" applyProtection="1">
      <alignment vertical="center" wrapText="1"/>
    </xf>
    <xf numFmtId="0" fontId="34" fillId="8" borderId="11" xfId="2" applyFont="1" applyFill="1" applyBorder="1" applyAlignment="1" applyProtection="1">
      <alignment horizontal="center" vertical="center" wrapText="1"/>
    </xf>
    <xf numFmtId="0" fontId="34" fillId="8" borderId="13" xfId="2" applyFont="1" applyFill="1" applyBorder="1" applyAlignment="1" applyProtection="1">
      <alignment horizontal="center" vertical="center" wrapText="1"/>
    </xf>
    <xf numFmtId="0" fontId="34" fillId="8" borderId="114" xfId="2" applyFont="1" applyFill="1" applyBorder="1" applyAlignment="1" applyProtection="1">
      <alignment horizontal="center" vertical="center"/>
    </xf>
    <xf numFmtId="0" fontId="34" fillId="8" borderId="115" xfId="2" applyFont="1" applyFill="1" applyBorder="1" applyAlignment="1" applyProtection="1">
      <alignment horizontal="center" vertical="center"/>
    </xf>
    <xf numFmtId="0" fontId="34" fillId="8" borderId="116" xfId="2" applyFont="1" applyFill="1" applyBorder="1" applyAlignment="1" applyProtection="1">
      <alignment horizontal="center" vertical="center"/>
    </xf>
    <xf numFmtId="0" fontId="34" fillId="8" borderId="58" xfId="2" applyFont="1" applyFill="1" applyBorder="1" applyAlignment="1" applyProtection="1">
      <alignment horizontal="center" vertical="center"/>
    </xf>
    <xf numFmtId="0" fontId="34" fillId="8" borderId="59" xfId="2" applyFont="1" applyFill="1" applyBorder="1" applyAlignment="1" applyProtection="1">
      <alignment horizontal="center" vertical="center"/>
    </xf>
    <xf numFmtId="0" fontId="12" fillId="8" borderId="11" xfId="2" applyFont="1" applyFill="1" applyBorder="1" applyAlignment="1" applyProtection="1">
      <alignment horizontal="center" vertical="center"/>
    </xf>
    <xf numFmtId="0" fontId="12" fillId="8" borderId="13" xfId="2" applyFont="1" applyFill="1" applyBorder="1" applyAlignment="1" applyProtection="1">
      <alignment horizontal="center" vertical="center"/>
    </xf>
    <xf numFmtId="0" fontId="61" fillId="8" borderId="27" xfId="2" applyFont="1" applyFill="1" applyBorder="1" applyAlignment="1" applyProtection="1">
      <alignment horizontal="center" vertical="top" textRotation="255"/>
    </xf>
    <xf numFmtId="0" fontId="61" fillId="8" borderId="33" xfId="2" applyFont="1" applyFill="1" applyBorder="1" applyAlignment="1" applyProtection="1">
      <alignment horizontal="center" vertical="top" textRotation="255"/>
    </xf>
    <xf numFmtId="0" fontId="61" fillId="8" borderId="28" xfId="2" applyFont="1" applyFill="1" applyBorder="1" applyAlignment="1" applyProtection="1">
      <alignment horizontal="center" vertical="top" textRotation="255"/>
    </xf>
    <xf numFmtId="0" fontId="12" fillId="8" borderId="29" xfId="2" applyFont="1" applyFill="1" applyBorder="1" applyAlignment="1" applyProtection="1">
      <alignment horizontal="center" vertical="center"/>
    </xf>
    <xf numFmtId="0" fontId="12" fillId="0" borderId="1" xfId="2" applyFont="1" applyFill="1" applyBorder="1" applyAlignment="1" applyProtection="1">
      <alignment vertical="center"/>
    </xf>
    <xf numFmtId="0" fontId="12" fillId="0" borderId="0" xfId="2" applyFont="1" applyFill="1" applyBorder="1" applyAlignment="1" applyProtection="1">
      <alignment vertical="center"/>
    </xf>
    <xf numFmtId="0" fontId="83" fillId="0" borderId="0" xfId="2" applyFont="1" applyFill="1" applyBorder="1" applyAlignment="1" applyProtection="1">
      <alignment horizontal="left" vertical="center" wrapText="1"/>
    </xf>
    <xf numFmtId="0" fontId="85" fillId="0" borderId="27" xfId="2" applyFont="1" applyFill="1" applyBorder="1" applyAlignment="1" applyProtection="1">
      <alignment horizontal="center" vertical="center"/>
    </xf>
    <xf numFmtId="0" fontId="85" fillId="0" borderId="28" xfId="2" applyFont="1" applyFill="1" applyBorder="1" applyAlignment="1" applyProtection="1">
      <alignment horizontal="center" vertical="center"/>
    </xf>
    <xf numFmtId="0" fontId="34" fillId="0" borderId="8" xfId="2" applyFont="1" applyFill="1" applyBorder="1" applyAlignment="1" applyProtection="1">
      <alignment horizontal="center" vertical="center"/>
    </xf>
    <xf numFmtId="0" fontId="34" fillId="0" borderId="6" xfId="2" applyFont="1" applyFill="1" applyBorder="1" applyAlignment="1" applyProtection="1">
      <alignment horizontal="center" vertical="center"/>
    </xf>
    <xf numFmtId="0" fontId="34" fillId="0" borderId="4" xfId="2" applyFont="1" applyFill="1" applyBorder="1" applyAlignment="1" applyProtection="1">
      <alignment horizontal="center" vertical="center"/>
    </xf>
    <xf numFmtId="0" fontId="34" fillId="0" borderId="5" xfId="2" applyFont="1" applyFill="1" applyBorder="1" applyAlignment="1" applyProtection="1">
      <alignment horizontal="center" vertical="center"/>
    </xf>
    <xf numFmtId="0" fontId="12" fillId="0" borderId="1" xfId="2" applyFont="1" applyFill="1" applyBorder="1" applyAlignment="1" applyProtection="1">
      <alignment vertical="center" wrapText="1"/>
    </xf>
    <xf numFmtId="0" fontId="34" fillId="0" borderId="0" xfId="2" applyFont="1" applyFill="1" applyBorder="1" applyAlignment="1" applyProtection="1">
      <alignment vertical="center" wrapText="1"/>
    </xf>
    <xf numFmtId="0" fontId="34" fillId="0" borderId="0" xfId="2" applyFont="1" applyFill="1" applyBorder="1" applyAlignment="1" applyProtection="1">
      <alignment vertical="center"/>
    </xf>
    <xf numFmtId="0" fontId="34" fillId="0" borderId="121" xfId="2" applyFont="1" applyFill="1" applyBorder="1" applyAlignment="1" applyProtection="1">
      <alignment vertical="center"/>
    </xf>
    <xf numFmtId="0" fontId="85" fillId="0" borderId="0" xfId="2" applyFont="1" applyFill="1" applyBorder="1" applyAlignment="1" applyProtection="1">
      <alignment vertical="center"/>
    </xf>
    <xf numFmtId="0" fontId="85" fillId="8" borderId="29" xfId="2" applyNumberFormat="1" applyFont="1" applyFill="1" applyBorder="1" applyAlignment="1" applyProtection="1">
      <alignment horizontal="center" vertical="center"/>
    </xf>
    <xf numFmtId="0" fontId="85" fillId="8" borderId="135" xfId="2" applyFont="1" applyFill="1" applyBorder="1" applyAlignment="1" applyProtection="1">
      <alignment horizontal="center" vertical="center"/>
    </xf>
    <xf numFmtId="0" fontId="85" fillId="8" borderId="29" xfId="2" applyFont="1" applyFill="1" applyBorder="1" applyAlignment="1" applyProtection="1">
      <alignment horizontal="center" vertical="center"/>
    </xf>
    <xf numFmtId="0" fontId="85" fillId="8" borderId="29" xfId="2" applyFont="1" applyFill="1" applyBorder="1" applyAlignment="1" applyProtection="1">
      <alignment horizontal="center" vertical="center" shrinkToFit="1"/>
    </xf>
    <xf numFmtId="186" fontId="85" fillId="8" borderId="29" xfId="2" applyNumberFormat="1" applyFont="1" applyFill="1" applyBorder="1" applyAlignment="1" applyProtection="1">
      <alignment horizontal="center" vertical="center"/>
    </xf>
    <xf numFmtId="0" fontId="85" fillId="8" borderId="145" xfId="2" applyFont="1" applyFill="1" applyBorder="1" applyAlignment="1" applyProtection="1">
      <alignment horizontal="center" vertical="center"/>
    </xf>
    <xf numFmtId="0" fontId="85" fillId="8" borderId="6" xfId="2" applyFont="1" applyFill="1" applyBorder="1" applyAlignment="1" applyProtection="1">
      <alignment horizontal="center" vertical="center"/>
    </xf>
    <xf numFmtId="0" fontId="85" fillId="8" borderId="7" xfId="2" applyFont="1" applyFill="1" applyBorder="1" applyAlignment="1" applyProtection="1">
      <alignment horizontal="center" vertical="center"/>
    </xf>
    <xf numFmtId="0" fontId="85" fillId="8" borderId="127" xfId="2" applyFont="1" applyFill="1" applyBorder="1" applyAlignment="1" applyProtection="1">
      <alignment horizontal="center" vertical="center"/>
    </xf>
    <xf numFmtId="0" fontId="85" fillId="8" borderId="0" xfId="2" applyFont="1" applyFill="1" applyBorder="1" applyAlignment="1" applyProtection="1">
      <alignment horizontal="center" vertical="center"/>
    </xf>
    <xf numFmtId="0" fontId="85" fillId="8" borderId="10" xfId="2" applyFont="1" applyFill="1" applyBorder="1" applyAlignment="1" applyProtection="1">
      <alignment horizontal="center" vertical="center"/>
    </xf>
    <xf numFmtId="0" fontId="85" fillId="8" borderId="147" xfId="2" applyFont="1" applyFill="1" applyBorder="1" applyAlignment="1" applyProtection="1">
      <alignment horizontal="center" vertical="center"/>
    </xf>
    <xf numFmtId="0" fontId="85" fillId="8" borderId="5" xfId="2" applyFont="1" applyFill="1" applyBorder="1" applyAlignment="1" applyProtection="1">
      <alignment horizontal="center" vertical="center"/>
    </xf>
    <xf numFmtId="0" fontId="85" fillId="8" borderId="9" xfId="2" applyFont="1" applyFill="1" applyBorder="1" applyAlignment="1" applyProtection="1">
      <alignment horizontal="center" vertical="center"/>
    </xf>
    <xf numFmtId="0" fontId="85" fillId="0" borderId="11" xfId="2" applyFont="1" applyFill="1" applyBorder="1" applyAlignment="1" applyProtection="1">
      <alignment horizontal="center" vertical="center"/>
      <protection locked="0"/>
    </xf>
    <xf numFmtId="0" fontId="85" fillId="0" borderId="12" xfId="2" applyFont="1" applyFill="1" applyBorder="1" applyAlignment="1" applyProtection="1">
      <alignment horizontal="center" vertical="center"/>
      <protection locked="0"/>
    </xf>
    <xf numFmtId="0" fontId="85" fillId="0" borderId="146" xfId="2" applyFont="1" applyFill="1" applyBorder="1" applyAlignment="1" applyProtection="1">
      <alignment horizontal="center" vertical="center"/>
      <protection locked="0"/>
    </xf>
    <xf numFmtId="0" fontId="85" fillId="0" borderId="13" xfId="2" applyFont="1" applyFill="1" applyBorder="1" applyAlignment="1" applyProtection="1">
      <alignment horizontal="center" vertical="center"/>
      <protection locked="0"/>
    </xf>
    <xf numFmtId="49" fontId="85" fillId="0" borderId="11" xfId="2" applyNumberFormat="1" applyFont="1" applyFill="1" applyBorder="1" applyAlignment="1" applyProtection="1">
      <alignment horizontal="center" vertical="center"/>
      <protection locked="0"/>
    </xf>
    <xf numFmtId="49" fontId="85" fillId="0" borderId="12" xfId="2" applyNumberFormat="1" applyFont="1" applyFill="1" applyBorder="1" applyAlignment="1" applyProtection="1">
      <alignment horizontal="center" vertical="center"/>
      <protection locked="0"/>
    </xf>
    <xf numFmtId="49" fontId="85" fillId="0" borderId="146" xfId="2" applyNumberFormat="1" applyFont="1" applyFill="1" applyBorder="1" applyAlignment="1" applyProtection="1">
      <alignment horizontal="center" vertical="center"/>
      <protection locked="0"/>
    </xf>
    <xf numFmtId="0" fontId="85" fillId="0" borderId="11" xfId="2" applyFont="1" applyFill="1" applyBorder="1" applyAlignment="1" applyProtection="1">
      <alignment horizontal="left" vertical="center" wrapText="1"/>
      <protection locked="0"/>
    </xf>
    <xf numFmtId="0" fontId="85" fillId="0" borderId="12" xfId="2" applyFont="1" applyFill="1" applyBorder="1" applyAlignment="1" applyProtection="1">
      <alignment horizontal="left" vertical="center" wrapText="1"/>
      <protection locked="0"/>
    </xf>
    <xf numFmtId="0" fontId="85" fillId="0" borderId="146" xfId="2" applyFont="1" applyFill="1" applyBorder="1" applyAlignment="1" applyProtection="1">
      <alignment horizontal="left" vertical="center" wrapText="1"/>
      <protection locked="0"/>
    </xf>
    <xf numFmtId="0" fontId="85" fillId="0" borderId="11" xfId="2" applyFont="1" applyFill="1" applyBorder="1" applyAlignment="1" applyProtection="1">
      <alignment horizontal="center" vertical="center" wrapText="1"/>
      <protection locked="0"/>
    </xf>
    <xf numFmtId="0" fontId="85" fillId="0" borderId="12" xfId="2" applyFont="1" applyFill="1" applyBorder="1" applyAlignment="1" applyProtection="1">
      <alignment horizontal="center" vertical="center" wrapText="1"/>
      <protection locked="0"/>
    </xf>
    <xf numFmtId="0" fontId="85" fillId="0" borderId="13" xfId="2" applyFont="1" applyFill="1" applyBorder="1" applyAlignment="1" applyProtection="1">
      <alignment horizontal="center" vertical="center" wrapText="1"/>
      <protection locked="0"/>
    </xf>
    <xf numFmtId="187" fontId="85" fillId="8" borderId="12" xfId="2" applyNumberFormat="1" applyFont="1" applyFill="1" applyBorder="1" applyAlignment="1" applyProtection="1">
      <alignment horizontal="center" vertical="center"/>
    </xf>
    <xf numFmtId="187" fontId="85" fillId="8" borderId="146" xfId="2" applyNumberFormat="1" applyFont="1" applyFill="1" applyBorder="1" applyAlignment="1" applyProtection="1">
      <alignment horizontal="center" vertical="center"/>
    </xf>
    <xf numFmtId="0" fontId="85" fillId="0" borderId="141" xfId="2" applyFont="1" applyFill="1" applyBorder="1" applyAlignment="1" applyProtection="1">
      <alignment horizontal="center" vertical="center" wrapText="1"/>
      <protection locked="0"/>
    </xf>
    <xf numFmtId="0" fontId="85" fillId="0" borderId="139" xfId="2" applyFont="1" applyFill="1" applyBorder="1" applyAlignment="1" applyProtection="1">
      <alignment horizontal="center" vertical="center" wrapText="1"/>
      <protection locked="0"/>
    </xf>
    <xf numFmtId="0" fontId="85" fillId="0" borderId="140" xfId="2" applyFont="1" applyFill="1" applyBorder="1" applyAlignment="1" applyProtection="1">
      <alignment horizontal="center" vertical="center" wrapText="1"/>
      <protection locked="0"/>
    </xf>
    <xf numFmtId="0" fontId="12" fillId="8" borderId="144" xfId="2" applyFont="1" applyFill="1" applyBorder="1" applyAlignment="1" applyProtection="1">
      <alignment horizontal="center" vertical="center" wrapText="1"/>
    </xf>
    <xf numFmtId="0" fontId="12" fillId="8" borderId="12" xfId="2" applyFont="1" applyFill="1" applyBorder="1" applyAlignment="1" applyProtection="1">
      <alignment horizontal="center" vertical="center"/>
    </xf>
    <xf numFmtId="0" fontId="85" fillId="0" borderId="11" xfId="2" applyNumberFormat="1" applyFont="1" applyFill="1" applyBorder="1" applyAlignment="1" applyProtection="1">
      <alignment horizontal="left" vertical="center" wrapText="1"/>
      <protection locked="0"/>
    </xf>
    <xf numFmtId="0" fontId="85" fillId="0" borderId="12" xfId="2" applyNumberFormat="1" applyFont="1" applyFill="1" applyBorder="1" applyAlignment="1" applyProtection="1">
      <alignment horizontal="left" vertical="center" wrapText="1"/>
      <protection locked="0"/>
    </xf>
    <xf numFmtId="0" fontId="85" fillId="0" borderId="146" xfId="2" applyNumberFormat="1" applyFont="1" applyFill="1" applyBorder="1" applyAlignment="1" applyProtection="1">
      <alignment horizontal="left" vertical="center" wrapText="1"/>
      <protection locked="0"/>
    </xf>
    <xf numFmtId="0" fontId="85" fillId="8" borderId="145" xfId="2" applyFont="1" applyFill="1" applyBorder="1" applyAlignment="1" applyProtection="1">
      <alignment horizontal="center" vertical="center" wrapText="1"/>
    </xf>
    <xf numFmtId="38" fontId="85" fillId="0" borderId="11" xfId="1" applyFont="1" applyFill="1" applyBorder="1" applyAlignment="1" applyProtection="1">
      <alignment horizontal="right" vertical="center"/>
      <protection locked="0"/>
    </xf>
    <xf numFmtId="38" fontId="85" fillId="0" borderId="12" xfId="1" applyFont="1" applyFill="1" applyBorder="1" applyAlignment="1" applyProtection="1">
      <alignment horizontal="right" vertical="center"/>
      <protection locked="0"/>
    </xf>
    <xf numFmtId="0" fontId="85" fillId="8" borderId="12" xfId="2" applyNumberFormat="1" applyFont="1" applyFill="1" applyBorder="1" applyAlignment="1" applyProtection="1">
      <alignment horizontal="center" vertical="center"/>
    </xf>
    <xf numFmtId="0" fontId="85" fillId="8" borderId="13" xfId="2" applyNumberFormat="1" applyFont="1" applyFill="1" applyBorder="1" applyAlignment="1" applyProtection="1">
      <alignment horizontal="center" vertical="center"/>
    </xf>
    <xf numFmtId="38" fontId="85" fillId="0" borderId="11" xfId="1" applyFont="1" applyFill="1" applyBorder="1" applyAlignment="1" applyProtection="1">
      <alignment horizontal="right" vertical="center" wrapText="1"/>
      <protection locked="0"/>
    </xf>
    <xf numFmtId="38" fontId="85" fillId="0" borderId="12" xfId="1" applyFont="1" applyFill="1" applyBorder="1" applyAlignment="1" applyProtection="1">
      <alignment horizontal="right" vertical="center" wrapText="1"/>
      <protection locked="0"/>
    </xf>
    <xf numFmtId="0" fontId="85" fillId="8" borderId="146" xfId="2" applyNumberFormat="1" applyFont="1" applyFill="1" applyBorder="1" applyAlignment="1" applyProtection="1">
      <alignment horizontal="center" vertical="center"/>
    </xf>
    <xf numFmtId="0" fontId="61" fillId="8" borderId="11" xfId="2" applyFont="1" applyFill="1" applyBorder="1" applyAlignment="1" applyProtection="1">
      <alignment horizontal="left" vertical="center" wrapText="1"/>
    </xf>
    <xf numFmtId="0" fontId="61" fillId="8" borderId="12" xfId="2" applyFont="1" applyFill="1" applyBorder="1" applyAlignment="1" applyProtection="1">
      <alignment horizontal="left" vertical="center" wrapText="1"/>
    </xf>
    <xf numFmtId="0" fontId="61" fillId="8" borderId="13" xfId="2" applyFont="1" applyFill="1" applyBorder="1" applyAlignment="1" applyProtection="1">
      <alignment horizontal="left" vertical="center" wrapText="1"/>
    </xf>
    <xf numFmtId="0" fontId="12" fillId="7" borderId="11" xfId="2" applyFont="1" applyFill="1" applyBorder="1" applyAlignment="1" applyProtection="1">
      <alignment horizontal="left" vertical="center" wrapText="1"/>
      <protection locked="0"/>
    </xf>
    <xf numFmtId="0" fontId="12" fillId="7" borderId="12" xfId="2" applyFont="1" applyFill="1" applyBorder="1" applyAlignment="1" applyProtection="1">
      <alignment horizontal="left" vertical="center" wrapText="1"/>
      <protection locked="0"/>
    </xf>
    <xf numFmtId="0" fontId="12" fillId="7" borderId="146" xfId="2" applyFont="1" applyFill="1" applyBorder="1" applyAlignment="1" applyProtection="1">
      <alignment horizontal="left" vertical="center" wrapText="1"/>
      <protection locked="0"/>
    </xf>
    <xf numFmtId="187" fontId="12" fillId="8" borderId="11" xfId="2" applyNumberFormat="1" applyFont="1" applyFill="1" applyBorder="1" applyAlignment="1" applyProtection="1">
      <alignment horizontal="center" vertical="center" shrinkToFit="1"/>
    </xf>
    <xf numFmtId="187" fontId="12" fillId="8" borderId="12" xfId="2" applyNumberFormat="1" applyFont="1" applyFill="1" applyBorder="1" applyAlignment="1" applyProtection="1">
      <alignment horizontal="center" vertical="center" shrinkToFit="1"/>
    </xf>
    <xf numFmtId="0" fontId="85" fillId="0" borderId="12" xfId="2" applyNumberFormat="1" applyFont="1" applyFill="1" applyBorder="1" applyAlignment="1" applyProtection="1">
      <alignment horizontal="center" vertical="center"/>
      <protection locked="0"/>
    </xf>
    <xf numFmtId="0" fontId="85" fillId="8" borderId="12" xfId="2" applyFont="1" applyFill="1" applyBorder="1" applyAlignment="1" applyProtection="1">
      <alignment horizontal="center" vertical="center"/>
    </xf>
    <xf numFmtId="0" fontId="85" fillId="8" borderId="13" xfId="2" applyFont="1" applyFill="1" applyBorder="1" applyAlignment="1" applyProtection="1">
      <alignment horizontal="center" vertical="center"/>
    </xf>
    <xf numFmtId="0" fontId="85" fillId="8" borderId="11" xfId="2" applyFont="1" applyFill="1" applyBorder="1" applyAlignment="1" applyProtection="1">
      <alignment horizontal="center" vertical="center"/>
    </xf>
    <xf numFmtId="38" fontId="12" fillId="0" borderId="11" xfId="1" applyFont="1" applyFill="1" applyBorder="1" applyAlignment="1" applyProtection="1">
      <alignment horizontal="right" vertical="center"/>
      <protection locked="0"/>
    </xf>
    <xf numFmtId="38" fontId="12" fillId="0" borderId="12" xfId="1" applyFont="1" applyFill="1" applyBorder="1" applyAlignment="1" applyProtection="1">
      <alignment horizontal="right" vertical="center"/>
      <protection locked="0"/>
    </xf>
    <xf numFmtId="0" fontId="12" fillId="8" borderId="144" xfId="2" applyFont="1" applyFill="1" applyBorder="1" applyAlignment="1">
      <alignment horizontal="center" vertical="center" wrapText="1"/>
    </xf>
    <xf numFmtId="0" fontId="12" fillId="8" borderId="12" xfId="2" applyFont="1" applyFill="1" applyBorder="1" applyAlignment="1">
      <alignment horizontal="center" vertical="center" wrapText="1"/>
    </xf>
    <xf numFmtId="0" fontId="12" fillId="8" borderId="13" xfId="2" applyFont="1" applyFill="1" applyBorder="1" applyAlignment="1">
      <alignment horizontal="center" vertical="center" wrapText="1"/>
    </xf>
    <xf numFmtId="0" fontId="85" fillId="0" borderId="11" xfId="2" applyFont="1" applyBorder="1" applyAlignment="1" applyProtection="1">
      <alignment horizontal="left" vertical="center" wrapText="1"/>
      <protection locked="0"/>
    </xf>
    <xf numFmtId="0" fontId="85" fillId="0" borderId="12" xfId="2" applyFont="1" applyBorder="1" applyAlignment="1" applyProtection="1">
      <alignment horizontal="left" vertical="center" wrapText="1"/>
      <protection locked="0"/>
    </xf>
    <xf numFmtId="0" fontId="85" fillId="0" borderId="146" xfId="2" applyFont="1" applyBorder="1" applyAlignment="1" applyProtection="1">
      <alignment horizontal="left" vertical="center" wrapText="1"/>
      <protection locked="0"/>
    </xf>
    <xf numFmtId="0" fontId="85" fillId="8" borderId="145" xfId="2" applyFont="1" applyFill="1" applyBorder="1" applyAlignment="1">
      <alignment horizontal="center" vertical="center" wrapText="1"/>
    </xf>
    <xf numFmtId="0" fontId="85" fillId="8" borderId="6" xfId="2" applyFont="1" applyFill="1" applyBorder="1" applyAlignment="1">
      <alignment horizontal="center" vertical="center"/>
    </xf>
    <xf numFmtId="0" fontId="85" fillId="8" borderId="7" xfId="2" applyFont="1" applyFill="1" applyBorder="1" applyAlignment="1">
      <alignment horizontal="center" vertical="center"/>
    </xf>
    <xf numFmtId="0" fontId="85" fillId="8" borderId="147" xfId="2" applyFont="1" applyFill="1" applyBorder="1" applyAlignment="1">
      <alignment horizontal="center" vertical="center"/>
    </xf>
    <xf numFmtId="0" fontId="85" fillId="8" borderId="5" xfId="2" applyFont="1" applyFill="1" applyBorder="1" applyAlignment="1">
      <alignment horizontal="center" vertical="center"/>
    </xf>
    <xf numFmtId="0" fontId="85" fillId="8" borderId="9" xfId="2" applyFont="1" applyFill="1" applyBorder="1" applyAlignment="1">
      <alignment horizontal="center" vertical="center"/>
    </xf>
    <xf numFmtId="38" fontId="13" fillId="0" borderId="11" xfId="1" applyFont="1" applyFill="1" applyBorder="1" applyAlignment="1" applyProtection="1">
      <alignment horizontal="right" vertical="center"/>
      <protection locked="0"/>
    </xf>
    <xf numFmtId="38" fontId="13" fillId="0" borderId="12" xfId="1" applyFont="1" applyFill="1" applyBorder="1" applyAlignment="1" applyProtection="1">
      <alignment horizontal="right" vertical="center"/>
      <protection locked="0"/>
    </xf>
    <xf numFmtId="0" fontId="85" fillId="8" borderId="12" xfId="2" applyFont="1" applyFill="1" applyBorder="1" applyAlignment="1">
      <alignment horizontal="center" vertical="center"/>
    </xf>
    <xf numFmtId="0" fontId="85" fillId="8" borderId="13" xfId="2" applyFont="1" applyFill="1" applyBorder="1" applyAlignment="1">
      <alignment horizontal="center" vertical="center"/>
    </xf>
    <xf numFmtId="0" fontId="85" fillId="8" borderId="11" xfId="2" applyFont="1" applyFill="1" applyBorder="1" applyAlignment="1">
      <alignment horizontal="center" vertical="center"/>
    </xf>
    <xf numFmtId="38" fontId="13" fillId="0" borderId="11" xfId="1" applyFont="1" applyFill="1" applyBorder="1" applyAlignment="1" applyProtection="1">
      <alignment horizontal="right" vertical="center" wrapText="1"/>
      <protection locked="0"/>
    </xf>
    <xf numFmtId="38" fontId="13" fillId="0" borderId="12" xfId="1" applyFont="1" applyFill="1" applyBorder="1" applyAlignment="1" applyProtection="1">
      <alignment horizontal="right" vertical="center" wrapText="1"/>
      <protection locked="0"/>
    </xf>
    <xf numFmtId="0" fontId="85" fillId="8" borderId="146" xfId="2" applyFont="1" applyFill="1" applyBorder="1" applyAlignment="1">
      <alignment horizontal="center" vertical="center"/>
    </xf>
    <xf numFmtId="0" fontId="61" fillId="8" borderId="11" xfId="2" applyFont="1" applyFill="1" applyBorder="1" applyAlignment="1">
      <alignment horizontal="left" vertical="center" wrapText="1"/>
    </xf>
    <xf numFmtId="0" fontId="61" fillId="8" borderId="12" xfId="2" applyFont="1" applyFill="1" applyBorder="1" applyAlignment="1">
      <alignment horizontal="left" vertical="center" wrapText="1"/>
    </xf>
    <xf numFmtId="0" fontId="61" fillId="8" borderId="13" xfId="2" applyFont="1" applyFill="1" applyBorder="1" applyAlignment="1">
      <alignment horizontal="left" vertical="center" wrapText="1"/>
    </xf>
    <xf numFmtId="0" fontId="13" fillId="0" borderId="12" xfId="2" applyFont="1" applyBorder="1" applyAlignment="1" applyProtection="1">
      <alignment horizontal="center" vertical="center"/>
      <protection locked="0"/>
    </xf>
    <xf numFmtId="0" fontId="85" fillId="8" borderId="145" xfId="2" applyFont="1" applyFill="1" applyBorder="1" applyAlignment="1">
      <alignment horizontal="center" vertical="center"/>
    </xf>
    <xf numFmtId="0" fontId="85" fillId="8" borderId="127" xfId="2" applyFont="1" applyFill="1" applyBorder="1" applyAlignment="1">
      <alignment horizontal="center" vertical="center"/>
    </xf>
    <xf numFmtId="0" fontId="85" fillId="8" borderId="0" xfId="2" applyFont="1" applyFill="1" applyAlignment="1">
      <alignment horizontal="center" vertical="center"/>
    </xf>
    <xf numFmtId="0" fontId="85" fillId="8" borderId="10" xfId="2" applyFont="1" applyFill="1" applyBorder="1" applyAlignment="1">
      <alignment horizontal="center" vertical="center"/>
    </xf>
    <xf numFmtId="0" fontId="13" fillId="0" borderId="11" xfId="2" applyFont="1" applyBorder="1" applyAlignment="1" applyProtection="1">
      <alignment horizontal="left" vertical="center"/>
      <protection locked="0"/>
    </xf>
    <xf numFmtId="0" fontId="13" fillId="0" borderId="12" xfId="2" applyFont="1" applyBorder="1" applyAlignment="1" applyProtection="1">
      <alignment horizontal="left" vertical="center"/>
      <protection locked="0"/>
    </xf>
    <xf numFmtId="0" fontId="13" fillId="0" borderId="146" xfId="2" applyFont="1" applyBorder="1" applyAlignment="1" applyProtection="1">
      <alignment horizontal="left" vertical="center"/>
      <protection locked="0"/>
    </xf>
    <xf numFmtId="0" fontId="85" fillId="0" borderId="11" xfId="2" applyFont="1" applyBorder="1" applyAlignment="1" applyProtection="1">
      <alignment horizontal="center" vertical="center"/>
      <protection locked="0"/>
    </xf>
    <xf numFmtId="0" fontId="85" fillId="0" borderId="12" xfId="2" applyFont="1" applyBorder="1" applyAlignment="1" applyProtection="1">
      <alignment horizontal="center" vertical="center"/>
      <protection locked="0"/>
    </xf>
    <xf numFmtId="0" fontId="85" fillId="0" borderId="13" xfId="2" applyFont="1" applyBorder="1" applyAlignment="1" applyProtection="1">
      <alignment horizontal="center" vertical="center"/>
      <protection locked="0"/>
    </xf>
    <xf numFmtId="186" fontId="85" fillId="8" borderId="11" xfId="2" applyNumberFormat="1" applyFont="1" applyFill="1" applyBorder="1" applyAlignment="1">
      <alignment horizontal="center" vertical="center"/>
    </xf>
    <xf numFmtId="186" fontId="85" fillId="8" borderId="12" xfId="2" applyNumberFormat="1" applyFont="1" applyFill="1" applyBorder="1" applyAlignment="1">
      <alignment horizontal="center" vertical="center"/>
    </xf>
    <xf numFmtId="186" fontId="85" fillId="8" borderId="13" xfId="2" applyNumberFormat="1" applyFont="1" applyFill="1" applyBorder="1" applyAlignment="1">
      <alignment horizontal="center" vertical="center"/>
    </xf>
    <xf numFmtId="49" fontId="85" fillId="0" borderId="11" xfId="2" applyNumberFormat="1" applyFont="1" applyBorder="1" applyAlignment="1" applyProtection="1">
      <alignment horizontal="center" vertical="center"/>
      <protection locked="0"/>
    </xf>
    <xf numFmtId="49" fontId="85" fillId="0" borderId="12" xfId="2" applyNumberFormat="1" applyFont="1" applyBorder="1" applyAlignment="1" applyProtection="1">
      <alignment horizontal="center" vertical="center"/>
      <protection locked="0"/>
    </xf>
    <xf numFmtId="49" fontId="85" fillId="0" borderId="146" xfId="2" applyNumberFormat="1" applyFont="1" applyBorder="1" applyAlignment="1" applyProtection="1">
      <alignment horizontal="center" vertical="center"/>
      <protection locked="0"/>
    </xf>
    <xf numFmtId="0" fontId="85" fillId="8" borderId="11" xfId="2" applyFont="1" applyFill="1" applyBorder="1" applyAlignment="1">
      <alignment horizontal="center" vertical="center" shrinkToFit="1"/>
    </xf>
    <xf numFmtId="0" fontId="85" fillId="8" borderId="12" xfId="2" applyFont="1" applyFill="1" applyBorder="1" applyAlignment="1">
      <alignment horizontal="center" vertical="center" shrinkToFit="1"/>
    </xf>
    <xf numFmtId="0" fontId="85" fillId="8" borderId="13" xfId="2" applyFont="1" applyFill="1" applyBorder="1" applyAlignment="1">
      <alignment horizontal="center" vertical="center" shrinkToFit="1"/>
    </xf>
    <xf numFmtId="0" fontId="85" fillId="0" borderId="11" xfId="2" applyFont="1" applyBorder="1" applyAlignment="1" applyProtection="1">
      <alignment horizontal="center" vertical="center" wrapText="1"/>
      <protection locked="0"/>
    </xf>
    <xf numFmtId="0" fontId="85" fillId="0" borderId="12" xfId="2" applyFont="1" applyBorder="1" applyAlignment="1" applyProtection="1">
      <alignment horizontal="center" vertical="center" wrapText="1"/>
      <protection locked="0"/>
    </xf>
    <xf numFmtId="0" fontId="85" fillId="0" borderId="13" xfId="2" applyFont="1" applyBorder="1" applyAlignment="1" applyProtection="1">
      <alignment horizontal="center" vertical="center" wrapText="1"/>
      <protection locked="0"/>
    </xf>
    <xf numFmtId="0" fontId="85" fillId="0" borderId="146" xfId="2" applyFont="1" applyBorder="1" applyAlignment="1" applyProtection="1">
      <alignment horizontal="center" vertical="center"/>
      <protection locked="0"/>
    </xf>
    <xf numFmtId="187" fontId="85" fillId="8" borderId="12" xfId="2" applyNumberFormat="1" applyFont="1" applyFill="1" applyBorder="1" applyAlignment="1">
      <alignment horizontal="center" vertical="center"/>
    </xf>
    <xf numFmtId="187" fontId="85" fillId="8" borderId="146" xfId="2" applyNumberFormat="1" applyFont="1" applyFill="1" applyBorder="1" applyAlignment="1">
      <alignment horizontal="center" vertical="center"/>
    </xf>
    <xf numFmtId="0" fontId="85" fillId="8" borderId="144" xfId="2" applyFont="1" applyFill="1" applyBorder="1" applyAlignment="1">
      <alignment horizontal="center" vertical="center"/>
    </xf>
    <xf numFmtId="187" fontId="85" fillId="8" borderId="11" xfId="2" applyNumberFormat="1" applyFont="1" applyFill="1" applyBorder="1" applyAlignment="1">
      <alignment horizontal="center" vertical="center" shrinkToFit="1"/>
    </xf>
    <xf numFmtId="187" fontId="85" fillId="8" borderId="12" xfId="2" applyNumberFormat="1" applyFont="1" applyFill="1" applyBorder="1" applyAlignment="1">
      <alignment horizontal="center" vertical="center" shrinkToFit="1"/>
    </xf>
    <xf numFmtId="0" fontId="13" fillId="0" borderId="141" xfId="2" applyFont="1" applyBorder="1" applyAlignment="1" applyProtection="1">
      <alignment horizontal="center" vertical="center" wrapText="1"/>
      <protection locked="0"/>
    </xf>
    <xf numFmtId="0" fontId="13" fillId="0" borderId="139" xfId="2" applyFont="1" applyBorder="1" applyAlignment="1" applyProtection="1">
      <alignment horizontal="center" vertical="center" wrapText="1"/>
      <protection locked="0"/>
    </xf>
    <xf numFmtId="0" fontId="13" fillId="0" borderId="140" xfId="2" applyFont="1" applyBorder="1" applyAlignment="1" applyProtection="1">
      <alignment horizontal="center" vertical="center" wrapText="1"/>
      <protection locked="0"/>
    </xf>
    <xf numFmtId="0" fontId="12" fillId="0" borderId="121" xfId="2" applyFont="1" applyFill="1" applyBorder="1" applyAlignment="1" applyProtection="1">
      <alignment vertical="center"/>
    </xf>
    <xf numFmtId="0" fontId="98" fillId="8" borderId="138" xfId="2" applyFont="1" applyFill="1" applyBorder="1" applyAlignment="1">
      <alignment horizontal="center" vertical="center" wrapText="1"/>
    </xf>
    <xf numFmtId="0" fontId="98" fillId="8" borderId="139" xfId="2" applyFont="1" applyFill="1" applyBorder="1" applyAlignment="1">
      <alignment horizontal="center" vertical="center" wrapText="1"/>
    </xf>
    <xf numFmtId="0" fontId="98" fillId="8" borderId="140" xfId="2" applyFont="1" applyFill="1" applyBorder="1" applyAlignment="1">
      <alignment horizontal="center" vertical="center" wrapText="1"/>
    </xf>
    <xf numFmtId="0" fontId="85" fillId="0" borderId="141" xfId="2" applyFont="1" applyBorder="1" applyAlignment="1" applyProtection="1">
      <alignment horizontal="center" vertical="center"/>
      <protection locked="0"/>
    </xf>
    <xf numFmtId="0" fontId="85" fillId="0" borderId="139" xfId="2" applyFont="1" applyBorder="1" applyAlignment="1" applyProtection="1">
      <alignment horizontal="center" vertical="center"/>
      <protection locked="0"/>
    </xf>
    <xf numFmtId="0" fontId="85" fillId="0" borderId="140" xfId="2" applyFont="1" applyBorder="1" applyAlignment="1" applyProtection="1">
      <alignment horizontal="center" vertical="center"/>
      <protection locked="0"/>
    </xf>
    <xf numFmtId="0" fontId="85" fillId="8" borderId="141" xfId="2" applyFont="1" applyFill="1" applyBorder="1" applyAlignment="1">
      <alignment horizontal="center" vertical="center"/>
    </xf>
    <xf numFmtId="0" fontId="85" fillId="8" borderId="139" xfId="2" applyFont="1" applyFill="1" applyBorder="1" applyAlignment="1">
      <alignment horizontal="center" vertical="center"/>
    </xf>
    <xf numFmtId="0" fontId="85" fillId="8" borderId="140" xfId="2" applyFont="1" applyFill="1" applyBorder="1" applyAlignment="1">
      <alignment horizontal="center" vertical="center"/>
    </xf>
    <xf numFmtId="0" fontId="85" fillId="8" borderId="142" xfId="2" applyFont="1" applyFill="1" applyBorder="1" applyAlignment="1">
      <alignment horizontal="center" vertical="center" wrapText="1"/>
    </xf>
    <xf numFmtId="0" fontId="85" fillId="8" borderId="123" xfId="2" applyFont="1" applyFill="1" applyBorder="1" applyAlignment="1">
      <alignment horizontal="center" vertical="center" wrapText="1"/>
    </xf>
    <xf numFmtId="0" fontId="85" fillId="8" borderId="143" xfId="2" applyFont="1" applyFill="1" applyBorder="1" applyAlignment="1">
      <alignment horizontal="center" vertical="center" wrapText="1"/>
    </xf>
    <xf numFmtId="0" fontId="85" fillId="8" borderId="4" xfId="2" applyFont="1" applyFill="1" applyBorder="1" applyAlignment="1">
      <alignment horizontal="center" vertical="center" wrapText="1"/>
    </xf>
    <xf numFmtId="0" fontId="85" fillId="8" borderId="5" xfId="2" applyFont="1" applyFill="1" applyBorder="1" applyAlignment="1">
      <alignment horizontal="center" vertical="center" wrapText="1"/>
    </xf>
    <xf numFmtId="0" fontId="85" fillId="8" borderId="9" xfId="2" applyFont="1" applyFill="1" applyBorder="1" applyAlignment="1">
      <alignment horizontal="center" vertical="center" wrapText="1"/>
    </xf>
    <xf numFmtId="0" fontId="13" fillId="0" borderId="142" xfId="2" applyFont="1" applyBorder="1" applyAlignment="1" applyProtection="1">
      <alignment horizontal="left" vertical="center" wrapText="1"/>
      <protection locked="0"/>
    </xf>
    <xf numFmtId="0" fontId="13" fillId="0" borderId="123" xfId="2" applyFont="1" applyBorder="1" applyAlignment="1" applyProtection="1">
      <alignment horizontal="left" vertical="center" wrapText="1"/>
      <protection locked="0"/>
    </xf>
    <xf numFmtId="0" fontId="13" fillId="0" borderId="125" xfId="2" applyFont="1" applyBorder="1" applyAlignment="1" applyProtection="1">
      <alignment horizontal="left" vertical="center" wrapText="1"/>
      <protection locked="0"/>
    </xf>
    <xf numFmtId="0" fontId="13" fillId="0" borderId="4" xfId="2" applyFont="1" applyBorder="1" applyAlignment="1" applyProtection="1">
      <alignment horizontal="left" vertical="center" wrapText="1"/>
      <protection locked="0"/>
    </xf>
    <xf numFmtId="0" fontId="13" fillId="0" borderId="5" xfId="2" applyFont="1" applyBorder="1" applyAlignment="1" applyProtection="1">
      <alignment horizontal="left" vertical="center" wrapText="1"/>
      <protection locked="0"/>
    </xf>
    <xf numFmtId="0" fontId="13" fillId="0" borderId="137" xfId="2" applyFont="1" applyBorder="1" applyAlignment="1" applyProtection="1">
      <alignment horizontal="left" vertical="center" wrapText="1"/>
      <protection locked="0"/>
    </xf>
    <xf numFmtId="0" fontId="13" fillId="0" borderId="11" xfId="2" applyFont="1" applyBorder="1" applyAlignment="1" applyProtection="1">
      <alignment horizontal="left" vertical="center" wrapText="1"/>
      <protection locked="0"/>
    </xf>
    <xf numFmtId="0" fontId="13" fillId="0" borderId="12" xfId="2" applyFont="1" applyBorder="1" applyAlignment="1" applyProtection="1">
      <alignment horizontal="left" vertical="center" wrapText="1"/>
      <protection locked="0"/>
    </xf>
    <xf numFmtId="0" fontId="13" fillId="0" borderId="13" xfId="2" applyFont="1" applyBorder="1" applyAlignment="1" applyProtection="1">
      <alignment horizontal="left" vertical="center" wrapText="1"/>
      <protection locked="0"/>
    </xf>
    <xf numFmtId="0" fontId="85" fillId="8" borderId="148" xfId="2" applyFont="1" applyFill="1" applyBorder="1" applyAlignment="1">
      <alignment horizontal="center" vertical="center" shrinkToFit="1"/>
    </xf>
    <xf numFmtId="0" fontId="85" fillId="8" borderId="149" xfId="2" applyFont="1" applyFill="1" applyBorder="1" applyAlignment="1">
      <alignment horizontal="center" vertical="center" shrinkToFit="1"/>
    </xf>
    <xf numFmtId="0" fontId="85" fillId="8" borderId="150" xfId="2" applyFont="1" applyFill="1" applyBorder="1" applyAlignment="1">
      <alignment horizontal="center" vertical="center" shrinkToFit="1"/>
    </xf>
    <xf numFmtId="0" fontId="13" fillId="0" borderId="151" xfId="2" applyFont="1" applyBorder="1" applyAlignment="1" applyProtection="1">
      <alignment horizontal="center" vertical="center"/>
      <protection locked="0"/>
    </xf>
    <xf numFmtId="0" fontId="13" fillId="0" borderId="149" xfId="2" applyFont="1" applyBorder="1" applyAlignment="1" applyProtection="1">
      <alignment horizontal="center" vertical="center"/>
      <protection locked="0"/>
    </xf>
    <xf numFmtId="0" fontId="13" fillId="0" borderId="152" xfId="2" applyFont="1" applyBorder="1" applyAlignment="1" applyProtection="1">
      <alignment horizontal="center" vertical="center"/>
      <protection locked="0"/>
    </xf>
    <xf numFmtId="0" fontId="98" fillId="8" borderId="138" xfId="2" applyFont="1" applyFill="1" applyBorder="1" applyAlignment="1" applyProtection="1">
      <alignment horizontal="center" vertical="center" wrapText="1"/>
    </xf>
    <xf numFmtId="0" fontId="98" fillId="8" borderId="139" xfId="2" applyFont="1" applyFill="1" applyBorder="1" applyAlignment="1" applyProtection="1">
      <alignment horizontal="center" vertical="center"/>
    </xf>
    <xf numFmtId="0" fontId="85" fillId="0" borderId="141" xfId="2" applyFont="1" applyFill="1" applyBorder="1" applyAlignment="1" applyProtection="1">
      <alignment horizontal="center" vertical="center"/>
      <protection locked="0"/>
    </xf>
    <xf numFmtId="0" fontId="85" fillId="0" borderId="139" xfId="2" applyFont="1" applyFill="1" applyBorder="1" applyAlignment="1" applyProtection="1">
      <alignment horizontal="center" vertical="center"/>
      <protection locked="0"/>
    </xf>
    <xf numFmtId="0" fontId="85" fillId="0" borderId="140" xfId="2" applyFont="1" applyFill="1" applyBorder="1" applyAlignment="1" applyProtection="1">
      <alignment horizontal="center" vertical="center"/>
      <protection locked="0"/>
    </xf>
    <xf numFmtId="0" fontId="85" fillId="8" borderId="139" xfId="2" applyFont="1" applyFill="1" applyBorder="1" applyAlignment="1" applyProtection="1">
      <alignment horizontal="center" vertical="center"/>
    </xf>
    <xf numFmtId="0" fontId="85" fillId="8" borderId="140" xfId="2" applyFont="1" applyFill="1" applyBorder="1" applyAlignment="1" applyProtection="1">
      <alignment horizontal="center" vertical="center"/>
    </xf>
    <xf numFmtId="0" fontId="85" fillId="8" borderId="123" xfId="2" applyFont="1" applyFill="1" applyBorder="1" applyAlignment="1" applyProtection="1">
      <alignment horizontal="center" vertical="center" wrapText="1"/>
    </xf>
    <xf numFmtId="0" fontId="85" fillId="8" borderId="123" xfId="2" applyFont="1" applyFill="1" applyBorder="1" applyAlignment="1" applyProtection="1">
      <alignment horizontal="center" vertical="center"/>
    </xf>
    <xf numFmtId="0" fontId="85" fillId="0" borderId="142" xfId="2" applyFont="1" applyFill="1" applyBorder="1" applyAlignment="1" applyProtection="1">
      <alignment horizontal="left" vertical="center" wrapText="1"/>
      <protection locked="0"/>
    </xf>
    <xf numFmtId="0" fontId="85" fillId="0" borderId="123" xfId="2" applyFont="1" applyFill="1" applyBorder="1" applyAlignment="1" applyProtection="1">
      <alignment horizontal="left" vertical="center"/>
      <protection locked="0"/>
    </xf>
    <xf numFmtId="0" fontId="85" fillId="0" borderId="125" xfId="2" applyFont="1" applyFill="1" applyBorder="1" applyAlignment="1" applyProtection="1">
      <alignment horizontal="left" vertical="center"/>
      <protection locked="0"/>
    </xf>
    <xf numFmtId="0" fontId="85" fillId="0" borderId="4" xfId="2" applyFont="1" applyFill="1" applyBorder="1" applyAlignment="1" applyProtection="1">
      <alignment horizontal="left" vertical="center"/>
      <protection locked="0"/>
    </xf>
    <xf numFmtId="0" fontId="85" fillId="0" borderId="5" xfId="2" applyFont="1" applyFill="1" applyBorder="1" applyAlignment="1" applyProtection="1">
      <alignment horizontal="left" vertical="center"/>
      <protection locked="0"/>
    </xf>
    <xf numFmtId="0" fontId="85" fillId="0" borderId="137" xfId="2" applyFont="1" applyFill="1" applyBorder="1" applyAlignment="1" applyProtection="1">
      <alignment horizontal="left" vertical="center"/>
      <protection locked="0"/>
    </xf>
    <xf numFmtId="0" fontId="85" fillId="8" borderId="144" xfId="2" applyFont="1" applyFill="1" applyBorder="1" applyAlignment="1" applyProtection="1">
      <alignment horizontal="center" vertical="center"/>
    </xf>
    <xf numFmtId="0" fontId="85" fillId="0" borderId="13" xfId="2" applyFont="1" applyFill="1" applyBorder="1" applyAlignment="1" applyProtection="1">
      <alignment horizontal="left" vertical="center" wrapText="1"/>
      <protection locked="0"/>
    </xf>
    <xf numFmtId="0" fontId="85" fillId="8" borderId="148" xfId="2" applyFont="1" applyFill="1" applyBorder="1" applyAlignment="1" applyProtection="1">
      <alignment horizontal="center" vertical="center" shrinkToFit="1"/>
    </xf>
    <xf numFmtId="0" fontId="85" fillId="8" borderId="149" xfId="2" applyFont="1" applyFill="1" applyBorder="1" applyAlignment="1" applyProtection="1">
      <alignment horizontal="center" vertical="center" shrinkToFit="1"/>
    </xf>
    <xf numFmtId="0" fontId="85" fillId="8" borderId="150" xfId="2" applyFont="1" applyFill="1" applyBorder="1" applyAlignment="1" applyProtection="1">
      <alignment horizontal="center" vertical="center" shrinkToFit="1"/>
    </xf>
    <xf numFmtId="0" fontId="85" fillId="12" borderId="151" xfId="2" applyNumberFormat="1" applyFont="1" applyFill="1" applyBorder="1" applyAlignment="1" applyProtection="1">
      <alignment horizontal="center" vertical="center"/>
      <protection locked="0"/>
    </xf>
    <xf numFmtId="0" fontId="85" fillId="12" borderId="149" xfId="2" applyNumberFormat="1" applyFont="1" applyFill="1" applyBorder="1" applyAlignment="1" applyProtection="1">
      <alignment horizontal="center" vertical="center"/>
      <protection locked="0"/>
    </xf>
    <xf numFmtId="0" fontId="85" fillId="12" borderId="152" xfId="2" applyNumberFormat="1" applyFont="1" applyFill="1" applyBorder="1" applyAlignment="1" applyProtection="1">
      <alignment horizontal="center" vertical="center"/>
      <protection locked="0"/>
    </xf>
    <xf numFmtId="0" fontId="85" fillId="0" borderId="11" xfId="2" applyFont="1" applyFill="1" applyBorder="1" applyAlignment="1" applyProtection="1">
      <alignment horizontal="left" vertical="center"/>
      <protection locked="0"/>
    </xf>
    <xf numFmtId="0" fontId="85" fillId="0" borderId="12" xfId="2" applyFont="1" applyFill="1" applyBorder="1" applyAlignment="1" applyProtection="1">
      <alignment horizontal="left" vertical="center"/>
      <protection locked="0"/>
    </xf>
    <xf numFmtId="0" fontId="85" fillId="0" borderId="13" xfId="2" applyFont="1" applyFill="1" applyBorder="1" applyAlignment="1" applyProtection="1">
      <alignment horizontal="left" vertical="center"/>
      <protection locked="0"/>
    </xf>
    <xf numFmtId="0" fontId="12" fillId="8" borderId="12" xfId="2" applyFont="1" applyFill="1" applyBorder="1" applyAlignment="1">
      <alignment horizontal="center" vertical="center"/>
    </xf>
    <xf numFmtId="0" fontId="12" fillId="8" borderId="13" xfId="2" applyFont="1" applyFill="1" applyBorder="1" applyAlignment="1">
      <alignment horizontal="center" vertical="center"/>
    </xf>
    <xf numFmtId="0" fontId="13" fillId="0" borderId="8" xfId="2" applyFont="1" applyBorder="1" applyAlignment="1" applyProtection="1">
      <alignment horizontal="left" vertical="center" wrapText="1"/>
      <protection locked="0"/>
    </xf>
    <xf numFmtId="0" fontId="13" fillId="0" borderId="6" xfId="2" applyFont="1" applyBorder="1" applyAlignment="1" applyProtection="1">
      <alignment horizontal="left" vertical="center" wrapText="1"/>
      <protection locked="0"/>
    </xf>
    <xf numFmtId="0" fontId="13" fillId="0" borderId="146" xfId="2" applyFont="1" applyBorder="1" applyAlignment="1" applyProtection="1">
      <alignment horizontal="left" vertical="center" wrapText="1"/>
      <protection locked="0"/>
    </xf>
    <xf numFmtId="0" fontId="12" fillId="8" borderId="147" xfId="2" applyFont="1" applyFill="1" applyBorder="1" applyAlignment="1">
      <alignment horizontal="center" vertical="center" wrapText="1" shrinkToFit="1"/>
    </xf>
    <xf numFmtId="0" fontId="12" fillId="8" borderId="5" xfId="2" applyFont="1" applyFill="1" applyBorder="1" applyAlignment="1">
      <alignment horizontal="center" vertical="center" wrapText="1" shrinkToFit="1"/>
    </xf>
    <xf numFmtId="0" fontId="12" fillId="8" borderId="9" xfId="2" applyFont="1" applyFill="1" applyBorder="1" applyAlignment="1">
      <alignment horizontal="center" vertical="center" wrapText="1" shrinkToFit="1"/>
    </xf>
    <xf numFmtId="0" fontId="13" fillId="0" borderId="11" xfId="2" applyFont="1" applyBorder="1" applyAlignment="1" applyProtection="1">
      <alignment horizontal="left" vertical="center" wrapText="1" shrinkToFit="1"/>
      <protection locked="0"/>
    </xf>
    <xf numFmtId="0" fontId="13" fillId="0" borderId="12" xfId="2" applyFont="1" applyBorder="1" applyAlignment="1" applyProtection="1">
      <alignment horizontal="left" vertical="center" wrapText="1" shrinkToFit="1"/>
      <protection locked="0"/>
    </xf>
    <xf numFmtId="0" fontId="13" fillId="0" borderId="146" xfId="2" applyFont="1" applyBorder="1" applyAlignment="1" applyProtection="1">
      <alignment horizontal="left" vertical="center" wrapText="1" shrinkToFit="1"/>
      <protection locked="0"/>
    </xf>
    <xf numFmtId="0" fontId="12" fillId="8" borderId="144" xfId="2" applyFont="1" applyFill="1" applyBorder="1" applyAlignment="1">
      <alignment horizontal="center" vertical="center"/>
    </xf>
    <xf numFmtId="0" fontId="12" fillId="8" borderId="146" xfId="2" applyFont="1" applyFill="1" applyBorder="1" applyAlignment="1">
      <alignment horizontal="center" vertical="center"/>
    </xf>
    <xf numFmtId="178" fontId="12" fillId="8" borderId="12" xfId="2" applyNumberFormat="1" applyFont="1" applyFill="1" applyBorder="1" applyAlignment="1">
      <alignment horizontal="left" vertical="center"/>
    </xf>
    <xf numFmtId="178" fontId="12" fillId="8" borderId="146" xfId="2" applyNumberFormat="1" applyFont="1" applyFill="1" applyBorder="1" applyAlignment="1">
      <alignment horizontal="left" vertical="center"/>
    </xf>
    <xf numFmtId="0" fontId="12" fillId="8" borderId="11" xfId="2" applyFont="1" applyFill="1" applyBorder="1" applyAlignment="1">
      <alignment horizontal="center" vertical="center"/>
    </xf>
    <xf numFmtId="186" fontId="12" fillId="8" borderId="144" xfId="2" applyNumberFormat="1" applyFont="1" applyFill="1" applyBorder="1" applyAlignment="1">
      <alignment horizontal="center" vertical="center"/>
    </xf>
    <xf numFmtId="186" fontId="12" fillId="8" borderId="12" xfId="2" applyNumberFormat="1" applyFont="1" applyFill="1" applyBorder="1" applyAlignment="1">
      <alignment horizontal="center" vertical="center"/>
    </xf>
    <xf numFmtId="186" fontId="12" fillId="8" borderId="13" xfId="2" applyNumberFormat="1" applyFont="1" applyFill="1" applyBorder="1" applyAlignment="1">
      <alignment horizontal="center" vertical="center"/>
    </xf>
    <xf numFmtId="186" fontId="13" fillId="0" borderId="11" xfId="2" applyNumberFormat="1" applyFont="1" applyBorder="1" applyAlignment="1">
      <alignment horizontal="left" vertical="center"/>
    </xf>
    <xf numFmtId="186" fontId="13" fillId="0" borderId="12" xfId="2" applyNumberFormat="1" applyFont="1" applyBorder="1" applyAlignment="1">
      <alignment horizontal="left" vertical="center"/>
    </xf>
    <xf numFmtId="186" fontId="13" fillId="0" borderId="208" xfId="2" applyNumberFormat="1" applyFont="1" applyBorder="1" applyAlignment="1">
      <alignment horizontal="left" vertical="center"/>
    </xf>
    <xf numFmtId="186" fontId="13" fillId="0" borderId="11" xfId="2" applyNumberFormat="1" applyFont="1" applyBorder="1" applyAlignment="1">
      <alignment horizontal="center" vertical="center"/>
    </xf>
    <xf numFmtId="186" fontId="13" fillId="0" borderId="12" xfId="2" applyNumberFormat="1" applyFont="1" applyBorder="1" applyAlignment="1">
      <alignment horizontal="center" vertical="center"/>
    </xf>
    <xf numFmtId="0" fontId="12" fillId="8" borderId="11" xfId="0" applyFont="1" applyFill="1" applyBorder="1" applyAlignment="1">
      <alignment horizontal="center" vertical="center"/>
    </xf>
    <xf numFmtId="0" fontId="12" fillId="8" borderId="12" xfId="0" applyFont="1" applyFill="1" applyBorder="1" applyAlignment="1">
      <alignment horizontal="center" vertical="center"/>
    </xf>
    <xf numFmtId="0" fontId="12" fillId="8" borderId="13" xfId="0" applyFont="1" applyFill="1" applyBorder="1" applyAlignment="1">
      <alignment horizontal="center" vertical="center"/>
    </xf>
    <xf numFmtId="0" fontId="13" fillId="0" borderId="12" xfId="2" applyFont="1" applyBorder="1" applyAlignment="1">
      <alignment horizontal="center" vertical="center"/>
    </xf>
    <xf numFmtId="0" fontId="13" fillId="0" borderId="208" xfId="2" applyFont="1" applyBorder="1" applyAlignment="1">
      <alignment horizontal="center" vertical="center"/>
    </xf>
    <xf numFmtId="0" fontId="12" fillId="0" borderId="5" xfId="2" applyFont="1" applyBorder="1" applyAlignment="1">
      <alignment horizontal="center" vertical="center" wrapText="1" shrinkToFit="1"/>
    </xf>
    <xf numFmtId="0" fontId="12" fillId="0" borderId="5" xfId="2" applyFont="1" applyBorder="1" applyAlignment="1">
      <alignment horizontal="center" vertical="center"/>
    </xf>
    <xf numFmtId="186" fontId="12" fillId="8" borderId="157" xfId="2" applyNumberFormat="1" applyFont="1" applyFill="1" applyBorder="1" applyAlignment="1">
      <alignment horizontal="center" vertical="center" wrapText="1"/>
    </xf>
    <xf numFmtId="186" fontId="12" fillId="8" borderId="158" xfId="2" applyNumberFormat="1" applyFont="1" applyFill="1" applyBorder="1" applyAlignment="1">
      <alignment horizontal="center" vertical="center" wrapText="1"/>
    </xf>
    <xf numFmtId="0" fontId="12" fillId="8" borderId="138" xfId="2" applyFont="1" applyFill="1" applyBorder="1" applyAlignment="1">
      <alignment horizontal="center" vertical="center"/>
    </xf>
    <xf numFmtId="0" fontId="12" fillId="8" borderId="139" xfId="2" applyFont="1" applyFill="1" applyBorder="1" applyAlignment="1">
      <alignment horizontal="center" vertical="center"/>
    </xf>
    <xf numFmtId="0" fontId="12" fillId="8" borderId="140" xfId="2" applyFont="1" applyFill="1" applyBorder="1" applyAlignment="1">
      <alignment horizontal="center" vertical="center"/>
    </xf>
    <xf numFmtId="0" fontId="12" fillId="0" borderId="141" xfId="2" applyFont="1" applyBorder="1" applyAlignment="1" applyProtection="1">
      <alignment horizontal="center" vertical="center"/>
      <protection locked="0"/>
    </xf>
    <xf numFmtId="0" fontId="12" fillId="0" borderId="139" xfId="2" applyFont="1" applyBorder="1" applyAlignment="1" applyProtection="1">
      <alignment horizontal="center" vertical="center"/>
      <protection locked="0"/>
    </xf>
    <xf numFmtId="0" fontId="13" fillId="0" borderId="157" xfId="2" applyFont="1" applyBorder="1" applyAlignment="1" applyProtection="1">
      <alignment horizontal="center" vertical="center"/>
      <protection locked="0"/>
    </xf>
    <xf numFmtId="0" fontId="13" fillId="0" borderId="158" xfId="2" applyFont="1" applyBorder="1" applyAlignment="1" applyProtection="1">
      <alignment horizontal="center" vertical="center"/>
      <protection locked="0"/>
    </xf>
    <xf numFmtId="0" fontId="13" fillId="0" borderId="159" xfId="2" applyFont="1" applyBorder="1" applyAlignment="1" applyProtection="1">
      <alignment horizontal="center" vertical="center"/>
      <protection locked="0"/>
    </xf>
    <xf numFmtId="186" fontId="13" fillId="0" borderId="4" xfId="2" applyNumberFormat="1" applyFont="1" applyBorder="1" applyAlignment="1">
      <alignment horizontal="center" vertical="center"/>
    </xf>
    <xf numFmtId="186" fontId="13" fillId="0" borderId="5" xfId="2" applyNumberFormat="1" applyFont="1" applyBorder="1" applyAlignment="1">
      <alignment horizontal="center" vertical="center"/>
    </xf>
    <xf numFmtId="0" fontId="12" fillId="8" borderId="4" xfId="0" applyFont="1" applyFill="1" applyBorder="1" applyAlignment="1">
      <alignment horizontal="center" vertical="center"/>
    </xf>
    <xf numFmtId="0" fontId="12" fillId="8" borderId="5" xfId="0" applyFont="1" applyFill="1" applyBorder="1" applyAlignment="1">
      <alignment horizontal="center" vertical="center"/>
    </xf>
    <xf numFmtId="0" fontId="12" fillId="8" borderId="9" xfId="0" applyFont="1" applyFill="1" applyBorder="1" applyAlignment="1">
      <alignment horizontal="center" vertical="center"/>
    </xf>
    <xf numFmtId="49" fontId="13" fillId="0" borderId="5" xfId="2" applyNumberFormat="1" applyFont="1" applyBorder="1" applyAlignment="1" applyProtection="1">
      <alignment horizontal="center" vertical="center"/>
      <protection locked="0"/>
    </xf>
    <xf numFmtId="49" fontId="13" fillId="0" borderId="137" xfId="2" applyNumberFormat="1" applyFont="1" applyBorder="1" applyAlignment="1" applyProtection="1">
      <alignment horizontal="center" vertical="center"/>
      <protection locked="0"/>
    </xf>
    <xf numFmtId="0" fontId="12" fillId="8" borderId="148" xfId="2" applyFont="1" applyFill="1" applyBorder="1" applyAlignment="1">
      <alignment horizontal="center" vertical="center" shrinkToFit="1"/>
    </xf>
    <xf numFmtId="0" fontId="12" fillId="8" borderId="149" xfId="2" applyFont="1" applyFill="1" applyBorder="1" applyAlignment="1">
      <alignment horizontal="center" vertical="center" shrinkToFit="1"/>
    </xf>
    <xf numFmtId="0" fontId="12" fillId="8" borderId="121" xfId="2" applyFont="1" applyFill="1" applyBorder="1" applyAlignment="1">
      <alignment horizontal="center" vertical="center" shrinkToFit="1"/>
    </xf>
    <xf numFmtId="0" fontId="12" fillId="8" borderId="150" xfId="2" applyFont="1" applyFill="1" applyBorder="1" applyAlignment="1">
      <alignment horizontal="center" vertical="center" shrinkToFit="1"/>
    </xf>
    <xf numFmtId="0" fontId="13" fillId="0" borderId="151" xfId="2" applyFont="1" applyBorder="1" applyAlignment="1" applyProtection="1">
      <alignment horizontal="center" vertical="center" wrapText="1"/>
      <protection locked="0"/>
    </xf>
    <xf numFmtId="0" fontId="13" fillId="0" borderId="149" xfId="2" applyFont="1" applyBorder="1" applyAlignment="1" applyProtection="1">
      <alignment horizontal="center" vertical="center" wrapText="1"/>
      <protection locked="0"/>
    </xf>
    <xf numFmtId="0" fontId="13" fillId="0" borderId="152" xfId="2" applyFont="1" applyBorder="1" applyAlignment="1" applyProtection="1">
      <alignment horizontal="center" vertical="center" wrapText="1"/>
      <protection locked="0"/>
    </xf>
    <xf numFmtId="0" fontId="12" fillId="8" borderId="138" xfId="2" applyFont="1" applyFill="1" applyBorder="1" applyAlignment="1">
      <alignment horizontal="center" vertical="center" wrapText="1"/>
    </xf>
    <xf numFmtId="0" fontId="12" fillId="8" borderId="139" xfId="2" applyFont="1" applyFill="1" applyBorder="1" applyAlignment="1">
      <alignment horizontal="center" vertical="center" wrapText="1"/>
    </xf>
    <xf numFmtId="0" fontId="12" fillId="8" borderId="160" xfId="2" applyFont="1" applyFill="1" applyBorder="1" applyAlignment="1">
      <alignment horizontal="center" vertical="center" wrapText="1"/>
    </xf>
    <xf numFmtId="0" fontId="12" fillId="8" borderId="145" xfId="2" applyFont="1" applyFill="1" applyBorder="1" applyAlignment="1">
      <alignment horizontal="center" vertical="center" wrapText="1"/>
    </xf>
    <xf numFmtId="0" fontId="12" fillId="8" borderId="6" xfId="2" applyFont="1" applyFill="1" applyBorder="1" applyAlignment="1">
      <alignment horizontal="center" vertical="center"/>
    </xf>
    <xf numFmtId="0" fontId="12" fillId="8" borderId="147" xfId="2" applyFont="1" applyFill="1" applyBorder="1" applyAlignment="1">
      <alignment horizontal="center" vertical="center"/>
    </xf>
    <xf numFmtId="0" fontId="12" fillId="8" borderId="5" xfId="2" applyFont="1" applyFill="1" applyBorder="1" applyAlignment="1">
      <alignment horizontal="center" vertical="center"/>
    </xf>
    <xf numFmtId="38" fontId="12" fillId="0" borderId="12" xfId="1" applyFont="1" applyFill="1" applyBorder="1" applyAlignment="1" applyProtection="1">
      <alignment vertical="center" wrapText="1"/>
      <protection locked="0"/>
    </xf>
    <xf numFmtId="0" fontId="12" fillId="8" borderId="29" xfId="2" applyFont="1" applyFill="1" applyBorder="1" applyAlignment="1">
      <alignment horizontal="center" vertical="center" wrapText="1"/>
    </xf>
    <xf numFmtId="0" fontId="12" fillId="8" borderId="136" xfId="2" applyFont="1" applyFill="1" applyBorder="1" applyAlignment="1">
      <alignment horizontal="center" vertical="center" wrapText="1"/>
    </xf>
    <xf numFmtId="0" fontId="12" fillId="8" borderId="148" xfId="2" applyFont="1" applyFill="1" applyBorder="1" applyAlignment="1">
      <alignment horizontal="center" vertical="center" wrapText="1"/>
    </xf>
    <xf numFmtId="0" fontId="12" fillId="8" borderId="149" xfId="2" applyFont="1" applyFill="1" applyBorder="1" applyAlignment="1">
      <alignment horizontal="center" vertical="center" wrapText="1"/>
    </xf>
    <xf numFmtId="0" fontId="12" fillId="8" borderId="152" xfId="2" applyFont="1" applyFill="1" applyBorder="1" applyAlignment="1">
      <alignment horizontal="center" vertical="center" wrapText="1"/>
    </xf>
    <xf numFmtId="0" fontId="12" fillId="0" borderId="12" xfId="2" applyFont="1" applyBorder="1" applyAlignment="1" applyProtection="1">
      <alignment horizontal="left" vertical="center" wrapText="1"/>
      <protection locked="0"/>
    </xf>
    <xf numFmtId="0" fontId="12" fillId="0" borderId="146" xfId="2" applyFont="1" applyBorder="1" applyAlignment="1" applyProtection="1">
      <alignment horizontal="left" vertical="center" wrapText="1"/>
      <protection locked="0"/>
    </xf>
    <xf numFmtId="0" fontId="12" fillId="0" borderId="144" xfId="2" applyFont="1" applyBorder="1" applyAlignment="1" applyProtection="1">
      <alignment horizontal="left" vertical="center" wrapText="1"/>
      <protection locked="0"/>
    </xf>
    <xf numFmtId="0" fontId="12" fillId="0" borderId="157" xfId="2" applyFont="1" applyBorder="1" applyAlignment="1" applyProtection="1">
      <alignment horizontal="center" vertical="center"/>
      <protection locked="0"/>
    </xf>
    <xf numFmtId="0" fontId="12" fillId="0" borderId="158" xfId="2" applyFont="1" applyBorder="1" applyAlignment="1" applyProtection="1">
      <alignment horizontal="center" vertical="center"/>
      <protection locked="0"/>
    </xf>
    <xf numFmtId="0" fontId="12" fillId="0" borderId="159" xfId="2" applyFont="1" applyBorder="1" applyAlignment="1" applyProtection="1">
      <alignment horizontal="center" vertical="center"/>
      <protection locked="0"/>
    </xf>
    <xf numFmtId="0" fontId="12" fillId="8" borderId="13" xfId="2" applyFont="1" applyFill="1" applyBorder="1" applyAlignment="1" applyProtection="1">
      <alignment horizontal="center" vertical="center" wrapText="1"/>
    </xf>
    <xf numFmtId="0" fontId="12" fillId="8" borderId="29" xfId="2" applyFont="1" applyFill="1" applyBorder="1" applyAlignment="1" applyProtection="1">
      <alignment horizontal="center" vertical="center" wrapText="1"/>
    </xf>
    <xf numFmtId="0" fontId="12" fillId="8" borderId="136" xfId="2" applyFont="1" applyFill="1" applyBorder="1" applyAlignment="1" applyProtection="1">
      <alignment horizontal="center" vertical="center" wrapText="1"/>
    </xf>
    <xf numFmtId="0" fontId="12" fillId="8" borderId="148" xfId="2" applyFont="1" applyFill="1" applyBorder="1" applyAlignment="1" applyProtection="1">
      <alignment horizontal="center" vertical="center" wrapText="1"/>
    </xf>
    <xf numFmtId="0" fontId="12" fillId="8" borderId="149" xfId="2" applyFont="1" applyFill="1" applyBorder="1" applyAlignment="1" applyProtection="1">
      <alignment horizontal="center" vertical="center" wrapText="1"/>
    </xf>
    <xf numFmtId="0" fontId="12" fillId="8" borderId="152" xfId="2" applyFont="1" applyFill="1" applyBorder="1" applyAlignment="1" applyProtection="1">
      <alignment horizontal="center" vertical="center" wrapText="1"/>
    </xf>
    <xf numFmtId="0" fontId="12" fillId="0" borderId="12" xfId="2" applyFont="1" applyFill="1" applyBorder="1" applyAlignment="1" applyProtection="1">
      <alignment horizontal="left" vertical="center" wrapText="1"/>
      <protection locked="0"/>
    </xf>
    <xf numFmtId="0" fontId="12" fillId="0" borderId="146" xfId="2" applyFont="1" applyFill="1" applyBorder="1" applyAlignment="1" applyProtection="1">
      <alignment horizontal="left" vertical="center" wrapText="1"/>
      <protection locked="0"/>
    </xf>
    <xf numFmtId="0" fontId="12" fillId="8" borderId="148" xfId="2" applyFont="1" applyFill="1" applyBorder="1" applyAlignment="1" applyProtection="1">
      <alignment horizontal="center" vertical="center" shrinkToFit="1"/>
    </xf>
    <xf numFmtId="0" fontId="12" fillId="8" borderId="149" xfId="2" applyFont="1" applyFill="1" applyBorder="1" applyAlignment="1" applyProtection="1">
      <alignment horizontal="center" vertical="center" shrinkToFit="1"/>
    </xf>
    <xf numFmtId="0" fontId="12" fillId="8" borderId="121" xfId="2" applyFont="1" applyFill="1" applyBorder="1" applyAlignment="1" applyProtection="1">
      <alignment horizontal="center" vertical="center" shrinkToFit="1"/>
    </xf>
    <xf numFmtId="0" fontId="12" fillId="8" borderId="150" xfId="2" applyFont="1" applyFill="1" applyBorder="1" applyAlignment="1" applyProtection="1">
      <alignment horizontal="center" vertical="center" shrinkToFit="1"/>
    </xf>
    <xf numFmtId="0" fontId="12" fillId="12" borderId="151" xfId="2" applyFont="1" applyFill="1" applyBorder="1" applyAlignment="1" applyProtection="1">
      <alignment horizontal="center" vertical="center" wrapText="1"/>
      <protection locked="0"/>
    </xf>
    <xf numFmtId="0" fontId="12" fillId="12" borderId="149" xfId="2" applyFont="1" applyFill="1" applyBorder="1" applyAlignment="1" applyProtection="1">
      <alignment horizontal="center" vertical="center" wrapText="1"/>
      <protection locked="0"/>
    </xf>
    <xf numFmtId="0" fontId="12" fillId="12" borderId="152" xfId="2" applyFont="1" applyFill="1" applyBorder="1" applyAlignment="1" applyProtection="1">
      <alignment horizontal="center" vertical="center" wrapText="1"/>
      <protection locked="0"/>
    </xf>
    <xf numFmtId="0" fontId="12" fillId="8" borderId="145" xfId="2" applyFont="1" applyFill="1" applyBorder="1" applyAlignment="1" applyProtection="1">
      <alignment horizontal="center" vertical="center" wrapText="1"/>
    </xf>
    <xf numFmtId="0" fontId="12" fillId="8" borderId="6" xfId="2" applyFont="1" applyFill="1" applyBorder="1" applyAlignment="1" applyProtection="1">
      <alignment horizontal="center" vertical="center"/>
    </xf>
    <xf numFmtId="0" fontId="12" fillId="8" borderId="147" xfId="2" applyFont="1" applyFill="1" applyBorder="1" applyAlignment="1" applyProtection="1">
      <alignment horizontal="center" vertical="center"/>
    </xf>
    <xf numFmtId="0" fontId="12" fillId="8" borderId="5" xfId="2" applyFont="1" applyFill="1" applyBorder="1" applyAlignment="1" applyProtection="1">
      <alignment horizontal="center" vertical="center"/>
    </xf>
    <xf numFmtId="0" fontId="12" fillId="8" borderId="138" xfId="2" applyFont="1" applyFill="1" applyBorder="1" applyAlignment="1" applyProtection="1">
      <alignment horizontal="center" vertical="center" wrapText="1"/>
    </xf>
    <xf numFmtId="0" fontId="12" fillId="8" borderId="139" xfId="2" applyFont="1" applyFill="1" applyBorder="1" applyAlignment="1" applyProtection="1">
      <alignment horizontal="center" vertical="center" wrapText="1"/>
    </xf>
    <xf numFmtId="0" fontId="12" fillId="8" borderId="160" xfId="2" applyFont="1" applyFill="1" applyBorder="1" applyAlignment="1" applyProtection="1">
      <alignment horizontal="center" vertical="center" wrapText="1"/>
    </xf>
    <xf numFmtId="0" fontId="12" fillId="8" borderId="12" xfId="2" applyFont="1" applyFill="1" applyBorder="1" applyAlignment="1" applyProtection="1">
      <alignment horizontal="center" vertical="center" wrapText="1"/>
    </xf>
    <xf numFmtId="0" fontId="12" fillId="0" borderId="11" xfId="2" applyFont="1" applyFill="1" applyBorder="1" applyAlignment="1" applyProtection="1">
      <alignment horizontal="left" vertical="center" wrapText="1"/>
      <protection locked="0"/>
    </xf>
    <xf numFmtId="0" fontId="12" fillId="0" borderId="8" xfId="2" applyFont="1" applyFill="1" applyBorder="1" applyAlignment="1" applyProtection="1">
      <alignment horizontal="left" vertical="center" wrapText="1"/>
      <protection locked="0"/>
    </xf>
    <xf numFmtId="0" fontId="12" fillId="0" borderId="6" xfId="2" applyFont="1" applyFill="1" applyBorder="1" applyAlignment="1" applyProtection="1">
      <alignment horizontal="left" vertical="center" wrapText="1"/>
      <protection locked="0"/>
    </xf>
    <xf numFmtId="0" fontId="12" fillId="0" borderId="12" xfId="2" applyFont="1" applyFill="1" applyBorder="1" applyAlignment="1" applyProtection="1">
      <alignment horizontal="center" vertical="center"/>
      <protection locked="0"/>
    </xf>
    <xf numFmtId="0" fontId="12" fillId="8" borderId="146" xfId="2" applyFont="1" applyFill="1" applyBorder="1" applyAlignment="1" applyProtection="1">
      <alignment horizontal="center" vertical="center"/>
    </xf>
    <xf numFmtId="0" fontId="12" fillId="8" borderId="144" xfId="2" applyFont="1" applyFill="1" applyBorder="1" applyAlignment="1" applyProtection="1">
      <alignment horizontal="center" vertical="center"/>
    </xf>
    <xf numFmtId="178" fontId="12" fillId="8" borderId="12" xfId="2" applyNumberFormat="1" applyFont="1" applyFill="1" applyBorder="1" applyAlignment="1" applyProtection="1">
      <alignment horizontal="left" vertical="center"/>
    </xf>
    <xf numFmtId="178" fontId="12" fillId="8" borderId="146" xfId="2" applyNumberFormat="1" applyFont="1" applyFill="1" applyBorder="1" applyAlignment="1" applyProtection="1">
      <alignment horizontal="left" vertical="center"/>
    </xf>
    <xf numFmtId="0" fontId="12" fillId="8" borderId="147" xfId="2" applyFont="1" applyFill="1" applyBorder="1" applyAlignment="1" applyProtection="1">
      <alignment horizontal="center" vertical="center" wrapText="1" shrinkToFit="1"/>
    </xf>
    <xf numFmtId="0" fontId="12" fillId="8" borderId="5" xfId="2" applyFont="1" applyFill="1" applyBorder="1" applyAlignment="1" applyProtection="1">
      <alignment horizontal="center" vertical="center" wrapText="1" shrinkToFit="1"/>
    </xf>
    <xf numFmtId="0" fontId="12" fillId="8" borderId="9" xfId="2" applyFont="1" applyFill="1" applyBorder="1" applyAlignment="1" applyProtection="1">
      <alignment horizontal="center" vertical="center" wrapText="1" shrinkToFit="1"/>
    </xf>
    <xf numFmtId="0" fontId="12" fillId="0" borderId="11" xfId="2" applyFont="1" applyFill="1" applyBorder="1" applyAlignment="1" applyProtection="1">
      <alignment horizontal="left" vertical="center" wrapText="1" shrinkToFit="1"/>
      <protection locked="0"/>
    </xf>
    <xf numFmtId="0" fontId="12" fillId="0" borderId="12" xfId="2" applyFont="1" applyFill="1" applyBorder="1" applyAlignment="1" applyProtection="1">
      <alignment horizontal="left" vertical="center" wrapText="1" shrinkToFit="1"/>
      <protection locked="0"/>
    </xf>
    <xf numFmtId="0" fontId="12" fillId="0" borderId="146" xfId="2" applyFont="1" applyFill="1" applyBorder="1" applyAlignment="1" applyProtection="1">
      <alignment horizontal="left" vertical="center" wrapText="1" shrinkToFit="1"/>
      <protection locked="0"/>
    </xf>
    <xf numFmtId="186" fontId="12" fillId="0" borderId="11" xfId="2" applyNumberFormat="1" applyFont="1" applyFill="1" applyBorder="1" applyAlignment="1" applyProtection="1">
      <alignment horizontal="center" vertical="center"/>
      <protection locked="0"/>
    </xf>
    <xf numFmtId="186" fontId="12" fillId="0" borderId="12" xfId="2" applyNumberFormat="1" applyFont="1" applyFill="1" applyBorder="1" applyAlignment="1" applyProtection="1">
      <alignment horizontal="center" vertical="center"/>
      <protection locked="0"/>
    </xf>
    <xf numFmtId="0" fontId="12" fillId="8" borderId="11" xfId="0" applyFont="1" applyFill="1" applyBorder="1" applyAlignment="1" applyProtection="1">
      <alignment horizontal="center" vertical="center"/>
    </xf>
    <xf numFmtId="0" fontId="12" fillId="8" borderId="12" xfId="0" applyFont="1" applyFill="1" applyBorder="1" applyAlignment="1" applyProtection="1">
      <alignment horizontal="center" vertical="center"/>
    </xf>
    <xf numFmtId="0" fontId="12" fillId="8" borderId="13" xfId="0" applyFont="1" applyFill="1" applyBorder="1" applyAlignment="1" applyProtection="1">
      <alignment horizontal="center" vertical="center"/>
    </xf>
    <xf numFmtId="0" fontId="12" fillId="0" borderId="146" xfId="2" applyFont="1" applyFill="1" applyBorder="1" applyAlignment="1" applyProtection="1">
      <alignment horizontal="center" vertical="center"/>
      <protection locked="0"/>
    </xf>
    <xf numFmtId="186" fontId="12" fillId="0" borderId="4" xfId="2" applyNumberFormat="1" applyFont="1" applyBorder="1" applyAlignment="1" applyProtection="1">
      <alignment horizontal="center" vertical="center"/>
      <protection locked="0"/>
    </xf>
    <xf numFmtId="186" fontId="12" fillId="0" borderId="5" xfId="2" applyNumberFormat="1" applyFont="1" applyBorder="1" applyAlignment="1" applyProtection="1">
      <alignment horizontal="center" vertical="center"/>
      <protection locked="0"/>
    </xf>
    <xf numFmtId="49" fontId="12" fillId="0" borderId="5" xfId="2" applyNumberFormat="1" applyFont="1" applyBorder="1" applyAlignment="1" applyProtection="1">
      <alignment horizontal="center" vertical="center"/>
      <protection locked="0"/>
    </xf>
    <xf numFmtId="49" fontId="12" fillId="0" borderId="137" xfId="2" applyNumberFormat="1" applyFont="1" applyBorder="1" applyAlignment="1" applyProtection="1">
      <alignment horizontal="center" vertical="center"/>
      <protection locked="0"/>
    </xf>
    <xf numFmtId="38" fontId="13" fillId="0" borderId="12" xfId="1" applyFont="1" applyBorder="1" applyAlignment="1" applyProtection="1">
      <alignment horizontal="right" vertical="center"/>
    </xf>
    <xf numFmtId="0" fontId="13" fillId="0" borderId="213" xfId="2" applyFont="1" applyBorder="1" applyAlignment="1" applyProtection="1">
      <alignment horizontal="left" vertical="center" wrapText="1"/>
      <protection locked="0"/>
    </xf>
    <xf numFmtId="0" fontId="12" fillId="8" borderId="6" xfId="2" applyFont="1" applyFill="1" applyBorder="1" applyAlignment="1">
      <alignment horizontal="center" vertical="center" wrapText="1"/>
    </xf>
    <xf numFmtId="0" fontId="12" fillId="8" borderId="213" xfId="2" applyFont="1" applyFill="1" applyBorder="1" applyAlignment="1">
      <alignment horizontal="center" vertical="center" wrapText="1"/>
    </xf>
    <xf numFmtId="0" fontId="12" fillId="8" borderId="147" xfId="2" applyFont="1" applyFill="1" applyBorder="1" applyAlignment="1">
      <alignment horizontal="center" vertical="center" wrapText="1"/>
    </xf>
    <xf numFmtId="0" fontId="12" fillId="8" borderId="5" xfId="2" applyFont="1" applyFill="1" applyBorder="1" applyAlignment="1">
      <alignment horizontal="center" vertical="center" wrapText="1"/>
    </xf>
    <xf numFmtId="0" fontId="12" fillId="8" borderId="137" xfId="2" applyFont="1" applyFill="1" applyBorder="1" applyAlignment="1">
      <alignment horizontal="center"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13" fillId="0" borderId="208" xfId="2" applyFont="1" applyBorder="1" applyAlignment="1">
      <alignment horizontal="left" vertical="center" wrapText="1"/>
    </xf>
    <xf numFmtId="38" fontId="12" fillId="0" borderId="144" xfId="1" applyFont="1" applyFill="1" applyBorder="1" applyAlignment="1" applyProtection="1">
      <alignment vertical="center" wrapText="1"/>
      <protection locked="0"/>
    </xf>
    <xf numFmtId="38" fontId="12" fillId="0" borderId="11" xfId="1" applyFont="1" applyFill="1" applyBorder="1" applyAlignment="1" applyProtection="1">
      <alignment vertical="center" wrapText="1"/>
      <protection locked="0"/>
    </xf>
    <xf numFmtId="0" fontId="12" fillId="8" borderId="146" xfId="2" applyFont="1" applyFill="1" applyBorder="1" applyAlignment="1">
      <alignment horizontal="center" vertical="center" wrapText="1"/>
    </xf>
    <xf numFmtId="0" fontId="13" fillId="0" borderId="11"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208" xfId="2" applyFont="1" applyBorder="1" applyAlignment="1">
      <alignment horizontal="left" vertical="center" wrapText="1" shrinkToFit="1"/>
    </xf>
    <xf numFmtId="0" fontId="13" fillId="0" borderId="209" xfId="2" applyFont="1" applyBorder="1" applyAlignment="1">
      <alignment horizontal="center" vertical="center"/>
    </xf>
    <xf numFmtId="0" fontId="13" fillId="0" borderId="210" xfId="2" applyFont="1" applyBorder="1" applyAlignment="1">
      <alignment horizontal="center" vertical="center"/>
    </xf>
    <xf numFmtId="0" fontId="13" fillId="0" borderId="211" xfId="2" applyFont="1" applyBorder="1" applyAlignment="1">
      <alignment horizontal="center" vertical="center"/>
    </xf>
    <xf numFmtId="0" fontId="8" fillId="0" borderId="163" xfId="2" applyFont="1" applyFill="1" applyBorder="1" applyAlignment="1" applyProtection="1">
      <alignment vertical="center" wrapText="1"/>
    </xf>
    <xf numFmtId="0" fontId="8" fillId="0" borderId="164" xfId="2" applyFont="1" applyFill="1" applyBorder="1" applyAlignment="1" applyProtection="1">
      <alignment vertical="center" wrapText="1"/>
    </xf>
    <xf numFmtId="0" fontId="8" fillId="0" borderId="165" xfId="2" applyFont="1" applyFill="1" applyBorder="1" applyAlignment="1" applyProtection="1">
      <alignment vertical="center" wrapText="1"/>
    </xf>
    <xf numFmtId="186" fontId="12" fillId="8" borderId="144" xfId="2" applyNumberFormat="1" applyFont="1" applyFill="1" applyBorder="1" applyAlignment="1" applyProtection="1">
      <alignment horizontal="center" vertical="center"/>
    </xf>
    <xf numFmtId="186" fontId="12" fillId="8" borderId="12" xfId="2" applyNumberFormat="1" applyFont="1" applyFill="1" applyBorder="1" applyAlignment="1" applyProtection="1">
      <alignment horizontal="center" vertical="center"/>
    </xf>
    <xf numFmtId="186" fontId="12" fillId="8" borderId="13" xfId="2" applyNumberFormat="1" applyFont="1" applyFill="1" applyBorder="1" applyAlignment="1" applyProtection="1">
      <alignment horizontal="center" vertical="center"/>
    </xf>
    <xf numFmtId="186" fontId="12" fillId="0" borderId="11" xfId="2" applyNumberFormat="1" applyFont="1" applyFill="1" applyBorder="1" applyAlignment="1" applyProtection="1">
      <alignment horizontal="left" vertical="center"/>
      <protection locked="0"/>
    </xf>
    <xf numFmtId="186" fontId="12" fillId="0" borderId="12" xfId="2" applyNumberFormat="1" applyFont="1" applyFill="1" applyBorder="1" applyAlignment="1" applyProtection="1">
      <alignment horizontal="left" vertical="center"/>
      <protection locked="0"/>
    </xf>
    <xf numFmtId="186" fontId="12" fillId="0" borderId="146" xfId="2" applyNumberFormat="1" applyFont="1" applyFill="1" applyBorder="1" applyAlignment="1" applyProtection="1">
      <alignment horizontal="left" vertical="center"/>
      <protection locked="0"/>
    </xf>
    <xf numFmtId="0" fontId="12" fillId="8" borderId="138" xfId="2" applyFont="1" applyFill="1" applyBorder="1" applyAlignment="1" applyProtection="1">
      <alignment horizontal="center" vertical="center"/>
    </xf>
    <xf numFmtId="0" fontId="12" fillId="8" borderId="139" xfId="2" applyFont="1" applyFill="1" applyBorder="1" applyAlignment="1" applyProtection="1">
      <alignment horizontal="center" vertical="center"/>
    </xf>
    <xf numFmtId="0" fontId="12" fillId="8" borderId="140" xfId="2" applyFont="1" applyFill="1" applyBorder="1" applyAlignment="1" applyProtection="1">
      <alignment horizontal="center" vertical="center"/>
    </xf>
    <xf numFmtId="0" fontId="12" fillId="0" borderId="141" xfId="2" applyFont="1" applyFill="1" applyBorder="1" applyAlignment="1" applyProtection="1">
      <alignment horizontal="center" vertical="center"/>
      <protection locked="0"/>
    </xf>
    <xf numFmtId="0" fontId="12" fillId="0" borderId="139" xfId="2" applyFont="1" applyFill="1" applyBorder="1" applyAlignment="1" applyProtection="1">
      <alignment horizontal="center" vertical="center"/>
      <protection locked="0"/>
    </xf>
    <xf numFmtId="186" fontId="12" fillId="8" borderId="157" xfId="2" applyNumberFormat="1" applyFont="1" applyFill="1" applyBorder="1" applyAlignment="1" applyProtection="1">
      <alignment horizontal="center" vertical="center" wrapText="1"/>
    </xf>
    <xf numFmtId="186" fontId="12" fillId="8" borderId="158" xfId="2" applyNumberFormat="1" applyFont="1" applyFill="1" applyBorder="1" applyAlignment="1" applyProtection="1">
      <alignment horizontal="center" vertical="center" wrapText="1"/>
    </xf>
    <xf numFmtId="0" fontId="12" fillId="0" borderId="157" xfId="2" applyFont="1" applyFill="1" applyBorder="1" applyAlignment="1" applyProtection="1">
      <alignment horizontal="center" vertical="center"/>
      <protection locked="0"/>
    </xf>
    <xf numFmtId="0" fontId="12" fillId="0" borderId="158" xfId="2" applyFont="1" applyFill="1" applyBorder="1" applyAlignment="1" applyProtection="1">
      <alignment horizontal="center" vertical="center"/>
      <protection locked="0"/>
    </xf>
    <xf numFmtId="0" fontId="12" fillId="0" borderId="159" xfId="2" applyFont="1" applyFill="1" applyBorder="1" applyAlignment="1" applyProtection="1">
      <alignment horizontal="center" vertical="center"/>
      <protection locked="0"/>
    </xf>
    <xf numFmtId="186" fontId="12" fillId="0" borderId="4" xfId="2" applyNumberFormat="1" applyFont="1" applyFill="1" applyBorder="1" applyAlignment="1" applyProtection="1">
      <alignment horizontal="center" vertical="center"/>
      <protection locked="0"/>
    </xf>
    <xf numFmtId="186" fontId="12" fillId="0" borderId="5" xfId="2" applyNumberFormat="1" applyFont="1" applyFill="1" applyBorder="1" applyAlignment="1" applyProtection="1">
      <alignment horizontal="center" vertical="center"/>
      <protection locked="0"/>
    </xf>
    <xf numFmtId="0" fontId="12" fillId="8" borderId="4" xfId="0" applyFont="1" applyFill="1" applyBorder="1" applyAlignment="1" applyProtection="1">
      <alignment horizontal="center" vertical="center"/>
    </xf>
    <xf numFmtId="0" fontId="12" fillId="8" borderId="5" xfId="0" applyFont="1" applyFill="1" applyBorder="1" applyAlignment="1" applyProtection="1">
      <alignment horizontal="center" vertical="center"/>
    </xf>
    <xf numFmtId="0" fontId="12" fillId="8" borderId="9" xfId="0" applyFont="1" applyFill="1" applyBorder="1" applyAlignment="1" applyProtection="1">
      <alignment horizontal="center" vertical="center"/>
    </xf>
    <xf numFmtId="49" fontId="12" fillId="0" borderId="5" xfId="2" applyNumberFormat="1" applyFont="1" applyFill="1" applyBorder="1" applyAlignment="1" applyProtection="1">
      <alignment horizontal="center" vertical="center"/>
      <protection locked="0"/>
    </xf>
    <xf numFmtId="49" fontId="12" fillId="0" borderId="137" xfId="2" applyNumberFormat="1" applyFont="1" applyFill="1" applyBorder="1" applyAlignment="1" applyProtection="1">
      <alignment horizontal="center" vertical="center"/>
      <protection locked="0"/>
    </xf>
    <xf numFmtId="0" fontId="12" fillId="0" borderId="5" xfId="2" applyFont="1" applyFill="1" applyBorder="1" applyAlignment="1" applyProtection="1">
      <alignment horizontal="center" vertical="center" wrapText="1" shrinkToFit="1"/>
    </xf>
    <xf numFmtId="0" fontId="12" fillId="0" borderId="5" xfId="2" applyFont="1" applyFill="1" applyBorder="1" applyAlignment="1" applyProtection="1">
      <alignment horizontal="center" vertical="center"/>
    </xf>
    <xf numFmtId="186" fontId="13" fillId="0" borderId="4" xfId="2" applyNumberFormat="1" applyFont="1" applyBorder="1" applyAlignment="1" applyProtection="1">
      <alignment horizontal="center" vertical="center"/>
      <protection locked="0"/>
    </xf>
    <xf numFmtId="186" fontId="13" fillId="0" borderId="5" xfId="2" applyNumberFormat="1" applyFont="1" applyBorder="1" applyAlignment="1" applyProtection="1">
      <alignment horizontal="center" vertical="center"/>
      <protection locked="0"/>
    </xf>
    <xf numFmtId="0" fontId="8" fillId="0" borderId="0" xfId="2" applyFont="1" applyFill="1" applyBorder="1" applyAlignment="1" applyProtection="1">
      <alignment vertical="center" wrapText="1"/>
    </xf>
    <xf numFmtId="0" fontId="69" fillId="0" borderId="0" xfId="2" applyFont="1" applyFill="1" applyBorder="1" applyAlignment="1" applyProtection="1">
      <alignment vertical="center"/>
    </xf>
    <xf numFmtId="0" fontId="90" fillId="0" borderId="0" xfId="2" applyFont="1" applyFill="1" applyBorder="1" applyAlignment="1" applyProtection="1">
      <alignment horizontal="left" vertical="center" wrapText="1"/>
    </xf>
    <xf numFmtId="0" fontId="85" fillId="0" borderId="0" xfId="2" applyFont="1" applyFill="1" applyBorder="1" applyAlignment="1" applyProtection="1">
      <alignment vertical="center" wrapText="1"/>
    </xf>
    <xf numFmtId="0" fontId="63" fillId="0" borderId="0" xfId="2" applyFont="1" applyFill="1" applyBorder="1" applyAlignment="1" applyProtection="1">
      <alignment vertical="center" wrapText="1"/>
    </xf>
    <xf numFmtId="186" fontId="12" fillId="0" borderId="11" xfId="2" applyNumberFormat="1" applyFont="1" applyBorder="1" applyAlignment="1" applyProtection="1">
      <alignment horizontal="left" vertical="center"/>
      <protection locked="0"/>
    </xf>
    <xf numFmtId="186" fontId="12" fillId="0" borderId="12" xfId="2" applyNumberFormat="1" applyFont="1" applyBorder="1" applyAlignment="1" applyProtection="1">
      <alignment horizontal="left" vertical="center"/>
      <protection locked="0"/>
    </xf>
    <xf numFmtId="186" fontId="12" fillId="0" borderId="146" xfId="2" applyNumberFormat="1" applyFont="1" applyBorder="1" applyAlignment="1" applyProtection="1">
      <alignment horizontal="left" vertical="center"/>
      <protection locked="0"/>
    </xf>
    <xf numFmtId="195" fontId="75" fillId="0" borderId="8" xfId="0" applyNumberFormat="1" applyFont="1" applyFill="1" applyBorder="1" applyAlignment="1" applyProtection="1">
      <alignment horizontal="center" vertical="center"/>
    </xf>
    <xf numFmtId="195" fontId="75" fillId="0" borderId="7" xfId="0" applyNumberFormat="1" applyFont="1" applyFill="1" applyBorder="1" applyAlignment="1" applyProtection="1">
      <alignment horizontal="center" vertical="center"/>
    </xf>
    <xf numFmtId="195" fontId="75" fillId="0" borderId="4" xfId="0" applyNumberFormat="1" applyFont="1" applyFill="1" applyBorder="1" applyAlignment="1" applyProtection="1">
      <alignment horizontal="center" vertical="center"/>
    </xf>
    <xf numFmtId="195" fontId="75" fillId="0" borderId="9" xfId="0" applyNumberFormat="1" applyFont="1" applyFill="1" applyBorder="1" applyAlignment="1" applyProtection="1">
      <alignment horizontal="center" vertical="center"/>
    </xf>
    <xf numFmtId="0" fontId="82" fillId="0" borderId="0" xfId="2" applyFont="1" applyFill="1" applyBorder="1" applyAlignment="1" applyProtection="1">
      <alignment horizontal="center" vertical="center" wrapText="1"/>
    </xf>
    <xf numFmtId="0" fontId="82" fillId="0" borderId="5" xfId="2" applyFont="1" applyFill="1" applyBorder="1" applyAlignment="1" applyProtection="1">
      <alignment horizontal="center" vertical="center" wrapText="1"/>
    </xf>
    <xf numFmtId="0" fontId="85" fillId="8" borderId="141" xfId="2" applyNumberFormat="1" applyFont="1" applyFill="1" applyBorder="1" applyAlignment="1">
      <alignment horizontal="center" vertical="center" wrapText="1"/>
    </xf>
    <xf numFmtId="0" fontId="85" fillId="8" borderId="140" xfId="2" applyNumberFormat="1" applyFont="1" applyFill="1" applyBorder="1" applyAlignment="1">
      <alignment horizontal="center" vertical="center" wrapText="1"/>
    </xf>
    <xf numFmtId="192" fontId="12" fillId="0" borderId="11" xfId="0" applyNumberFormat="1" applyFont="1" applyBorder="1" applyAlignment="1" applyProtection="1">
      <alignment horizontal="center" vertical="center" wrapText="1"/>
      <protection locked="0"/>
    </xf>
    <xf numFmtId="192" fontId="12" fillId="0" borderId="13" xfId="0" applyNumberFormat="1" applyFont="1" applyBorder="1" applyAlignment="1" applyProtection="1">
      <alignment horizontal="center" vertical="center" wrapText="1"/>
      <protection locked="0"/>
    </xf>
    <xf numFmtId="0" fontId="51" fillId="0" borderId="11" xfId="0" applyFont="1" applyBorder="1" applyAlignment="1" applyProtection="1">
      <alignment horizontal="left" vertical="center" wrapText="1"/>
      <protection locked="0"/>
    </xf>
    <xf numFmtId="0" fontId="51" fillId="0" borderId="13" xfId="0" applyFont="1" applyBorder="1" applyAlignment="1" applyProtection="1">
      <alignment horizontal="left" vertical="center" wrapText="1"/>
      <protection locked="0"/>
    </xf>
    <xf numFmtId="195" fontId="75" fillId="0" borderId="8" xfId="0" applyNumberFormat="1" applyFont="1" applyFill="1" applyBorder="1" applyAlignment="1">
      <alignment horizontal="center" vertical="center"/>
    </xf>
    <xf numFmtId="195" fontId="75" fillId="0" borderId="7" xfId="0" applyNumberFormat="1" applyFont="1" applyFill="1" applyBorder="1" applyAlignment="1">
      <alignment horizontal="center" vertical="center"/>
    </xf>
    <xf numFmtId="195" fontId="75" fillId="0" borderId="4" xfId="0" applyNumberFormat="1" applyFont="1" applyFill="1" applyBorder="1" applyAlignment="1">
      <alignment horizontal="center" vertical="center"/>
    </xf>
    <xf numFmtId="195" fontId="75" fillId="0" borderId="9" xfId="0" applyNumberFormat="1" applyFont="1" applyFill="1" applyBorder="1" applyAlignment="1">
      <alignment horizontal="center" vertical="center"/>
    </xf>
    <xf numFmtId="192" fontId="13" fillId="0" borderId="11" xfId="0" applyNumberFormat="1" applyFont="1" applyBorder="1" applyAlignment="1" applyProtection="1">
      <alignment horizontal="center" vertical="center" wrapText="1"/>
      <protection locked="0"/>
    </xf>
    <xf numFmtId="192" fontId="13" fillId="0" borderId="13" xfId="0" applyNumberFormat="1" applyFont="1" applyBorder="1" applyAlignment="1" applyProtection="1">
      <alignment horizontal="center" vertical="center" wrapText="1"/>
      <protection locked="0"/>
    </xf>
    <xf numFmtId="0" fontId="121" fillId="0" borderId="11" xfId="0" applyFont="1" applyBorder="1" applyAlignment="1" applyProtection="1">
      <alignment horizontal="left" vertical="center" wrapText="1"/>
      <protection locked="0"/>
    </xf>
    <xf numFmtId="0" fontId="121" fillId="0" borderId="13" xfId="0" applyFont="1" applyBorder="1" applyAlignment="1" applyProtection="1">
      <alignment horizontal="left" vertical="center" wrapText="1"/>
      <protection locked="0"/>
    </xf>
    <xf numFmtId="0" fontId="13" fillId="0" borderId="11" xfId="2" applyFont="1" applyBorder="1" applyProtection="1">
      <alignment vertical="center"/>
      <protection locked="0"/>
    </xf>
    <xf numFmtId="0" fontId="13" fillId="0" borderId="12" xfId="2" applyFont="1" applyBorder="1" applyProtection="1">
      <alignment vertical="center"/>
      <protection locked="0"/>
    </xf>
    <xf numFmtId="0" fontId="13" fillId="0" borderId="146" xfId="2" applyFont="1" applyBorder="1" applyProtection="1">
      <alignment vertical="center"/>
      <protection locked="0"/>
    </xf>
    <xf numFmtId="0" fontId="13" fillId="0" borderId="11" xfId="2" applyFont="1" applyBorder="1" applyAlignment="1" applyProtection="1">
      <alignment horizontal="center" vertical="center"/>
      <protection locked="0"/>
    </xf>
    <xf numFmtId="0" fontId="13" fillId="0" borderId="13" xfId="2" applyFont="1" applyBorder="1" applyAlignment="1" applyProtection="1">
      <alignment horizontal="center" vertical="center"/>
      <protection locked="0"/>
    </xf>
    <xf numFmtId="49" fontId="13" fillId="0" borderId="11" xfId="2" applyNumberFormat="1" applyFont="1" applyBorder="1" applyAlignment="1" applyProtection="1">
      <alignment horizontal="center" vertical="center"/>
      <protection locked="0"/>
    </xf>
    <xf numFmtId="49" fontId="13" fillId="0" borderId="12" xfId="2" applyNumberFormat="1" applyFont="1" applyBorder="1" applyAlignment="1" applyProtection="1">
      <alignment horizontal="center" vertical="center"/>
      <protection locked="0"/>
    </xf>
    <xf numFmtId="49" fontId="13" fillId="0" borderId="146" xfId="2" applyNumberFormat="1" applyFont="1" applyBorder="1" applyAlignment="1" applyProtection="1">
      <alignment horizontal="center" vertical="center"/>
      <protection locked="0"/>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46" xfId="2" applyFont="1" applyBorder="1" applyAlignment="1" applyProtection="1">
      <alignment horizontal="center" vertical="center"/>
      <protection locked="0"/>
    </xf>
    <xf numFmtId="0" fontId="13" fillId="0" borderId="13" xfId="2" applyFont="1" applyBorder="1" applyAlignment="1">
      <alignment horizontal="left" vertical="center" wrapText="1"/>
    </xf>
    <xf numFmtId="0" fontId="85" fillId="0" borderId="13" xfId="2" applyFont="1" applyBorder="1" applyAlignment="1" applyProtection="1">
      <alignment horizontal="left" vertical="center" wrapText="1"/>
      <protection locked="0"/>
    </xf>
    <xf numFmtId="0" fontId="85" fillId="0" borderId="141" xfId="2" applyFont="1" applyBorder="1" applyAlignment="1" applyProtection="1">
      <alignment horizontal="center" vertical="center" wrapText="1"/>
      <protection locked="0"/>
    </xf>
    <xf numFmtId="0" fontId="85" fillId="0" borderId="139" xfId="2" applyFont="1" applyBorder="1" applyAlignment="1" applyProtection="1">
      <alignment horizontal="center" vertical="center" wrapText="1"/>
      <protection locked="0"/>
    </xf>
    <xf numFmtId="0" fontId="85" fillId="0" borderId="140" xfId="2" applyFont="1" applyBorder="1" applyAlignment="1" applyProtection="1">
      <alignment horizontal="center" vertical="center" wrapText="1"/>
      <protection locked="0"/>
    </xf>
    <xf numFmtId="0" fontId="85" fillId="0" borderId="142" xfId="2" applyFont="1" applyBorder="1" applyAlignment="1" applyProtection="1">
      <alignment horizontal="left" vertical="center" wrapText="1"/>
      <protection locked="0"/>
    </xf>
    <xf numFmtId="0" fontId="85" fillId="0" borderId="123" xfId="2" applyFont="1" applyBorder="1" applyAlignment="1" applyProtection="1">
      <alignment horizontal="left" vertical="center" wrapText="1"/>
      <protection locked="0"/>
    </xf>
    <xf numFmtId="0" fontId="85" fillId="0" borderId="125" xfId="2" applyFont="1" applyBorder="1" applyAlignment="1" applyProtection="1">
      <alignment horizontal="left" vertical="center" wrapText="1"/>
      <protection locked="0"/>
    </xf>
    <xf numFmtId="0" fontId="85" fillId="0" borderId="4" xfId="2" applyFont="1" applyBorder="1" applyAlignment="1" applyProtection="1">
      <alignment horizontal="left" vertical="center" wrapText="1"/>
      <protection locked="0"/>
    </xf>
    <xf numFmtId="0" fontId="85" fillId="0" borderId="5" xfId="2" applyFont="1" applyBorder="1" applyAlignment="1" applyProtection="1">
      <alignment horizontal="left" vertical="center" wrapText="1"/>
      <protection locked="0"/>
    </xf>
    <xf numFmtId="0" fontId="85" fillId="0" borderId="137" xfId="2" applyFont="1" applyBorder="1" applyAlignment="1" applyProtection="1">
      <alignment horizontal="left" vertical="center" wrapText="1"/>
      <protection locked="0"/>
    </xf>
    <xf numFmtId="0" fontId="98" fillId="8" borderId="139" xfId="2" applyFont="1" applyFill="1" applyBorder="1" applyAlignment="1" applyProtection="1">
      <alignment horizontal="center" vertical="center" wrapText="1"/>
    </xf>
    <xf numFmtId="0" fontId="98" fillId="8" borderId="140" xfId="2" applyFont="1" applyFill="1" applyBorder="1" applyAlignment="1" applyProtection="1">
      <alignment horizontal="center" vertical="center" wrapText="1"/>
    </xf>
    <xf numFmtId="0" fontId="85" fillId="8" borderId="141" xfId="2" applyFont="1" applyFill="1" applyBorder="1" applyAlignment="1" applyProtection="1">
      <alignment horizontal="center" vertical="center"/>
    </xf>
    <xf numFmtId="0" fontId="85" fillId="8" borderId="142" xfId="2" applyFont="1" applyFill="1" applyBorder="1" applyAlignment="1" applyProtection="1">
      <alignment horizontal="center" vertical="center" wrapText="1"/>
    </xf>
    <xf numFmtId="0" fontId="85" fillId="8" borderId="143" xfId="2" applyFont="1" applyFill="1" applyBorder="1" applyAlignment="1" applyProtection="1">
      <alignment horizontal="center" vertical="center" wrapText="1"/>
    </xf>
    <xf numFmtId="0" fontId="85" fillId="8" borderId="4" xfId="2" applyFont="1" applyFill="1" applyBorder="1" applyAlignment="1" applyProtection="1">
      <alignment horizontal="center" vertical="center" wrapText="1"/>
    </xf>
    <xf numFmtId="0" fontId="85" fillId="8" borderId="5" xfId="2" applyFont="1" applyFill="1" applyBorder="1" applyAlignment="1" applyProtection="1">
      <alignment horizontal="center" vertical="center" wrapText="1"/>
    </xf>
    <xf numFmtId="0" fontId="85" fillId="8" borderId="9" xfId="2" applyFont="1" applyFill="1" applyBorder="1" applyAlignment="1" applyProtection="1">
      <alignment horizontal="center" vertical="center" wrapText="1"/>
    </xf>
    <xf numFmtId="0" fontId="85" fillId="0" borderId="123" xfId="2" applyFont="1" applyFill="1" applyBorder="1" applyAlignment="1" applyProtection="1">
      <alignment horizontal="left" vertical="center" wrapText="1"/>
      <protection locked="0"/>
    </xf>
    <xf numFmtId="0" fontId="85" fillId="0" borderId="125" xfId="2" applyFont="1" applyFill="1" applyBorder="1" applyAlignment="1" applyProtection="1">
      <alignment horizontal="left" vertical="center" wrapText="1"/>
      <protection locked="0"/>
    </xf>
    <xf numFmtId="0" fontId="85" fillId="0" borderId="4" xfId="2" applyFont="1" applyFill="1" applyBorder="1" applyAlignment="1" applyProtection="1">
      <alignment horizontal="left" vertical="center" wrapText="1"/>
      <protection locked="0"/>
    </xf>
    <xf numFmtId="0" fontId="85" fillId="0" borderId="5" xfId="2" applyFont="1" applyFill="1" applyBorder="1" applyAlignment="1" applyProtection="1">
      <alignment horizontal="left" vertical="center" wrapText="1"/>
      <protection locked="0"/>
    </xf>
    <xf numFmtId="0" fontId="85" fillId="0" borderId="137" xfId="2" applyFont="1" applyFill="1" applyBorder="1" applyAlignment="1" applyProtection="1">
      <alignment horizontal="left" vertical="center" wrapText="1"/>
      <protection locked="0"/>
    </xf>
    <xf numFmtId="0" fontId="85" fillId="8" borderId="11" xfId="2" applyNumberFormat="1" applyFont="1" applyFill="1" applyBorder="1" applyAlignment="1" applyProtection="1">
      <alignment horizontal="center" vertical="center"/>
    </xf>
    <xf numFmtId="186" fontId="85" fillId="8" borderId="11" xfId="2" applyNumberFormat="1" applyFont="1" applyFill="1" applyBorder="1" applyAlignment="1" applyProtection="1">
      <alignment horizontal="center" vertical="center"/>
    </xf>
    <xf numFmtId="186" fontId="85" fillId="8" borderId="12" xfId="2" applyNumberFormat="1" applyFont="1" applyFill="1" applyBorder="1" applyAlignment="1" applyProtection="1">
      <alignment horizontal="center" vertical="center"/>
    </xf>
    <xf numFmtId="186" fontId="85" fillId="8" borderId="13" xfId="2" applyNumberFormat="1" applyFont="1" applyFill="1" applyBorder="1" applyAlignment="1" applyProtection="1">
      <alignment horizontal="center" vertical="center"/>
    </xf>
    <xf numFmtId="0" fontId="85" fillId="8" borderId="11" xfId="2" applyFont="1" applyFill="1" applyBorder="1" applyAlignment="1" applyProtection="1">
      <alignment horizontal="center" vertical="center" shrinkToFit="1"/>
    </xf>
    <xf numFmtId="0" fontId="85" fillId="8" borderId="12" xfId="2" applyFont="1" applyFill="1" applyBorder="1" applyAlignment="1" applyProtection="1">
      <alignment horizontal="center" vertical="center" shrinkToFit="1"/>
    </xf>
    <xf numFmtId="0" fontId="85" fillId="8" borderId="13" xfId="2" applyFont="1" applyFill="1" applyBorder="1" applyAlignment="1" applyProtection="1">
      <alignment horizontal="center" vertical="center" shrinkToFit="1"/>
    </xf>
    <xf numFmtId="0" fontId="90" fillId="8" borderId="11" xfId="0" applyFont="1" applyFill="1" applyBorder="1" applyAlignment="1" applyProtection="1">
      <alignment horizontal="center" vertical="center" wrapText="1"/>
    </xf>
    <xf numFmtId="0" fontId="90" fillId="8" borderId="12" xfId="0" applyFont="1" applyFill="1" applyBorder="1" applyAlignment="1" applyProtection="1">
      <alignment horizontal="center" vertical="center" wrapText="1"/>
    </xf>
    <xf numFmtId="0" fontId="90" fillId="8" borderId="13" xfId="0" applyFont="1" applyFill="1" applyBorder="1" applyAlignment="1" applyProtection="1">
      <alignment horizontal="center" vertical="center" wrapText="1"/>
    </xf>
    <xf numFmtId="0" fontId="90" fillId="0" borderId="0" xfId="0" applyFont="1" applyFill="1" applyBorder="1" applyAlignment="1" applyProtection="1">
      <alignment vertical="center"/>
    </xf>
    <xf numFmtId="0" fontId="90" fillId="0" borderId="0" xfId="0" applyFont="1" applyFill="1" applyBorder="1" applyAlignment="1" applyProtection="1">
      <alignment vertical="center" wrapText="1"/>
    </xf>
    <xf numFmtId="0" fontId="103" fillId="4" borderId="11" xfId="2" applyFont="1" applyFill="1" applyBorder="1" applyAlignment="1" applyProtection="1">
      <alignment horizontal="center" vertical="center"/>
    </xf>
    <xf numFmtId="0" fontId="103" fillId="4" borderId="12" xfId="2" applyFont="1" applyFill="1" applyBorder="1" applyAlignment="1" applyProtection="1">
      <alignment horizontal="center" vertical="center"/>
    </xf>
    <xf numFmtId="0" fontId="103" fillId="4" borderId="13" xfId="2" applyFont="1" applyFill="1" applyBorder="1" applyAlignment="1" applyProtection="1">
      <alignment horizontal="center" vertical="center"/>
    </xf>
    <xf numFmtId="0" fontId="25" fillId="12" borderId="11" xfId="2" applyNumberFormat="1" applyFont="1" applyFill="1" applyBorder="1" applyAlignment="1" applyProtection="1">
      <alignment horizontal="center" vertical="center"/>
      <protection locked="0"/>
    </xf>
    <xf numFmtId="0" fontId="25" fillId="12" borderId="12" xfId="2" applyNumberFormat="1" applyFont="1" applyFill="1" applyBorder="1" applyAlignment="1" applyProtection="1">
      <alignment horizontal="center" vertical="center"/>
      <protection locked="0"/>
    </xf>
    <xf numFmtId="0" fontId="25" fillId="12" borderId="13" xfId="2" applyNumberFormat="1" applyFont="1" applyFill="1" applyBorder="1" applyAlignment="1" applyProtection="1">
      <alignment horizontal="center" vertical="center"/>
      <protection locked="0"/>
    </xf>
    <xf numFmtId="0" fontId="28" fillId="0" borderId="12" xfId="2" applyFont="1" applyBorder="1" applyAlignment="1" applyProtection="1">
      <alignment horizontal="center" vertical="center"/>
      <protection locked="0"/>
    </xf>
    <xf numFmtId="0" fontId="28" fillId="4" borderId="12" xfId="2" applyFont="1" applyFill="1" applyBorder="1" applyAlignment="1" applyProtection="1">
      <alignment horizontal="center" vertical="center"/>
    </xf>
    <xf numFmtId="0" fontId="28" fillId="4" borderId="12" xfId="2" applyFont="1" applyFill="1" applyBorder="1" applyAlignment="1" applyProtection="1">
      <alignment horizontal="left" vertical="center"/>
    </xf>
    <xf numFmtId="0" fontId="28" fillId="4" borderId="13" xfId="2" applyFont="1" applyFill="1" applyBorder="1" applyAlignment="1" applyProtection="1">
      <alignment horizontal="left" vertical="center"/>
    </xf>
    <xf numFmtId="38" fontId="28" fillId="0" borderId="12" xfId="1" applyFont="1" applyBorder="1" applyAlignment="1" applyProtection="1">
      <alignment horizontal="right" vertical="center"/>
      <protection locked="0"/>
    </xf>
    <xf numFmtId="178" fontId="28" fillId="4" borderId="12" xfId="2" applyNumberFormat="1" applyFont="1" applyFill="1" applyBorder="1" applyAlignment="1" applyProtection="1">
      <alignment horizontal="left" vertical="center"/>
    </xf>
    <xf numFmtId="178" fontId="28" fillId="4" borderId="13" xfId="2" applyNumberFormat="1" applyFont="1" applyFill="1" applyBorder="1" applyAlignment="1" applyProtection="1">
      <alignment horizontal="left" vertical="center"/>
    </xf>
    <xf numFmtId="0" fontId="28" fillId="4" borderId="11" xfId="2" applyFont="1" applyFill="1" applyBorder="1" applyAlignment="1" applyProtection="1">
      <alignment horizontal="center" vertical="center"/>
    </xf>
    <xf numFmtId="0" fontId="28" fillId="4" borderId="13" xfId="2" applyFont="1" applyFill="1" applyBorder="1" applyAlignment="1" applyProtection="1">
      <alignment horizontal="center" vertical="center"/>
    </xf>
    <xf numFmtId="0" fontId="28" fillId="0" borderId="11" xfId="2" applyFont="1" applyBorder="1" applyAlignment="1" applyProtection="1">
      <alignment horizontal="left" vertical="center" wrapText="1"/>
      <protection locked="0"/>
    </xf>
    <xf numFmtId="0" fontId="28" fillId="0" borderId="12" xfId="2" applyFont="1" applyBorder="1" applyAlignment="1" applyProtection="1">
      <alignment horizontal="left" vertical="center" wrapText="1"/>
      <protection locked="0"/>
    </xf>
    <xf numFmtId="0" fontId="28" fillId="0" borderId="13" xfId="2" applyFont="1" applyBorder="1" applyAlignment="1" applyProtection="1">
      <alignment horizontal="left" vertical="center" wrapText="1"/>
      <protection locked="0"/>
    </xf>
    <xf numFmtId="0" fontId="28" fillId="4" borderId="8" xfId="2" applyFont="1" applyFill="1" applyBorder="1" applyAlignment="1" applyProtection="1">
      <alignment horizontal="center" vertical="center" wrapText="1"/>
    </xf>
    <xf numFmtId="0" fontId="28" fillId="4" borderId="6" xfId="2" applyFont="1" applyFill="1" applyBorder="1" applyAlignment="1" applyProtection="1">
      <alignment horizontal="center" vertical="center"/>
    </xf>
    <xf numFmtId="0" fontId="28" fillId="4" borderId="7" xfId="2" applyFont="1" applyFill="1" applyBorder="1" applyAlignment="1" applyProtection="1">
      <alignment horizontal="center" vertical="center"/>
    </xf>
    <xf numFmtId="0" fontId="28" fillId="4" borderId="4" xfId="2" applyFont="1" applyFill="1" applyBorder="1" applyAlignment="1" applyProtection="1">
      <alignment horizontal="center" vertical="center"/>
    </xf>
    <xf numFmtId="0" fontId="28" fillId="4" borderId="5" xfId="2" applyFont="1" applyFill="1" applyBorder="1" applyAlignment="1" applyProtection="1">
      <alignment horizontal="center" vertical="center"/>
    </xf>
    <xf numFmtId="0" fontId="28" fillId="4" borderId="9" xfId="2" applyFont="1" applyFill="1" applyBorder="1" applyAlignment="1" applyProtection="1">
      <alignment horizontal="center" vertical="center"/>
    </xf>
    <xf numFmtId="38" fontId="28" fillId="0" borderId="13" xfId="1" applyFont="1" applyBorder="1" applyAlignment="1" applyProtection="1">
      <alignment horizontal="center" vertical="center" wrapText="1"/>
      <protection locked="0"/>
    </xf>
    <xf numFmtId="38" fontId="28" fillId="0" borderId="29" xfId="1" applyFont="1" applyBorder="1" applyAlignment="1" applyProtection="1">
      <alignment horizontal="center" vertical="center" wrapText="1"/>
      <protection locked="0"/>
    </xf>
    <xf numFmtId="38" fontId="28" fillId="0" borderId="11" xfId="1" applyFont="1" applyBorder="1" applyAlignment="1" applyProtection="1">
      <alignment horizontal="center" vertical="center" wrapText="1"/>
      <protection locked="0"/>
    </xf>
    <xf numFmtId="0" fontId="28" fillId="4" borderId="13" xfId="2" applyFont="1" applyFill="1" applyBorder="1" applyAlignment="1" applyProtection="1">
      <alignment horizontal="center" vertical="center" wrapText="1"/>
    </xf>
    <xf numFmtId="0" fontId="28" fillId="4" borderId="29" xfId="2" applyFont="1" applyFill="1" applyBorder="1" applyAlignment="1" applyProtection="1">
      <alignment horizontal="center" vertical="center" wrapText="1"/>
    </xf>
    <xf numFmtId="38" fontId="28" fillId="0" borderId="12" xfId="1" applyFont="1" applyBorder="1" applyAlignment="1" applyProtection="1">
      <alignment horizontal="center" vertical="center" wrapText="1"/>
      <protection locked="0"/>
    </xf>
    <xf numFmtId="0" fontId="28" fillId="4" borderId="11" xfId="2" applyFont="1" applyFill="1" applyBorder="1" applyAlignment="1" applyProtection="1">
      <alignment horizontal="center" vertical="center" wrapText="1"/>
    </xf>
    <xf numFmtId="0" fontId="8" fillId="4" borderId="11" xfId="2" applyFont="1" applyFill="1" applyBorder="1" applyAlignment="1" applyProtection="1">
      <alignment horizontal="right" vertical="center"/>
    </xf>
    <xf numFmtId="0" fontId="8" fillId="4" borderId="12" xfId="2" applyFont="1" applyFill="1" applyBorder="1" applyAlignment="1" applyProtection="1">
      <alignment horizontal="right" vertical="center"/>
    </xf>
    <xf numFmtId="0" fontId="8" fillId="0" borderId="12" xfId="2" applyFont="1" applyBorder="1" applyAlignment="1" applyProtection="1">
      <alignment horizontal="center" vertical="center"/>
      <protection locked="0"/>
    </xf>
    <xf numFmtId="0" fontId="122" fillId="0" borderId="11" xfId="2" applyFont="1" applyBorder="1" applyAlignment="1">
      <alignment horizontal="left" vertical="center" wrapText="1" shrinkToFit="1"/>
    </xf>
    <xf numFmtId="0" fontId="122" fillId="0" borderId="12" xfId="2" applyFont="1" applyBorder="1" applyAlignment="1">
      <alignment horizontal="left" vertical="center" wrapText="1" shrinkToFit="1"/>
    </xf>
    <xf numFmtId="0" fontId="122" fillId="0" borderId="13" xfId="2" applyFont="1" applyBorder="1" applyAlignment="1">
      <alignment horizontal="left" vertical="center" wrapText="1" shrinkToFit="1"/>
    </xf>
    <xf numFmtId="0" fontId="8" fillId="4" borderId="12" xfId="2" applyFont="1" applyFill="1" applyBorder="1" applyAlignment="1">
      <alignment horizontal="center" vertical="center"/>
    </xf>
    <xf numFmtId="0" fontId="8" fillId="4" borderId="13" xfId="2" applyFont="1" applyFill="1" applyBorder="1" applyAlignment="1">
      <alignment horizontal="center" vertical="center"/>
    </xf>
    <xf numFmtId="0" fontId="28" fillId="4" borderId="11" xfId="2" applyFont="1" applyFill="1" applyBorder="1" applyAlignment="1">
      <alignment horizontal="right" vertical="center"/>
    </xf>
    <xf numFmtId="0" fontId="28" fillId="4" borderId="12" xfId="2" applyFont="1" applyFill="1" applyBorder="1" applyAlignment="1">
      <alignment horizontal="right" vertical="center"/>
    </xf>
    <xf numFmtId="0" fontId="27" fillId="0" borderId="12" xfId="2" applyFont="1" applyBorder="1" applyAlignment="1" applyProtection="1">
      <alignment horizontal="center" vertical="center"/>
      <protection locked="0"/>
    </xf>
    <xf numFmtId="0" fontId="28" fillId="4" borderId="12" xfId="2" applyFont="1" applyFill="1" applyBorder="1" applyAlignment="1">
      <alignment horizontal="center" vertical="center"/>
    </xf>
    <xf numFmtId="0" fontId="28" fillId="4" borderId="12" xfId="2" applyFont="1" applyFill="1" applyBorder="1" applyAlignment="1">
      <alignment horizontal="left" vertical="center"/>
    </xf>
    <xf numFmtId="0" fontId="28" fillId="4" borderId="13" xfId="2" applyFont="1" applyFill="1" applyBorder="1" applyAlignment="1">
      <alignment horizontal="left" vertical="center"/>
    </xf>
    <xf numFmtId="186" fontId="28" fillId="4" borderId="11" xfId="2" applyNumberFormat="1" applyFont="1" applyFill="1" applyBorder="1" applyAlignment="1">
      <alignment horizontal="center" vertical="center"/>
    </xf>
    <xf numFmtId="186" fontId="28" fillId="4" borderId="12" xfId="2" applyNumberFormat="1" applyFont="1" applyFill="1" applyBorder="1" applyAlignment="1">
      <alignment horizontal="center" vertical="center"/>
    </xf>
    <xf numFmtId="186" fontId="28" fillId="4" borderId="13" xfId="2" applyNumberFormat="1" applyFont="1" applyFill="1" applyBorder="1" applyAlignment="1">
      <alignment horizontal="center" vertical="center"/>
    </xf>
    <xf numFmtId="0" fontId="28" fillId="4" borderId="11" xfId="2" applyFont="1" applyFill="1" applyBorder="1" applyAlignment="1">
      <alignment horizontal="center" vertical="center"/>
    </xf>
    <xf numFmtId="0" fontId="28" fillId="4" borderId="13" xfId="2" applyFont="1" applyFill="1" applyBorder="1" applyAlignment="1">
      <alignment horizontal="center" vertical="center"/>
    </xf>
    <xf numFmtId="0" fontId="8" fillId="0" borderId="86" xfId="2" applyFont="1" applyBorder="1" applyAlignment="1">
      <alignment vertical="center" wrapText="1"/>
    </xf>
    <xf numFmtId="0" fontId="28" fillId="0" borderId="11" xfId="2" applyFont="1" applyBorder="1" applyAlignment="1" applyProtection="1">
      <alignment horizontal="center" vertical="center" wrapText="1"/>
      <protection locked="0"/>
    </xf>
    <xf numFmtId="0" fontId="28" fillId="0" borderId="12" xfId="2" applyFont="1" applyBorder="1" applyAlignment="1" applyProtection="1">
      <alignment horizontal="center" vertical="center" wrapText="1"/>
      <protection locked="0"/>
    </xf>
    <xf numFmtId="0" fontId="28" fillId="0" borderId="13" xfId="2" applyFont="1" applyBorder="1" applyAlignment="1" applyProtection="1">
      <alignment horizontal="center" vertical="center" wrapText="1"/>
      <protection locked="0"/>
    </xf>
    <xf numFmtId="0" fontId="27" fillId="0" borderId="11" xfId="2" applyFont="1" applyBorder="1" applyAlignment="1" applyProtection="1">
      <alignment horizontal="left" vertical="center" wrapText="1"/>
      <protection locked="0"/>
    </xf>
    <xf numFmtId="0" fontId="27" fillId="0" borderId="12" xfId="2" applyFont="1" applyBorder="1" applyAlignment="1" applyProtection="1">
      <alignment horizontal="left" vertical="center" wrapText="1"/>
      <protection locked="0"/>
    </xf>
    <xf numFmtId="0" fontId="27" fillId="0" borderId="13" xfId="2" applyFont="1" applyBorder="1" applyAlignment="1" applyProtection="1">
      <alignment horizontal="left" vertical="center" wrapText="1"/>
      <protection locked="0"/>
    </xf>
    <xf numFmtId="186" fontId="27" fillId="0" borderId="11" xfId="2" applyNumberFormat="1" applyFont="1" applyBorder="1" applyAlignment="1" applyProtection="1">
      <alignment horizontal="center" vertical="center" wrapText="1"/>
      <protection locked="0"/>
    </xf>
    <xf numFmtId="186" fontId="27" fillId="0" borderId="12" xfId="2" applyNumberFormat="1" applyFont="1" applyBorder="1" applyAlignment="1" applyProtection="1">
      <alignment horizontal="center" vertical="center" wrapText="1"/>
      <protection locked="0"/>
    </xf>
    <xf numFmtId="0" fontId="28" fillId="4" borderId="11" xfId="0" applyFont="1" applyFill="1" applyBorder="1" applyAlignment="1">
      <alignment horizontal="center" vertical="center"/>
    </xf>
    <xf numFmtId="0" fontId="28" fillId="4" borderId="12" xfId="0" applyFont="1" applyFill="1" applyBorder="1" applyAlignment="1">
      <alignment horizontal="center" vertical="center"/>
    </xf>
    <xf numFmtId="0" fontId="28" fillId="4" borderId="13" xfId="0" applyFont="1" applyFill="1" applyBorder="1" applyAlignment="1">
      <alignment horizontal="center" vertical="center"/>
    </xf>
    <xf numFmtId="49" fontId="27" fillId="0" borderId="12" xfId="2" applyNumberFormat="1" applyFont="1" applyBorder="1" applyAlignment="1" applyProtection="1">
      <alignment horizontal="left" vertical="center" wrapText="1"/>
      <protection locked="0"/>
    </xf>
    <xf numFmtId="49" fontId="27" fillId="0" borderId="13" xfId="2" applyNumberFormat="1" applyFont="1" applyBorder="1" applyAlignment="1" applyProtection="1">
      <alignment horizontal="left" vertical="center" wrapText="1"/>
      <protection locked="0"/>
    </xf>
    <xf numFmtId="186" fontId="122" fillId="0" borderId="11" xfId="2" applyNumberFormat="1" applyFont="1" applyBorder="1" applyAlignment="1">
      <alignment horizontal="left" vertical="center" wrapText="1"/>
    </xf>
    <xf numFmtId="186" fontId="122" fillId="0" borderId="12" xfId="2" applyNumberFormat="1" applyFont="1" applyBorder="1" applyAlignment="1">
      <alignment horizontal="left" vertical="center" wrapText="1"/>
    </xf>
    <xf numFmtId="186" fontId="122" fillId="0" borderId="13" xfId="2" applyNumberFormat="1" applyFont="1" applyBorder="1" applyAlignment="1">
      <alignment horizontal="left" vertical="center" wrapText="1"/>
    </xf>
    <xf numFmtId="0" fontId="122" fillId="0" borderId="12" xfId="2" applyFont="1" applyBorder="1" applyAlignment="1">
      <alignment horizontal="center" vertical="center" wrapText="1"/>
    </xf>
    <xf numFmtId="0" fontId="122" fillId="0" borderId="13" xfId="2" applyFont="1" applyBorder="1" applyAlignment="1">
      <alignment horizontal="center" vertical="center" wrapText="1"/>
    </xf>
    <xf numFmtId="0" fontId="28" fillId="4" borderId="13" xfId="2" applyFont="1" applyFill="1" applyBorder="1" applyAlignment="1">
      <alignment horizontal="center" vertical="center" wrapText="1"/>
    </xf>
    <xf numFmtId="0" fontId="28" fillId="4" borderId="29" xfId="2" applyFont="1" applyFill="1" applyBorder="1" applyAlignment="1">
      <alignment horizontal="center" vertical="center" wrapText="1"/>
    </xf>
    <xf numFmtId="0" fontId="28" fillId="4" borderId="11" xfId="2" applyFont="1" applyFill="1" applyBorder="1" applyAlignment="1">
      <alignment horizontal="center" vertical="center" wrapText="1"/>
    </xf>
    <xf numFmtId="0" fontId="28" fillId="4" borderId="11" xfId="2" applyFont="1" applyFill="1" applyBorder="1" applyAlignment="1">
      <alignment horizontal="center" vertical="center" wrapText="1" shrinkToFit="1"/>
    </xf>
    <xf numFmtId="0" fontId="28" fillId="4" borderId="12" xfId="2" applyFont="1" applyFill="1" applyBorder="1" applyAlignment="1">
      <alignment horizontal="center" vertical="center" wrapText="1" shrinkToFit="1"/>
    </xf>
    <xf numFmtId="0" fontId="28" fillId="4" borderId="13" xfId="2" applyFont="1" applyFill="1" applyBorder="1" applyAlignment="1">
      <alignment horizontal="center" vertical="center" wrapText="1" shrinkToFit="1"/>
    </xf>
    <xf numFmtId="38" fontId="27" fillId="0" borderId="12" xfId="1" applyFont="1" applyBorder="1" applyAlignment="1" applyProtection="1">
      <alignment horizontal="right" vertical="center"/>
      <protection locked="0"/>
    </xf>
    <xf numFmtId="0" fontId="8" fillId="4" borderId="11" xfId="2" applyFont="1" applyFill="1" applyBorder="1" applyAlignment="1">
      <alignment horizontal="right" vertical="center"/>
    </xf>
    <xf numFmtId="0" fontId="8" fillId="4" borderId="12" xfId="2" applyFont="1" applyFill="1" applyBorder="1" applyAlignment="1">
      <alignment horizontal="right" vertical="center"/>
    </xf>
    <xf numFmtId="0" fontId="27" fillId="0" borderId="12" xfId="2" applyFont="1" applyBorder="1" applyAlignment="1">
      <alignment horizontal="center" vertical="center"/>
    </xf>
    <xf numFmtId="0" fontId="28" fillId="4" borderId="8" xfId="2" applyFont="1" applyFill="1" applyBorder="1" applyAlignment="1">
      <alignment horizontal="center" vertical="center"/>
    </xf>
    <xf numFmtId="0" fontId="28" fillId="4" borderId="6" xfId="2" applyFont="1" applyFill="1" applyBorder="1" applyAlignment="1">
      <alignment horizontal="center" vertical="center"/>
    </xf>
    <xf numFmtId="0" fontId="28" fillId="4" borderId="7" xfId="2" applyFont="1" applyFill="1" applyBorder="1" applyAlignment="1">
      <alignment horizontal="center" vertical="center"/>
    </xf>
    <xf numFmtId="0" fontId="28" fillId="4" borderId="4" xfId="2" applyFont="1" applyFill="1" applyBorder="1" applyAlignment="1">
      <alignment horizontal="center" vertical="center"/>
    </xf>
    <xf numFmtId="0" fontId="28" fillId="4" borderId="5" xfId="2" applyFont="1" applyFill="1" applyBorder="1" applyAlignment="1">
      <alignment horizontal="center" vertical="center"/>
    </xf>
    <xf numFmtId="0" fontId="28" fillId="4" borderId="9" xfId="2" applyFont="1" applyFill="1" applyBorder="1" applyAlignment="1">
      <alignment horizontal="center" vertical="center"/>
    </xf>
    <xf numFmtId="0" fontId="8" fillId="4" borderId="12" xfId="2" applyFont="1" applyFill="1" applyBorder="1" applyAlignment="1" applyProtection="1">
      <alignment horizontal="center" vertical="center"/>
    </xf>
    <xf numFmtId="0" fontId="28" fillId="4" borderId="4" xfId="2" applyFont="1" applyFill="1" applyBorder="1" applyAlignment="1">
      <alignment horizontal="center" vertical="center" wrapText="1" shrinkToFit="1"/>
    </xf>
    <xf numFmtId="0" fontId="28" fillId="4" borderId="5" xfId="2" applyFont="1" applyFill="1" applyBorder="1" applyAlignment="1">
      <alignment horizontal="center" vertical="center" wrapText="1" shrinkToFit="1"/>
    </xf>
    <xf numFmtId="0" fontId="28" fillId="4" borderId="9" xfId="2" applyFont="1" applyFill="1" applyBorder="1" applyAlignment="1">
      <alignment horizontal="center" vertical="center" wrapText="1" shrinkToFit="1"/>
    </xf>
    <xf numFmtId="0" fontId="103" fillId="4" borderId="11" xfId="2" applyFont="1" applyFill="1" applyBorder="1" applyAlignment="1">
      <alignment horizontal="center" vertical="center"/>
    </xf>
    <xf numFmtId="0" fontId="103" fillId="4" borderId="12" xfId="2" applyFont="1" applyFill="1" applyBorder="1" applyAlignment="1">
      <alignment horizontal="center" vertical="center"/>
    </xf>
    <xf numFmtId="0" fontId="103" fillId="4" borderId="13" xfId="2" applyFont="1" applyFill="1" applyBorder="1" applyAlignment="1">
      <alignment horizontal="center" vertical="center"/>
    </xf>
    <xf numFmtId="186" fontId="28" fillId="0" borderId="11" xfId="2" applyNumberFormat="1" applyFont="1" applyBorder="1" applyAlignment="1" applyProtection="1">
      <alignment horizontal="left" vertical="center" wrapText="1"/>
      <protection locked="0"/>
    </xf>
    <xf numFmtId="186" fontId="28" fillId="0" borderId="12" xfId="2" applyNumberFormat="1" applyFont="1" applyBorder="1" applyAlignment="1" applyProtection="1">
      <alignment horizontal="left" vertical="center" wrapText="1"/>
      <protection locked="0"/>
    </xf>
    <xf numFmtId="49" fontId="28" fillId="0" borderId="12" xfId="2" applyNumberFormat="1" applyFont="1" applyBorder="1" applyAlignment="1" applyProtection="1">
      <alignment horizontal="left" vertical="center" wrapText="1"/>
      <protection locked="0"/>
    </xf>
    <xf numFmtId="49" fontId="28" fillId="0" borderId="13" xfId="2" applyNumberFormat="1" applyFont="1" applyBorder="1" applyAlignment="1" applyProtection="1">
      <alignment horizontal="left" vertical="center" wrapText="1"/>
      <protection locked="0"/>
    </xf>
    <xf numFmtId="178" fontId="28" fillId="4" borderId="12" xfId="2" applyNumberFormat="1" applyFont="1" applyFill="1" applyBorder="1" applyAlignment="1">
      <alignment horizontal="left" vertical="center"/>
    </xf>
    <xf numFmtId="178" fontId="28" fillId="4" borderId="13" xfId="2" applyNumberFormat="1" applyFont="1" applyFill="1" applyBorder="1" applyAlignment="1">
      <alignment horizontal="left" vertical="center"/>
    </xf>
    <xf numFmtId="0" fontId="8" fillId="4" borderId="29" xfId="2" applyFont="1" applyFill="1" applyBorder="1" applyAlignment="1">
      <alignment horizontal="center" vertical="center"/>
    </xf>
    <xf numFmtId="0" fontId="8" fillId="0" borderId="12" xfId="2" applyFont="1" applyFill="1" applyBorder="1" applyAlignment="1" applyProtection="1">
      <alignment horizontal="left" vertical="center"/>
      <protection locked="0"/>
    </xf>
    <xf numFmtId="0" fontId="28" fillId="4" borderId="8" xfId="2" applyFont="1" applyFill="1" applyBorder="1" applyAlignment="1" applyProtection="1">
      <alignment horizontal="center" vertical="center"/>
    </xf>
    <xf numFmtId="0" fontId="28" fillId="4" borderId="11" xfId="2" applyFont="1" applyFill="1" applyBorder="1" applyAlignment="1" applyProtection="1">
      <alignment horizontal="center" vertical="center" wrapText="1" shrinkToFit="1"/>
    </xf>
    <xf numFmtId="0" fontId="28" fillId="4" borderId="12" xfId="2" applyFont="1" applyFill="1" applyBorder="1" applyAlignment="1" applyProtection="1">
      <alignment horizontal="center" vertical="center" wrapText="1" shrinkToFit="1"/>
    </xf>
    <xf numFmtId="0" fontId="28" fillId="4" borderId="13" xfId="2" applyFont="1" applyFill="1" applyBorder="1" applyAlignment="1" applyProtection="1">
      <alignment horizontal="center" vertical="center" wrapText="1" shrinkToFit="1"/>
    </xf>
    <xf numFmtId="0" fontId="28" fillId="4" borderId="4" xfId="2" applyFont="1" applyFill="1" applyBorder="1" applyAlignment="1" applyProtection="1">
      <alignment horizontal="center" vertical="center" wrapText="1" shrinkToFit="1"/>
    </xf>
    <xf numFmtId="0" fontId="28" fillId="4" borderId="5" xfId="2" applyFont="1" applyFill="1" applyBorder="1" applyAlignment="1" applyProtection="1">
      <alignment horizontal="center" vertical="center" wrapText="1" shrinkToFit="1"/>
    </xf>
    <xf numFmtId="0" fontId="28" fillId="4" borderId="9" xfId="2" applyFont="1" applyFill="1" applyBorder="1" applyAlignment="1" applyProtection="1">
      <alignment horizontal="center" vertical="center" wrapText="1" shrinkToFit="1"/>
    </xf>
    <xf numFmtId="186" fontId="28" fillId="0" borderId="13" xfId="2" applyNumberFormat="1" applyFont="1" applyBorder="1" applyAlignment="1" applyProtection="1">
      <alignment horizontal="left" vertical="center" wrapText="1"/>
      <protection locked="0"/>
    </xf>
    <xf numFmtId="0" fontId="28" fillId="0" borderId="11" xfId="2" applyFont="1" applyFill="1" applyBorder="1" applyAlignment="1" applyProtection="1">
      <alignment horizontal="left" vertical="center" wrapText="1" shrinkToFit="1"/>
      <protection locked="0"/>
    </xf>
    <xf numFmtId="0" fontId="28" fillId="0" borderId="12" xfId="2" applyFont="1" applyFill="1" applyBorder="1" applyAlignment="1" applyProtection="1">
      <alignment horizontal="left" vertical="center" wrapText="1" shrinkToFit="1"/>
      <protection locked="0"/>
    </xf>
    <xf numFmtId="0" fontId="28" fillId="0" borderId="13" xfId="2" applyFont="1" applyFill="1" applyBorder="1" applyAlignment="1" applyProtection="1">
      <alignment horizontal="left" vertical="center" wrapText="1" shrinkToFit="1"/>
      <protection locked="0"/>
    </xf>
    <xf numFmtId="0" fontId="8" fillId="4" borderId="13" xfId="2" applyFont="1" applyFill="1" applyBorder="1" applyAlignment="1" applyProtection="1">
      <alignment horizontal="center" vertical="center"/>
    </xf>
    <xf numFmtId="0" fontId="85" fillId="0" borderId="0" xfId="2" applyFont="1" applyFill="1" applyBorder="1" applyAlignment="1" applyProtection="1">
      <alignment horizontal="left" vertical="center"/>
    </xf>
    <xf numFmtId="0" fontId="12" fillId="0" borderId="8" xfId="2" applyFont="1" applyBorder="1" applyAlignment="1" applyProtection="1">
      <alignment horizontal="left" vertical="center" wrapText="1"/>
      <protection locked="0"/>
    </xf>
    <xf numFmtId="0" fontId="12" fillId="0" borderId="6" xfId="2" applyFont="1" applyBorder="1" applyAlignment="1" applyProtection="1">
      <alignment horizontal="left" vertical="center" wrapText="1"/>
      <protection locked="0"/>
    </xf>
    <xf numFmtId="186" fontId="12" fillId="0" borderId="11" xfId="2" applyNumberFormat="1" applyFont="1" applyBorder="1" applyAlignment="1" applyProtection="1">
      <alignment horizontal="center" vertical="center"/>
      <protection locked="0"/>
    </xf>
    <xf numFmtId="186" fontId="12" fillId="0" borderId="12" xfId="2" applyNumberFormat="1" applyFont="1" applyBorder="1" applyAlignment="1" applyProtection="1">
      <alignment horizontal="center" vertical="center"/>
      <protection locked="0"/>
    </xf>
    <xf numFmtId="0" fontId="12" fillId="0" borderId="12" xfId="2" applyFont="1" applyBorder="1" applyAlignment="1" applyProtection="1">
      <alignment horizontal="center" vertical="center"/>
      <protection locked="0"/>
    </xf>
    <xf numFmtId="0" fontId="12" fillId="0" borderId="146" xfId="2" applyFont="1" applyBorder="1" applyAlignment="1" applyProtection="1">
      <alignment horizontal="center" vertical="center"/>
      <protection locked="0"/>
    </xf>
    <xf numFmtId="0" fontId="12" fillId="0" borderId="11" xfId="2" applyFont="1" applyBorder="1" applyAlignment="1" applyProtection="1">
      <alignment horizontal="left" vertical="center" wrapText="1" shrinkToFit="1"/>
      <protection locked="0"/>
    </xf>
    <xf numFmtId="0" fontId="12" fillId="0" borderId="12" xfId="2" applyFont="1" applyBorder="1" applyAlignment="1" applyProtection="1">
      <alignment horizontal="left" vertical="center" wrapText="1" shrinkToFit="1"/>
      <protection locked="0"/>
    </xf>
    <xf numFmtId="0" fontId="12" fillId="0" borderId="146" xfId="2" applyFont="1" applyBorder="1" applyAlignment="1" applyProtection="1">
      <alignment horizontal="left" vertical="center" wrapText="1" shrinkToFit="1"/>
      <protection locked="0"/>
    </xf>
    <xf numFmtId="0" fontId="68" fillId="4" borderId="71" xfId="2" applyNumberFormat="1" applyFont="1" applyFill="1" applyBorder="1" applyAlignment="1" applyProtection="1">
      <alignment horizontal="center" vertical="center" wrapText="1"/>
    </xf>
    <xf numFmtId="0" fontId="68" fillId="4" borderId="70" xfId="2" applyNumberFormat="1" applyFont="1" applyFill="1" applyBorder="1" applyAlignment="1" applyProtection="1">
      <alignment horizontal="center" vertical="center" wrapText="1"/>
    </xf>
    <xf numFmtId="193" fontId="123" fillId="0" borderId="11" xfId="0" applyNumberFormat="1" applyFont="1" applyBorder="1" applyAlignment="1" applyProtection="1">
      <alignment horizontal="left" vertical="center" wrapText="1"/>
      <protection locked="0"/>
    </xf>
    <xf numFmtId="193" fontId="123" fillId="0" borderId="13" xfId="0" applyNumberFormat="1" applyFont="1" applyBorder="1" applyAlignment="1" applyProtection="1">
      <alignment horizontal="left" vertical="center" wrapText="1"/>
      <protection locked="0"/>
    </xf>
    <xf numFmtId="0" fontId="123" fillId="0" borderId="11" xfId="0" applyFont="1" applyBorder="1" applyAlignment="1" applyProtection="1">
      <alignment horizontal="left" vertical="center" wrapText="1"/>
      <protection locked="0"/>
    </xf>
    <xf numFmtId="0" fontId="123" fillId="0" borderId="13" xfId="0" applyFont="1" applyBorder="1" applyAlignment="1" applyProtection="1">
      <alignment horizontal="left" vertical="center" wrapText="1"/>
      <protection locked="0"/>
    </xf>
    <xf numFmtId="193" fontId="68" fillId="0" borderId="11" xfId="0" applyNumberFormat="1" applyFont="1" applyFill="1" applyBorder="1" applyAlignment="1" applyProtection="1">
      <alignment horizontal="left" vertical="center" wrapText="1"/>
      <protection locked="0"/>
    </xf>
    <xf numFmtId="193" fontId="68" fillId="0" borderId="13" xfId="0" applyNumberFormat="1" applyFont="1" applyFill="1" applyBorder="1" applyAlignment="1" applyProtection="1">
      <alignment horizontal="left" vertical="center" wrapText="1"/>
      <protection locked="0"/>
    </xf>
    <xf numFmtId="0" fontId="68" fillId="0" borderId="11" xfId="0" applyFont="1" applyBorder="1" applyAlignment="1" applyProtection="1">
      <alignment horizontal="left" vertical="center" wrapText="1"/>
      <protection locked="0"/>
    </xf>
    <xf numFmtId="0" fontId="68" fillId="0" borderId="13" xfId="0" applyFont="1" applyBorder="1" applyAlignment="1" applyProtection="1">
      <alignment horizontal="left" vertical="center" wrapText="1"/>
      <protection locked="0"/>
    </xf>
  </cellXfs>
  <cellStyles count="9">
    <cellStyle name="パーセント" xfId="6" builtinId="5"/>
    <cellStyle name="ハイパーリンク" xfId="5" builtinId="8"/>
    <cellStyle name="桁区切り" xfId="1" builtinId="6"/>
    <cellStyle name="桁区切り 2" xfId="3" xr:uid="{00000000-0005-0000-0000-000003000000}"/>
    <cellStyle name="標準" xfId="0" builtinId="0"/>
    <cellStyle name="標準 2" xfId="2" xr:uid="{00000000-0005-0000-0000-000005000000}"/>
    <cellStyle name="標準 2 2 2" xfId="7" xr:uid="{00000000-0005-0000-0000-000006000000}"/>
    <cellStyle name="標準 3" xfId="4" xr:uid="{00000000-0005-0000-0000-000007000000}"/>
    <cellStyle name="標準 4" xfId="8" xr:uid="{00000000-0005-0000-0000-000008000000}"/>
  </cellStyles>
  <dxfs count="30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ont>
        <strike val="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0625">
          <bgColor rgb="FFFFC000"/>
        </patternFill>
      </fill>
    </dxf>
    <dxf>
      <fill>
        <patternFill>
          <bgColor theme="0"/>
        </patternFill>
      </fill>
    </dxf>
    <dxf>
      <fill>
        <patternFill>
          <bgColor theme="0"/>
        </patternFill>
      </fill>
    </dxf>
    <dxf>
      <fill>
        <patternFill>
          <bgColor theme="0"/>
        </patternFill>
      </fill>
    </dxf>
    <dxf>
      <fill>
        <patternFill>
          <bgColor rgb="FFFFCCCC"/>
        </patternFill>
      </fill>
    </dxf>
    <dxf>
      <fill>
        <patternFill>
          <bgColor rgb="FFFF0000"/>
        </patternFill>
      </fill>
    </dxf>
    <dxf>
      <fill>
        <patternFill>
          <bgColor rgb="FFFFCCCC"/>
        </patternFill>
      </fill>
    </dxf>
    <dxf>
      <fill>
        <patternFill>
          <bgColor rgb="FFFF0000"/>
        </patternFill>
      </fill>
    </dxf>
    <dxf>
      <fill>
        <patternFill>
          <bgColor rgb="FFFFCCCC"/>
        </patternFill>
      </fill>
    </dxf>
    <dxf>
      <fill>
        <patternFill>
          <bgColor rgb="FFFF0000"/>
        </patternFill>
      </fill>
    </dxf>
    <dxf>
      <fill>
        <patternFill>
          <bgColor rgb="FFFF9999"/>
        </patternFill>
      </fill>
    </dxf>
    <dxf>
      <fill>
        <patternFill>
          <bgColor rgb="FFFF0000"/>
        </patternFill>
      </fill>
    </dxf>
    <dxf>
      <font>
        <b val="0"/>
        <i val="0"/>
        <strike val="0"/>
        <condense val="0"/>
        <extend val="0"/>
        <outline val="0"/>
        <shadow val="0"/>
        <u val="none"/>
        <vertAlign val="baseline"/>
        <sz val="11"/>
        <color rgb="FFFF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88" formatCode="&quot;委&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rgb="FFFF0000"/>
        <name val="ＭＳ Ｐゴシック"/>
        <family val="3"/>
        <charset val="128"/>
        <scheme val="none"/>
      </font>
      <alignment horizontal="left" vertical="center" textRotation="0" wrapText="1" indent="0" justifyLastLine="0" shrinkToFit="0" readingOrder="0"/>
      <border diagonalUp="0" diagonalDown="0">
        <left/>
        <right style="thin">
          <color rgb="FF000000"/>
        </right>
        <top/>
        <bottom/>
        <vertical/>
        <horizontal/>
      </border>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family val="3"/>
        <charset val="128"/>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family val="3"/>
        <charset val="128"/>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rgb="FFFF0000"/>
        <name val="ＭＳ Ｐゴシック"/>
        <family val="3"/>
        <charset val="128"/>
        <scheme val="none"/>
      </font>
      <numFmt numFmtId="18" formatCode="#\ ??/??"/>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rgb="FFFF0000"/>
        <name val="ＭＳ Ｐゴシック"/>
        <family val="3"/>
        <charset val="128"/>
        <scheme val="none"/>
      </font>
      <numFmt numFmtId="18" formatCode="#\ ??/??"/>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top/>
        <bottom/>
        <vertical/>
        <horizontal/>
      </border>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rgb="FFFF0000"/>
        <name val="ＭＳ Ｐゴシック"/>
        <family val="3"/>
        <charset val="128"/>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rgb="FFFF0000"/>
        <name val="ＭＳ Ｐゴシック"/>
        <family val="3"/>
        <charset val="128"/>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theme="0" tint="-4.9989318521683403E-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protection locked="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fill>
        <patternFill patternType="solid">
          <fgColor rgb="FF000000"/>
          <bgColor rgb="FFFFFFFF"/>
        </patternFill>
      </fill>
      <border diagonalUp="0" diagonalDown="0" outline="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A6A6A6"/>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strike val="0"/>
        <outline val="0"/>
        <shadow val="0"/>
        <u val="none"/>
        <vertAlign val="baseline"/>
        <sz val="11"/>
        <color rgb="FFA6A6A6"/>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rgb="FF000000"/>
        <name val="ＭＳ Ｐゴシック"/>
        <scheme val="none"/>
      </font>
      <numFmt numFmtId="3" formatCode="#,##0"/>
      <fill>
        <patternFill patternType="none">
          <fgColor rgb="FF000000"/>
          <bgColor rgb="FFFFFFFF"/>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protection locked="1"/>
    </dxf>
    <dxf>
      <font>
        <strike val="0"/>
        <outline val="0"/>
        <shadow val="0"/>
        <u val="none"/>
        <vertAlign val="baseline"/>
        <sz val="9"/>
        <color rgb="FF000000"/>
        <name val="ＭＳ Ｐゴシック"/>
        <scheme val="none"/>
      </font>
      <protection locked="1"/>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11"/>
        <color rgb="FF000000"/>
        <name val="ＭＳ Ｐゴシック"/>
        <family val="3"/>
        <charset val="128"/>
        <scheme val="none"/>
      </font>
      <numFmt numFmtId="0" formatCode="General"/>
      <fill>
        <patternFill patternType="solid">
          <fgColor rgb="FF000000"/>
          <bgColor rgb="FFFFFFFF"/>
        </patternFill>
      </fill>
      <alignment horizontal="center" vertical="center" textRotation="0" wrapText="1" indent="0" justifyLastLine="0" shrinkToFit="0" readingOrder="0"/>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000000"/>
        <name val="ＭＳ Ｐゴシック"/>
        <scheme val="none"/>
      </font>
      <numFmt numFmtId="0" formatCode="General"/>
      <fill>
        <patternFill patternType="none">
          <fgColor rgb="FF000000"/>
          <bgColor rgb="FFFFFFFF"/>
        </patternFill>
      </fill>
      <alignment horizontal="center" vertical="center" textRotation="0" wrapText="1" indent="0" justifyLastLine="0" shrinkToFit="0" readingOrder="0"/>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style="thin">
          <color rgb="FF000000"/>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DDEBF7"/>
        </patternFill>
      </fill>
      <alignment horizontal="right" vertical="center" textRotation="0" wrapText="1" indent="0" justifyLastLine="0" shrinkToFit="0" readingOrder="0"/>
      <border diagonalUp="0" diagonalDown="0">
        <left/>
        <right style="thin">
          <color rgb="FF000000"/>
        </right>
        <top/>
        <bottom/>
      </border>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DDEBF7"/>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numFmt numFmtId="6" formatCode="#,##0;[Red]\-#,##0"/>
      <fill>
        <patternFill patternType="solid">
          <fgColor rgb="FF000000"/>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solid">
          <fgColor rgb="FF000000"/>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00000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90" formatCode="&quot;人&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numFmt numFmtId="177" formatCode="#,##0_ "/>
      <fill>
        <patternFill patternType="solid">
          <fgColor rgb="FF000000"/>
          <bgColor rgb="FFD9D9D9"/>
        </patternFill>
      </fill>
      <protection locked="1" hidden="0"/>
    </dxf>
    <dxf>
      <font>
        <strike val="0"/>
        <outline val="0"/>
        <shadow val="0"/>
        <u val="none"/>
        <vertAlign val="baseline"/>
        <sz val="10"/>
        <name val="ＭＳ Ｐゴシック"/>
        <scheme val="none"/>
      </font>
      <numFmt numFmtId="177" formatCode="#,##0_ "/>
      <protection locked="1" hidden="0"/>
    </dxf>
    <dxf>
      <font>
        <b val="0"/>
        <i val="0"/>
        <strike val="0"/>
        <condense val="0"/>
        <extend val="0"/>
        <outline val="0"/>
        <shadow val="0"/>
        <u val="none"/>
        <vertAlign val="baseline"/>
        <sz val="10"/>
        <color rgb="FF000000"/>
        <name val="ＭＳ Ｐゴシック"/>
        <scheme val="none"/>
      </font>
      <numFmt numFmtId="177" formatCode="#,##0_ "/>
      <fill>
        <patternFill patternType="solid">
          <fgColor rgb="FF000000"/>
          <bgColor rgb="FFD9D9D9"/>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rgb="FF000000"/>
          <bgColor rgb="FFFFFFFF"/>
        </patternFill>
      </fill>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border diagonalUp="0" diagonalDown="0" outline="0">
        <left/>
        <right style="thin">
          <color rgb="FF000000"/>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border diagonalUp="0" diagonalDown="0">
        <left/>
        <right style="thin">
          <color rgb="FF000000"/>
        </right>
        <top/>
        <bottom/>
      </border>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96" formatCode="&quot;産ｶ&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97" formatCode="&quot;委ｶ&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fill>
        <patternFill patternType="solid">
          <fgColor rgb="FF000000"/>
          <bgColor rgb="FFFFFFFF"/>
        </patternFill>
      </fill>
      <border diagonalUp="0" diagonalDown="0" outline="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style="thin">
          <color rgb="FFF2F2F2"/>
        </right>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strike val="0"/>
        <outline val="0"/>
        <shadow val="0"/>
        <u val="none"/>
        <vertAlign val="baseline"/>
        <sz val="11"/>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style="thin">
          <color rgb="FFF2F2F2"/>
        </right>
        <top style="thin">
          <color auto="1"/>
        </top>
        <bottom style="thin">
          <color indexed="64"/>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numFmt numFmtId="179"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numFmt numFmtId="195" formatCode="#,##0_);[Red]\(#,##0\)"/>
      <alignment horizontal="right"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s>
  <tableStyles count="2" defaultTableStyle="TableStyleMedium2" defaultPivotStyle="PivotStyleLight16">
    <tableStyle name="テーブル スタイル 4" pivot="0" count="3" xr9:uid="{00000000-0011-0000-FFFF-FFFF00000000}">
      <tableStyleElement type="headerRow" dxfId="306"/>
      <tableStyleElement type="totalRow" dxfId="305"/>
      <tableStyleElement type="firstColumn" dxfId="304"/>
    </tableStyle>
    <tableStyle name="テーブル スタイル 8" pivot="0" count="4" xr9:uid="{00000000-0011-0000-FFFF-FFFF01000000}">
      <tableStyleElement type="wholeTable" dxfId="303"/>
      <tableStyleElement type="headerRow" dxfId="302"/>
      <tableStyleElement type="totalRow" dxfId="301"/>
      <tableStyleElement type="firstColumn" dxfId="300"/>
    </tableStyle>
  </tableStyles>
  <colors>
    <mruColors>
      <color rgb="FFFFCCCC"/>
      <color rgb="FFFF9999"/>
      <color rgb="FFFED4D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24</xdr:row>
          <xdr:rowOff>0</xdr:rowOff>
        </xdr:from>
        <xdr:to>
          <xdr:col>25</xdr:col>
          <xdr:colOff>184150</xdr:colOff>
          <xdr:row>25</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136015</xdr:colOff>
      <xdr:row>0</xdr:row>
      <xdr:rowOff>54845</xdr:rowOff>
    </xdr:from>
    <xdr:ext cx="3486404" cy="825867"/>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8598833" y="54845"/>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・様式の変更はしないでください。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・必要箇所は過不足なく記入してください。</a:t>
          </a:r>
          <a:endParaRPr lang="ja-JP" altLang="ja-JP" b="0">
            <a:effectLst/>
            <a:latin typeface="ＭＳ Ｐゴシック" panose="020B0600070205080204" pitchFamily="50" charset="-128"/>
            <a:ea typeface="ＭＳ Ｐゴシック" panose="020B0600070205080204" pitchFamily="50" charset="-128"/>
          </a:endParaRP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青いセルは自動転記されますので直接記入不要</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です。</a:t>
          </a:r>
          <a:endParaRPr lang="ja-JP" altLang="ja-JP" b="0" u="none">
            <a:effectLst/>
            <a:latin typeface="ＭＳ Ｐゴシック" panose="020B0600070205080204" pitchFamily="50" charset="-128"/>
            <a:ea typeface="ＭＳ Ｐゴシック" panose="020B0600070205080204" pitchFamily="50" charset="-128"/>
          </a:endParaRPr>
        </a:p>
        <a:p>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・文字が</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見えるよう、</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行・列を調節してください</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57</xdr:col>
      <xdr:colOff>101743</xdr:colOff>
      <xdr:row>2</xdr:row>
      <xdr:rowOff>108889</xdr:rowOff>
    </xdr:from>
    <xdr:ext cx="2880000" cy="1926168"/>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2710462" y="466077"/>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32</xdr:col>
      <xdr:colOff>19483</xdr:colOff>
      <xdr:row>8</xdr:row>
      <xdr:rowOff>248228</xdr:rowOff>
    </xdr:from>
    <xdr:to>
      <xdr:col>36</xdr:col>
      <xdr:colOff>54439</xdr:colOff>
      <xdr:row>8</xdr:row>
      <xdr:rowOff>249488</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flipV="1">
          <a:off x="7928119" y="1749137"/>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132772</xdr:colOff>
      <xdr:row>7</xdr:row>
      <xdr:rowOff>160916</xdr:rowOff>
    </xdr:from>
    <xdr:ext cx="2422170" cy="571500"/>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8596948" y="1445857"/>
          <a:ext cx="2422170"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申請事業者の概要</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19483</xdr:colOff>
      <xdr:row>21</xdr:row>
      <xdr:rowOff>279978</xdr:rowOff>
    </xdr:from>
    <xdr:to>
      <xdr:col>36</xdr:col>
      <xdr:colOff>54439</xdr:colOff>
      <xdr:row>21</xdr:row>
      <xdr:rowOff>281238</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flipV="1">
          <a:off x="7928119" y="440170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132771</xdr:colOff>
      <xdr:row>21</xdr:row>
      <xdr:rowOff>2166</xdr:rowOff>
    </xdr:from>
    <xdr:ext cx="2370943" cy="571500"/>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8587342" y="4102452"/>
          <a:ext cx="2370943"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助成事業の計画（１）</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31</xdr:col>
      <xdr:colOff>101021</xdr:colOff>
      <xdr:row>45</xdr:row>
      <xdr:rowOff>183285</xdr:rowOff>
    </xdr:from>
    <xdr:to>
      <xdr:col>36</xdr:col>
      <xdr:colOff>20523</xdr:colOff>
      <xdr:row>45</xdr:row>
      <xdr:rowOff>184545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flipV="1">
          <a:off x="7894203" y="11497830"/>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115864</xdr:colOff>
      <xdr:row>44</xdr:row>
      <xdr:rowOff>198005</xdr:rowOff>
    </xdr:from>
    <xdr:ext cx="1852636" cy="997911"/>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8741281" y="11024755"/>
          <a:ext cx="1852636" cy="997911"/>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フロー・スケジュール</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11546</xdr:colOff>
      <xdr:row>30</xdr:row>
      <xdr:rowOff>176791</xdr:rowOff>
    </xdr:from>
    <xdr:to>
      <xdr:col>36</xdr:col>
      <xdr:colOff>46502</xdr:colOff>
      <xdr:row>30</xdr:row>
      <xdr:rowOff>178051</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H="1" flipV="1">
          <a:off x="7920182" y="712715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21647</xdr:colOff>
      <xdr:row>30</xdr:row>
      <xdr:rowOff>46868</xdr:rowOff>
    </xdr:from>
    <xdr:ext cx="2492376" cy="275717"/>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8669192" y="6997232"/>
          <a:ext cx="2492376" cy="275717"/>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該当するテーマに「〇」を選択ください。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31</xdr:col>
      <xdr:colOff>110917</xdr:colOff>
      <xdr:row>40</xdr:row>
      <xdr:rowOff>43916</xdr:rowOff>
    </xdr:from>
    <xdr:to>
      <xdr:col>36</xdr:col>
      <xdr:colOff>30419</xdr:colOff>
      <xdr:row>40</xdr:row>
      <xdr:rowOff>45176</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flipV="1">
          <a:off x="7903274" y="9958987"/>
          <a:ext cx="76314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180189</xdr:colOff>
      <xdr:row>39</xdr:row>
      <xdr:rowOff>55462</xdr:rowOff>
    </xdr:from>
    <xdr:ext cx="1389168" cy="571500"/>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8816189" y="9653033"/>
          <a:ext cx="1389168"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【18.</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824</xdr:colOff>
      <xdr:row>46</xdr:row>
      <xdr:rowOff>260083</xdr:rowOff>
    </xdr:from>
    <xdr:to>
      <xdr:col>36</xdr:col>
      <xdr:colOff>35780</xdr:colOff>
      <xdr:row>46</xdr:row>
      <xdr:rowOff>261343</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flipV="1">
          <a:off x="7911110" y="11862440"/>
          <a:ext cx="760670" cy="1260"/>
        </a:xfrm>
        <a:prstGeom prst="straightConnector1">
          <a:avLst/>
        </a:prstGeom>
        <a:noFill/>
        <a:ln w="25400" cap="flat" cmpd="sng" algn="ctr">
          <a:solidFill>
            <a:srgbClr val="FF0000"/>
          </a:solidFill>
          <a:prstDash val="solid"/>
          <a:miter lim="800000"/>
          <a:tailEnd type="triangle"/>
        </a:ln>
        <a:effectLst/>
      </xdr:spPr>
    </xdr:cxnSp>
    <xdr:clientData/>
  </xdr:twoCellAnchor>
</xdr:wsDr>
</file>

<file path=xl/drawings/drawing10.xml><?xml version="1.0" encoding="utf-8"?>
<xdr:wsDr xmlns:xdr="http://schemas.openxmlformats.org/drawingml/2006/spreadsheetDrawing" xmlns:a="http://schemas.openxmlformats.org/drawingml/2006/main">
  <xdr:oneCellAnchor>
    <xdr:from>
      <xdr:col>19</xdr:col>
      <xdr:colOff>0</xdr:colOff>
      <xdr:row>11</xdr:row>
      <xdr:rowOff>613559</xdr:rowOff>
    </xdr:from>
    <xdr:ext cx="2376000" cy="1926168"/>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107714" y="90499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54033</xdr:colOff>
      <xdr:row>1</xdr:row>
      <xdr:rowOff>789333</xdr:rowOff>
    </xdr:from>
    <xdr:ext cx="6643910" cy="3020667"/>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12705474" y="1047068"/>
          <a:ext cx="6643910" cy="30206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〇定年退職して間もない高齢者向けの、介護予防のための体操教室の開発</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（ステップアップ目標①：新規性）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〇日常生活では使わない筋肉を無理なく動かすオリジナルの体操を開発を開発し、高齢者の介護予防を図る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（有効性の検証方法①）</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〇調査会社に委託し、高齢者〇〇名に開発した体操の体験会を行う。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体験会において〇〇認定機関の</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試験を実施し、本サービスにおける■■機能の有効性を検証する。</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〇〇認定機関の△△基準において、■■機能が★評価以上の判定を受ければ目標達成とする。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70308</xdr:colOff>
      <xdr:row>7</xdr:row>
      <xdr:rowOff>371747</xdr:rowOff>
    </xdr:from>
    <xdr:to>
      <xdr:col>19</xdr:col>
      <xdr:colOff>403303</xdr:colOff>
      <xdr:row>7</xdr:row>
      <xdr:rowOff>377509</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flipH="1">
          <a:off x="8541208" y="7667897"/>
          <a:ext cx="993395"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6</xdr:row>
      <xdr:rowOff>323972</xdr:rowOff>
    </xdr:from>
    <xdr:ext cx="3617686" cy="825867"/>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9201599" y="7239122"/>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証明文書は、ステップアップ目標を証明する文書に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56356</xdr:colOff>
      <xdr:row>9</xdr:row>
      <xdr:rowOff>575468</xdr:rowOff>
    </xdr:from>
    <xdr:to>
      <xdr:col>15</xdr:col>
      <xdr:colOff>69056</xdr:colOff>
      <xdr:row>11</xdr:row>
      <xdr:rowOff>257968</xdr:rowOff>
    </xdr:to>
    <xdr:sp macro="" textlink="">
      <xdr:nvSpPr>
        <xdr:cNvPr id="2" name="正方形/長方形 1">
          <a:extLst>
            <a:ext uri="{FF2B5EF4-FFF2-40B4-BE49-F238E27FC236}">
              <a16:creationId xmlns:a16="http://schemas.microsoft.com/office/drawing/2014/main" id="{CEE95C62-F05C-458B-A974-7E3918F269F0}"/>
            </a:ext>
          </a:extLst>
        </xdr:cNvPr>
        <xdr:cNvSpPr/>
      </xdr:nvSpPr>
      <xdr:spPr>
        <a:xfrm>
          <a:off x="3009106" y="8350249"/>
          <a:ext cx="6918325" cy="968375"/>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latin typeface="HGPｺﾞｼｯｸE" panose="020B0900000000000000" pitchFamily="50" charset="-128"/>
              <a:ea typeface="HGPｺﾞｼｯｸE" panose="020B0900000000000000" pitchFamily="50" charset="-128"/>
            </a:rPr>
            <a:t>開発・改良するサービスについてステップアップ目標（新規性・優秀性）と有効性の検証方法を右記の例を参照に記入してください。</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xdr:col>
      <xdr:colOff>583733</xdr:colOff>
      <xdr:row>1</xdr:row>
      <xdr:rowOff>3348459</xdr:rowOff>
    </xdr:from>
    <xdr:to>
      <xdr:col>13</xdr:col>
      <xdr:colOff>631925</xdr:colOff>
      <xdr:row>3</xdr:row>
      <xdr:rowOff>189520</xdr:rowOff>
    </xdr:to>
    <xdr:sp macro="" textlink="">
      <xdr:nvSpPr>
        <xdr:cNvPr id="3" name="正方形/長方形 2">
          <a:extLst>
            <a:ext uri="{FF2B5EF4-FFF2-40B4-BE49-F238E27FC236}">
              <a16:creationId xmlns:a16="http://schemas.microsoft.com/office/drawing/2014/main" id="{DE836329-9719-45C0-9F6F-7215EA91BF8D}"/>
            </a:ext>
          </a:extLst>
        </xdr:cNvPr>
        <xdr:cNvSpPr/>
      </xdr:nvSpPr>
      <xdr:spPr>
        <a:xfrm>
          <a:off x="2847321" y="3606194"/>
          <a:ext cx="6301075" cy="1009650"/>
        </a:xfrm>
        <a:prstGeom prst="rect">
          <a:avLst/>
        </a:prstGeom>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800" b="0">
              <a:solidFill>
                <a:srgbClr val="FF0000"/>
              </a:solidFill>
              <a:effectLst/>
              <a:latin typeface="HGSｺﾞｼｯｸE" panose="020B0900000000000000" pitchFamily="50" charset="-128"/>
              <a:ea typeface="HGSｺﾞｼｯｸE" panose="020B0900000000000000" pitchFamily="50" charset="-128"/>
              <a:cs typeface="+mn-cs"/>
            </a:rPr>
            <a:t>「製品（ハードウェア、ソフトウェア）の開発・改良」</a:t>
          </a:r>
          <a:endParaRPr lang="en-US" altLang="ja-JP" sz="1800" b="0">
            <a:solidFill>
              <a:srgbClr val="FF0000"/>
            </a:solidFill>
            <a:effectLst/>
            <a:latin typeface="HGSｺﾞｼｯｸE" panose="020B0900000000000000" pitchFamily="50" charset="-128"/>
            <a:ea typeface="HGSｺﾞｼｯｸE" panose="020B0900000000000000" pitchFamily="50" charset="-128"/>
            <a:cs typeface="+mn-cs"/>
          </a:endParaRPr>
        </a:p>
        <a:p>
          <a:pPr algn="ctr"/>
          <a:r>
            <a:rPr lang="ja-JP" altLang="en-US" sz="1800" b="0">
              <a:solidFill>
                <a:srgbClr val="FF0000"/>
              </a:solidFill>
              <a:effectLst/>
              <a:latin typeface="HGSｺﾞｼｯｸE" panose="020B0900000000000000" pitchFamily="50" charset="-128"/>
              <a:ea typeface="HGSｺﾞｼｯｸE" panose="020B0900000000000000" pitchFamily="50" charset="-128"/>
              <a:cs typeface="+mn-cs"/>
            </a:rPr>
            <a:t>を行う場合、本シートの作成は不要です</a:t>
          </a:r>
          <a:endParaRPr lang="en-US" altLang="ja-JP" sz="1800" b="0">
            <a:solidFill>
              <a:srgbClr val="FF0000"/>
            </a:solidFill>
            <a:effectLst/>
            <a:latin typeface="HGSｺﾞｼｯｸE" panose="020B0900000000000000" pitchFamily="50" charset="-128"/>
            <a:ea typeface="HGSｺﾞｼｯｸE" panose="020B0900000000000000" pitchFamily="50"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535215</xdr:colOff>
      <xdr:row>9</xdr:row>
      <xdr:rowOff>27215</xdr:rowOff>
    </xdr:from>
    <xdr:to>
      <xdr:col>26</xdr:col>
      <xdr:colOff>145142</xdr:colOff>
      <xdr:row>12</xdr:row>
      <xdr:rowOff>127000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7810501" y="4662715"/>
          <a:ext cx="2258784" cy="200478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ja-JP" altLang="en-US" sz="16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22</xdr:col>
      <xdr:colOff>390071</xdr:colOff>
      <xdr:row>0</xdr:row>
      <xdr:rowOff>127001</xdr:rowOff>
    </xdr:from>
    <xdr:ext cx="4610099" cy="642484"/>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665357" y="127001"/>
          <a:ext cx="4610099" cy="642484"/>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．ステップアップ目標」に記載した目標を達成するために、</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開発又は改良上想定される事業化に向けた課題とその解決方法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87312</xdr:colOff>
      <xdr:row>3</xdr:row>
      <xdr:rowOff>404813</xdr:rowOff>
    </xdr:from>
    <xdr:to>
      <xdr:col>18</xdr:col>
      <xdr:colOff>238125</xdr:colOff>
      <xdr:row>5</xdr:row>
      <xdr:rowOff>327027</xdr:rowOff>
    </xdr:to>
    <xdr:sp macro="" textlink="">
      <xdr:nvSpPr>
        <xdr:cNvPr id="2" name="正方形/長方形 1">
          <a:extLst>
            <a:ext uri="{FF2B5EF4-FFF2-40B4-BE49-F238E27FC236}">
              <a16:creationId xmlns:a16="http://schemas.microsoft.com/office/drawing/2014/main" id="{CBDD4EAA-6605-4E7C-A2D5-DB8C95477DA3}"/>
            </a:ext>
          </a:extLst>
        </xdr:cNvPr>
        <xdr:cNvSpPr/>
      </xdr:nvSpPr>
      <xdr:spPr>
        <a:xfrm>
          <a:off x="1798637" y="1427163"/>
          <a:ext cx="4360863" cy="1198564"/>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latin typeface="HGPｺﾞｼｯｸE" panose="020B0900000000000000" pitchFamily="50" charset="-128"/>
              <a:ea typeface="HGPｺﾞｼｯｸE" panose="020B0900000000000000" pitchFamily="50" charset="-128"/>
            </a:rPr>
            <a:t>「</a:t>
          </a:r>
          <a:r>
            <a:rPr kumimoji="1" lang="en-US" altLang="ja-JP" sz="1200" b="0">
              <a:solidFill>
                <a:srgbClr val="FF0000"/>
              </a:solidFill>
              <a:latin typeface="HGPｺﾞｼｯｸE" panose="020B0900000000000000" pitchFamily="50" charset="-128"/>
              <a:ea typeface="HGPｺﾞｼｯｸE" panose="020B0900000000000000" pitchFamily="50" charset="-128"/>
            </a:rPr>
            <a:t>2-5</a:t>
          </a:r>
          <a:r>
            <a:rPr kumimoji="1" lang="ja-JP" altLang="en-US" sz="1200" b="0">
              <a:solidFill>
                <a:srgbClr val="FF0000"/>
              </a:solidFill>
              <a:latin typeface="HGPｺﾞｼｯｸE" panose="020B0900000000000000" pitchFamily="50" charset="-128"/>
              <a:ea typeface="HGPｺﾞｼｯｸE" panose="020B0900000000000000" pitchFamily="50" charset="-128"/>
            </a:rPr>
            <a:t>．ステップアップ目標」に記載した目標を達成するために、</a:t>
          </a:r>
          <a:r>
            <a:rPr kumimoji="1" lang="ja-JP" altLang="en-US" sz="1200" b="0" u="sng">
              <a:solidFill>
                <a:srgbClr val="FF0000"/>
              </a:solidFill>
              <a:latin typeface="HGPｺﾞｼｯｸE" panose="020B0900000000000000" pitchFamily="50" charset="-128"/>
              <a:ea typeface="HGPｺﾞｼｯｸE" panose="020B0900000000000000" pitchFamily="50" charset="-128"/>
            </a:rPr>
            <a:t>開発又は改良上想定される事業化に向けた課題とその解決方法</a:t>
          </a:r>
          <a:r>
            <a:rPr kumimoji="1" lang="ja-JP" altLang="en-US" sz="1200" b="0">
              <a:solidFill>
                <a:srgbClr val="FF0000"/>
              </a:solidFill>
              <a:latin typeface="HGPｺﾞｼｯｸE" panose="020B0900000000000000" pitchFamily="50" charset="-128"/>
              <a:ea typeface="HGPｺﾞｼｯｸE" panose="020B0900000000000000" pitchFamily="50" charset="-128"/>
            </a:rPr>
            <a:t>について記入</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a:p>
          <a:pPr algn="l"/>
          <a:r>
            <a:rPr kumimoji="1" lang="en-US" altLang="ja-JP" sz="1200" b="0">
              <a:solidFill>
                <a:srgbClr val="FF0000"/>
              </a:solidFill>
              <a:latin typeface="HGPｺﾞｼｯｸE" panose="020B0900000000000000" pitchFamily="50" charset="-128"/>
              <a:ea typeface="HGPｺﾞｼｯｸE" panose="020B0900000000000000" pitchFamily="50" charset="-128"/>
            </a:rPr>
            <a:t>※</a:t>
          </a:r>
          <a:r>
            <a:rPr kumimoji="1" lang="ja-JP" altLang="en-US" sz="1200" b="0">
              <a:solidFill>
                <a:srgbClr val="FF0000"/>
              </a:solidFill>
              <a:latin typeface="HGPｺﾞｼｯｸE" panose="020B0900000000000000" pitchFamily="50" charset="-128"/>
              <a:ea typeface="HGPｺﾞｼｯｸE" panose="020B0900000000000000" pitchFamily="50" charset="-128"/>
            </a:rPr>
            <a:t>課題が複数ある場合には、箇条書きで記入してください</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72596</xdr:colOff>
      <xdr:row>45</xdr:row>
      <xdr:rowOff>51338</xdr:rowOff>
    </xdr:from>
    <xdr:to>
      <xdr:col>21</xdr:col>
      <xdr:colOff>175785</xdr:colOff>
      <xdr:row>45</xdr:row>
      <xdr:rowOff>53478</xdr:rowOff>
    </xdr:to>
    <xdr:cxnSp macro="">
      <xdr:nvCxnSpPr>
        <xdr:cNvPr id="13" name="直線矢印コネクタ 12">
          <a:extLst>
            <a:ext uri="{FF2B5EF4-FFF2-40B4-BE49-F238E27FC236}">
              <a16:creationId xmlns:a16="http://schemas.microsoft.com/office/drawing/2014/main" id="{00000000-0008-0000-0B00-00000D000000}"/>
            </a:ext>
          </a:extLst>
        </xdr:cNvPr>
        <xdr:cNvCxnSpPr/>
      </xdr:nvCxnSpPr>
      <xdr:spPr>
        <a:xfrm flipH="1">
          <a:off x="8173382" y="10002695"/>
          <a:ext cx="765403" cy="214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68592</xdr:colOff>
      <xdr:row>3</xdr:row>
      <xdr:rowOff>0</xdr:rowOff>
    </xdr:from>
    <xdr:ext cx="5585867" cy="1742785"/>
    <xdr:sp macro="" textlink="">
      <xdr:nvSpPr>
        <xdr:cNvPr id="14" name="正方形/長方形 13">
          <a:extLst>
            <a:ext uri="{FF2B5EF4-FFF2-40B4-BE49-F238E27FC236}">
              <a16:creationId xmlns:a16="http://schemas.microsoft.com/office/drawing/2014/main" id="{00000000-0008-0000-0B00-00000E000000}"/>
            </a:ext>
          </a:extLst>
        </xdr:cNvPr>
        <xdr:cNvSpPr/>
      </xdr:nvSpPr>
      <xdr:spPr>
        <a:xfrm>
          <a:off x="8831592" y="553357"/>
          <a:ext cx="5585867" cy="174278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組織図やプロセス図等を用いて、主に以下の点を分かりやすく説明してください。</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（ア）開発又は改良の実施体制</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（実施責任者、開発従事者、経理担当者等、社内の人員配置）</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（イ）他企業との連携体制、役割分担等</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（ウ）本開発又は改良における主担当者のかかわり方</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直接人件費・委託・外注費等、経費の支出に係る人員</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について</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は、</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可能な限り記載してください。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58528</xdr:colOff>
      <xdr:row>53</xdr:row>
      <xdr:rowOff>75460</xdr:rowOff>
    </xdr:from>
    <xdr:ext cx="2376000" cy="1926168"/>
    <xdr:sp macro="" textlink="">
      <xdr:nvSpPr>
        <xdr:cNvPr id="15" name="正方形/長方形 14">
          <a:extLst>
            <a:ext uri="{FF2B5EF4-FFF2-40B4-BE49-F238E27FC236}">
              <a16:creationId xmlns:a16="http://schemas.microsoft.com/office/drawing/2014/main" id="{00000000-0008-0000-0B00-00000F000000}"/>
            </a:ext>
          </a:extLst>
        </xdr:cNvPr>
        <xdr:cNvSpPr/>
      </xdr:nvSpPr>
      <xdr:spPr>
        <a:xfrm>
          <a:off x="8821528" y="1171410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21</xdr:col>
      <xdr:colOff>58987</xdr:colOff>
      <xdr:row>11</xdr:row>
      <xdr:rowOff>158491</xdr:rowOff>
    </xdr:from>
    <xdr:to>
      <xdr:col>39</xdr:col>
      <xdr:colOff>227566</xdr:colOff>
      <xdr:row>23</xdr:row>
      <xdr:rowOff>49180</xdr:rowOff>
    </xdr:to>
    <xdr:pic>
      <xdr:nvPicPr>
        <xdr:cNvPr id="16" name="図 15">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1987" y="2526134"/>
          <a:ext cx="6536722" cy="2615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47354</xdr:colOff>
      <xdr:row>42</xdr:row>
      <xdr:rowOff>84224</xdr:rowOff>
    </xdr:from>
    <xdr:ext cx="5681385" cy="1192634"/>
    <xdr:sp macro="" textlink="">
      <xdr:nvSpPr>
        <xdr:cNvPr id="17" name="正方形/長方形 16">
          <a:extLst>
            <a:ext uri="{FF2B5EF4-FFF2-40B4-BE49-F238E27FC236}">
              <a16:creationId xmlns:a16="http://schemas.microsoft.com/office/drawing/2014/main" id="{00000000-0008-0000-0B00-000011000000}"/>
            </a:ext>
          </a:extLst>
        </xdr:cNvPr>
        <xdr:cNvSpPr/>
      </xdr:nvSpPr>
      <xdr:spPr>
        <a:xfrm>
          <a:off x="8810354" y="9418724"/>
          <a:ext cx="5681385" cy="1192634"/>
        </a:xfrm>
        <a:prstGeom prst="rect">
          <a:avLst/>
        </a:prstGeom>
        <a:solidFill>
          <a:srgbClr val="FFFFE7"/>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editAs="oneCell">
    <xdr:from>
      <xdr:col>1</xdr:col>
      <xdr:colOff>208643</xdr:colOff>
      <xdr:row>16</xdr:row>
      <xdr:rowOff>212044</xdr:rowOff>
    </xdr:from>
    <xdr:to>
      <xdr:col>16</xdr:col>
      <xdr:colOff>254965</xdr:colOff>
      <xdr:row>28</xdr:row>
      <xdr:rowOff>192086</xdr:rowOff>
    </xdr:to>
    <xdr:pic>
      <xdr:nvPicPr>
        <xdr:cNvPr id="2" name="図 1">
          <a:extLst>
            <a:ext uri="{FF2B5EF4-FFF2-40B4-BE49-F238E27FC236}">
              <a16:creationId xmlns:a16="http://schemas.microsoft.com/office/drawing/2014/main" id="{FCA25824-187F-4523-A5B4-9E8694328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268" y="3783919"/>
          <a:ext cx="6478872" cy="2723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117929</xdr:colOff>
      <xdr:row>15</xdr:row>
      <xdr:rowOff>108856</xdr:rowOff>
    </xdr:from>
    <xdr:to>
      <xdr:col>5</xdr:col>
      <xdr:colOff>91247</xdr:colOff>
      <xdr:row>16</xdr:row>
      <xdr:rowOff>190272</xdr:rowOff>
    </xdr:to>
    <xdr:sp macro="" textlink="">
      <xdr:nvSpPr>
        <xdr:cNvPr id="3" name="テキスト ボックス 2">
          <a:extLst>
            <a:ext uri="{FF2B5EF4-FFF2-40B4-BE49-F238E27FC236}">
              <a16:creationId xmlns:a16="http://schemas.microsoft.com/office/drawing/2014/main" id="{9A44E161-89EB-4261-AEAC-EA1BA3344D9E}"/>
            </a:ext>
          </a:extLst>
        </xdr:cNvPr>
        <xdr:cNvSpPr txBox="1"/>
      </xdr:nvSpPr>
      <xdr:spPr>
        <a:xfrm>
          <a:off x="549729" y="3448956"/>
          <a:ext cx="1681468" cy="31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社内体制（例）</a:t>
          </a:r>
        </a:p>
      </xdr:txBody>
    </xdr:sp>
    <xdr:clientData/>
  </xdr:twoCellAnchor>
  <xdr:twoCellAnchor>
    <xdr:from>
      <xdr:col>11</xdr:col>
      <xdr:colOff>222250</xdr:colOff>
      <xdr:row>15</xdr:row>
      <xdr:rowOff>154213</xdr:rowOff>
    </xdr:from>
    <xdr:to>
      <xdr:col>15</xdr:col>
      <xdr:colOff>195570</xdr:colOff>
      <xdr:row>17</xdr:row>
      <xdr:rowOff>8843</xdr:rowOff>
    </xdr:to>
    <xdr:sp macro="" textlink="">
      <xdr:nvSpPr>
        <xdr:cNvPr id="4" name="テキスト ボックス 3">
          <a:extLst>
            <a:ext uri="{FF2B5EF4-FFF2-40B4-BE49-F238E27FC236}">
              <a16:creationId xmlns:a16="http://schemas.microsoft.com/office/drawing/2014/main" id="{204C40D3-C03A-4AC1-814C-102E8F5549E0}"/>
            </a:ext>
          </a:extLst>
        </xdr:cNvPr>
        <xdr:cNvSpPr txBox="1"/>
      </xdr:nvSpPr>
      <xdr:spPr>
        <a:xfrm>
          <a:off x="4933950" y="3497488"/>
          <a:ext cx="1694170" cy="315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社外体制（例）</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21</xdr:col>
      <xdr:colOff>90713</xdr:colOff>
      <xdr:row>65</xdr:row>
      <xdr:rowOff>18143</xdr:rowOff>
    </xdr:from>
    <xdr:ext cx="2376000" cy="1926168"/>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7873999" y="130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47625</xdr:colOff>
      <xdr:row>6</xdr:row>
      <xdr:rowOff>182562</xdr:rowOff>
    </xdr:from>
    <xdr:to>
      <xdr:col>17</xdr:col>
      <xdr:colOff>177800</xdr:colOff>
      <xdr:row>10</xdr:row>
      <xdr:rowOff>30162</xdr:rowOff>
    </xdr:to>
    <xdr:sp macro="" textlink="">
      <xdr:nvSpPr>
        <xdr:cNvPr id="2" name="正方形/長方形 1">
          <a:extLst>
            <a:ext uri="{FF2B5EF4-FFF2-40B4-BE49-F238E27FC236}">
              <a16:creationId xmlns:a16="http://schemas.microsoft.com/office/drawing/2014/main" id="{88FE10CD-E87D-4C31-86A0-E62A3C3004BB}"/>
            </a:ext>
          </a:extLst>
        </xdr:cNvPr>
        <xdr:cNvSpPr/>
      </xdr:nvSpPr>
      <xdr:spPr>
        <a:xfrm>
          <a:off x="396875" y="1598612"/>
          <a:ext cx="5908675" cy="7620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想定される対象顧客を（市場規模、市場の動向等を含めて）</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具体的に記入してください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55563</xdr:colOff>
      <xdr:row>17</xdr:row>
      <xdr:rowOff>15876</xdr:rowOff>
    </xdr:from>
    <xdr:to>
      <xdr:col>17</xdr:col>
      <xdr:colOff>185738</xdr:colOff>
      <xdr:row>20</xdr:row>
      <xdr:rowOff>93663</xdr:rowOff>
    </xdr:to>
    <xdr:sp macro="" textlink="">
      <xdr:nvSpPr>
        <xdr:cNvPr id="4" name="正方形/長方形 3">
          <a:extLst>
            <a:ext uri="{FF2B5EF4-FFF2-40B4-BE49-F238E27FC236}">
              <a16:creationId xmlns:a16="http://schemas.microsoft.com/office/drawing/2014/main" id="{857E6D62-8E91-4ABA-AC1B-76EF8FBF7973}"/>
            </a:ext>
          </a:extLst>
        </xdr:cNvPr>
        <xdr:cNvSpPr/>
      </xdr:nvSpPr>
      <xdr:spPr>
        <a:xfrm>
          <a:off x="407988" y="3949701"/>
          <a:ext cx="5899150" cy="763587"/>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本事業で開発・改良する製品・サービスで解決する高齢者の課題・ニーズを</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（背景や客観的な事実・データを含めて）具体的に記入してください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127000</xdr:colOff>
      <xdr:row>46</xdr:row>
      <xdr:rowOff>190500</xdr:rowOff>
    </xdr:from>
    <xdr:to>
      <xdr:col>17</xdr:col>
      <xdr:colOff>247197</xdr:colOff>
      <xdr:row>50</xdr:row>
      <xdr:rowOff>104321</xdr:rowOff>
    </xdr:to>
    <xdr:sp macro="" textlink="">
      <xdr:nvSpPr>
        <xdr:cNvPr id="5" name="正方形/長方形 4">
          <a:extLst>
            <a:ext uri="{FF2B5EF4-FFF2-40B4-BE49-F238E27FC236}">
              <a16:creationId xmlns:a16="http://schemas.microsoft.com/office/drawing/2014/main" id="{B8B24665-515F-4218-84DF-C2C8780EEEDA}"/>
            </a:ext>
          </a:extLst>
        </xdr:cNvPr>
        <xdr:cNvSpPr/>
      </xdr:nvSpPr>
      <xdr:spPr>
        <a:xfrm>
          <a:off x="476250" y="10972800"/>
          <a:ext cx="5895522" cy="831396"/>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ターゲットとなる市場・顧客への周知方法、販売ルートの確立手法等を記入</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127000</xdr:colOff>
      <xdr:row>26</xdr:row>
      <xdr:rowOff>89960</xdr:rowOff>
    </xdr:from>
    <xdr:to>
      <xdr:col>17</xdr:col>
      <xdr:colOff>257175</xdr:colOff>
      <xdr:row>29</xdr:row>
      <xdr:rowOff>175685</xdr:rowOff>
    </xdr:to>
    <xdr:sp macro="" textlink="">
      <xdr:nvSpPr>
        <xdr:cNvPr id="6" name="正方形/長方形 5">
          <a:extLst>
            <a:ext uri="{FF2B5EF4-FFF2-40B4-BE49-F238E27FC236}">
              <a16:creationId xmlns:a16="http://schemas.microsoft.com/office/drawing/2014/main" id="{5FBC69E3-4FB3-4650-921A-172151398E9B}"/>
            </a:ext>
          </a:extLst>
        </xdr:cNvPr>
        <xdr:cNvSpPr/>
      </xdr:nvSpPr>
      <xdr:spPr>
        <a:xfrm>
          <a:off x="476250" y="6078010"/>
          <a:ext cx="5902325" cy="777875"/>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競合する製品・サービス、競合企業の</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「動向・特徴」を具体的に記入してください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12</xdr:col>
      <xdr:colOff>0</xdr:colOff>
      <xdr:row>56</xdr:row>
      <xdr:rowOff>166687</xdr:rowOff>
    </xdr:from>
    <xdr:to>
      <xdr:col>18</xdr:col>
      <xdr:colOff>34925</xdr:colOff>
      <xdr:row>59</xdr:row>
      <xdr:rowOff>108981</xdr:rowOff>
    </xdr:to>
    <xdr:sp macro="" textlink="">
      <xdr:nvSpPr>
        <xdr:cNvPr id="7" name="正方形/長方形 6">
          <a:extLst>
            <a:ext uri="{FF2B5EF4-FFF2-40B4-BE49-F238E27FC236}">
              <a16:creationId xmlns:a16="http://schemas.microsoft.com/office/drawing/2014/main" id="{B01021CF-5DB2-45DE-8C0F-7F5FCAE6A9D9}"/>
            </a:ext>
          </a:extLst>
        </xdr:cNvPr>
        <xdr:cNvSpPr/>
      </xdr:nvSpPr>
      <xdr:spPr>
        <a:xfrm>
          <a:off x="4417219" y="13215937"/>
          <a:ext cx="2178050" cy="62095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en-US" b="0">
              <a:solidFill>
                <a:srgbClr val="FF0000"/>
              </a:solidFill>
              <a:effectLst/>
              <a:latin typeface="HGPｺﾞｼｯｸE" panose="020B0900000000000000" pitchFamily="50" charset="-128"/>
              <a:ea typeface="HGPｺﾞｼｯｸE" panose="020B0900000000000000" pitchFamily="50" charset="-128"/>
            </a:rPr>
            <a:t>上記（３）の</a:t>
          </a:r>
          <a:endParaRPr lang="en-US" altLang="ja-JP" b="0">
            <a:solidFill>
              <a:srgbClr val="FF0000"/>
            </a:solidFill>
            <a:effectLst/>
            <a:latin typeface="HGPｺﾞｼｯｸE" panose="020B0900000000000000" pitchFamily="50" charset="-128"/>
            <a:ea typeface="HGPｺﾞｼｯｸE" panose="020B0900000000000000" pitchFamily="50" charset="-128"/>
          </a:endParaRPr>
        </a:p>
        <a:p>
          <a:pPr algn="ctr">
            <a:lnSpc>
              <a:spcPct val="120000"/>
            </a:lnSpc>
          </a:pPr>
          <a:r>
            <a:rPr lang="ja-JP" altLang="en-US" b="0">
              <a:solidFill>
                <a:srgbClr val="FF0000"/>
              </a:solidFill>
              <a:effectLst/>
              <a:latin typeface="HGPｺﾞｼｯｸE" panose="020B0900000000000000" pitchFamily="50" charset="-128"/>
              <a:ea typeface="HGPｺﾞｼｯｸE" panose="020B0900000000000000" pitchFamily="50" charset="-128"/>
            </a:rPr>
            <a:t>市場規模を基に算出</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8</xdr:col>
      <xdr:colOff>1</xdr:colOff>
      <xdr:row>68</xdr:row>
      <xdr:rowOff>130968</xdr:rowOff>
    </xdr:from>
    <xdr:to>
      <xdr:col>14</xdr:col>
      <xdr:colOff>28576</xdr:colOff>
      <xdr:row>71</xdr:row>
      <xdr:rowOff>124062</xdr:rowOff>
    </xdr:to>
    <xdr:sp macro="" textlink="">
      <xdr:nvSpPr>
        <xdr:cNvPr id="8" name="正方形/長方形 7">
          <a:extLst>
            <a:ext uri="{FF2B5EF4-FFF2-40B4-BE49-F238E27FC236}">
              <a16:creationId xmlns:a16="http://schemas.microsoft.com/office/drawing/2014/main" id="{B62CEAC6-48A7-4EC3-88A5-B1D547B391E8}"/>
            </a:ext>
          </a:extLst>
        </xdr:cNvPr>
        <xdr:cNvSpPr/>
      </xdr:nvSpPr>
      <xdr:spPr>
        <a:xfrm>
          <a:off x="2988470" y="16180593"/>
          <a:ext cx="2171700" cy="67175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en-US" b="0">
              <a:solidFill>
                <a:srgbClr val="FF0000"/>
              </a:solidFill>
              <a:effectLst/>
              <a:latin typeface="HGPｺﾞｼｯｸE" panose="020B0900000000000000" pitchFamily="50" charset="-128"/>
              <a:ea typeface="HGPｺﾞｼｯｸE" panose="020B0900000000000000" pitchFamily="50" charset="-128"/>
            </a:rPr>
            <a:t>上記（５）①に記入した売上高の算出根拠を３年分記入</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108</xdr:col>
      <xdr:colOff>62254</xdr:colOff>
      <xdr:row>6</xdr:row>
      <xdr:rowOff>159373</xdr:rowOff>
    </xdr:from>
    <xdr:to>
      <xdr:col>128</xdr:col>
      <xdr:colOff>70843</xdr:colOff>
      <xdr:row>23</xdr:row>
      <xdr:rowOff>169335</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22244921" y="2741706"/>
          <a:ext cx="3395255" cy="3184962"/>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oneCell">
    <xdr:from>
      <xdr:col>27</xdr:col>
      <xdr:colOff>115772</xdr:colOff>
      <xdr:row>16</xdr:row>
      <xdr:rowOff>11041</xdr:rowOff>
    </xdr:from>
    <xdr:to>
      <xdr:col>62</xdr:col>
      <xdr:colOff>132000</xdr:colOff>
      <xdr:row>24</xdr:row>
      <xdr:rowOff>25857</xdr:rowOff>
    </xdr:to>
    <xdr:pic>
      <xdr:nvPicPr>
        <xdr:cNvPr id="20" name="図 19">
          <a:extLst>
            <a:ext uri="{FF2B5EF4-FFF2-40B4-BE49-F238E27FC236}">
              <a16:creationId xmlns:a16="http://schemas.microsoft.com/office/drawing/2014/main" id="{00000000-0008-0000-0D00-000014000000}"/>
            </a:ext>
          </a:extLst>
        </xdr:cNvPr>
        <xdr:cNvPicPr>
          <a:picLocks noChangeAspect="1"/>
        </xdr:cNvPicPr>
      </xdr:nvPicPr>
      <xdr:blipFill rotWithShape="1">
        <a:blip xmlns:r="http://schemas.openxmlformats.org/officeDocument/2006/relationships" r:embed="rId1"/>
        <a:srcRect r="28697"/>
        <a:stretch/>
      </xdr:blipFill>
      <xdr:spPr>
        <a:xfrm>
          <a:off x="8575383" y="4808819"/>
          <a:ext cx="5695950" cy="1708150"/>
        </a:xfrm>
        <a:prstGeom prst="rect">
          <a:avLst/>
        </a:prstGeom>
      </xdr:spPr>
    </xdr:pic>
    <xdr:clientData/>
  </xdr:twoCellAnchor>
  <xdr:twoCellAnchor editAs="oneCell">
    <xdr:from>
      <xdr:col>27</xdr:col>
      <xdr:colOff>96625</xdr:colOff>
      <xdr:row>27</xdr:row>
      <xdr:rowOff>50350</xdr:rowOff>
    </xdr:from>
    <xdr:to>
      <xdr:col>84</xdr:col>
      <xdr:colOff>78683</xdr:colOff>
      <xdr:row>35</xdr:row>
      <xdr:rowOff>160418</xdr:rowOff>
    </xdr:to>
    <xdr:pic>
      <xdr:nvPicPr>
        <xdr:cNvPr id="21" name="図 20">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2"/>
        <a:stretch>
          <a:fillRect/>
        </a:stretch>
      </xdr:blipFill>
      <xdr:spPr>
        <a:xfrm>
          <a:off x="8556236" y="7176461"/>
          <a:ext cx="9231891" cy="1803401"/>
        </a:xfrm>
        <a:prstGeom prst="rect">
          <a:avLst/>
        </a:prstGeom>
      </xdr:spPr>
    </xdr:pic>
    <xdr:clientData/>
  </xdr:twoCellAnchor>
  <xdr:oneCellAnchor>
    <xdr:from>
      <xdr:col>28</xdr:col>
      <xdr:colOff>91406</xdr:colOff>
      <xdr:row>1</xdr:row>
      <xdr:rowOff>7024</xdr:rowOff>
    </xdr:from>
    <xdr:ext cx="5307471" cy="1009251"/>
    <xdr:sp macro="" textlink="">
      <xdr:nvSpPr>
        <xdr:cNvPr id="24" name="正方形/長方形 23">
          <a:extLst>
            <a:ext uri="{FF2B5EF4-FFF2-40B4-BE49-F238E27FC236}">
              <a16:creationId xmlns:a16="http://schemas.microsoft.com/office/drawing/2014/main" id="{00000000-0008-0000-0D00-000018000000}"/>
            </a:ext>
          </a:extLst>
        </xdr:cNvPr>
        <xdr:cNvSpPr/>
      </xdr:nvSpPr>
      <xdr:spPr>
        <a:xfrm>
          <a:off x="8713295" y="324524"/>
          <a:ext cx="5307471"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事業終了予定日について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令和　９年　９月　３０日以前の日付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（開発そのものだけでなく、支払い等の処理が全て終わる日付を記入）</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「設備投資・事業環境整備フェーズ」を実施しない場合は「開発・改良フェーズ」の完了予定日と同日を記入してください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33</xdr:col>
      <xdr:colOff>34583</xdr:colOff>
      <xdr:row>14</xdr:row>
      <xdr:rowOff>93062</xdr:rowOff>
    </xdr:from>
    <xdr:to>
      <xdr:col>40</xdr:col>
      <xdr:colOff>33626</xdr:colOff>
      <xdr:row>18</xdr:row>
      <xdr:rowOff>210002</xdr:rowOff>
    </xdr:to>
    <xdr:cxnSp macro="">
      <xdr:nvCxnSpPr>
        <xdr:cNvPr id="25" name="直線矢印コネクタ 24">
          <a:extLst>
            <a:ext uri="{FF2B5EF4-FFF2-40B4-BE49-F238E27FC236}">
              <a16:creationId xmlns:a16="http://schemas.microsoft.com/office/drawing/2014/main" id="{00000000-0008-0000-0D00-000019000000}"/>
            </a:ext>
          </a:extLst>
        </xdr:cNvPr>
        <xdr:cNvCxnSpPr/>
      </xdr:nvCxnSpPr>
      <xdr:spPr>
        <a:xfrm flipH="1">
          <a:off x="9467861" y="4467506"/>
          <a:ext cx="1134987" cy="96360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108719</xdr:colOff>
      <xdr:row>14</xdr:row>
      <xdr:rowOff>61312</xdr:rowOff>
    </xdr:from>
    <xdr:to>
      <xdr:col>59</xdr:col>
      <xdr:colOff>128750</xdr:colOff>
      <xdr:row>19</xdr:row>
      <xdr:rowOff>8269</xdr:rowOff>
    </xdr:to>
    <xdr:cxnSp macro="">
      <xdr:nvCxnSpPr>
        <xdr:cNvPr id="26" name="直線矢印コネクタ 25">
          <a:extLst>
            <a:ext uri="{FF2B5EF4-FFF2-40B4-BE49-F238E27FC236}">
              <a16:creationId xmlns:a16="http://schemas.microsoft.com/office/drawing/2014/main" id="{00000000-0008-0000-0D00-00001A000000}"/>
            </a:ext>
          </a:extLst>
        </xdr:cNvPr>
        <xdr:cNvCxnSpPr/>
      </xdr:nvCxnSpPr>
      <xdr:spPr>
        <a:xfrm flipH="1">
          <a:off x="11813886" y="4435756"/>
          <a:ext cx="1967364" cy="1005291"/>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138384</xdr:colOff>
      <xdr:row>13</xdr:row>
      <xdr:rowOff>16889</xdr:rowOff>
    </xdr:from>
    <xdr:ext cx="583404" cy="275717"/>
    <xdr:sp macro="" textlink="">
      <xdr:nvSpPr>
        <xdr:cNvPr id="27" name="正方形/長方形 26">
          <a:extLst>
            <a:ext uri="{FF2B5EF4-FFF2-40B4-BE49-F238E27FC236}">
              <a16:creationId xmlns:a16="http://schemas.microsoft.com/office/drawing/2014/main" id="{00000000-0008-0000-0D00-00001B000000}"/>
            </a:ext>
          </a:extLst>
        </xdr:cNvPr>
        <xdr:cNvSpPr/>
      </xdr:nvSpPr>
      <xdr:spPr>
        <a:xfrm>
          <a:off x="8597995" y="4179667"/>
          <a:ext cx="583404"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1">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49977</xdr:colOff>
      <xdr:row>13</xdr:row>
      <xdr:rowOff>20315</xdr:rowOff>
    </xdr:from>
    <xdr:ext cx="3238603" cy="459100"/>
    <xdr:sp macro="" textlink="">
      <xdr:nvSpPr>
        <xdr:cNvPr id="28" name="正方形/長方形 27">
          <a:extLst>
            <a:ext uri="{FF2B5EF4-FFF2-40B4-BE49-F238E27FC236}">
              <a16:creationId xmlns:a16="http://schemas.microsoft.com/office/drawing/2014/main" id="{00000000-0008-0000-0D00-00001C000000}"/>
            </a:ext>
          </a:extLst>
        </xdr:cNvPr>
        <xdr:cNvSpPr/>
      </xdr:nvSpPr>
      <xdr:spPr>
        <a:xfrm>
          <a:off x="9320977" y="4183093"/>
          <a:ext cx="3238603"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作業項目には、本事業の全体像がわかるように、支出が発生しない作業も記入してください。</a:t>
          </a:r>
        </a:p>
      </xdr:txBody>
    </xdr:sp>
    <xdr:clientData/>
  </xdr:oneCellAnchor>
  <xdr:oneCellAnchor>
    <xdr:from>
      <xdr:col>52</xdr:col>
      <xdr:colOff>156564</xdr:colOff>
      <xdr:row>13</xdr:row>
      <xdr:rowOff>18762</xdr:rowOff>
    </xdr:from>
    <xdr:ext cx="2857121" cy="459100"/>
    <xdr:sp macro="" textlink="">
      <xdr:nvSpPr>
        <xdr:cNvPr id="29" name="正方形/長方形 28">
          <a:extLst>
            <a:ext uri="{FF2B5EF4-FFF2-40B4-BE49-F238E27FC236}">
              <a16:creationId xmlns:a16="http://schemas.microsoft.com/office/drawing/2014/main" id="{00000000-0008-0000-0D00-00001D000000}"/>
            </a:ext>
          </a:extLst>
        </xdr:cNvPr>
        <xdr:cNvSpPr/>
      </xdr:nvSpPr>
      <xdr:spPr>
        <a:xfrm>
          <a:off x="12673120" y="4181540"/>
          <a:ext cx="2857121"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自社作業に該当する期間には○を、他社作業には●を選択してください。</a:t>
          </a:r>
        </a:p>
      </xdr:txBody>
    </xdr:sp>
    <xdr:clientData/>
  </xdr:oneCellAnchor>
  <xdr:twoCellAnchor>
    <xdr:from>
      <xdr:col>43</xdr:col>
      <xdr:colOff>44586</xdr:colOff>
      <xdr:row>20</xdr:row>
      <xdr:rowOff>51859</xdr:rowOff>
    </xdr:from>
    <xdr:to>
      <xdr:col>63</xdr:col>
      <xdr:colOff>151375</xdr:colOff>
      <xdr:row>20</xdr:row>
      <xdr:rowOff>66982</xdr:rowOff>
    </xdr:to>
    <xdr:cxnSp macro="">
      <xdr:nvCxnSpPr>
        <xdr:cNvPr id="30" name="直線矢印コネクタ 29">
          <a:extLst>
            <a:ext uri="{FF2B5EF4-FFF2-40B4-BE49-F238E27FC236}">
              <a16:creationId xmlns:a16="http://schemas.microsoft.com/office/drawing/2014/main" id="{00000000-0008-0000-0D00-00001E000000}"/>
            </a:ext>
          </a:extLst>
        </xdr:cNvPr>
        <xdr:cNvCxnSpPr>
          <a:stCxn id="32" idx="1"/>
        </xdr:cNvCxnSpPr>
      </xdr:nvCxnSpPr>
      <xdr:spPr>
        <a:xfrm flipH="1">
          <a:off x="11100642" y="5696303"/>
          <a:ext cx="3352344" cy="1512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29624</xdr:colOff>
      <xdr:row>20</xdr:row>
      <xdr:rowOff>41276</xdr:rowOff>
    </xdr:from>
    <xdr:to>
      <xdr:col>63</xdr:col>
      <xdr:colOff>151375</xdr:colOff>
      <xdr:row>29</xdr:row>
      <xdr:rowOff>85876</xdr:rowOff>
    </xdr:to>
    <xdr:cxnSp macro="">
      <xdr:nvCxnSpPr>
        <xdr:cNvPr id="31" name="直線矢印コネクタ 30">
          <a:extLst>
            <a:ext uri="{FF2B5EF4-FFF2-40B4-BE49-F238E27FC236}">
              <a16:creationId xmlns:a16="http://schemas.microsoft.com/office/drawing/2014/main" id="{00000000-0008-0000-0D00-00001F000000}"/>
            </a:ext>
          </a:extLst>
        </xdr:cNvPr>
        <xdr:cNvCxnSpPr>
          <a:stCxn id="32" idx="1"/>
        </xdr:cNvCxnSpPr>
      </xdr:nvCxnSpPr>
      <xdr:spPr>
        <a:xfrm flipH="1">
          <a:off x="9138346" y="5685720"/>
          <a:ext cx="5314640" cy="19496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151375</xdr:colOff>
      <xdr:row>18</xdr:row>
      <xdr:rowOff>49354</xdr:rowOff>
    </xdr:from>
    <xdr:ext cx="3561723" cy="842603"/>
    <xdr:sp macro="" textlink="">
      <xdr:nvSpPr>
        <xdr:cNvPr id="32" name="正方形/長方形 31">
          <a:extLst>
            <a:ext uri="{FF2B5EF4-FFF2-40B4-BE49-F238E27FC236}">
              <a16:creationId xmlns:a16="http://schemas.microsoft.com/office/drawing/2014/main" id="{00000000-0008-0000-0D00-000020000000}"/>
            </a:ext>
          </a:extLst>
        </xdr:cNvPr>
        <xdr:cNvSpPr/>
      </xdr:nvSpPr>
      <xdr:spPr>
        <a:xfrm>
          <a:off x="14452986" y="5270465"/>
          <a:ext cx="3561723" cy="84260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例</a:t>
          </a:r>
          <a:r>
            <a:rPr kumimoji="1" lang="en-US" altLang="ja-JP" sz="1200" b="1">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19-</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6</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直接人件費」シートで人</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１に記載している場合は、支出が発生する項目・時期を左記のように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フロー・スケジュールに示してください。</a:t>
          </a:r>
        </a:p>
      </xdr:txBody>
    </xdr:sp>
    <xdr:clientData/>
  </xdr:oneCellAnchor>
  <xdr:oneCellAnchor>
    <xdr:from>
      <xdr:col>28</xdr:col>
      <xdr:colOff>86102</xdr:colOff>
      <xdr:row>4</xdr:row>
      <xdr:rowOff>204826</xdr:rowOff>
    </xdr:from>
    <xdr:ext cx="5022144" cy="825867"/>
    <xdr:sp macro="" textlink="">
      <xdr:nvSpPr>
        <xdr:cNvPr id="33" name="正方形/長方形 32">
          <a:extLst>
            <a:ext uri="{FF2B5EF4-FFF2-40B4-BE49-F238E27FC236}">
              <a16:creationId xmlns:a16="http://schemas.microsoft.com/office/drawing/2014/main" id="{00000000-0008-0000-0D00-000021000000}"/>
            </a:ext>
          </a:extLst>
        </xdr:cNvPr>
        <xdr:cNvSpPr/>
      </xdr:nvSpPr>
      <xdr:spPr>
        <a:xfrm>
          <a:off x="8707991" y="1855826"/>
          <a:ext cx="5022144"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市場投入時期について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事業終了予定日の翌日以降の日付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（助成事業が完了するまでは、市場投入（販売）することはできませんのでご注意ください。）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40</xdr:col>
      <xdr:colOff>81564</xdr:colOff>
      <xdr:row>18</xdr:row>
      <xdr:rowOff>28579</xdr:rowOff>
    </xdr:from>
    <xdr:to>
      <xdr:col>43</xdr:col>
      <xdr:colOff>61141</xdr:colOff>
      <xdr:row>20</xdr:row>
      <xdr:rowOff>188401</xdr:rowOff>
    </xdr:to>
    <xdr:sp macro="" textlink="">
      <xdr:nvSpPr>
        <xdr:cNvPr id="34" name="角丸四角形 33">
          <a:extLst>
            <a:ext uri="{FF2B5EF4-FFF2-40B4-BE49-F238E27FC236}">
              <a16:creationId xmlns:a16="http://schemas.microsoft.com/office/drawing/2014/main" id="{00000000-0008-0000-0D00-000022000000}"/>
            </a:ext>
          </a:extLst>
        </xdr:cNvPr>
        <xdr:cNvSpPr/>
      </xdr:nvSpPr>
      <xdr:spPr>
        <a:xfrm>
          <a:off x="10650786" y="5249690"/>
          <a:ext cx="466411" cy="58315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111138</xdr:colOff>
      <xdr:row>29</xdr:row>
      <xdr:rowOff>63354</xdr:rowOff>
    </xdr:from>
    <xdr:to>
      <xdr:col>30</xdr:col>
      <xdr:colOff>73239</xdr:colOff>
      <xdr:row>31</xdr:row>
      <xdr:rowOff>124434</xdr:rowOff>
    </xdr:to>
    <xdr:sp macro="" textlink="">
      <xdr:nvSpPr>
        <xdr:cNvPr id="35" name="角丸四角形 34">
          <a:extLst>
            <a:ext uri="{FF2B5EF4-FFF2-40B4-BE49-F238E27FC236}">
              <a16:creationId xmlns:a16="http://schemas.microsoft.com/office/drawing/2014/main" id="{00000000-0008-0000-0D00-000023000000}"/>
            </a:ext>
          </a:extLst>
        </xdr:cNvPr>
        <xdr:cNvSpPr/>
      </xdr:nvSpPr>
      <xdr:spPr>
        <a:xfrm>
          <a:off x="8570749" y="7612798"/>
          <a:ext cx="448934" cy="4844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77596</xdr:colOff>
      <xdr:row>3</xdr:row>
      <xdr:rowOff>240222</xdr:rowOff>
    </xdr:from>
    <xdr:to>
      <xdr:col>28</xdr:col>
      <xdr:colOff>86102</xdr:colOff>
      <xdr:row>4</xdr:row>
      <xdr:rowOff>617760</xdr:rowOff>
    </xdr:to>
    <xdr:cxnSp macro="">
      <xdr:nvCxnSpPr>
        <xdr:cNvPr id="36" name="直線矢印コネクタ 19">
          <a:extLst>
            <a:ext uri="{FF2B5EF4-FFF2-40B4-BE49-F238E27FC236}">
              <a16:creationId xmlns:a16="http://schemas.microsoft.com/office/drawing/2014/main" id="{00000000-0008-0000-0D00-000024000000}"/>
            </a:ext>
          </a:extLst>
        </xdr:cNvPr>
        <xdr:cNvCxnSpPr>
          <a:stCxn id="33" idx="1"/>
        </xdr:cNvCxnSpPr>
      </xdr:nvCxnSpPr>
      <xdr:spPr>
        <a:xfrm rot="10800000">
          <a:off x="8050374" y="1446722"/>
          <a:ext cx="657617" cy="82203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70556</xdr:colOff>
      <xdr:row>50</xdr:row>
      <xdr:rowOff>183444</xdr:rowOff>
    </xdr:from>
    <xdr:ext cx="2376000" cy="1926168"/>
    <xdr:sp macro="" textlink="">
      <xdr:nvSpPr>
        <xdr:cNvPr id="37" name="正方形/長方形 36">
          <a:extLst>
            <a:ext uri="{FF2B5EF4-FFF2-40B4-BE49-F238E27FC236}">
              <a16:creationId xmlns:a16="http://schemas.microsoft.com/office/drawing/2014/main" id="{00000000-0008-0000-0D00-000025000000}"/>
            </a:ext>
          </a:extLst>
        </xdr:cNvPr>
        <xdr:cNvSpPr/>
      </xdr:nvSpPr>
      <xdr:spPr>
        <a:xfrm>
          <a:off x="8530167" y="121778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xdr:colOff>
      <xdr:row>5</xdr:row>
      <xdr:rowOff>30163</xdr:rowOff>
    </xdr:from>
    <xdr:to>
      <xdr:col>16</xdr:col>
      <xdr:colOff>0</xdr:colOff>
      <xdr:row>12</xdr:row>
      <xdr:rowOff>23812</xdr:rowOff>
    </xdr:to>
    <xdr:sp macro="" textlink="">
      <xdr:nvSpPr>
        <xdr:cNvPr id="2" name="角丸四角形 33">
          <a:extLst>
            <a:ext uri="{FF2B5EF4-FFF2-40B4-BE49-F238E27FC236}">
              <a16:creationId xmlns:a16="http://schemas.microsoft.com/office/drawing/2014/main" id="{95823772-FBB7-462D-B5BC-369A4BF8A3EF}"/>
            </a:ext>
          </a:extLst>
        </xdr:cNvPr>
        <xdr:cNvSpPr/>
      </xdr:nvSpPr>
      <xdr:spPr>
        <a:xfrm>
          <a:off x="2631282" y="2947194"/>
          <a:ext cx="6500812" cy="1577181"/>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xdr:colOff>
      <xdr:row>5</xdr:row>
      <xdr:rowOff>30163</xdr:rowOff>
    </xdr:from>
    <xdr:to>
      <xdr:col>16</xdr:col>
      <xdr:colOff>0</xdr:colOff>
      <xdr:row>12</xdr:row>
      <xdr:rowOff>30162</xdr:rowOff>
    </xdr:to>
    <xdr:sp macro="" textlink="">
      <xdr:nvSpPr>
        <xdr:cNvPr id="3" name="角丸四角形 33">
          <a:extLst>
            <a:ext uri="{FF2B5EF4-FFF2-40B4-BE49-F238E27FC236}">
              <a16:creationId xmlns:a16="http://schemas.microsoft.com/office/drawing/2014/main" id="{44815DD4-DD62-4CC7-AE66-BAD1D2893302}"/>
            </a:ext>
          </a:extLst>
        </xdr:cNvPr>
        <xdr:cNvSpPr/>
      </xdr:nvSpPr>
      <xdr:spPr>
        <a:xfrm>
          <a:off x="2631282" y="2947194"/>
          <a:ext cx="6500812" cy="1583531"/>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476250</xdr:colOff>
      <xdr:row>5</xdr:row>
      <xdr:rowOff>35719</xdr:rowOff>
    </xdr:from>
    <xdr:to>
      <xdr:col>24</xdr:col>
      <xdr:colOff>35718</xdr:colOff>
      <xdr:row>12</xdr:row>
      <xdr:rowOff>38893</xdr:rowOff>
    </xdr:to>
    <xdr:sp macro="" textlink="">
      <xdr:nvSpPr>
        <xdr:cNvPr id="4" name="角丸四角形 33">
          <a:extLst>
            <a:ext uri="{FF2B5EF4-FFF2-40B4-BE49-F238E27FC236}">
              <a16:creationId xmlns:a16="http://schemas.microsoft.com/office/drawing/2014/main" id="{D9134CEC-AD9F-4150-9E6F-D80DAE633BCA}"/>
            </a:ext>
          </a:extLst>
        </xdr:cNvPr>
        <xdr:cNvSpPr/>
      </xdr:nvSpPr>
      <xdr:spPr>
        <a:xfrm>
          <a:off x="9108281" y="2952750"/>
          <a:ext cx="4060031" cy="1586706"/>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297656</xdr:rowOff>
    </xdr:from>
    <xdr:to>
      <xdr:col>14</xdr:col>
      <xdr:colOff>273842</xdr:colOff>
      <xdr:row>2</xdr:row>
      <xdr:rowOff>8731</xdr:rowOff>
    </xdr:to>
    <xdr:sp macro="" textlink="">
      <xdr:nvSpPr>
        <xdr:cNvPr id="6" name="角丸四角形 33">
          <a:extLst>
            <a:ext uri="{FF2B5EF4-FFF2-40B4-BE49-F238E27FC236}">
              <a16:creationId xmlns:a16="http://schemas.microsoft.com/office/drawing/2014/main" id="{9B5E8354-98B4-4CDC-BDC2-7ECACF903571}"/>
            </a:ext>
          </a:extLst>
        </xdr:cNvPr>
        <xdr:cNvSpPr/>
      </xdr:nvSpPr>
      <xdr:spPr>
        <a:xfrm>
          <a:off x="0" y="297656"/>
          <a:ext cx="8405811" cy="4730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xdr:row>
      <xdr:rowOff>0</xdr:rowOff>
    </xdr:from>
    <xdr:to>
      <xdr:col>14</xdr:col>
      <xdr:colOff>277017</xdr:colOff>
      <xdr:row>3</xdr:row>
      <xdr:rowOff>26987</xdr:rowOff>
    </xdr:to>
    <xdr:sp macro="" textlink="">
      <xdr:nvSpPr>
        <xdr:cNvPr id="7" name="角丸四角形 33">
          <a:extLst>
            <a:ext uri="{FF2B5EF4-FFF2-40B4-BE49-F238E27FC236}">
              <a16:creationId xmlns:a16="http://schemas.microsoft.com/office/drawing/2014/main" id="{2E5C7E46-442B-423C-8C4D-81F4EE7A11FF}"/>
            </a:ext>
          </a:extLst>
        </xdr:cNvPr>
        <xdr:cNvSpPr/>
      </xdr:nvSpPr>
      <xdr:spPr>
        <a:xfrm>
          <a:off x="0" y="762000"/>
          <a:ext cx="8408986" cy="479425"/>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71437</xdr:colOff>
      <xdr:row>2</xdr:row>
      <xdr:rowOff>0</xdr:rowOff>
    </xdr:from>
    <xdr:to>
      <xdr:col>9</xdr:col>
      <xdr:colOff>250032</xdr:colOff>
      <xdr:row>5</xdr:row>
      <xdr:rowOff>26988</xdr:rowOff>
    </xdr:to>
    <xdr:cxnSp macro="">
      <xdr:nvCxnSpPr>
        <xdr:cNvPr id="8" name="直線矢印コネクタ 7">
          <a:extLst>
            <a:ext uri="{FF2B5EF4-FFF2-40B4-BE49-F238E27FC236}">
              <a16:creationId xmlns:a16="http://schemas.microsoft.com/office/drawing/2014/main" id="{5A456622-3EBC-44BD-8294-C6D1C0ABC1E2}"/>
            </a:ext>
          </a:extLst>
        </xdr:cNvPr>
        <xdr:cNvCxnSpPr>
          <a:stCxn id="7" idx="0"/>
          <a:endCxn id="3" idx="0"/>
        </xdr:cNvCxnSpPr>
      </xdr:nvCxnSpPr>
      <xdr:spPr>
        <a:xfrm>
          <a:off x="4202906" y="762000"/>
          <a:ext cx="1678782" cy="218201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273842</xdr:colOff>
      <xdr:row>2</xdr:row>
      <xdr:rowOff>241300</xdr:rowOff>
    </xdr:from>
    <xdr:to>
      <xdr:col>20</xdr:col>
      <xdr:colOff>5953</xdr:colOff>
      <xdr:row>5</xdr:row>
      <xdr:rowOff>35719</xdr:rowOff>
    </xdr:to>
    <xdr:cxnSp macro="">
      <xdr:nvCxnSpPr>
        <xdr:cNvPr id="11" name="直線矢印コネクタ 10">
          <a:extLst>
            <a:ext uri="{FF2B5EF4-FFF2-40B4-BE49-F238E27FC236}">
              <a16:creationId xmlns:a16="http://schemas.microsoft.com/office/drawing/2014/main" id="{A6D09F86-315B-4B98-B692-090776AE6D3B}"/>
            </a:ext>
          </a:extLst>
        </xdr:cNvPr>
        <xdr:cNvCxnSpPr>
          <a:stCxn id="7" idx="3"/>
          <a:endCxn id="4" idx="0"/>
        </xdr:cNvCxnSpPr>
      </xdr:nvCxnSpPr>
      <xdr:spPr>
        <a:xfrm>
          <a:off x="8405811" y="1003300"/>
          <a:ext cx="2732486" cy="1949450"/>
        </a:xfrm>
        <a:prstGeom prst="straightConnector1">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370441</xdr:colOff>
      <xdr:row>3</xdr:row>
      <xdr:rowOff>440531</xdr:rowOff>
    </xdr:from>
    <xdr:ext cx="4320622" cy="813179"/>
    <xdr:sp macro="" textlink="">
      <xdr:nvSpPr>
        <xdr:cNvPr id="14" name="正方形/長方形 13">
          <a:extLst>
            <a:ext uri="{FF2B5EF4-FFF2-40B4-BE49-F238E27FC236}">
              <a16:creationId xmlns:a16="http://schemas.microsoft.com/office/drawing/2014/main" id="{5386E195-8487-4CEA-AC80-EBB31144C773}"/>
            </a:ext>
          </a:extLst>
        </xdr:cNvPr>
        <xdr:cNvSpPr/>
      </xdr:nvSpPr>
      <xdr:spPr>
        <a:xfrm>
          <a:off x="3001722" y="1654969"/>
          <a:ext cx="4320622" cy="813179"/>
        </a:xfrm>
        <a:prstGeom prst="rect">
          <a:avLst/>
        </a:prstGeom>
        <a:solidFill>
          <a:srgbClr val="FFCC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「開発・改良フェーズ」を令和９年１月</a:t>
          </a: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31</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日まで実施予定の場合</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→表上の令和９年１月まで「開発・改良フェーズ」を選択</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370441</xdr:colOff>
      <xdr:row>3</xdr:row>
      <xdr:rowOff>440531</xdr:rowOff>
    </xdr:from>
    <xdr:ext cx="4320622" cy="813179"/>
    <xdr:sp macro="" textlink="">
      <xdr:nvSpPr>
        <xdr:cNvPr id="15" name="正方形/長方形 14">
          <a:extLst>
            <a:ext uri="{FF2B5EF4-FFF2-40B4-BE49-F238E27FC236}">
              <a16:creationId xmlns:a16="http://schemas.microsoft.com/office/drawing/2014/main" id="{84BC2FC7-2E31-48E8-8D6F-EFB82844F7E7}"/>
            </a:ext>
          </a:extLst>
        </xdr:cNvPr>
        <xdr:cNvSpPr/>
      </xdr:nvSpPr>
      <xdr:spPr>
        <a:xfrm>
          <a:off x="3001722" y="1654969"/>
          <a:ext cx="4320622" cy="813179"/>
        </a:xfrm>
        <a:prstGeom prst="rect">
          <a:avLst/>
        </a:prstGeom>
        <a:solidFill>
          <a:srgbClr val="FFCC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「開発・改良フェーズ」を令和９年１月</a:t>
          </a: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31</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日まで実施予定の場合</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→表上の令和９年１月まで「開発・改良フェーズ」を選択</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217486</xdr:colOff>
      <xdr:row>3</xdr:row>
      <xdr:rowOff>425450</xdr:rowOff>
    </xdr:from>
    <xdr:ext cx="5390357" cy="813179"/>
    <xdr:sp macro="" textlink="">
      <xdr:nvSpPr>
        <xdr:cNvPr id="16" name="正方形/長方形 15">
          <a:extLst>
            <a:ext uri="{FF2B5EF4-FFF2-40B4-BE49-F238E27FC236}">
              <a16:creationId xmlns:a16="http://schemas.microsoft.com/office/drawing/2014/main" id="{FB0A3CB5-FF05-48F3-8740-0301B465AFE9}"/>
            </a:ext>
          </a:extLst>
        </xdr:cNvPr>
        <xdr:cNvSpPr/>
      </xdr:nvSpPr>
      <xdr:spPr>
        <a:xfrm>
          <a:off x="7849392" y="1639888"/>
          <a:ext cx="5390357" cy="813179"/>
        </a:xfrm>
        <a:prstGeom prst="rect">
          <a:avLst/>
        </a:prstGeom>
        <a:solidFill>
          <a:schemeClr val="accent1">
            <a:lumMod val="20000"/>
            <a:lumOff val="80000"/>
          </a:schemeClr>
        </a:solidFill>
        <a:ln>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「設備投資・事業環境整備フェーズ」を令和９年９月３０日まで実施予定の場合</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→表上の令和９年９月まで「設備投資・事業環境整備フェーズ」を選択</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18</xdr:col>
      <xdr:colOff>65186</xdr:colOff>
      <xdr:row>4</xdr:row>
      <xdr:rowOff>518230</xdr:rowOff>
    </xdr:from>
    <xdr:to>
      <xdr:col>19</xdr:col>
      <xdr:colOff>433</xdr:colOff>
      <xdr:row>4</xdr:row>
      <xdr:rowOff>523833</xdr:rowOff>
    </xdr:to>
    <xdr:cxnSp macro="">
      <xdr:nvCxnSpPr>
        <xdr:cNvPr id="13" name="直線矢印コネクタ 12">
          <a:extLst>
            <a:ext uri="{FF2B5EF4-FFF2-40B4-BE49-F238E27FC236}">
              <a16:creationId xmlns:a16="http://schemas.microsoft.com/office/drawing/2014/main" id="{00000000-0008-0000-0E00-00000D000000}"/>
            </a:ext>
          </a:extLst>
        </xdr:cNvPr>
        <xdr:cNvCxnSpPr/>
      </xdr:nvCxnSpPr>
      <xdr:spPr>
        <a:xfrm flipH="1">
          <a:off x="7848472" y="2232730"/>
          <a:ext cx="597461" cy="560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54436</xdr:colOff>
      <xdr:row>5</xdr:row>
      <xdr:rowOff>286683</xdr:rowOff>
    </xdr:from>
    <xdr:to>
      <xdr:col>18</xdr:col>
      <xdr:colOff>627456</xdr:colOff>
      <xdr:row>5</xdr:row>
      <xdr:rowOff>294589</xdr:rowOff>
    </xdr:to>
    <xdr:cxnSp macro="">
      <xdr:nvCxnSpPr>
        <xdr:cNvPr id="14" name="直線矢印コネクタ 13">
          <a:extLst>
            <a:ext uri="{FF2B5EF4-FFF2-40B4-BE49-F238E27FC236}">
              <a16:creationId xmlns:a16="http://schemas.microsoft.com/office/drawing/2014/main" id="{00000000-0008-0000-0E00-00000E000000}"/>
            </a:ext>
          </a:extLst>
        </xdr:cNvPr>
        <xdr:cNvCxnSpPr/>
      </xdr:nvCxnSpPr>
      <xdr:spPr>
        <a:xfrm flipH="1">
          <a:off x="7837722" y="4287183"/>
          <a:ext cx="573020" cy="790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70697</xdr:colOff>
      <xdr:row>9</xdr:row>
      <xdr:rowOff>326195</xdr:rowOff>
    </xdr:from>
    <xdr:to>
      <xdr:col>18</xdr:col>
      <xdr:colOff>606470</xdr:colOff>
      <xdr:row>9</xdr:row>
      <xdr:rowOff>334313</xdr:rowOff>
    </xdr:to>
    <xdr:cxnSp macro="">
      <xdr:nvCxnSpPr>
        <xdr:cNvPr id="15" name="直線矢印コネクタ 14">
          <a:extLst>
            <a:ext uri="{FF2B5EF4-FFF2-40B4-BE49-F238E27FC236}">
              <a16:creationId xmlns:a16="http://schemas.microsoft.com/office/drawing/2014/main" id="{00000000-0008-0000-0E00-00000F000000}"/>
            </a:ext>
          </a:extLst>
        </xdr:cNvPr>
        <xdr:cNvCxnSpPr>
          <a:stCxn id="19" idx="1"/>
        </xdr:cNvCxnSpPr>
      </xdr:nvCxnSpPr>
      <xdr:spPr>
        <a:xfrm flipH="1">
          <a:off x="7853983" y="5596695"/>
          <a:ext cx="535773" cy="811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608475</xdr:colOff>
      <xdr:row>4</xdr:row>
      <xdr:rowOff>25964</xdr:rowOff>
    </xdr:from>
    <xdr:ext cx="4377209" cy="1009251"/>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8391761" y="1740464"/>
          <a:ext cx="4377209"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箇条書きでも構いませんので、類似特許との相違点を示してください。</a:t>
          </a:r>
        </a:p>
        <a:p>
          <a:pPr algn="l"/>
          <a:r>
            <a:rPr kumimoji="1" lang="ja-JP" altLang="en-US" sz="1100" b="0">
              <a:latin typeface="ＭＳ Ｐゴシック" panose="020B0600070205080204" pitchFamily="50" charset="-128"/>
              <a:ea typeface="ＭＳ Ｐゴシック" panose="020B0600070205080204" pitchFamily="50" charset="-128"/>
            </a:rPr>
            <a:t>先行技術調査や産業財産権に関して不明な点は東京都知的財産総合センターで相談可能です。</a:t>
          </a:r>
        </a:p>
        <a:p>
          <a:pPr algn="l"/>
          <a:r>
            <a:rPr kumimoji="1" lang="ja-JP" altLang="en-US" sz="1100" b="0">
              <a:latin typeface="ＭＳ Ｐゴシック" panose="020B0600070205080204" pitchFamily="50" charset="-128"/>
              <a:ea typeface="ＭＳ Ｐゴシック" panose="020B0600070205080204" pitchFamily="50" charset="-128"/>
            </a:rPr>
            <a:t>相談窓口（</a:t>
          </a:r>
          <a:r>
            <a:rPr kumimoji="1" lang="en-US" altLang="ja-JP" sz="1100" b="0">
              <a:latin typeface="ＭＳ Ｐゴシック" panose="020B0600070205080204" pitchFamily="50" charset="-128"/>
              <a:ea typeface="ＭＳ Ｐゴシック" panose="020B0600070205080204" pitchFamily="50" charset="-128"/>
            </a:rPr>
            <a:t>TEL</a:t>
          </a:r>
          <a:r>
            <a:rPr kumimoji="1" lang="ja-JP" altLang="en-US" sz="1100" b="0">
              <a:latin typeface="ＭＳ Ｐゴシック" panose="020B0600070205080204" pitchFamily="50" charset="-128"/>
              <a:ea typeface="ＭＳ Ｐゴシック" panose="020B0600070205080204" pitchFamily="50" charset="-128"/>
            </a:rPr>
            <a:t>：０３－３８３２－３６５６）</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https://www.tokyo-kosha.or.jp/chizai/consultant/index.html</a:t>
          </a:r>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606470</xdr:colOff>
      <xdr:row>5</xdr:row>
      <xdr:rowOff>57427</xdr:rowOff>
    </xdr:from>
    <xdr:ext cx="3564832" cy="459100"/>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8389756" y="4057927"/>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保有する産業財産権が１つ以上ある場合は、</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18</xdr:col>
      <xdr:colOff>612139</xdr:colOff>
      <xdr:row>10</xdr:row>
      <xdr:rowOff>222853</xdr:rowOff>
    </xdr:from>
    <xdr:ext cx="3564832" cy="1009251"/>
    <xdr:sp macro="" textlink="">
      <xdr:nvSpPr>
        <xdr:cNvPr id="18" name="正方形/長方形 17">
          <a:extLst>
            <a:ext uri="{FF2B5EF4-FFF2-40B4-BE49-F238E27FC236}">
              <a16:creationId xmlns:a16="http://schemas.microsoft.com/office/drawing/2014/main" id="{00000000-0008-0000-0E00-000012000000}"/>
            </a:ext>
          </a:extLst>
        </xdr:cNvPr>
        <xdr:cNvSpPr/>
      </xdr:nvSpPr>
      <xdr:spPr>
        <a:xfrm>
          <a:off x="8395425" y="6128353"/>
          <a:ext cx="3564832"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（３）または（４）に記載した産業財産権の特許等公報を、</a:t>
          </a:r>
          <a:r>
            <a:rPr kumimoji="1" lang="en-US" altLang="ja-JP" sz="1100" b="0" u="none">
              <a:latin typeface="ＭＳ Ｐゴシック" panose="020B0600070205080204" pitchFamily="50" charset="-128"/>
              <a:ea typeface="ＭＳ Ｐゴシック" panose="020B0600070205080204" pitchFamily="50" charset="-128"/>
            </a:rPr>
            <a:t>PDF</a:t>
          </a:r>
          <a:r>
            <a:rPr kumimoji="1" lang="ja-JP" altLang="en-US" sz="1100" b="0" u="none">
              <a:latin typeface="ＭＳ Ｐゴシック" panose="020B0600070205080204" pitchFamily="50" charset="-128"/>
              <a:ea typeface="ＭＳ Ｐゴシック" panose="020B0600070205080204" pitchFamily="50" charset="-128"/>
            </a:rPr>
            <a:t>形式等で１ファイルにまとめて、</a:t>
          </a:r>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申請フォーム</a:t>
          </a:r>
          <a:r>
            <a:rPr kumimoji="1" lang="ja-JP" altLang="en-US" sz="1100" b="0" u="none">
              <a:latin typeface="ＭＳ Ｐゴシック" panose="020B0600070205080204" pitchFamily="50" charset="-128"/>
              <a:ea typeface="ＭＳ Ｐゴシック" panose="020B0600070205080204" pitchFamily="50" charset="-128"/>
            </a:rPr>
            <a:t>から提出してください。</a:t>
          </a:r>
        </a:p>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出願公開前の出願明細書は、記入及び提出書類として添付不要です。</a:t>
          </a:r>
        </a:p>
      </xdr:txBody>
    </xdr:sp>
    <xdr:clientData/>
  </xdr:oneCellAnchor>
  <xdr:oneCellAnchor>
    <xdr:from>
      <xdr:col>18</xdr:col>
      <xdr:colOff>606470</xdr:colOff>
      <xdr:row>9</xdr:row>
      <xdr:rowOff>96645</xdr:rowOff>
    </xdr:from>
    <xdr:ext cx="3564832" cy="459100"/>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8389756" y="5367145"/>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許諾を受ける産業財産権が１つ以上ある場合は、　　</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25</xdr:col>
      <xdr:colOff>144874</xdr:colOff>
      <xdr:row>8</xdr:row>
      <xdr:rowOff>262871</xdr:rowOff>
    </xdr:from>
    <xdr:ext cx="2376000" cy="1926168"/>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2563660" y="521587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71523</xdr:colOff>
      <xdr:row>1</xdr:row>
      <xdr:rowOff>197240</xdr:rowOff>
    </xdr:from>
    <xdr:to>
      <xdr:col>19</xdr:col>
      <xdr:colOff>10067</xdr:colOff>
      <xdr:row>1</xdr:row>
      <xdr:rowOff>203778</xdr:rowOff>
    </xdr:to>
    <xdr:cxnSp macro="">
      <xdr:nvCxnSpPr>
        <xdr:cNvPr id="21" name="直線矢印コネクタ 20">
          <a:extLst>
            <a:ext uri="{FF2B5EF4-FFF2-40B4-BE49-F238E27FC236}">
              <a16:creationId xmlns:a16="http://schemas.microsoft.com/office/drawing/2014/main" id="{00000000-0008-0000-0E00-000015000000}"/>
            </a:ext>
          </a:extLst>
        </xdr:cNvPr>
        <xdr:cNvCxnSpPr/>
      </xdr:nvCxnSpPr>
      <xdr:spPr>
        <a:xfrm flipH="1">
          <a:off x="7854809" y="514740"/>
          <a:ext cx="600758" cy="653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594175</xdr:colOff>
      <xdr:row>1</xdr:row>
      <xdr:rowOff>0</xdr:rowOff>
    </xdr:from>
    <xdr:ext cx="3515206" cy="459100"/>
    <xdr:sp macro="" textlink="">
      <xdr:nvSpPr>
        <xdr:cNvPr id="22" name="正方形/長方形 21">
          <a:extLst>
            <a:ext uri="{FF2B5EF4-FFF2-40B4-BE49-F238E27FC236}">
              <a16:creationId xmlns:a16="http://schemas.microsoft.com/office/drawing/2014/main" id="{00000000-0008-0000-0E00-000016000000}"/>
            </a:ext>
          </a:extLst>
        </xdr:cNvPr>
        <xdr:cNvSpPr/>
      </xdr:nvSpPr>
      <xdr:spPr>
        <a:xfrm>
          <a:off x="8377461" y="317500"/>
          <a:ext cx="3515206"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本助成事業の内容が他者の特許等に抵触していないかについて十分に確認してください。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31750</xdr:colOff>
      <xdr:row>3</xdr:row>
      <xdr:rowOff>174625</xdr:rowOff>
    </xdr:from>
    <xdr:to>
      <xdr:col>16</xdr:col>
      <xdr:colOff>155947</xdr:colOff>
      <xdr:row>3</xdr:row>
      <xdr:rowOff>503331</xdr:rowOff>
    </xdr:to>
    <xdr:sp macro="" textlink="">
      <xdr:nvSpPr>
        <xdr:cNvPr id="2" name="正方形/長方形 1">
          <a:extLst>
            <a:ext uri="{FF2B5EF4-FFF2-40B4-BE49-F238E27FC236}">
              <a16:creationId xmlns:a16="http://schemas.microsoft.com/office/drawing/2014/main" id="{FEC540EC-A751-4E92-856B-7BC0254A8854}"/>
            </a:ext>
          </a:extLst>
        </xdr:cNvPr>
        <xdr:cNvSpPr/>
      </xdr:nvSpPr>
      <xdr:spPr>
        <a:xfrm>
          <a:off x="2143125" y="1216025"/>
          <a:ext cx="4778747" cy="328706"/>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rtl="0">
            <a:lnSpc>
              <a:spcPct val="120000"/>
            </a:lnSpc>
          </a:pPr>
          <a:r>
            <a:rPr lang="ja-JP" altLang="en-US" sz="1100" b="0">
              <a:solidFill>
                <a:srgbClr val="FF0000"/>
              </a:solidFill>
              <a:effectLst/>
              <a:latin typeface="HGPｺﾞｼｯｸE" panose="020B0900000000000000" pitchFamily="50" charset="-128"/>
              <a:ea typeface="HGPｺﾞｼｯｸE" panose="020B0900000000000000" pitchFamily="50" charset="-128"/>
            </a:rPr>
            <a:t>開発内容・技術が他者の特許等に抵触していないか十分に確認してください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4</xdr:col>
      <xdr:colOff>214313</xdr:colOff>
      <xdr:row>4</xdr:row>
      <xdr:rowOff>658812</xdr:rowOff>
    </xdr:from>
    <xdr:to>
      <xdr:col>17</xdr:col>
      <xdr:colOff>39688</xdr:colOff>
      <xdr:row>4</xdr:row>
      <xdr:rowOff>1539875</xdr:rowOff>
    </xdr:to>
    <xdr:sp macro="" textlink="">
      <xdr:nvSpPr>
        <xdr:cNvPr id="3" name="正方形/長方形 2">
          <a:extLst>
            <a:ext uri="{FF2B5EF4-FFF2-40B4-BE49-F238E27FC236}">
              <a16:creationId xmlns:a16="http://schemas.microsoft.com/office/drawing/2014/main" id="{239C3E2A-D351-4447-9F05-D29D2AB4B718}"/>
            </a:ext>
          </a:extLst>
        </xdr:cNvPr>
        <xdr:cNvSpPr/>
      </xdr:nvSpPr>
      <xdr:spPr>
        <a:xfrm>
          <a:off x="1627188" y="2332037"/>
          <a:ext cx="5699125" cy="88423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rtl="0">
            <a:lnSpc>
              <a:spcPct val="120000"/>
            </a:lnSpc>
          </a:pPr>
          <a:r>
            <a:rPr lang="ja-JP"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先行技術調査や産業財産権に関して、東京都知的財産総合センターで相談可能です</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a:p>
          <a:pPr algn="ctr"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相談窓口　ＴＥＬ</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０３－３８３２－３６５６</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18</xdr:col>
      <xdr:colOff>653577</xdr:colOff>
      <xdr:row>21</xdr:row>
      <xdr:rowOff>169176</xdr:rowOff>
    </xdr:from>
    <xdr:ext cx="2376000" cy="1926168"/>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12331227" y="1194207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114010</xdr:colOff>
      <xdr:row>12</xdr:row>
      <xdr:rowOff>170440</xdr:rowOff>
    </xdr:from>
    <xdr:to>
      <xdr:col>19</xdr:col>
      <xdr:colOff>56782</xdr:colOff>
      <xdr:row>12</xdr:row>
      <xdr:rowOff>176043</xdr:rowOff>
    </xdr:to>
    <xdr:cxnSp macro="">
      <xdr:nvCxnSpPr>
        <xdr:cNvPr id="17" name="直線矢印コネクタ 16">
          <a:extLst>
            <a:ext uri="{FF2B5EF4-FFF2-40B4-BE49-F238E27FC236}">
              <a16:creationId xmlns:a16="http://schemas.microsoft.com/office/drawing/2014/main" id="{00000000-0008-0000-0F00-000011000000}"/>
            </a:ext>
          </a:extLst>
        </xdr:cNvPr>
        <xdr:cNvCxnSpPr/>
      </xdr:nvCxnSpPr>
      <xdr:spPr>
        <a:xfrm flipH="1">
          <a:off x="11791660" y="6368040"/>
          <a:ext cx="603172" cy="5603"/>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18</xdr:col>
      <xdr:colOff>115459</xdr:colOff>
      <xdr:row>18</xdr:row>
      <xdr:rowOff>351423</xdr:rowOff>
    </xdr:from>
    <xdr:to>
      <xdr:col>19</xdr:col>
      <xdr:colOff>117928</xdr:colOff>
      <xdr:row>18</xdr:row>
      <xdr:rowOff>351423</xdr:rowOff>
    </xdr:to>
    <xdr:cxnSp macro="">
      <xdr:nvCxnSpPr>
        <xdr:cNvPr id="18" name="直線矢印コネクタ 17">
          <a:extLst>
            <a:ext uri="{FF2B5EF4-FFF2-40B4-BE49-F238E27FC236}">
              <a16:creationId xmlns:a16="http://schemas.microsoft.com/office/drawing/2014/main" id="{00000000-0008-0000-0F00-000012000000}"/>
            </a:ext>
          </a:extLst>
        </xdr:cNvPr>
        <xdr:cNvCxnSpPr/>
      </xdr:nvCxnSpPr>
      <xdr:spPr>
        <a:xfrm flipH="1" flipV="1">
          <a:off x="11793109" y="9216023"/>
          <a:ext cx="662869"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18</xdr:col>
      <xdr:colOff>658515</xdr:colOff>
      <xdr:row>5</xdr:row>
      <xdr:rowOff>259669</xdr:rowOff>
    </xdr:from>
    <xdr:ext cx="5696144" cy="5960606"/>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2336165" y="3568019"/>
          <a:ext cx="5696144" cy="5960606"/>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許認可等取得の要否についてや許認可証等紛失の場合は、その許認可を管轄する窓口（区市町村等）に確認・相談してください。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工場設置許可、特定施設の設置等に関する届出の要否については、購入設備の設置場所を管轄する区市町村の関連部署や媒体（役所</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等）でご確認ください。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＜申請・届出が必要な時期＞</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以下の例を参考に、事業を実施するにあたり必要となる資格・許認可等を全て記載してください。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①取得済み</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助成事業に関連する許認可等は全て記入してください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②開発・改良フェーズの期間中に取得又は申請・届出が必要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試作の開発・改良をするにあたり必要となるもの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事業実施場所において試作の開発・改良を行うにあたり必要な許認可等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試作の検証・モニタリングをするにあたり必要となるもの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設備投資・事業所整備を行うにあたり事前に必要となるもの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（１）生産設備を導入するにあたり、事前に取得する許認可等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（２）開発・改良した製品を製造・販売、又はサービスを提供するための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事業所を整備するにあたり、事前に取得する許認可等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③設備投資・事業環境整備フェーズの期間中に取得又は申請・届出が必要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設備投資・事業環境整備を完了させるために必要となる許認可等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④助成事業完了後に取得又は申請・届出を行う予定</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販売・提供を開始するにあたり必要となる許認可等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ご確認の結果「許認可等は不要」の場合は、確認した内容・日時・確認先・担当部署（媒体）を記載してください。</a:t>
          </a:r>
        </a:p>
      </xdr:txBody>
    </xdr:sp>
    <xdr:clientData/>
  </xdr:oneCellAnchor>
  <xdr:twoCellAnchor>
    <xdr:from>
      <xdr:col>2</xdr:col>
      <xdr:colOff>444500</xdr:colOff>
      <xdr:row>2</xdr:row>
      <xdr:rowOff>99786</xdr:rowOff>
    </xdr:from>
    <xdr:to>
      <xdr:col>11</xdr:col>
      <xdr:colOff>23360</xdr:colOff>
      <xdr:row>2</xdr:row>
      <xdr:rowOff>1177699</xdr:rowOff>
    </xdr:to>
    <xdr:sp macro="" textlink="">
      <xdr:nvSpPr>
        <xdr:cNvPr id="2" name="正方形/長方形 1">
          <a:extLst>
            <a:ext uri="{FF2B5EF4-FFF2-40B4-BE49-F238E27FC236}">
              <a16:creationId xmlns:a16="http://schemas.microsoft.com/office/drawing/2014/main" id="{D8E66AF2-528F-43A2-BF15-62D2AAF438B7}"/>
            </a:ext>
          </a:extLst>
        </xdr:cNvPr>
        <xdr:cNvSpPr/>
      </xdr:nvSpPr>
      <xdr:spPr>
        <a:xfrm>
          <a:off x="1552575" y="1284061"/>
          <a:ext cx="5493885" cy="107156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主に以下の点について記入してください</a:t>
          </a:r>
        </a:p>
        <a:p>
          <a:pPr algn="l"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（ア）本開発又は改良の成果物に対する安全性対策</a:t>
          </a:r>
        </a:p>
        <a:p>
          <a:pPr algn="l"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（イ）本開発又は改良を含む従来の企業活動における法令遵守への取り組み</a:t>
          </a:r>
        </a:p>
        <a:p>
          <a:pPr algn="l"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その他必要に応じ各自で説明項目を追加して下さい</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1</xdr:col>
      <xdr:colOff>99786</xdr:colOff>
      <xdr:row>18</xdr:row>
      <xdr:rowOff>390072</xdr:rowOff>
    </xdr:from>
    <xdr:to>
      <xdr:col>17</xdr:col>
      <xdr:colOff>188232</xdr:colOff>
      <xdr:row>18</xdr:row>
      <xdr:rowOff>1977572</xdr:rowOff>
    </xdr:to>
    <xdr:sp macro="" textlink="">
      <xdr:nvSpPr>
        <xdr:cNvPr id="3" name="正方形/長方形 2">
          <a:extLst>
            <a:ext uri="{FF2B5EF4-FFF2-40B4-BE49-F238E27FC236}">
              <a16:creationId xmlns:a16="http://schemas.microsoft.com/office/drawing/2014/main" id="{146D417F-03F8-4377-BFD7-5ACBE19FBB4A}"/>
            </a:ext>
          </a:extLst>
        </xdr:cNvPr>
        <xdr:cNvSpPr/>
      </xdr:nvSpPr>
      <xdr:spPr>
        <a:xfrm>
          <a:off x="550636" y="9346747"/>
          <a:ext cx="10600871" cy="158115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許認可等取得の要否についてや許認可証等紛失の場合は、その許認可を管轄する窓口（区市町村等）に確認・相談してください。</a:t>
          </a:r>
        </a:p>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工場設置許可、特定施設の設置等に関する届出の要否については、購入設備の設置場所を管轄する区市町村の関連部署や媒体（役所</a:t>
          </a: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HP</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等）でご確認ください。</a:t>
          </a:r>
        </a:p>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ご確認の結果「許認可等は不要」の場合は、確認した内容・日時・確認先・担当部署（媒体）を記載してください。</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44823</xdr:colOff>
      <xdr:row>30</xdr:row>
      <xdr:rowOff>1</xdr:rowOff>
    </xdr:from>
    <xdr:to>
      <xdr:col>8</xdr:col>
      <xdr:colOff>494615</xdr:colOff>
      <xdr:row>31</xdr:row>
      <xdr:rowOff>34469</xdr:rowOff>
    </xdr:to>
    <xdr:sp macro="" textlink="">
      <xdr:nvSpPr>
        <xdr:cNvPr id="33" name="右矢印 32">
          <a:extLst>
            <a:ext uri="{FF2B5EF4-FFF2-40B4-BE49-F238E27FC236}">
              <a16:creationId xmlns:a16="http://schemas.microsoft.com/office/drawing/2014/main" id="{00000000-0008-0000-1000-000021000000}"/>
            </a:ext>
          </a:extLst>
        </xdr:cNvPr>
        <xdr:cNvSpPr/>
      </xdr:nvSpPr>
      <xdr:spPr>
        <a:xfrm>
          <a:off x="8262470" y="6977530"/>
          <a:ext cx="4497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44823</xdr:colOff>
      <xdr:row>33</xdr:row>
      <xdr:rowOff>193240</xdr:rowOff>
    </xdr:from>
    <xdr:to>
      <xdr:col>8</xdr:col>
      <xdr:colOff>489323</xdr:colOff>
      <xdr:row>35</xdr:row>
      <xdr:rowOff>32062</xdr:rowOff>
    </xdr:to>
    <xdr:sp macro="" textlink="">
      <xdr:nvSpPr>
        <xdr:cNvPr id="34" name="右矢印 33">
          <a:extLst>
            <a:ext uri="{FF2B5EF4-FFF2-40B4-BE49-F238E27FC236}">
              <a16:creationId xmlns:a16="http://schemas.microsoft.com/office/drawing/2014/main" id="{00000000-0008-0000-1000-000022000000}"/>
            </a:ext>
          </a:extLst>
        </xdr:cNvPr>
        <xdr:cNvSpPr/>
      </xdr:nvSpPr>
      <xdr:spPr>
        <a:xfrm>
          <a:off x="8262470" y="7835652"/>
          <a:ext cx="44450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10924</xdr:colOff>
      <xdr:row>9</xdr:row>
      <xdr:rowOff>44451</xdr:rowOff>
    </xdr:from>
    <xdr:ext cx="1979966" cy="1230312"/>
    <xdr:sp macro="" textlink="">
      <xdr:nvSpPr>
        <xdr:cNvPr id="16" name="四角形吹き出し 15">
          <a:extLst>
            <a:ext uri="{FF2B5EF4-FFF2-40B4-BE49-F238E27FC236}">
              <a16:creationId xmlns:a16="http://schemas.microsoft.com/office/drawing/2014/main" id="{00000000-0008-0000-1000-000010000000}"/>
            </a:ext>
          </a:extLst>
        </xdr:cNvPr>
        <xdr:cNvSpPr/>
      </xdr:nvSpPr>
      <xdr:spPr>
        <a:xfrm>
          <a:off x="10726549" y="2008982"/>
          <a:ext cx="1979966" cy="1230312"/>
        </a:xfrm>
        <a:prstGeom prst="wedgeRectCallout">
          <a:avLst>
            <a:gd name="adj1" fmla="val -81608"/>
            <a:gd name="adj2" fmla="val -84146"/>
          </a:avLst>
        </a:prstGeom>
        <a:solidFill>
          <a:sysClr val="window" lastClr="FFFFFF"/>
        </a:solidFill>
        <a:ln w="12700" cap="flat" cmpd="sng" algn="ctr">
          <a:solidFill>
            <a:srgbClr val="FF0000"/>
          </a:solid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・助成金交付申請額が上限を超えている場合、下記の該当の経費区分に調整したい金額を入力して、助成金交付申請額が限度内におさまるよう調整してください。</a:t>
          </a:r>
        </a:p>
      </xdr:txBody>
    </xdr:sp>
    <xdr:clientData/>
  </xdr:oneCellAnchor>
  <xdr:oneCellAnchor>
    <xdr:from>
      <xdr:col>12</xdr:col>
      <xdr:colOff>234950</xdr:colOff>
      <xdr:row>27</xdr:row>
      <xdr:rowOff>55562</xdr:rowOff>
    </xdr:from>
    <xdr:ext cx="4241799" cy="825867"/>
    <xdr:sp macro="" textlink="">
      <xdr:nvSpPr>
        <xdr:cNvPr id="18" name="正方形/長方形 17">
          <a:extLst>
            <a:ext uri="{FF2B5EF4-FFF2-40B4-BE49-F238E27FC236}">
              <a16:creationId xmlns:a16="http://schemas.microsoft.com/office/drawing/2014/main" id="{00000000-0008-0000-1000-000012000000}"/>
            </a:ext>
          </a:extLst>
        </xdr:cNvPr>
        <xdr:cNvSpPr/>
      </xdr:nvSpPr>
      <xdr:spPr>
        <a:xfrm>
          <a:off x="10509250" y="5770562"/>
          <a:ext cx="4241799" cy="825867"/>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の助成金交付申請額の上限は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上限を超える場合、</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の助成金交付申請額を調整して、限度内におさまるようにしてください。</a:t>
          </a:r>
          <a:endPar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12</xdr:col>
      <xdr:colOff>228987</xdr:colOff>
      <xdr:row>0</xdr:row>
      <xdr:rowOff>125973</xdr:rowOff>
    </xdr:from>
    <xdr:ext cx="4153648" cy="897965"/>
    <xdr:sp macro="" textlink="">
      <xdr:nvSpPr>
        <xdr:cNvPr id="19" name="Text Box 2">
          <a:extLst>
            <a:ext uri="{FF2B5EF4-FFF2-40B4-BE49-F238E27FC236}">
              <a16:creationId xmlns:a16="http://schemas.microsoft.com/office/drawing/2014/main" id="{00000000-0008-0000-1000-000013000000}"/>
            </a:ext>
          </a:extLst>
        </xdr:cNvPr>
        <xdr:cNvSpPr txBox="1">
          <a:spLocks noChangeArrowheads="1"/>
        </xdr:cNvSpPr>
      </xdr:nvSpPr>
      <xdr:spPr bwMode="auto">
        <a:xfrm>
          <a:off x="10503287" y="125973"/>
          <a:ext cx="4153648" cy="897965"/>
        </a:xfrm>
        <a:prstGeom prst="rect">
          <a:avLst/>
        </a:prstGeom>
        <a:solidFill>
          <a:srgbClr val="FFFFFF"/>
        </a:solidFill>
        <a:ln w="12700">
          <a:solidFill>
            <a:srgbClr val="FF0000"/>
          </a:solidFill>
          <a:miter lim="800000"/>
          <a:headEnd/>
          <a:tailEnd/>
        </a:ln>
      </xdr:spPr>
      <xdr:txBody>
        <a:bodyPr vertOverflow="clip" wrap="square" lIns="36576" tIns="22860" rIns="0" bIns="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先ず、</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シート</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11</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17</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．資金支出明細以降のシートを作成してください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（１）経費区分別内訳は、</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その後に</a:t>
          </a:r>
          <a:r>
            <a:rPr kumimoji="0" lang="ja-JP" altLang="en-US" sz="1100" b="0" i="0" u="sng" strike="noStrike" kern="0" cap="none" spc="0" normalizeH="0" baseline="0" noProof="0">
              <a:ln>
                <a:noFill/>
              </a:ln>
              <a:solidFill>
                <a:srgbClr val="FF0000"/>
              </a:solidFill>
              <a:effectLst/>
              <a:uLnTx/>
              <a:uFillTx/>
              <a:latin typeface="ＭＳ Ｐゴシック"/>
              <a:ea typeface="ＭＳ Ｐゴシック"/>
            </a:rPr>
            <a:t>自動転記</a:t>
          </a:r>
          <a:r>
            <a:rPr kumimoji="0" lang="ja-JP" altLang="en-US" sz="1100" b="0" i="0" u="sng" strike="noStrike" kern="0" cap="none" spc="0" normalizeH="0" baseline="0" noProof="0">
              <a:ln>
                <a:noFill/>
              </a:ln>
              <a:solidFill>
                <a:sysClr val="windowText" lastClr="000000"/>
              </a:solidFill>
              <a:effectLst/>
              <a:uLnTx/>
              <a:uFillTx/>
              <a:latin typeface="ＭＳ Ｐゴシック"/>
              <a:ea typeface="ＭＳ Ｐゴシック"/>
            </a:rPr>
            <a:t>されます</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　申請時の助成金交付申請額（合計）は、採択後に増額させることはできません。</a:t>
          </a:r>
        </a:p>
      </xdr:txBody>
    </xdr:sp>
    <xdr:clientData/>
  </xdr:oneCellAnchor>
  <xdr:oneCellAnchor>
    <xdr:from>
      <xdr:col>13</xdr:col>
      <xdr:colOff>9521</xdr:colOff>
      <xdr:row>42</xdr:row>
      <xdr:rowOff>62939</xdr:rowOff>
    </xdr:from>
    <xdr:ext cx="2376000" cy="2452594"/>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10525121" y="8965639"/>
          <a:ext cx="2376000" cy="2452594"/>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clientData/>
  </xdr:oneCellAnchor>
  <xdr:twoCellAnchor>
    <xdr:from>
      <xdr:col>4</xdr:col>
      <xdr:colOff>924958</xdr:colOff>
      <xdr:row>3</xdr:row>
      <xdr:rowOff>0</xdr:rowOff>
    </xdr:from>
    <xdr:to>
      <xdr:col>4</xdr:col>
      <xdr:colOff>1338958</xdr:colOff>
      <xdr:row>3</xdr:row>
      <xdr:rowOff>187200</xdr:rowOff>
    </xdr:to>
    <xdr:sp macro="" textlink="">
      <xdr:nvSpPr>
        <xdr:cNvPr id="21" name="テキスト ボックス 20">
          <a:extLst>
            <a:ext uri="{FF2B5EF4-FFF2-40B4-BE49-F238E27FC236}">
              <a16:creationId xmlns:a16="http://schemas.microsoft.com/office/drawing/2014/main" id="{00000000-0008-0000-1000-000015000000}"/>
            </a:ext>
          </a:extLst>
        </xdr:cNvPr>
        <xdr:cNvSpPr txBox="1"/>
      </xdr:nvSpPr>
      <xdr:spPr>
        <a:xfrm>
          <a:off x="4741308" y="628650"/>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503426</xdr:colOff>
      <xdr:row>11</xdr:row>
      <xdr:rowOff>11021</xdr:rowOff>
    </xdr:from>
    <xdr:to>
      <xdr:col>6</xdr:col>
      <xdr:colOff>917426</xdr:colOff>
      <xdr:row>11</xdr:row>
      <xdr:rowOff>198221</xdr:rowOff>
    </xdr:to>
    <xdr:sp macro="" textlink="">
      <xdr:nvSpPr>
        <xdr:cNvPr id="22" name="テキスト ボックス 21">
          <a:extLst>
            <a:ext uri="{FF2B5EF4-FFF2-40B4-BE49-F238E27FC236}">
              <a16:creationId xmlns:a16="http://schemas.microsoft.com/office/drawing/2014/main" id="{00000000-0008-0000-1000-000016000000}"/>
            </a:ext>
          </a:extLst>
        </xdr:cNvPr>
        <xdr:cNvSpPr txBox="1"/>
      </xdr:nvSpPr>
      <xdr:spPr>
        <a:xfrm>
          <a:off x="7189976" y="2373221"/>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4</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482696</xdr:colOff>
      <xdr:row>14</xdr:row>
      <xdr:rowOff>97519</xdr:rowOff>
    </xdr:from>
    <xdr:to>
      <xdr:col>6</xdr:col>
      <xdr:colOff>896696</xdr:colOff>
      <xdr:row>15</xdr:row>
      <xdr:rowOff>75543</xdr:rowOff>
    </xdr:to>
    <xdr:sp macro="" textlink="">
      <xdr:nvSpPr>
        <xdr:cNvPr id="23" name="テキスト ボックス 22">
          <a:extLst>
            <a:ext uri="{FF2B5EF4-FFF2-40B4-BE49-F238E27FC236}">
              <a16:creationId xmlns:a16="http://schemas.microsoft.com/office/drawing/2014/main" id="{00000000-0008-0000-1000-000017000000}"/>
            </a:ext>
          </a:extLst>
        </xdr:cNvPr>
        <xdr:cNvSpPr txBox="1"/>
      </xdr:nvSpPr>
      <xdr:spPr>
        <a:xfrm rot="5400000">
          <a:off x="7282459" y="2975156"/>
          <a:ext cx="187574" cy="414000"/>
        </a:xfrm>
        <a:prstGeom prst="rect">
          <a:avLst/>
        </a:prstGeom>
        <a:solidFill>
          <a:srgbClr val="FFFF00"/>
        </a:solidFill>
        <a:ln w="9525" cmpd="sng">
          <a:solidFill>
            <a:sysClr val="windowText" lastClr="000000"/>
          </a:solidFill>
        </a:ln>
        <a:effectLst/>
      </xdr:spPr>
      <xdr:txBody>
        <a:bodyPr vertOverflow="clip" horzOverflow="clip" vert="vert270"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5</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945120</xdr:colOff>
      <xdr:row>3</xdr:row>
      <xdr:rowOff>7326</xdr:rowOff>
    </xdr:from>
    <xdr:to>
      <xdr:col>5</xdr:col>
      <xdr:colOff>1359120</xdr:colOff>
      <xdr:row>3</xdr:row>
      <xdr:rowOff>194526</xdr:rowOff>
    </xdr:to>
    <xdr:sp macro="" textlink="">
      <xdr:nvSpPr>
        <xdr:cNvPr id="24" name="テキスト ボックス 23">
          <a:extLst>
            <a:ext uri="{FF2B5EF4-FFF2-40B4-BE49-F238E27FC236}">
              <a16:creationId xmlns:a16="http://schemas.microsoft.com/office/drawing/2014/main" id="{00000000-0008-0000-1000-000018000000}"/>
            </a:ext>
          </a:extLst>
        </xdr:cNvPr>
        <xdr:cNvSpPr txBox="1"/>
      </xdr:nvSpPr>
      <xdr:spPr>
        <a:xfrm>
          <a:off x="6196570" y="63597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3</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27</xdr:row>
      <xdr:rowOff>14756</xdr:rowOff>
    </xdr:from>
    <xdr:to>
      <xdr:col>6</xdr:col>
      <xdr:colOff>887033</xdr:colOff>
      <xdr:row>27</xdr:row>
      <xdr:rowOff>201956</xdr:rowOff>
    </xdr:to>
    <xdr:sp macro="" textlink="">
      <xdr:nvSpPr>
        <xdr:cNvPr id="25" name="テキスト ボックス 24">
          <a:extLst>
            <a:ext uri="{FF2B5EF4-FFF2-40B4-BE49-F238E27FC236}">
              <a16:creationId xmlns:a16="http://schemas.microsoft.com/office/drawing/2014/main" id="{00000000-0008-0000-1000-000019000000}"/>
            </a:ext>
          </a:extLst>
        </xdr:cNvPr>
        <xdr:cNvSpPr txBox="1"/>
      </xdr:nvSpPr>
      <xdr:spPr>
        <a:xfrm>
          <a:off x="7159583" y="572975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注７</a:t>
          </a:r>
        </a:p>
      </xdr:txBody>
    </xdr:sp>
    <xdr:clientData/>
  </xdr:twoCellAnchor>
  <xdr:twoCellAnchor>
    <xdr:from>
      <xdr:col>1</xdr:col>
      <xdr:colOff>74711</xdr:colOff>
      <xdr:row>33</xdr:row>
      <xdr:rowOff>120272</xdr:rowOff>
    </xdr:from>
    <xdr:to>
      <xdr:col>1</xdr:col>
      <xdr:colOff>261911</xdr:colOff>
      <xdr:row>35</xdr:row>
      <xdr:rowOff>202895</xdr:rowOff>
    </xdr:to>
    <xdr:sp macro="" textlink="">
      <xdr:nvSpPr>
        <xdr:cNvPr id="26" name="テキスト ボックス 25">
          <a:extLst>
            <a:ext uri="{FF2B5EF4-FFF2-40B4-BE49-F238E27FC236}">
              <a16:creationId xmlns:a16="http://schemas.microsoft.com/office/drawing/2014/main" id="{00000000-0008-0000-1000-00001A000000}"/>
            </a:ext>
          </a:extLst>
        </xdr:cNvPr>
        <xdr:cNvSpPr txBox="1"/>
      </xdr:nvSpPr>
      <xdr:spPr>
        <a:xfrm>
          <a:off x="189011" y="7149722"/>
          <a:ext cx="187200" cy="539823"/>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注８</a:t>
          </a:r>
          <a:endPar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992194</xdr:colOff>
      <xdr:row>3</xdr:row>
      <xdr:rowOff>0</xdr:rowOff>
    </xdr:from>
    <xdr:to>
      <xdr:col>3</xdr:col>
      <xdr:colOff>1405143</xdr:colOff>
      <xdr:row>3</xdr:row>
      <xdr:rowOff>187326</xdr:rowOff>
    </xdr:to>
    <xdr:sp macro="" textlink="">
      <xdr:nvSpPr>
        <xdr:cNvPr id="27" name="テキスト ボックス 26">
          <a:extLst>
            <a:ext uri="{FF2B5EF4-FFF2-40B4-BE49-F238E27FC236}">
              <a16:creationId xmlns:a16="http://schemas.microsoft.com/office/drawing/2014/main" id="{00000000-0008-0000-1000-00001B000000}"/>
            </a:ext>
          </a:extLst>
        </xdr:cNvPr>
        <xdr:cNvSpPr txBox="1"/>
      </xdr:nvSpPr>
      <xdr:spPr>
        <a:xfrm>
          <a:off x="3373444" y="628650"/>
          <a:ext cx="412949" cy="187326"/>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21</xdr:row>
      <xdr:rowOff>14746</xdr:rowOff>
    </xdr:from>
    <xdr:to>
      <xdr:col>6</xdr:col>
      <xdr:colOff>887033</xdr:colOff>
      <xdr:row>21</xdr:row>
      <xdr:rowOff>201946</xdr:rowOff>
    </xdr:to>
    <xdr:sp macro="" textlink="">
      <xdr:nvSpPr>
        <xdr:cNvPr id="28" name="テキスト ボックス 27">
          <a:extLst>
            <a:ext uri="{FF2B5EF4-FFF2-40B4-BE49-F238E27FC236}">
              <a16:creationId xmlns:a16="http://schemas.microsoft.com/office/drawing/2014/main" id="{00000000-0008-0000-1000-00001C000000}"/>
            </a:ext>
          </a:extLst>
        </xdr:cNvPr>
        <xdr:cNvSpPr txBox="1"/>
      </xdr:nvSpPr>
      <xdr:spPr>
        <a:xfrm>
          <a:off x="7159583" y="447244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6</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44823</xdr:colOff>
      <xdr:row>28</xdr:row>
      <xdr:rowOff>1</xdr:rowOff>
    </xdr:from>
    <xdr:to>
      <xdr:col>8</xdr:col>
      <xdr:colOff>494615</xdr:colOff>
      <xdr:row>29</xdr:row>
      <xdr:rowOff>34469</xdr:rowOff>
    </xdr:to>
    <xdr:sp macro="" textlink="">
      <xdr:nvSpPr>
        <xdr:cNvPr id="29" name="右矢印 28">
          <a:extLst>
            <a:ext uri="{FF2B5EF4-FFF2-40B4-BE49-F238E27FC236}">
              <a16:creationId xmlns:a16="http://schemas.microsoft.com/office/drawing/2014/main" id="{00000000-0008-0000-1000-00001D000000}"/>
            </a:ext>
          </a:extLst>
        </xdr:cNvPr>
        <xdr:cNvSpPr/>
      </xdr:nvSpPr>
      <xdr:spPr>
        <a:xfrm>
          <a:off x="8261723" y="5949951"/>
          <a:ext cx="449792" cy="256718"/>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44823</xdr:colOff>
      <xdr:row>31</xdr:row>
      <xdr:rowOff>193240</xdr:rowOff>
    </xdr:from>
    <xdr:to>
      <xdr:col>8</xdr:col>
      <xdr:colOff>489323</xdr:colOff>
      <xdr:row>33</xdr:row>
      <xdr:rowOff>32062</xdr:rowOff>
    </xdr:to>
    <xdr:sp macro="" textlink="">
      <xdr:nvSpPr>
        <xdr:cNvPr id="30" name="右矢印 29">
          <a:extLst>
            <a:ext uri="{FF2B5EF4-FFF2-40B4-BE49-F238E27FC236}">
              <a16:creationId xmlns:a16="http://schemas.microsoft.com/office/drawing/2014/main" id="{00000000-0008-0000-1000-00001E000000}"/>
            </a:ext>
          </a:extLst>
        </xdr:cNvPr>
        <xdr:cNvSpPr/>
      </xdr:nvSpPr>
      <xdr:spPr>
        <a:xfrm>
          <a:off x="8261723" y="6790890"/>
          <a:ext cx="444500" cy="270622"/>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910568</xdr:colOff>
      <xdr:row>29</xdr:row>
      <xdr:rowOff>61118</xdr:rowOff>
    </xdr:from>
    <xdr:to>
      <xdr:col>6</xdr:col>
      <xdr:colOff>575534</xdr:colOff>
      <xdr:row>31</xdr:row>
      <xdr:rowOff>6711</xdr:rowOff>
    </xdr:to>
    <xdr:sp macro="" textlink="">
      <xdr:nvSpPr>
        <xdr:cNvPr id="2" name="正方形/長方形 1">
          <a:extLst>
            <a:ext uri="{FF2B5EF4-FFF2-40B4-BE49-F238E27FC236}">
              <a16:creationId xmlns:a16="http://schemas.microsoft.com/office/drawing/2014/main" id="{3E64BCB0-B528-4844-9F56-88AEF7112000}"/>
            </a:ext>
          </a:extLst>
        </xdr:cNvPr>
        <xdr:cNvSpPr/>
      </xdr:nvSpPr>
      <xdr:spPr>
        <a:xfrm>
          <a:off x="6363631" y="6335712"/>
          <a:ext cx="1105622" cy="37421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ct val="120000"/>
            </a:lnSpc>
          </a:pPr>
          <a:r>
            <a:rPr lang="ja-JP" altLang="en-US" sz="1000" b="0">
              <a:solidFill>
                <a:srgbClr val="FF0000"/>
              </a:solidFill>
              <a:effectLst/>
              <a:latin typeface="HGPｺﾞｼｯｸE" panose="020B0900000000000000" pitchFamily="50" charset="-128"/>
              <a:ea typeface="HGPｺﾞｼｯｸE" panose="020B0900000000000000" pitchFamily="50" charset="-128"/>
            </a:rPr>
            <a:t>一致させること</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3</xdr:col>
      <xdr:colOff>1416845</xdr:colOff>
      <xdr:row>28</xdr:row>
      <xdr:rowOff>154781</xdr:rowOff>
    </xdr:from>
    <xdr:to>
      <xdr:col>5</xdr:col>
      <xdr:colOff>930551</xdr:colOff>
      <xdr:row>30</xdr:row>
      <xdr:rowOff>61950</xdr:rowOff>
    </xdr:to>
    <xdr:cxnSp macro="">
      <xdr:nvCxnSpPr>
        <xdr:cNvPr id="3" name="直線矢印コネクタ 2">
          <a:extLst>
            <a:ext uri="{FF2B5EF4-FFF2-40B4-BE49-F238E27FC236}">
              <a16:creationId xmlns:a16="http://schemas.microsoft.com/office/drawing/2014/main" id="{3104ECBE-DFB8-4638-BC8D-388B9FC1AB75}"/>
            </a:ext>
          </a:extLst>
        </xdr:cNvPr>
        <xdr:cNvCxnSpPr/>
      </xdr:nvCxnSpPr>
      <xdr:spPr>
        <a:xfrm flipH="1" flipV="1">
          <a:off x="3988595" y="6215062"/>
          <a:ext cx="2395019" cy="335794"/>
        </a:xfrm>
        <a:prstGeom prst="straightConnector1">
          <a:avLst/>
        </a:prstGeom>
        <a:ln>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4</xdr:col>
      <xdr:colOff>81685</xdr:colOff>
      <xdr:row>30</xdr:row>
      <xdr:rowOff>73530</xdr:rowOff>
    </xdr:from>
    <xdr:to>
      <xdr:col>5</xdr:col>
      <xdr:colOff>935219</xdr:colOff>
      <xdr:row>35</xdr:row>
      <xdr:rowOff>176913</xdr:rowOff>
    </xdr:to>
    <xdr:cxnSp macro="">
      <xdr:nvCxnSpPr>
        <xdr:cNvPr id="4" name="直線矢印コネクタ 3">
          <a:extLst>
            <a:ext uri="{FF2B5EF4-FFF2-40B4-BE49-F238E27FC236}">
              <a16:creationId xmlns:a16="http://schemas.microsoft.com/office/drawing/2014/main" id="{6C5C2FC2-7DE2-4A03-8DDD-0BA7D456F916}"/>
            </a:ext>
          </a:extLst>
        </xdr:cNvPr>
        <xdr:cNvCxnSpPr/>
      </xdr:nvCxnSpPr>
      <xdr:spPr>
        <a:xfrm flipH="1">
          <a:off x="4094091" y="6562436"/>
          <a:ext cx="2294191" cy="1198758"/>
        </a:xfrm>
        <a:prstGeom prst="straightConnector1">
          <a:avLst/>
        </a:prstGeom>
        <a:ln>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4</xdr:col>
      <xdr:colOff>502373</xdr:colOff>
      <xdr:row>35</xdr:row>
      <xdr:rowOff>7144</xdr:rowOff>
    </xdr:from>
    <xdr:to>
      <xdr:col>6</xdr:col>
      <xdr:colOff>984828</xdr:colOff>
      <xdr:row>36</xdr:row>
      <xdr:rowOff>128298</xdr:rowOff>
    </xdr:to>
    <xdr:sp macro="" textlink="">
      <xdr:nvSpPr>
        <xdr:cNvPr id="5" name="正方形/長方形 4">
          <a:extLst>
            <a:ext uri="{FF2B5EF4-FFF2-40B4-BE49-F238E27FC236}">
              <a16:creationId xmlns:a16="http://schemas.microsoft.com/office/drawing/2014/main" id="{9BABF8E3-0B8A-4835-940C-8BB9737250A5}"/>
            </a:ext>
          </a:extLst>
        </xdr:cNvPr>
        <xdr:cNvSpPr/>
      </xdr:nvSpPr>
      <xdr:spPr>
        <a:xfrm>
          <a:off x="4514779" y="7591425"/>
          <a:ext cx="3363768" cy="34737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ct val="120000"/>
            </a:lnSpc>
          </a:pPr>
          <a:r>
            <a:rPr lang="ja-JP" altLang="en-US" sz="1000" b="0">
              <a:solidFill>
                <a:srgbClr val="FF0000"/>
              </a:solidFill>
              <a:effectLst/>
              <a:latin typeface="HGPｺﾞｼｯｸE" panose="020B0900000000000000" pitchFamily="50" charset="-128"/>
              <a:ea typeface="HGPｺﾞｼｯｸE" panose="020B0900000000000000" pitchFamily="50" charset="-128"/>
            </a:rPr>
            <a:t>共同申請の場合、共同申請者の負担額は「その他」に記入</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26</xdr:col>
      <xdr:colOff>68634</xdr:colOff>
      <xdr:row>0</xdr:row>
      <xdr:rowOff>237186</xdr:rowOff>
    </xdr:from>
    <xdr:ext cx="3601627" cy="642484"/>
    <xdr:sp macro="" textlink="">
      <xdr:nvSpPr>
        <xdr:cNvPr id="12" name="正方形/長方形 11">
          <a:extLst>
            <a:ext uri="{FF2B5EF4-FFF2-40B4-BE49-F238E27FC236}">
              <a16:creationId xmlns:a16="http://schemas.microsoft.com/office/drawing/2014/main" id="{00000000-0008-0000-1100-00000C000000}"/>
            </a:ext>
          </a:extLst>
        </xdr:cNvPr>
        <xdr:cNvSpPr/>
      </xdr:nvSpPr>
      <xdr:spPr>
        <a:xfrm>
          <a:off x="9625384" y="237186"/>
          <a:ext cx="3601627" cy="642484"/>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助成対象経費</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(14)</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その他</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本事業で交付申請を行う</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経費のページのみ記入及び</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26</xdr:col>
      <xdr:colOff>53990</xdr:colOff>
      <xdr:row>21</xdr:row>
      <xdr:rowOff>312680</xdr:rowOff>
    </xdr:from>
    <xdr:ext cx="2376000" cy="1926168"/>
    <xdr:sp macro="" textlink="">
      <xdr:nvSpPr>
        <xdr:cNvPr id="13" name="正方形/長方形 12">
          <a:extLst>
            <a:ext uri="{FF2B5EF4-FFF2-40B4-BE49-F238E27FC236}">
              <a16:creationId xmlns:a16="http://schemas.microsoft.com/office/drawing/2014/main" id="{00000000-0008-0000-1100-00000D000000}"/>
            </a:ext>
          </a:extLst>
        </xdr:cNvPr>
        <xdr:cNvSpPr/>
      </xdr:nvSpPr>
      <xdr:spPr>
        <a:xfrm>
          <a:off x="9610740" y="8075555"/>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137578</xdr:colOff>
      <xdr:row>7</xdr:row>
      <xdr:rowOff>291956</xdr:rowOff>
    </xdr:from>
    <xdr:to>
      <xdr:col>27</xdr:col>
      <xdr:colOff>72765</xdr:colOff>
      <xdr:row>7</xdr:row>
      <xdr:rowOff>291957</xdr:rowOff>
    </xdr:to>
    <xdr:cxnSp macro="">
      <xdr:nvCxnSpPr>
        <xdr:cNvPr id="14" name="直線矢印コネクタ 13">
          <a:extLst>
            <a:ext uri="{FF2B5EF4-FFF2-40B4-BE49-F238E27FC236}">
              <a16:creationId xmlns:a16="http://schemas.microsoft.com/office/drawing/2014/main" id="{00000000-0008-0000-1100-00000E000000}"/>
            </a:ext>
          </a:extLst>
        </xdr:cNvPr>
        <xdr:cNvCxnSpPr/>
      </xdr:nvCxnSpPr>
      <xdr:spPr>
        <a:xfrm flipH="1">
          <a:off x="6916203" y="1696894"/>
          <a:ext cx="2880000" cy="1"/>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26</xdr:col>
      <xdr:colOff>80984</xdr:colOff>
      <xdr:row>6</xdr:row>
      <xdr:rowOff>146002</xdr:rowOff>
    </xdr:from>
    <xdr:ext cx="4550274" cy="642484"/>
    <xdr:sp macro="" textlink="">
      <xdr:nvSpPr>
        <xdr:cNvPr id="15" name="正方形/長方形 14">
          <a:extLst>
            <a:ext uri="{FF2B5EF4-FFF2-40B4-BE49-F238E27FC236}">
              <a16:creationId xmlns:a16="http://schemas.microsoft.com/office/drawing/2014/main" id="{00000000-0008-0000-1100-00000F000000}"/>
            </a:ext>
          </a:extLst>
        </xdr:cNvPr>
        <xdr:cNvSpPr/>
      </xdr:nvSpPr>
      <xdr:spPr>
        <a:xfrm>
          <a:off x="9661547" y="1384252"/>
          <a:ext cx="4550274"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26</xdr:col>
      <xdr:colOff>74633</xdr:colOff>
      <xdr:row>10</xdr:row>
      <xdr:rowOff>338183</xdr:rowOff>
    </xdr:from>
    <xdr:ext cx="5629900" cy="3760004"/>
    <xdr:sp macro="" textlink="">
      <xdr:nvSpPr>
        <xdr:cNvPr id="16" name="正方形/長方形 15">
          <a:extLst>
            <a:ext uri="{FF2B5EF4-FFF2-40B4-BE49-F238E27FC236}">
              <a16:creationId xmlns:a16="http://schemas.microsoft.com/office/drawing/2014/main" id="{00000000-0008-0000-1100-000010000000}"/>
            </a:ext>
          </a:extLst>
        </xdr:cNvPr>
        <xdr:cNvSpPr/>
      </xdr:nvSpPr>
      <xdr:spPr>
        <a:xfrm>
          <a:off x="9682977" y="3267121"/>
          <a:ext cx="5629900" cy="376000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endParaRPr kumimoji="0"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製品・サービスの開発・改良に直接使用し消費される原料、材料、副資材及び構成部品等の購入に要する経費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［例：鋼材、機械部品、電気部品、化学薬品、試験用部品等］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試作品の一部として構成または組み込まれる部品等は、原材料・副資材とみなし、本経費区分に計上してください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。ただし、組み込まれる部品等の製作を外部に委託・外注する場合は、委託・外注費に計上してください。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購入する原材料等の数量は助成事業中に使い切る必要最小限にしてください。助成事業終了時点での未使用残存品は助成対象となりません。開発中に生じた仕損じ品やテストピース等を助成対象経費として計上する場合は、保管しておく必要があり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残量や使用履歴がわかる書類（受払簿）を作成し、購入する原材料等を適切に管理してください。消滅等により原材料等が後に確認できない場合は、使用状況に合わせて写真を撮影しておいてください。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a:t>
          </a:r>
          <a:r>
            <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企業</a:t>
          </a:r>
          <a:r>
            <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専用仕様の特注部品を使用する場合は、委託・外注費となります</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xdr:col>
      <xdr:colOff>206375</xdr:colOff>
      <xdr:row>11</xdr:row>
      <xdr:rowOff>401542</xdr:rowOff>
    </xdr:from>
    <xdr:ext cx="1029367" cy="815475"/>
    <xdr:sp macro="" textlink="">
      <xdr:nvSpPr>
        <xdr:cNvPr id="2" name="正方形/長方形 1">
          <a:extLst>
            <a:ext uri="{FF2B5EF4-FFF2-40B4-BE49-F238E27FC236}">
              <a16:creationId xmlns:a16="http://schemas.microsoft.com/office/drawing/2014/main" id="{ED1A29FF-9400-4EDF-BAA9-8CF29886790A}"/>
            </a:ext>
          </a:extLst>
        </xdr:cNvPr>
        <xdr:cNvSpPr/>
      </xdr:nvSpPr>
      <xdr:spPr>
        <a:xfrm>
          <a:off x="692150" y="3849592"/>
          <a:ext cx="1029367" cy="81547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大きさ、材質、規格等を記入してください。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721059</xdr:colOff>
      <xdr:row>11</xdr:row>
      <xdr:rowOff>7938</xdr:rowOff>
    </xdr:from>
    <xdr:ext cx="358441" cy="393604"/>
    <xdr:cxnSp macro="">
      <xdr:nvCxnSpPr>
        <xdr:cNvPr id="3" name="直線矢印コネクタ 2">
          <a:extLst>
            <a:ext uri="{FF2B5EF4-FFF2-40B4-BE49-F238E27FC236}">
              <a16:creationId xmlns:a16="http://schemas.microsoft.com/office/drawing/2014/main" id="{A50FDE6A-8667-4738-B940-D2CE2842C0D5}"/>
            </a:ext>
          </a:extLst>
        </xdr:cNvPr>
        <xdr:cNvCxnSpPr>
          <a:stCxn id="2" idx="0"/>
        </xdr:cNvCxnSpPr>
      </xdr:nvCxnSpPr>
      <xdr:spPr>
        <a:xfrm flipV="1">
          <a:off x="1206834" y="3459163"/>
          <a:ext cx="358441" cy="3936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297656</xdr:colOff>
      <xdr:row>10</xdr:row>
      <xdr:rowOff>428626</xdr:rowOff>
    </xdr:from>
    <xdr:ext cx="63266" cy="485116"/>
    <xdr:cxnSp macro="">
      <xdr:nvCxnSpPr>
        <xdr:cNvPr id="4" name="直線矢印コネクタ 3">
          <a:extLst>
            <a:ext uri="{FF2B5EF4-FFF2-40B4-BE49-F238E27FC236}">
              <a16:creationId xmlns:a16="http://schemas.microsoft.com/office/drawing/2014/main" id="{1BBFA4E2-984B-486D-9953-05D2E269A648}"/>
            </a:ext>
          </a:extLst>
        </xdr:cNvPr>
        <xdr:cNvCxnSpPr>
          <a:stCxn id="6" idx="0"/>
        </xdr:cNvCxnSpPr>
      </xdr:nvCxnSpPr>
      <xdr:spPr>
        <a:xfrm flipV="1">
          <a:off x="2504281" y="3425826"/>
          <a:ext cx="63266" cy="48511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150815</xdr:colOff>
      <xdr:row>11</xdr:row>
      <xdr:rowOff>15874</xdr:rowOff>
    </xdr:from>
    <xdr:ext cx="255080" cy="489321"/>
    <xdr:cxnSp macro="">
      <xdr:nvCxnSpPr>
        <xdr:cNvPr id="5" name="直線矢印コネクタ 4">
          <a:extLst>
            <a:ext uri="{FF2B5EF4-FFF2-40B4-BE49-F238E27FC236}">
              <a16:creationId xmlns:a16="http://schemas.microsoft.com/office/drawing/2014/main" id="{028F6A1C-F65A-4034-826E-CD1E8EE40EA2}"/>
            </a:ext>
          </a:extLst>
        </xdr:cNvPr>
        <xdr:cNvCxnSpPr>
          <a:stCxn id="7" idx="0"/>
        </xdr:cNvCxnSpPr>
      </xdr:nvCxnSpPr>
      <xdr:spPr>
        <a:xfrm flipH="1" flipV="1">
          <a:off x="3713165" y="3460749"/>
          <a:ext cx="255080" cy="48932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436562</xdr:colOff>
      <xdr:row>12</xdr:row>
      <xdr:rowOff>24742</xdr:rowOff>
    </xdr:from>
    <xdr:ext cx="1214437" cy="816633"/>
    <xdr:sp macro="" textlink="">
      <xdr:nvSpPr>
        <xdr:cNvPr id="6" name="正方形/長方形 5">
          <a:extLst>
            <a:ext uri="{FF2B5EF4-FFF2-40B4-BE49-F238E27FC236}">
              <a16:creationId xmlns:a16="http://schemas.microsoft.com/office/drawing/2014/main" id="{2854C141-D36C-4E72-96A6-07703EEDC47C}"/>
            </a:ext>
          </a:extLst>
        </xdr:cNvPr>
        <xdr:cNvSpPr/>
      </xdr:nvSpPr>
      <xdr:spPr>
        <a:xfrm>
          <a:off x="1893887" y="3923642"/>
          <a:ext cx="1214437" cy="81663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・○○部に組込</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・試験用</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63500</xdr:colOff>
      <xdr:row>12</xdr:row>
      <xdr:rowOff>60695</xdr:rowOff>
    </xdr:from>
    <xdr:ext cx="1383289" cy="947368"/>
    <xdr:sp macro="" textlink="">
      <xdr:nvSpPr>
        <xdr:cNvPr id="7" name="正方形/長方形 6">
          <a:extLst>
            <a:ext uri="{FF2B5EF4-FFF2-40B4-BE49-F238E27FC236}">
              <a16:creationId xmlns:a16="http://schemas.microsoft.com/office/drawing/2014/main" id="{3FDDCC22-756B-4413-920A-7BC45FEC29A8}"/>
            </a:ext>
          </a:extLst>
        </xdr:cNvPr>
        <xdr:cNvSpPr/>
      </xdr:nvSpPr>
      <xdr:spPr>
        <a:xfrm>
          <a:off x="3276600" y="3959595"/>
          <a:ext cx="1383289" cy="94736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392906</xdr:colOff>
      <xdr:row>11</xdr:row>
      <xdr:rowOff>328471</xdr:rowOff>
    </xdr:from>
    <xdr:ext cx="895683" cy="573368"/>
    <xdr:sp macro="" textlink="">
      <xdr:nvSpPr>
        <xdr:cNvPr id="9" name="正方形/長方形 8">
          <a:extLst>
            <a:ext uri="{FF2B5EF4-FFF2-40B4-BE49-F238E27FC236}">
              <a16:creationId xmlns:a16="http://schemas.microsoft.com/office/drawing/2014/main" id="{0C8D3053-A9B9-4B6B-A425-D7DAA366B548}"/>
            </a:ext>
          </a:extLst>
        </xdr:cNvPr>
        <xdr:cNvSpPr/>
      </xdr:nvSpPr>
      <xdr:spPr>
        <a:xfrm>
          <a:off x="5155406" y="3555065"/>
          <a:ext cx="895683" cy="57336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571407</xdr:colOff>
      <xdr:row>11</xdr:row>
      <xdr:rowOff>363021</xdr:rowOff>
    </xdr:from>
    <xdr:ext cx="2034335" cy="1126196"/>
    <xdr:sp macro="" textlink="">
      <xdr:nvSpPr>
        <xdr:cNvPr id="10" name="正方形/長方形 9">
          <a:extLst>
            <a:ext uri="{FF2B5EF4-FFF2-40B4-BE49-F238E27FC236}">
              <a16:creationId xmlns:a16="http://schemas.microsoft.com/office/drawing/2014/main" id="{6EB345E5-64B5-437D-8F36-040791B04FBF}"/>
            </a:ext>
          </a:extLst>
        </xdr:cNvPr>
        <xdr:cNvSpPr/>
      </xdr:nvSpPr>
      <xdr:spPr>
        <a:xfrm>
          <a:off x="6143532" y="3589615"/>
          <a:ext cx="2034335" cy="112619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572202</xdr:colOff>
      <xdr:row>11</xdr:row>
      <xdr:rowOff>59531</xdr:rowOff>
    </xdr:from>
    <xdr:ext cx="268546" cy="268940"/>
    <xdr:cxnSp macro="">
      <xdr:nvCxnSpPr>
        <xdr:cNvPr id="11" name="直線矢印コネクタ 10">
          <a:extLst>
            <a:ext uri="{FF2B5EF4-FFF2-40B4-BE49-F238E27FC236}">
              <a16:creationId xmlns:a16="http://schemas.microsoft.com/office/drawing/2014/main" id="{7FE42426-9A3D-4A79-A047-453C034E32AD}"/>
            </a:ext>
          </a:extLst>
        </xdr:cNvPr>
        <xdr:cNvCxnSpPr>
          <a:stCxn id="9" idx="0"/>
        </xdr:cNvCxnSpPr>
      </xdr:nvCxnSpPr>
      <xdr:spPr>
        <a:xfrm flipH="1" flipV="1">
          <a:off x="5334702" y="3286125"/>
          <a:ext cx="268546" cy="26894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314186</xdr:colOff>
      <xdr:row>11</xdr:row>
      <xdr:rowOff>68405</xdr:rowOff>
    </xdr:from>
    <xdr:ext cx="459208" cy="294616"/>
    <xdr:cxnSp macro="">
      <xdr:nvCxnSpPr>
        <xdr:cNvPr id="17" name="直線矢印コネクタ 16">
          <a:extLst>
            <a:ext uri="{FF2B5EF4-FFF2-40B4-BE49-F238E27FC236}">
              <a16:creationId xmlns:a16="http://schemas.microsoft.com/office/drawing/2014/main" id="{653924BE-C1B8-4706-9543-D84611E7ECBA}"/>
            </a:ext>
          </a:extLst>
        </xdr:cNvPr>
        <xdr:cNvCxnSpPr>
          <a:stCxn id="10" idx="0"/>
        </xdr:cNvCxnSpPr>
      </xdr:nvCxnSpPr>
      <xdr:spPr>
        <a:xfrm flipH="1" flipV="1">
          <a:off x="6695936" y="3294999"/>
          <a:ext cx="459208" cy="29461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33504</xdr:colOff>
      <xdr:row>11</xdr:row>
      <xdr:rowOff>59531</xdr:rowOff>
    </xdr:from>
    <xdr:ext cx="224512" cy="268940"/>
    <xdr:cxnSp macro="">
      <xdr:nvCxnSpPr>
        <xdr:cNvPr id="18" name="直線矢印コネクタ 17">
          <a:extLst>
            <a:ext uri="{FF2B5EF4-FFF2-40B4-BE49-F238E27FC236}">
              <a16:creationId xmlns:a16="http://schemas.microsoft.com/office/drawing/2014/main" id="{4410C5D9-241D-459D-88DF-EC4D034C0F6D}"/>
            </a:ext>
          </a:extLst>
        </xdr:cNvPr>
        <xdr:cNvCxnSpPr>
          <a:stCxn id="9" idx="0"/>
        </xdr:cNvCxnSpPr>
      </xdr:nvCxnSpPr>
      <xdr:spPr>
        <a:xfrm flipV="1">
          <a:off x="5605629" y="3286125"/>
          <a:ext cx="224512" cy="26894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19.xml><?xml version="1.0" encoding="utf-8"?>
<xdr:wsDr xmlns:xdr="http://schemas.openxmlformats.org/drawingml/2006/spreadsheetDrawing" xmlns:a="http://schemas.openxmlformats.org/drawingml/2006/main">
  <xdr:oneCellAnchor>
    <xdr:from>
      <xdr:col>25</xdr:col>
      <xdr:colOff>82059</xdr:colOff>
      <xdr:row>0</xdr:row>
      <xdr:rowOff>122016</xdr:rowOff>
    </xdr:from>
    <xdr:ext cx="4359086" cy="825867"/>
    <xdr:sp macro="" textlink="">
      <xdr:nvSpPr>
        <xdr:cNvPr id="13" name="正方形/長方形 12">
          <a:extLst>
            <a:ext uri="{FF2B5EF4-FFF2-40B4-BE49-F238E27FC236}">
              <a16:creationId xmlns:a16="http://schemas.microsoft.com/office/drawing/2014/main" id="{00000000-0008-0000-1200-00000D000000}"/>
            </a:ext>
          </a:extLst>
        </xdr:cNvPr>
        <xdr:cNvSpPr/>
      </xdr:nvSpPr>
      <xdr:spPr>
        <a:xfrm>
          <a:off x="8925877" y="122016"/>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61748</xdr:colOff>
      <xdr:row>22</xdr:row>
      <xdr:rowOff>397942</xdr:rowOff>
    </xdr:from>
    <xdr:ext cx="2376000" cy="1926168"/>
    <xdr:sp macro="" textlink="">
      <xdr:nvSpPr>
        <xdr:cNvPr id="14" name="正方形/長方形 13">
          <a:extLst>
            <a:ext uri="{FF2B5EF4-FFF2-40B4-BE49-F238E27FC236}">
              <a16:creationId xmlns:a16="http://schemas.microsoft.com/office/drawing/2014/main" id="{00000000-0008-0000-1200-00000E000000}"/>
            </a:ext>
          </a:extLst>
        </xdr:cNvPr>
        <xdr:cNvSpPr/>
      </xdr:nvSpPr>
      <xdr:spPr>
        <a:xfrm>
          <a:off x="8905566" y="10003760"/>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103911</xdr:colOff>
      <xdr:row>6</xdr:row>
      <xdr:rowOff>399365</xdr:rowOff>
    </xdr:from>
    <xdr:to>
      <xdr:col>25</xdr:col>
      <xdr:colOff>72708</xdr:colOff>
      <xdr:row>6</xdr:row>
      <xdr:rowOff>399365</xdr:rowOff>
    </xdr:to>
    <xdr:cxnSp macro="">
      <xdr:nvCxnSpPr>
        <xdr:cNvPr id="15" name="直線矢印コネクタ 3">
          <a:extLst>
            <a:ext uri="{FF2B5EF4-FFF2-40B4-BE49-F238E27FC236}">
              <a16:creationId xmlns:a16="http://schemas.microsoft.com/office/drawing/2014/main" id="{00000000-0008-0000-1200-00000F000000}"/>
            </a:ext>
          </a:extLst>
        </xdr:cNvPr>
        <xdr:cNvCxnSpPr>
          <a:stCxn id="16" idx="1"/>
        </xdr:cNvCxnSpPr>
      </xdr:nvCxnSpPr>
      <xdr:spPr>
        <a:xfrm flipH="1">
          <a:off x="7033349" y="2304365"/>
          <a:ext cx="1826172"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25</xdr:col>
      <xdr:colOff>72708</xdr:colOff>
      <xdr:row>6</xdr:row>
      <xdr:rowOff>78123</xdr:rowOff>
    </xdr:from>
    <xdr:ext cx="4585657" cy="642484"/>
    <xdr:sp macro="" textlink="">
      <xdr:nvSpPr>
        <xdr:cNvPr id="16" name="正方形/長方形 15">
          <a:extLst>
            <a:ext uri="{FF2B5EF4-FFF2-40B4-BE49-F238E27FC236}">
              <a16:creationId xmlns:a16="http://schemas.microsoft.com/office/drawing/2014/main" id="{00000000-0008-0000-1200-000010000000}"/>
            </a:ext>
          </a:extLst>
        </xdr:cNvPr>
        <xdr:cNvSpPr/>
      </xdr:nvSpPr>
      <xdr:spPr>
        <a:xfrm>
          <a:off x="8916526" y="2017759"/>
          <a:ext cx="4585657"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82344</xdr:colOff>
      <xdr:row>11</xdr:row>
      <xdr:rowOff>307471</xdr:rowOff>
    </xdr:from>
    <xdr:ext cx="7767881" cy="3059940"/>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8926162" y="4960289"/>
          <a:ext cx="7767881" cy="305994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製品・サービスの開発・改良に直接使用する機械装置・工具器具備品等の購入、リース、レンタル及び据付等に要する経費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［例：試作品を製作するための試作金型、計測機械、測定装置、サーバ、ソフトウエア、クラウドサービス利用料等］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試作金型に係る費用は、委託・外注費ではなく本経費に含めてください</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割賦により調達した場合はすべての支払いが助成対象期間内に終了するものに限り助成対象となります。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生産・量産用の機械装置・工具器具備品費については（２）設備投資・事業環境整備フェーズの機械装置・工具器具備品費に計上してください。</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本経費として購入した機械装置・工具器具備品と同じものを、（２）設備投資・事業環境整備フェーズの機械装置・工具器具備品費で購入、レンタル及びリースの申請をすることはできません。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86355</xdr:colOff>
      <xdr:row>7</xdr:row>
      <xdr:rowOff>23005</xdr:rowOff>
    </xdr:from>
    <xdr:ext cx="4585657" cy="825867"/>
    <xdr:sp macro="" textlink="">
      <xdr:nvSpPr>
        <xdr:cNvPr id="18" name="正方形/長方形 17">
          <a:extLst>
            <a:ext uri="{FF2B5EF4-FFF2-40B4-BE49-F238E27FC236}">
              <a16:creationId xmlns:a16="http://schemas.microsoft.com/office/drawing/2014/main" id="{00000000-0008-0000-1200-000012000000}"/>
            </a:ext>
          </a:extLst>
        </xdr:cNvPr>
        <xdr:cNvSpPr/>
      </xdr:nvSpPr>
      <xdr:spPr>
        <a:xfrm>
          <a:off x="8930173" y="2874732"/>
          <a:ext cx="45856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81251</xdr:colOff>
      <xdr:row>9</xdr:row>
      <xdr:rowOff>183464</xdr:rowOff>
    </xdr:from>
    <xdr:ext cx="4884397" cy="825867"/>
    <xdr:sp macro="" textlink="">
      <xdr:nvSpPr>
        <xdr:cNvPr id="19" name="正方形/長方形 18">
          <a:extLst>
            <a:ext uri="{FF2B5EF4-FFF2-40B4-BE49-F238E27FC236}">
              <a16:creationId xmlns:a16="http://schemas.microsoft.com/office/drawing/2014/main" id="{00000000-0008-0000-1200-000013000000}"/>
            </a:ext>
          </a:extLst>
        </xdr:cNvPr>
        <xdr:cNvSpPr/>
      </xdr:nvSpPr>
      <xdr:spPr>
        <a:xfrm>
          <a:off x="8925069" y="3935737"/>
          <a:ext cx="488439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（２）機械装置・工具器具備品費は、試作開発・試験評価を助成対象としています。</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生産・量産用の機械装置・工具器具備品費</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）機械装置・工具器具備品費に計上してください。</a:t>
          </a:r>
        </a:p>
      </xdr:txBody>
    </xdr:sp>
    <xdr:clientData/>
  </xdr:oneCellAnchor>
  <xdr:oneCellAnchor>
    <xdr:from>
      <xdr:col>25</xdr:col>
      <xdr:colOff>72664</xdr:colOff>
      <xdr:row>18</xdr:row>
      <xdr:rowOff>420041</xdr:rowOff>
    </xdr:from>
    <xdr:ext cx="5830010" cy="1576137"/>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8916482" y="8224768"/>
          <a:ext cx="5830010"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リース、レンタルについて、助成対象期間外に係る経費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自企業以外に設置する機械装置・工具器具備品類に係る経費</a:t>
          </a:r>
        </a:p>
        <a:p>
          <a:pPr marL="54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（共同申請の場合はこの限りではない）</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xdr:txBody>
    </xdr:sp>
    <xdr:clientData/>
  </xdr:oneCellAnchor>
  <xdr:oneCellAnchor>
    <xdr:from>
      <xdr:col>7</xdr:col>
      <xdr:colOff>171356</xdr:colOff>
      <xdr:row>16</xdr:row>
      <xdr:rowOff>1351</xdr:rowOff>
    </xdr:from>
    <xdr:ext cx="2114644" cy="1387711"/>
    <xdr:sp macro="" textlink="">
      <xdr:nvSpPr>
        <xdr:cNvPr id="2" name="正方形/長方形 1">
          <a:extLst>
            <a:ext uri="{FF2B5EF4-FFF2-40B4-BE49-F238E27FC236}">
              <a16:creationId xmlns:a16="http://schemas.microsoft.com/office/drawing/2014/main" id="{00738076-39EA-4911-B8B4-CCC3F91DBA45}"/>
            </a:ext>
          </a:extLst>
        </xdr:cNvPr>
        <xdr:cNvSpPr/>
      </xdr:nvSpPr>
      <xdr:spPr>
        <a:xfrm>
          <a:off x="3962306" y="6830776"/>
          <a:ext cx="2114644" cy="138771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１件あたりの単価が税抜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万円以上の購入品の場合は、購入計画書を記入してください。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併せて原則２者以上の見積書を提出してください。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79375</xdr:colOff>
      <xdr:row>13</xdr:row>
      <xdr:rowOff>395940</xdr:rowOff>
    </xdr:from>
    <xdr:ext cx="1457159" cy="941294"/>
    <xdr:sp macro="" textlink="">
      <xdr:nvSpPr>
        <xdr:cNvPr id="3" name="正方形/長方形 2">
          <a:extLst>
            <a:ext uri="{FF2B5EF4-FFF2-40B4-BE49-F238E27FC236}">
              <a16:creationId xmlns:a16="http://schemas.microsoft.com/office/drawing/2014/main" id="{900AE9A5-9048-4DA5-833E-1E170B09E14D}"/>
            </a:ext>
          </a:extLst>
        </xdr:cNvPr>
        <xdr:cNvSpPr/>
      </xdr:nvSpPr>
      <xdr:spPr>
        <a:xfrm>
          <a:off x="511175" y="5879165"/>
          <a:ext cx="1457159" cy="94129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生産・量産用の機械装置等に係る経費は計上できません。</a:t>
          </a:r>
        </a:p>
      </xdr:txBody>
    </xdr:sp>
    <xdr:clientData/>
  </xdr:oneCellAnchor>
  <xdr:oneCellAnchor>
    <xdr:from>
      <xdr:col>2</xdr:col>
      <xdr:colOff>64901</xdr:colOff>
      <xdr:row>12</xdr:row>
      <xdr:rowOff>94781</xdr:rowOff>
    </xdr:from>
    <xdr:ext cx="775369" cy="641684"/>
    <xdr:sp macro="" textlink="">
      <xdr:nvSpPr>
        <xdr:cNvPr id="4" name="正方形/長方形 3">
          <a:extLst>
            <a:ext uri="{FF2B5EF4-FFF2-40B4-BE49-F238E27FC236}">
              <a16:creationId xmlns:a16="http://schemas.microsoft.com/office/drawing/2014/main" id="{34C58B91-E5C9-4DD8-93DC-EABE72274A7C}"/>
            </a:ext>
          </a:extLst>
        </xdr:cNvPr>
        <xdr:cNvSpPr/>
      </xdr:nvSpPr>
      <xdr:spPr>
        <a:xfrm>
          <a:off x="1496826" y="5133506"/>
          <a:ext cx="775369" cy="6416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○○加工</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500063</xdr:colOff>
      <xdr:row>16</xdr:row>
      <xdr:rowOff>80774</xdr:rowOff>
    </xdr:from>
    <xdr:ext cx="2913062" cy="1316226"/>
    <xdr:sp macro="" textlink="">
      <xdr:nvSpPr>
        <xdr:cNvPr id="5" name="正方形/長方形 4">
          <a:extLst>
            <a:ext uri="{FF2B5EF4-FFF2-40B4-BE49-F238E27FC236}">
              <a16:creationId xmlns:a16="http://schemas.microsoft.com/office/drawing/2014/main" id="{5109F164-5912-465D-B564-19787100410B}"/>
            </a:ext>
          </a:extLst>
        </xdr:cNvPr>
        <xdr:cNvSpPr/>
      </xdr:nvSpPr>
      <xdr:spPr>
        <a:xfrm>
          <a:off x="931863" y="6913374"/>
          <a:ext cx="2913062" cy="131622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調達方法が「購入」の場合は記入不要です。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リース・レンタル月数（数字）のみ記入してください。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（例）リース・レンタル月数１年３ヶ月（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ヶ月）の場合→「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333843</xdr:colOff>
      <xdr:row>11</xdr:row>
      <xdr:rowOff>309094</xdr:rowOff>
    </xdr:from>
    <xdr:ext cx="1340970" cy="849781"/>
    <xdr:sp macro="" textlink="">
      <xdr:nvSpPr>
        <xdr:cNvPr id="6" name="正方形/長方形 5">
          <a:extLst>
            <a:ext uri="{FF2B5EF4-FFF2-40B4-BE49-F238E27FC236}">
              <a16:creationId xmlns:a16="http://schemas.microsoft.com/office/drawing/2014/main" id="{E35FEF1D-E52E-4A81-8F5D-4CDDCE57E027}"/>
            </a:ext>
          </a:extLst>
        </xdr:cNvPr>
        <xdr:cNvSpPr/>
      </xdr:nvSpPr>
      <xdr:spPr>
        <a:xfrm>
          <a:off x="3111968" y="4903319"/>
          <a:ext cx="1340970" cy="84978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579438</xdr:colOff>
      <xdr:row>11</xdr:row>
      <xdr:rowOff>113459</xdr:rowOff>
    </xdr:from>
    <xdr:ext cx="228517" cy="1171481"/>
    <xdr:cxnSp macro="">
      <xdr:nvCxnSpPr>
        <xdr:cNvPr id="7" name="直線矢印コネクタ 6">
          <a:extLst>
            <a:ext uri="{FF2B5EF4-FFF2-40B4-BE49-F238E27FC236}">
              <a16:creationId xmlns:a16="http://schemas.microsoft.com/office/drawing/2014/main" id="{15B2A9CF-9E1E-492D-B3ED-29BAB059930E}"/>
            </a:ext>
          </a:extLst>
        </xdr:cNvPr>
        <xdr:cNvCxnSpPr>
          <a:stCxn id="3" idx="0"/>
        </xdr:cNvCxnSpPr>
      </xdr:nvCxnSpPr>
      <xdr:spPr>
        <a:xfrm flipH="1" flipV="1">
          <a:off x="1011238" y="4704509"/>
          <a:ext cx="228517" cy="117148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438430</xdr:colOff>
      <xdr:row>11</xdr:row>
      <xdr:rowOff>38752</xdr:rowOff>
    </xdr:from>
    <xdr:ext cx="14156" cy="500529"/>
    <xdr:cxnSp macro="">
      <xdr:nvCxnSpPr>
        <xdr:cNvPr id="8" name="直線矢印コネクタ 7">
          <a:extLst>
            <a:ext uri="{FF2B5EF4-FFF2-40B4-BE49-F238E27FC236}">
              <a16:creationId xmlns:a16="http://schemas.microsoft.com/office/drawing/2014/main" id="{AD714A35-A5E0-4027-8908-521E79F182A5}"/>
            </a:ext>
          </a:extLst>
        </xdr:cNvPr>
        <xdr:cNvCxnSpPr>
          <a:stCxn id="4" idx="0"/>
        </xdr:cNvCxnSpPr>
      </xdr:nvCxnSpPr>
      <xdr:spPr>
        <a:xfrm flipH="1" flipV="1">
          <a:off x="1867180" y="4629802"/>
          <a:ext cx="14156" cy="50052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956469</xdr:colOff>
      <xdr:row>11</xdr:row>
      <xdr:rowOff>47625</xdr:rowOff>
    </xdr:from>
    <xdr:ext cx="615156" cy="2255649"/>
    <xdr:cxnSp macro="">
      <xdr:nvCxnSpPr>
        <xdr:cNvPr id="9" name="直線矢印コネクタ 8">
          <a:extLst>
            <a:ext uri="{FF2B5EF4-FFF2-40B4-BE49-F238E27FC236}">
              <a16:creationId xmlns:a16="http://schemas.microsoft.com/office/drawing/2014/main" id="{06BD32D2-9007-4BFE-8DB7-0EA19C63FA1F}"/>
            </a:ext>
          </a:extLst>
        </xdr:cNvPr>
        <xdr:cNvCxnSpPr>
          <a:stCxn id="5" idx="0"/>
        </xdr:cNvCxnSpPr>
      </xdr:nvCxnSpPr>
      <xdr:spPr>
        <a:xfrm flipV="1">
          <a:off x="2388394" y="4635500"/>
          <a:ext cx="615156" cy="225564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317500</xdr:colOff>
      <xdr:row>11</xdr:row>
      <xdr:rowOff>7937</xdr:rowOff>
    </xdr:from>
    <xdr:ext cx="337578" cy="301157"/>
    <xdr:cxnSp macro="">
      <xdr:nvCxnSpPr>
        <xdr:cNvPr id="10" name="直線矢印コネクタ 9">
          <a:extLst>
            <a:ext uri="{FF2B5EF4-FFF2-40B4-BE49-F238E27FC236}">
              <a16:creationId xmlns:a16="http://schemas.microsoft.com/office/drawing/2014/main" id="{0A42749E-54D6-4658-A5EF-E6751CFB6216}"/>
            </a:ext>
          </a:extLst>
        </xdr:cNvPr>
        <xdr:cNvCxnSpPr>
          <a:stCxn id="6" idx="0"/>
        </xdr:cNvCxnSpPr>
      </xdr:nvCxnSpPr>
      <xdr:spPr>
        <a:xfrm flipH="1" flipV="1">
          <a:off x="3448050" y="4602162"/>
          <a:ext cx="337578" cy="30115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368394</xdr:colOff>
      <xdr:row>11</xdr:row>
      <xdr:rowOff>23813</xdr:rowOff>
    </xdr:from>
    <xdr:ext cx="317573" cy="309561"/>
    <xdr:cxnSp macro="">
      <xdr:nvCxnSpPr>
        <xdr:cNvPr id="11" name="直線矢印コネクタ 10">
          <a:extLst>
            <a:ext uri="{FF2B5EF4-FFF2-40B4-BE49-F238E27FC236}">
              <a16:creationId xmlns:a16="http://schemas.microsoft.com/office/drawing/2014/main" id="{2F8382E2-CA65-4E83-AB55-BFADA57F157C}"/>
            </a:ext>
          </a:extLst>
        </xdr:cNvPr>
        <xdr:cNvCxnSpPr>
          <a:stCxn id="22" idx="0"/>
        </xdr:cNvCxnSpPr>
      </xdr:nvCxnSpPr>
      <xdr:spPr>
        <a:xfrm flipH="1" flipV="1">
          <a:off x="4905469" y="4618038"/>
          <a:ext cx="317573" cy="30956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35092</xdr:colOff>
      <xdr:row>11</xdr:row>
      <xdr:rowOff>38753</xdr:rowOff>
    </xdr:from>
    <xdr:ext cx="317426" cy="294621"/>
    <xdr:cxnSp macro="">
      <xdr:nvCxnSpPr>
        <xdr:cNvPr id="12" name="直線矢印コネクタ 11">
          <a:extLst>
            <a:ext uri="{FF2B5EF4-FFF2-40B4-BE49-F238E27FC236}">
              <a16:creationId xmlns:a16="http://schemas.microsoft.com/office/drawing/2014/main" id="{C3C67247-342A-4188-BF0E-B0009064833E}"/>
            </a:ext>
          </a:extLst>
        </xdr:cNvPr>
        <xdr:cNvCxnSpPr>
          <a:stCxn id="22" idx="0"/>
        </xdr:cNvCxnSpPr>
      </xdr:nvCxnSpPr>
      <xdr:spPr>
        <a:xfrm flipV="1">
          <a:off x="5226217" y="4629803"/>
          <a:ext cx="317426" cy="29462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658813</xdr:colOff>
      <xdr:row>11</xdr:row>
      <xdr:rowOff>15875</xdr:rowOff>
    </xdr:from>
    <xdr:ext cx="569865" cy="2207976"/>
    <xdr:cxnSp macro="">
      <xdr:nvCxnSpPr>
        <xdr:cNvPr id="21" name="直線矢印コネクタ 20">
          <a:extLst>
            <a:ext uri="{FF2B5EF4-FFF2-40B4-BE49-F238E27FC236}">
              <a16:creationId xmlns:a16="http://schemas.microsoft.com/office/drawing/2014/main" id="{6FAFBBE0-B609-49CE-AB75-84C3F28D0FBC}"/>
            </a:ext>
          </a:extLst>
        </xdr:cNvPr>
        <xdr:cNvCxnSpPr>
          <a:stCxn id="2" idx="0"/>
        </xdr:cNvCxnSpPr>
      </xdr:nvCxnSpPr>
      <xdr:spPr>
        <a:xfrm flipH="1" flipV="1">
          <a:off x="4446588" y="4606925"/>
          <a:ext cx="569865" cy="220797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238125</xdr:colOff>
      <xdr:row>11</xdr:row>
      <xdr:rowOff>333374</xdr:rowOff>
    </xdr:from>
    <xdr:ext cx="895683" cy="560294"/>
    <xdr:sp macro="" textlink="">
      <xdr:nvSpPr>
        <xdr:cNvPr id="22" name="正方形/長方形 21">
          <a:extLst>
            <a:ext uri="{FF2B5EF4-FFF2-40B4-BE49-F238E27FC236}">
              <a16:creationId xmlns:a16="http://schemas.microsoft.com/office/drawing/2014/main" id="{7D626381-9045-47E7-8898-AD81086EC9BF}"/>
            </a:ext>
          </a:extLst>
        </xdr:cNvPr>
        <xdr:cNvSpPr/>
      </xdr:nvSpPr>
      <xdr:spPr>
        <a:xfrm>
          <a:off x="4768850" y="4927599"/>
          <a:ext cx="895683" cy="56029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10</xdr:col>
      <xdr:colOff>209410</xdr:colOff>
      <xdr:row>11</xdr:row>
      <xdr:rowOff>47625</xdr:rowOff>
    </xdr:from>
    <xdr:ext cx="227152" cy="960437"/>
    <xdr:cxnSp macro="">
      <xdr:nvCxnSpPr>
        <xdr:cNvPr id="23" name="直線矢印コネクタ 22">
          <a:extLst>
            <a:ext uri="{FF2B5EF4-FFF2-40B4-BE49-F238E27FC236}">
              <a16:creationId xmlns:a16="http://schemas.microsoft.com/office/drawing/2014/main" id="{BF82962C-9DC8-48AB-B869-10339890ED14}"/>
            </a:ext>
          </a:extLst>
        </xdr:cNvPr>
        <xdr:cNvCxnSpPr/>
      </xdr:nvCxnSpPr>
      <xdr:spPr>
        <a:xfrm flipV="1">
          <a:off x="6076810" y="4635500"/>
          <a:ext cx="227152" cy="9604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423231</xdr:colOff>
      <xdr:row>18</xdr:row>
      <xdr:rowOff>158980</xdr:rowOff>
    </xdr:from>
    <xdr:ext cx="5766707" cy="1559401"/>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047686" y="6947707"/>
          <a:ext cx="5766707" cy="1559401"/>
        </a:xfrm>
        <a:prstGeom prst="rect">
          <a:avLst/>
        </a:prstGeom>
        <a:solidFill>
          <a:srgbClr val="FFFFE7"/>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・情報通信業のうち、「ソフトウエア業、情報処理サービス」は、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大分類で「製造業その他」を選択し、中分類で「</a:t>
          </a:r>
          <a:r>
            <a:rPr kumimoji="1" lang="en-US" altLang="ja-JP" sz="1100" b="0">
              <a:latin typeface="ＭＳ Ｐゴシック" panose="020B0600070205080204" pitchFamily="50" charset="-128"/>
              <a:ea typeface="ＭＳ Ｐゴシック" panose="020B0600070205080204" pitchFamily="50" charset="-128"/>
            </a:rPr>
            <a:t>39.</a:t>
          </a:r>
          <a:r>
            <a:rPr kumimoji="1" lang="ja-JP" altLang="en-US" sz="1100" b="0">
              <a:latin typeface="ＭＳ Ｐゴシック" panose="020B0600070205080204" pitchFamily="50" charset="-128"/>
              <a:ea typeface="ＭＳ Ｐゴシック" panose="020B0600070205080204" pitchFamily="50" charset="-128"/>
            </a:rPr>
            <a:t>情報サービス業</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ソフトウェア業、</a:t>
          </a:r>
          <a:r>
            <a:rPr kumimoji="1" lang="ja-JP" altLang="en-US" sz="1100" b="1">
              <a:latin typeface="ＭＳ Ｐゴシック" panose="020B0600070205080204" pitchFamily="50" charset="-128"/>
              <a:ea typeface="ＭＳ Ｐゴシック" panose="020B0600070205080204" pitchFamily="50" charset="-128"/>
            </a:rPr>
            <a:t>情報処理・提供サービス業含む</a:t>
          </a:r>
          <a:r>
            <a:rPr kumimoji="1" lang="ja-JP" altLang="en-US" sz="1100" b="0">
              <a:latin typeface="ＭＳ Ｐゴシック" panose="020B0600070205080204" pitchFamily="50" charset="-128"/>
              <a:ea typeface="ＭＳ Ｐゴシック" panose="020B0600070205080204" pitchFamily="50" charset="-128"/>
            </a:rPr>
            <a:t>」を選択してください。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情報通信業のうち、</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「インターネット附随サービス業」は</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大分類で「製造業その他」を選択</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し、中分類で当該業種分類を選択してください。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latin typeface="ＭＳ Ｐゴシック" panose="020B0600070205080204" pitchFamily="50" charset="-128"/>
              <a:ea typeface="ＭＳ Ｐゴシック" panose="020B0600070205080204" pitchFamily="50" charset="-128"/>
            </a:rPr>
            <a:t>・情報通信業のうち、放送業、情報サービス業（管理、補助的経済活動を行う事業所）、映像・音声・文字情報制作業に付帯するサービス業の場合は、大分類で「サービス業」を選択し、</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中分類で当該業種分類を選択してください</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23093</xdr:colOff>
      <xdr:row>19</xdr:row>
      <xdr:rowOff>512828</xdr:rowOff>
    </xdr:from>
    <xdr:to>
      <xdr:col>25</xdr:col>
      <xdr:colOff>423231</xdr:colOff>
      <xdr:row>19</xdr:row>
      <xdr:rowOff>513915</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6" idx="1"/>
        </xdr:cNvCxnSpPr>
      </xdr:nvCxnSpPr>
      <xdr:spPr>
        <a:xfrm flipH="1">
          <a:off x="8266548" y="7728737"/>
          <a:ext cx="781138" cy="108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268977</xdr:colOff>
      <xdr:row>29</xdr:row>
      <xdr:rowOff>135594</xdr:rowOff>
    </xdr:from>
    <xdr:ext cx="2376000" cy="1926168"/>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9539977" y="11263969"/>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43093</xdr:colOff>
      <xdr:row>6</xdr:row>
      <xdr:rowOff>228966</xdr:rowOff>
    </xdr:from>
    <xdr:to>
      <xdr:col>25</xdr:col>
      <xdr:colOff>432350</xdr:colOff>
      <xdr:row>6</xdr:row>
      <xdr:rowOff>230226</xdr:rowOff>
    </xdr:to>
    <xdr:cxnSp macro="">
      <xdr:nvCxnSpPr>
        <xdr:cNvPr id="9" name="直線矢印コネクタ 8">
          <a:extLst>
            <a:ext uri="{FF2B5EF4-FFF2-40B4-BE49-F238E27FC236}">
              <a16:creationId xmlns:a16="http://schemas.microsoft.com/office/drawing/2014/main" id="{00000000-0008-0000-0100-000009000000}"/>
            </a:ext>
          </a:extLst>
        </xdr:cNvPr>
        <xdr:cNvCxnSpPr>
          <a:stCxn id="10" idx="1"/>
        </xdr:cNvCxnSpPr>
      </xdr:nvCxnSpPr>
      <xdr:spPr>
        <a:xfrm flipH="1" flipV="1">
          <a:off x="8286548" y="2318693"/>
          <a:ext cx="770257" cy="126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432350</xdr:colOff>
      <xdr:row>6</xdr:row>
      <xdr:rowOff>92367</xdr:rowOff>
    </xdr:from>
    <xdr:ext cx="3957627" cy="275717"/>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9056805" y="2182094"/>
          <a:ext cx="3957627"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法人の場合は「</a:t>
          </a:r>
          <a:r>
            <a:rPr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履歴事項全部証明書</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」上の所在地を入力</a:t>
          </a:r>
          <a:endParaRPr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8</xdr:col>
      <xdr:colOff>250032</xdr:colOff>
      <xdr:row>8</xdr:row>
      <xdr:rowOff>71438</xdr:rowOff>
    </xdr:from>
    <xdr:ext cx="3595688" cy="267617"/>
    <xdr:sp macro="" textlink="">
      <xdr:nvSpPr>
        <xdr:cNvPr id="2" name="正方形/長方形 1">
          <a:extLst>
            <a:ext uri="{FF2B5EF4-FFF2-40B4-BE49-F238E27FC236}">
              <a16:creationId xmlns:a16="http://schemas.microsoft.com/office/drawing/2014/main" id="{D3005DBA-7105-4B43-996B-47DF73ED3FF3}"/>
            </a:ext>
          </a:extLst>
        </xdr:cNvPr>
        <xdr:cNvSpPr/>
      </xdr:nvSpPr>
      <xdr:spPr>
        <a:xfrm>
          <a:off x="3619501" y="3024188"/>
          <a:ext cx="3595688" cy="26761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algn="ctr"/>
          <a:r>
            <a:rPr kumimoji="1" lang="ja-JP" altLang="en-US" sz="1250" b="0">
              <a:solidFill>
                <a:srgbClr val="FF0000"/>
              </a:solidFill>
              <a:latin typeface="ＭＳ Ｐゴシック" panose="020B0600070205080204" pitchFamily="50" charset="-128"/>
              <a:ea typeface="+mn-ea"/>
            </a:rPr>
            <a:t>本店所在地と同じ場合は「同上」と入力</a:t>
          </a:r>
          <a:endParaRPr kumimoji="1" lang="en-US" altLang="ja-JP" sz="1250" b="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48</xdr:col>
      <xdr:colOff>5426</xdr:colOff>
      <xdr:row>36</xdr:row>
      <xdr:rowOff>245763</xdr:rowOff>
    </xdr:from>
    <xdr:ext cx="2376000" cy="1926168"/>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8044526" y="1266636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47</xdr:col>
      <xdr:colOff>133804</xdr:colOff>
      <xdr:row>1</xdr:row>
      <xdr:rowOff>306252</xdr:rowOff>
    </xdr:from>
    <xdr:ext cx="5787571" cy="2476319"/>
    <xdr:sp macro="" textlink="">
      <xdr:nvSpPr>
        <xdr:cNvPr id="5" name="正方形/長方形 4">
          <a:extLst>
            <a:ext uri="{FF2B5EF4-FFF2-40B4-BE49-F238E27FC236}">
              <a16:creationId xmlns:a16="http://schemas.microsoft.com/office/drawing/2014/main" id="{00000000-0008-0000-1300-000005000000}"/>
            </a:ext>
          </a:extLst>
        </xdr:cNvPr>
        <xdr:cNvSpPr/>
      </xdr:nvSpPr>
      <xdr:spPr>
        <a:xfrm>
          <a:off x="8026854" y="623752"/>
          <a:ext cx="5787571"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④自企業と資本関係、役員または従業員の兼務、自企業代表者３親等以内の親族と関連がある事業者等との取引は、助成対象となりません</a:t>
          </a:r>
        </a:p>
      </xdr:txBody>
    </xdr:sp>
    <xdr:clientData/>
  </xdr:oneCellAnchor>
  <xdr:oneCellAnchor>
    <xdr:from>
      <xdr:col>14</xdr:col>
      <xdr:colOff>119064</xdr:colOff>
      <xdr:row>8</xdr:row>
      <xdr:rowOff>100920</xdr:rowOff>
    </xdr:from>
    <xdr:ext cx="2460624" cy="803955"/>
    <xdr:sp macro="" textlink="">
      <xdr:nvSpPr>
        <xdr:cNvPr id="2" name="正方形/長方形 1">
          <a:extLst>
            <a:ext uri="{FF2B5EF4-FFF2-40B4-BE49-F238E27FC236}">
              <a16:creationId xmlns:a16="http://schemas.microsoft.com/office/drawing/2014/main" id="{2A36ABAE-8C3B-4C20-8050-C99383D6E6EB}"/>
            </a:ext>
          </a:extLst>
        </xdr:cNvPr>
        <xdr:cNvSpPr/>
      </xdr:nvSpPr>
      <xdr:spPr>
        <a:xfrm>
          <a:off x="2617789" y="2161495"/>
          <a:ext cx="2460624" cy="80395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原則東京都内の自企業の事業所等（他社は不可）で、公社が検査時に確認できる場所としてください。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21</xdr:col>
      <xdr:colOff>15876</xdr:colOff>
      <xdr:row>6</xdr:row>
      <xdr:rowOff>254000</xdr:rowOff>
    </xdr:from>
    <xdr:ext cx="412749" cy="481920"/>
    <xdr:cxnSp macro="">
      <xdr:nvCxnSpPr>
        <xdr:cNvPr id="3" name="直線矢印コネクタ 2">
          <a:extLst>
            <a:ext uri="{FF2B5EF4-FFF2-40B4-BE49-F238E27FC236}">
              <a16:creationId xmlns:a16="http://schemas.microsoft.com/office/drawing/2014/main" id="{E9BA83D2-68F5-4449-83ED-F3D881F4442D}"/>
            </a:ext>
          </a:extLst>
        </xdr:cNvPr>
        <xdr:cNvCxnSpPr>
          <a:stCxn id="2" idx="0"/>
        </xdr:cNvCxnSpPr>
      </xdr:nvCxnSpPr>
      <xdr:spPr>
        <a:xfrm flipV="1">
          <a:off x="3873501" y="1685925"/>
          <a:ext cx="412749" cy="48192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12</xdr:col>
      <xdr:colOff>127000</xdr:colOff>
      <xdr:row>12</xdr:row>
      <xdr:rowOff>134937</xdr:rowOff>
    </xdr:from>
    <xdr:ext cx="4341813" cy="801688"/>
    <xdr:sp macro="" textlink="">
      <xdr:nvSpPr>
        <xdr:cNvPr id="6" name="正方形/長方形 5">
          <a:extLst>
            <a:ext uri="{FF2B5EF4-FFF2-40B4-BE49-F238E27FC236}">
              <a16:creationId xmlns:a16="http://schemas.microsoft.com/office/drawing/2014/main" id="{A5319504-0B0B-41BA-83DD-BE8119F006E5}"/>
            </a:ext>
          </a:extLst>
        </xdr:cNvPr>
        <xdr:cNvSpPr/>
      </xdr:nvSpPr>
      <xdr:spPr>
        <a:xfrm>
          <a:off x="2066925" y="3449637"/>
          <a:ext cx="4341813" cy="80168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主に以下の点を明確かつ具体的に説明してください。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・本助成事業遂行にあたっての使用目的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・リース・レンタルではなく購入が必要な理由</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36</xdr:col>
      <xdr:colOff>47625</xdr:colOff>
      <xdr:row>10</xdr:row>
      <xdr:rowOff>7938</xdr:rowOff>
    </xdr:from>
    <xdr:ext cx="349251" cy="365124"/>
    <xdr:cxnSp macro="">
      <xdr:nvCxnSpPr>
        <xdr:cNvPr id="7" name="直線矢印コネクタ 6">
          <a:extLst>
            <a:ext uri="{FF2B5EF4-FFF2-40B4-BE49-F238E27FC236}">
              <a16:creationId xmlns:a16="http://schemas.microsoft.com/office/drawing/2014/main" id="{B8188084-FC47-44F8-866A-327A3303C6E1}"/>
            </a:ext>
          </a:extLst>
        </xdr:cNvPr>
        <xdr:cNvCxnSpPr/>
      </xdr:nvCxnSpPr>
      <xdr:spPr>
        <a:xfrm flipH="1">
          <a:off x="6330950" y="2697163"/>
          <a:ext cx="349251" cy="36512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42</xdr:col>
      <xdr:colOff>142876</xdr:colOff>
      <xdr:row>14</xdr:row>
      <xdr:rowOff>81757</xdr:rowOff>
    </xdr:from>
    <xdr:ext cx="508001" cy="373063"/>
    <xdr:cxnSp macro="">
      <xdr:nvCxnSpPr>
        <xdr:cNvPr id="8" name="直線矢印コネクタ 7">
          <a:extLst>
            <a:ext uri="{FF2B5EF4-FFF2-40B4-BE49-F238E27FC236}">
              <a16:creationId xmlns:a16="http://schemas.microsoft.com/office/drawing/2014/main" id="{94D7E852-8A98-4206-8F78-0B549C74EE76}"/>
            </a:ext>
          </a:extLst>
        </xdr:cNvPr>
        <xdr:cNvCxnSpPr/>
      </xdr:nvCxnSpPr>
      <xdr:spPr>
        <a:xfrm flipH="1">
          <a:off x="7572376" y="4701382"/>
          <a:ext cx="508001" cy="37306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46</xdr:col>
      <xdr:colOff>44450</xdr:colOff>
      <xdr:row>12</xdr:row>
      <xdr:rowOff>797719</xdr:rowOff>
    </xdr:from>
    <xdr:ext cx="2492376" cy="1127125"/>
    <xdr:sp macro="" textlink="">
      <xdr:nvSpPr>
        <xdr:cNvPr id="9" name="正方形/長方形 8">
          <a:extLst>
            <a:ext uri="{FF2B5EF4-FFF2-40B4-BE49-F238E27FC236}">
              <a16:creationId xmlns:a16="http://schemas.microsoft.com/office/drawing/2014/main" id="{8E5EBD62-17F7-4CB1-A5E5-F71035DF6BFF}"/>
            </a:ext>
          </a:extLst>
        </xdr:cNvPr>
        <xdr:cNvSpPr/>
      </xdr:nvSpPr>
      <xdr:spPr>
        <a:xfrm>
          <a:off x="8116888" y="4083844"/>
          <a:ext cx="2492376"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46</xdr:col>
      <xdr:colOff>39687</xdr:colOff>
      <xdr:row>15</xdr:row>
      <xdr:rowOff>265678</xdr:rowOff>
    </xdr:from>
    <xdr:ext cx="3763211" cy="1122589"/>
    <xdr:sp macro="" textlink="">
      <xdr:nvSpPr>
        <xdr:cNvPr id="10" name="正方形/長方形 9">
          <a:extLst>
            <a:ext uri="{FF2B5EF4-FFF2-40B4-BE49-F238E27FC236}">
              <a16:creationId xmlns:a16="http://schemas.microsoft.com/office/drawing/2014/main" id="{E998FA56-2CB0-42D6-BF06-E5E9739DCF13}"/>
            </a:ext>
          </a:extLst>
        </xdr:cNvPr>
        <xdr:cNvSpPr/>
      </xdr:nvSpPr>
      <xdr:spPr>
        <a:xfrm>
          <a:off x="8112125" y="5385366"/>
          <a:ext cx="3763211" cy="112258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34</xdr:col>
      <xdr:colOff>0</xdr:colOff>
      <xdr:row>14</xdr:row>
      <xdr:rowOff>311944</xdr:rowOff>
    </xdr:from>
    <xdr:ext cx="1928812" cy="1026204"/>
    <xdr:cxnSp macro="">
      <xdr:nvCxnSpPr>
        <xdr:cNvPr id="11" name="直線矢印コネクタ 10">
          <a:extLst>
            <a:ext uri="{FF2B5EF4-FFF2-40B4-BE49-F238E27FC236}">
              <a16:creationId xmlns:a16="http://schemas.microsoft.com/office/drawing/2014/main" id="{A4810AC5-B24D-4A23-A321-63AB9F50DC76}"/>
            </a:ext>
          </a:extLst>
        </xdr:cNvPr>
        <xdr:cNvCxnSpPr>
          <a:stCxn id="10" idx="1"/>
        </xdr:cNvCxnSpPr>
      </xdr:nvCxnSpPr>
      <xdr:spPr>
        <a:xfrm flipH="1" flipV="1">
          <a:off x="6096000" y="4931569"/>
          <a:ext cx="1928812" cy="10262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1.xml><?xml version="1.0" encoding="utf-8"?>
<xdr:wsDr xmlns:xdr="http://schemas.openxmlformats.org/drawingml/2006/spreadsheetDrawing" xmlns:a="http://schemas.openxmlformats.org/drawingml/2006/main">
  <xdr:oneCellAnchor>
    <xdr:from>
      <xdr:col>14</xdr:col>
      <xdr:colOff>120766</xdr:colOff>
      <xdr:row>0</xdr:row>
      <xdr:rowOff>172350</xdr:rowOff>
    </xdr:from>
    <xdr:ext cx="3430106" cy="825867"/>
    <xdr:sp macro="" textlink="">
      <xdr:nvSpPr>
        <xdr:cNvPr id="9" name="正方形/長方形 8">
          <a:extLst>
            <a:ext uri="{FF2B5EF4-FFF2-40B4-BE49-F238E27FC236}">
              <a16:creationId xmlns:a16="http://schemas.microsoft.com/office/drawing/2014/main" id="{00000000-0008-0000-1400-000009000000}"/>
            </a:ext>
          </a:extLst>
        </xdr:cNvPr>
        <xdr:cNvSpPr/>
      </xdr:nvSpPr>
      <xdr:spPr>
        <a:xfrm>
          <a:off x="9205235" y="172350"/>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「（３）委託・外注費」に計上した全ての経費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57</xdr:col>
      <xdr:colOff>33920</xdr:colOff>
      <xdr:row>4</xdr:row>
      <xdr:rowOff>145895</xdr:rowOff>
    </xdr:from>
    <xdr:ext cx="2376000" cy="1926168"/>
    <xdr:sp macro="" textlink="">
      <xdr:nvSpPr>
        <xdr:cNvPr id="10" name="正方形/長方形 9">
          <a:extLst>
            <a:ext uri="{FF2B5EF4-FFF2-40B4-BE49-F238E27FC236}">
              <a16:creationId xmlns:a16="http://schemas.microsoft.com/office/drawing/2014/main" id="{00000000-0008-0000-1400-00000A000000}"/>
            </a:ext>
          </a:extLst>
        </xdr:cNvPr>
        <xdr:cNvSpPr/>
      </xdr:nvSpPr>
      <xdr:spPr>
        <a:xfrm>
          <a:off x="15066102" y="1081077"/>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9</xdr:col>
      <xdr:colOff>90752</xdr:colOff>
      <xdr:row>5</xdr:row>
      <xdr:rowOff>256219</xdr:rowOff>
    </xdr:from>
    <xdr:to>
      <xdr:col>14</xdr:col>
      <xdr:colOff>69340</xdr:colOff>
      <xdr:row>5</xdr:row>
      <xdr:rowOff>258575</xdr:rowOff>
    </xdr:to>
    <xdr:cxnSp macro="">
      <xdr:nvCxnSpPr>
        <xdr:cNvPr id="11" name="直線矢印コネクタ 10">
          <a:extLst>
            <a:ext uri="{FF2B5EF4-FFF2-40B4-BE49-F238E27FC236}">
              <a16:creationId xmlns:a16="http://schemas.microsoft.com/office/drawing/2014/main" id="{00000000-0008-0000-1400-00000B000000}"/>
            </a:ext>
          </a:extLst>
        </xdr:cNvPr>
        <xdr:cNvCxnSpPr/>
      </xdr:nvCxnSpPr>
      <xdr:spPr>
        <a:xfrm flipH="1">
          <a:off x="7015987" y="1391748"/>
          <a:ext cx="2160000" cy="235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14</xdr:col>
      <xdr:colOff>129978</xdr:colOff>
      <xdr:row>5</xdr:row>
      <xdr:rowOff>26669</xdr:rowOff>
    </xdr:from>
    <xdr:ext cx="5474446" cy="459100"/>
    <xdr:sp macro="" textlink="">
      <xdr:nvSpPr>
        <xdr:cNvPr id="12" name="正方形/長方形 11">
          <a:extLst>
            <a:ext uri="{FF2B5EF4-FFF2-40B4-BE49-F238E27FC236}">
              <a16:creationId xmlns:a16="http://schemas.microsoft.com/office/drawing/2014/main" id="{00000000-0008-0000-1400-00000C000000}"/>
            </a:ext>
          </a:extLst>
        </xdr:cNvPr>
        <xdr:cNvSpPr/>
      </xdr:nvSpPr>
      <xdr:spPr>
        <a:xfrm>
          <a:off x="9236625" y="1162198"/>
          <a:ext cx="5474446"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129977</xdr:colOff>
      <xdr:row>6</xdr:row>
      <xdr:rowOff>30503</xdr:rowOff>
    </xdr:from>
    <xdr:ext cx="5474446" cy="3593356"/>
    <xdr:sp macro="" textlink="">
      <xdr:nvSpPr>
        <xdr:cNvPr id="13" name="正方形/長方形 12">
          <a:extLst>
            <a:ext uri="{FF2B5EF4-FFF2-40B4-BE49-F238E27FC236}">
              <a16:creationId xmlns:a16="http://schemas.microsoft.com/office/drawing/2014/main" id="{00000000-0008-0000-1400-00000D000000}"/>
            </a:ext>
          </a:extLst>
        </xdr:cNvPr>
        <xdr:cNvSpPr/>
      </xdr:nvSpPr>
      <xdr:spPr>
        <a:xfrm>
          <a:off x="9236624" y="1778621"/>
          <a:ext cx="5474446" cy="359335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126992</xdr:colOff>
      <xdr:row>14</xdr:row>
      <xdr:rowOff>151271</xdr:rowOff>
    </xdr:from>
    <xdr:ext cx="7259917" cy="6510757"/>
    <xdr:sp macro="" textlink="">
      <xdr:nvSpPr>
        <xdr:cNvPr id="16" name="正方形/長方形 15">
          <a:extLst>
            <a:ext uri="{FF2B5EF4-FFF2-40B4-BE49-F238E27FC236}">
              <a16:creationId xmlns:a16="http://schemas.microsoft.com/office/drawing/2014/main" id="{00000000-0008-0000-1400-000010000000}"/>
            </a:ext>
          </a:extLst>
        </xdr:cNvPr>
        <xdr:cNvSpPr/>
      </xdr:nvSpPr>
      <xdr:spPr>
        <a:xfrm>
          <a:off x="9201719" y="5450635"/>
          <a:ext cx="7259917" cy="651075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委託</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製品・サービスの開発・改良のうち、自企業内で直接実施することができない試作・検査等を外部の事業者等に依頼する経費で、実施するものにおいて創意工夫、検討が必要なもの</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［例：開発、試験等］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外注</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自企業内で直接実施することができない当該開発・改良の一部を外部の事業者等に依頼する経費で、仕様書等において実施内容を具体的に指示できるもの</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［例：製造・改造・加工、試料の製造・分析鑑定等］</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特注部品の製造の場合は、受払簿の作成が必要です。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共同研究</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共同研究契約により共同研究を実施するために要する経費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［例：大学、試験研究機関等との間で共通の課題について分担して行う研究開発等］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ユーザーテスト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開発・改良した製品・サービスのニーズ確認を目的として委託・外注により行う調査・分析に要する経費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［例：ユーザビリティテスト、モニター調査等］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デザイン会社がデザインを委託・外注する場合など、助成事業者が通常業務として実施している業務については、自ら実施することができない業務には含まれません。</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開発・改良した製品・サービスのニーズ確認を目的とした広報物の制作に要する経費は「広告・宣伝費」に計上してください。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委託・外注内容、金額等が明記された契約書等を締結し、委託・外注する側である助成事業者に成果物等が帰属する必要があります。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ユーザーテストにおいて、不特定多数に一般公開して実施する場合や、有償貸与を行う場合は、販売行為とみなし、助成金交付決定の取消しとなる場合がありますので、ご注意ください。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事業協同組合等において、その構成員である中小企業に研究開発を委託する場合に要する経費は助成対象となります。</a:t>
          </a:r>
        </a:p>
      </xdr:txBody>
    </xdr:sp>
    <xdr:clientData/>
  </xdr:oneCellAnchor>
  <xdr:oneCellAnchor>
    <xdr:from>
      <xdr:col>14</xdr:col>
      <xdr:colOff>40474</xdr:colOff>
      <xdr:row>38</xdr:row>
      <xdr:rowOff>13567</xdr:rowOff>
    </xdr:from>
    <xdr:ext cx="4950283" cy="1559401"/>
    <xdr:sp macro="" textlink="">
      <xdr:nvSpPr>
        <xdr:cNvPr id="17" name="正方形/長方形 16">
          <a:extLst>
            <a:ext uri="{FF2B5EF4-FFF2-40B4-BE49-F238E27FC236}">
              <a16:creationId xmlns:a16="http://schemas.microsoft.com/office/drawing/2014/main" id="{00000000-0008-0000-1400-000011000000}"/>
            </a:ext>
          </a:extLst>
        </xdr:cNvPr>
        <xdr:cNvSpPr/>
      </xdr:nvSpPr>
      <xdr:spPr>
        <a:xfrm>
          <a:off x="9124943" y="12300817"/>
          <a:ext cx="4950283" cy="155940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委託業務の全て又は主要な部分を第三者に再委託・外注する経費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技術開発・改良要素を伴わないデザイン、翻訳等に係る経費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納品物で未使用な部分がある場合の経費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ユーザーテストではないマーケティング（市場調査、広報等）に係る経費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マーケティングを生業としない事業者に依頼したユーザーテストに係る経費</a:t>
          </a:r>
        </a:p>
      </xdr:txBody>
    </xdr:sp>
    <xdr:clientData/>
  </xdr:oneCellAnchor>
  <xdr:oneCellAnchor>
    <xdr:from>
      <xdr:col>1</xdr:col>
      <xdr:colOff>981077</xdr:colOff>
      <xdr:row>7</xdr:row>
      <xdr:rowOff>396876</xdr:rowOff>
    </xdr:from>
    <xdr:ext cx="213112" cy="300037"/>
    <xdr:cxnSp macro="">
      <xdr:nvCxnSpPr>
        <xdr:cNvPr id="2" name="直線矢印コネクタ 1">
          <a:extLst>
            <a:ext uri="{FF2B5EF4-FFF2-40B4-BE49-F238E27FC236}">
              <a16:creationId xmlns:a16="http://schemas.microsoft.com/office/drawing/2014/main" id="{AF4C3E8A-6FEB-49C1-9C00-EEB2E3FA140C}"/>
            </a:ext>
          </a:extLst>
        </xdr:cNvPr>
        <xdr:cNvCxnSpPr>
          <a:stCxn id="3" idx="0"/>
        </xdr:cNvCxnSpPr>
      </xdr:nvCxnSpPr>
      <xdr:spPr>
        <a:xfrm flipH="1" flipV="1">
          <a:off x="1463677" y="2568576"/>
          <a:ext cx="213112" cy="3000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63500</xdr:colOff>
      <xdr:row>8</xdr:row>
      <xdr:rowOff>252413</xdr:rowOff>
    </xdr:from>
    <xdr:ext cx="2261377" cy="647700"/>
    <xdr:sp macro="" textlink="">
      <xdr:nvSpPr>
        <xdr:cNvPr id="3" name="正方形/長方形 2">
          <a:extLst>
            <a:ext uri="{FF2B5EF4-FFF2-40B4-BE49-F238E27FC236}">
              <a16:creationId xmlns:a16="http://schemas.microsoft.com/office/drawing/2014/main" id="{5828EE47-6AC2-4A2C-BDFF-F74A68005BD4}"/>
            </a:ext>
          </a:extLst>
        </xdr:cNvPr>
        <xdr:cNvSpPr/>
      </xdr:nvSpPr>
      <xdr:spPr>
        <a:xfrm>
          <a:off x="552450" y="2874963"/>
          <a:ext cx="2261377" cy="6477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全ての経費について、計画書を記入してください。</a:t>
          </a:r>
        </a:p>
      </xdr:txBody>
    </xdr:sp>
    <xdr:clientData/>
  </xdr:oneCellAnchor>
  <xdr:oneCellAnchor>
    <xdr:from>
      <xdr:col>2</xdr:col>
      <xdr:colOff>352166</xdr:colOff>
      <xdr:row>10</xdr:row>
      <xdr:rowOff>387188</xdr:rowOff>
    </xdr:from>
    <xdr:ext cx="2261377" cy="831614"/>
    <xdr:sp macro="" textlink="">
      <xdr:nvSpPr>
        <xdr:cNvPr id="4" name="正方形/長方形 3">
          <a:extLst>
            <a:ext uri="{FF2B5EF4-FFF2-40B4-BE49-F238E27FC236}">
              <a16:creationId xmlns:a16="http://schemas.microsoft.com/office/drawing/2014/main" id="{75A2BBE4-EA3E-400F-90BB-AAA0637102D2}"/>
            </a:ext>
          </a:extLst>
        </xdr:cNvPr>
        <xdr:cNvSpPr/>
      </xdr:nvSpPr>
      <xdr:spPr>
        <a:xfrm>
          <a:off x="2450841" y="3905088"/>
          <a:ext cx="2261377"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１契約あたり税抜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万円以上の場合は、原則２者以上の見積書を提出してください。</a:t>
          </a:r>
        </a:p>
      </xdr:txBody>
    </xdr:sp>
    <xdr:clientData/>
  </xdr:oneCellAnchor>
  <xdr:oneCellAnchor>
    <xdr:from>
      <xdr:col>5</xdr:col>
      <xdr:colOff>320416</xdr:colOff>
      <xdr:row>8</xdr:row>
      <xdr:rowOff>218979</xdr:rowOff>
    </xdr:from>
    <xdr:ext cx="1004336" cy="695422"/>
    <xdr:sp macro="" textlink="">
      <xdr:nvSpPr>
        <xdr:cNvPr id="5" name="正方形/長方形 4">
          <a:extLst>
            <a:ext uri="{FF2B5EF4-FFF2-40B4-BE49-F238E27FC236}">
              <a16:creationId xmlns:a16="http://schemas.microsoft.com/office/drawing/2014/main" id="{A4E8DC75-FF67-43A0-BA29-0902546DE819}"/>
            </a:ext>
          </a:extLst>
        </xdr:cNvPr>
        <xdr:cNvSpPr/>
      </xdr:nvSpPr>
      <xdr:spPr>
        <a:xfrm>
          <a:off x="4355841" y="2841529"/>
          <a:ext cx="1004336" cy="69542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6</xdr:col>
      <xdr:colOff>142875</xdr:colOff>
      <xdr:row>10</xdr:row>
      <xdr:rowOff>248914</xdr:rowOff>
    </xdr:from>
    <xdr:ext cx="1793875" cy="1362399"/>
    <xdr:sp macro="" textlink="">
      <xdr:nvSpPr>
        <xdr:cNvPr id="6" name="正方形/長方形 5">
          <a:extLst>
            <a:ext uri="{FF2B5EF4-FFF2-40B4-BE49-F238E27FC236}">
              <a16:creationId xmlns:a16="http://schemas.microsoft.com/office/drawing/2014/main" id="{FA92119D-676F-4C1B-89A5-655FCA6E83B4}"/>
            </a:ext>
          </a:extLst>
        </xdr:cNvPr>
        <xdr:cNvSpPr/>
      </xdr:nvSpPr>
      <xdr:spPr>
        <a:xfrm>
          <a:off x="4978400" y="3763639"/>
          <a:ext cx="1793875" cy="136239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4</xdr:col>
      <xdr:colOff>339855</xdr:colOff>
      <xdr:row>8</xdr:row>
      <xdr:rowOff>30163</xdr:rowOff>
    </xdr:from>
    <xdr:ext cx="44320" cy="1246025"/>
    <xdr:cxnSp macro="">
      <xdr:nvCxnSpPr>
        <xdr:cNvPr id="7" name="直線矢印コネクタ 6">
          <a:extLst>
            <a:ext uri="{FF2B5EF4-FFF2-40B4-BE49-F238E27FC236}">
              <a16:creationId xmlns:a16="http://schemas.microsoft.com/office/drawing/2014/main" id="{C80F584A-EF28-4D3F-AD87-CA67AAEE287F}"/>
            </a:ext>
          </a:extLst>
        </xdr:cNvPr>
        <xdr:cNvCxnSpPr>
          <a:stCxn id="4" idx="0"/>
        </xdr:cNvCxnSpPr>
      </xdr:nvCxnSpPr>
      <xdr:spPr>
        <a:xfrm flipV="1">
          <a:off x="3587880" y="2646363"/>
          <a:ext cx="44320" cy="124602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20897</xdr:colOff>
      <xdr:row>8</xdr:row>
      <xdr:rowOff>17463</xdr:rowOff>
    </xdr:from>
    <xdr:ext cx="310891" cy="201516"/>
    <xdr:cxnSp macro="">
      <xdr:nvCxnSpPr>
        <xdr:cNvPr id="8" name="直線矢印コネクタ 7">
          <a:extLst>
            <a:ext uri="{FF2B5EF4-FFF2-40B4-BE49-F238E27FC236}">
              <a16:creationId xmlns:a16="http://schemas.microsoft.com/office/drawing/2014/main" id="{ECC7B701-E996-4C83-9E66-87C05F9621DD}"/>
            </a:ext>
          </a:extLst>
        </xdr:cNvPr>
        <xdr:cNvCxnSpPr>
          <a:stCxn id="5" idx="0"/>
        </xdr:cNvCxnSpPr>
      </xdr:nvCxnSpPr>
      <xdr:spPr>
        <a:xfrm flipV="1">
          <a:off x="4859597" y="2636838"/>
          <a:ext cx="310891" cy="20151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530225</xdr:colOff>
      <xdr:row>8</xdr:row>
      <xdr:rowOff>23813</xdr:rowOff>
    </xdr:from>
    <xdr:ext cx="292359" cy="195166"/>
    <xdr:cxnSp macro="">
      <xdr:nvCxnSpPr>
        <xdr:cNvPr id="14" name="直線矢印コネクタ 13">
          <a:extLst>
            <a:ext uri="{FF2B5EF4-FFF2-40B4-BE49-F238E27FC236}">
              <a16:creationId xmlns:a16="http://schemas.microsoft.com/office/drawing/2014/main" id="{BACEB235-21B9-4B94-A96B-841DC3216A65}"/>
            </a:ext>
          </a:extLst>
        </xdr:cNvPr>
        <xdr:cNvCxnSpPr>
          <a:stCxn id="5" idx="0"/>
        </xdr:cNvCxnSpPr>
      </xdr:nvCxnSpPr>
      <xdr:spPr>
        <a:xfrm flipH="1" flipV="1">
          <a:off x="4568825" y="2646363"/>
          <a:ext cx="292359" cy="19516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238125</xdr:colOff>
      <xdr:row>8</xdr:row>
      <xdr:rowOff>39688</xdr:rowOff>
    </xdr:from>
    <xdr:ext cx="166687" cy="1098226"/>
    <xdr:cxnSp macro="">
      <xdr:nvCxnSpPr>
        <xdr:cNvPr id="15" name="直線矢印コネクタ 14">
          <a:extLst>
            <a:ext uri="{FF2B5EF4-FFF2-40B4-BE49-F238E27FC236}">
              <a16:creationId xmlns:a16="http://schemas.microsoft.com/office/drawing/2014/main" id="{130DD561-5361-4CE7-8874-D112B481442F}"/>
            </a:ext>
          </a:extLst>
        </xdr:cNvPr>
        <xdr:cNvCxnSpPr>
          <a:stCxn id="6" idx="0"/>
        </xdr:cNvCxnSpPr>
      </xdr:nvCxnSpPr>
      <xdr:spPr>
        <a:xfrm flipV="1">
          <a:off x="5873750" y="2659063"/>
          <a:ext cx="166687" cy="109822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2.xml><?xml version="1.0" encoding="utf-8"?>
<xdr:wsDr xmlns:xdr="http://schemas.openxmlformats.org/drawingml/2006/spreadsheetDrawing" xmlns:a="http://schemas.openxmlformats.org/drawingml/2006/main">
  <xdr:oneCellAnchor>
    <xdr:from>
      <xdr:col>37</xdr:col>
      <xdr:colOff>162817</xdr:colOff>
      <xdr:row>27</xdr:row>
      <xdr:rowOff>240718</xdr:rowOff>
    </xdr:from>
    <xdr:ext cx="2376000" cy="1926168"/>
    <xdr:sp macro="" textlink="">
      <xdr:nvSpPr>
        <xdr:cNvPr id="6" name="正方形/長方形 5">
          <a:extLst>
            <a:ext uri="{FF2B5EF4-FFF2-40B4-BE49-F238E27FC236}">
              <a16:creationId xmlns:a16="http://schemas.microsoft.com/office/drawing/2014/main" id="{00000000-0008-0000-1500-000006000000}"/>
            </a:ext>
          </a:extLst>
        </xdr:cNvPr>
        <xdr:cNvSpPr/>
      </xdr:nvSpPr>
      <xdr:spPr>
        <a:xfrm>
          <a:off x="7173217" y="952441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27435</xdr:colOff>
      <xdr:row>5</xdr:row>
      <xdr:rowOff>144157</xdr:rowOff>
    </xdr:from>
    <xdr:to>
      <xdr:col>38</xdr:col>
      <xdr:colOff>63854</xdr:colOff>
      <xdr:row>5</xdr:row>
      <xdr:rowOff>144162</xdr:rowOff>
    </xdr:to>
    <xdr:cxnSp macro="">
      <xdr:nvCxnSpPr>
        <xdr:cNvPr id="9" name="直線矢印コネクタ 8">
          <a:extLst>
            <a:ext uri="{FF2B5EF4-FFF2-40B4-BE49-F238E27FC236}">
              <a16:creationId xmlns:a16="http://schemas.microsoft.com/office/drawing/2014/main" id="{00000000-0008-0000-1500-000009000000}"/>
            </a:ext>
          </a:extLst>
        </xdr:cNvPr>
        <xdr:cNvCxnSpPr/>
      </xdr:nvCxnSpPr>
      <xdr:spPr>
        <a:xfrm flipH="1">
          <a:off x="6694935" y="1274457"/>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10317</xdr:colOff>
      <xdr:row>3</xdr:row>
      <xdr:rowOff>165026</xdr:rowOff>
    </xdr:from>
    <xdr:ext cx="4153070" cy="659219"/>
    <xdr:sp macro="" textlink="">
      <xdr:nvSpPr>
        <xdr:cNvPr id="10" name="正方形/長方形 9">
          <a:extLst>
            <a:ext uri="{FF2B5EF4-FFF2-40B4-BE49-F238E27FC236}">
              <a16:creationId xmlns:a16="http://schemas.microsoft.com/office/drawing/2014/main" id="{00000000-0008-0000-1500-00000A000000}"/>
            </a:ext>
          </a:extLst>
        </xdr:cNvPr>
        <xdr:cNvSpPr/>
      </xdr:nvSpPr>
      <xdr:spPr>
        <a:xfrm>
          <a:off x="7192167" y="965126"/>
          <a:ext cx="4153070"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38</xdr:col>
      <xdr:colOff>1</xdr:colOff>
      <xdr:row>7</xdr:row>
      <xdr:rowOff>274025</xdr:rowOff>
    </xdr:from>
    <xdr:ext cx="4774912" cy="2676438"/>
    <xdr:sp macro="" textlink="">
      <xdr:nvSpPr>
        <xdr:cNvPr id="11" name="正方形/長方形 10">
          <a:extLst>
            <a:ext uri="{FF2B5EF4-FFF2-40B4-BE49-F238E27FC236}">
              <a16:creationId xmlns:a16="http://schemas.microsoft.com/office/drawing/2014/main" id="{00000000-0008-0000-1500-00000B000000}"/>
            </a:ext>
          </a:extLst>
        </xdr:cNvPr>
        <xdr:cNvSpPr/>
      </xdr:nvSpPr>
      <xdr:spPr>
        <a:xfrm>
          <a:off x="7181851" y="2039325"/>
          <a:ext cx="4774912" cy="267643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例：前シートで、委－１～委－５項目を記入した場合→委－１～委－５まで５つありますので、計画書は５つ記入してください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④共同研究の場合、今回助成事業に申請する成果物の所有権が自企業に帰属しないものについては助成対象となりません</a:t>
          </a:r>
        </a:p>
      </xdr:txBody>
    </xdr:sp>
    <xdr:clientData/>
  </xdr:oneCellAnchor>
  <xdr:oneCellAnchor>
    <xdr:from>
      <xdr:col>14</xdr:col>
      <xdr:colOff>103188</xdr:colOff>
      <xdr:row>8</xdr:row>
      <xdr:rowOff>304217</xdr:rowOff>
    </xdr:from>
    <xdr:ext cx="3641725" cy="521283"/>
    <xdr:cxnSp macro="">
      <xdr:nvCxnSpPr>
        <xdr:cNvPr id="2" name="直線矢印コネクタ 1">
          <a:extLst>
            <a:ext uri="{FF2B5EF4-FFF2-40B4-BE49-F238E27FC236}">
              <a16:creationId xmlns:a16="http://schemas.microsoft.com/office/drawing/2014/main" id="{0F9C46C2-3C75-4945-8453-4F5C79A0058D}"/>
            </a:ext>
          </a:extLst>
        </xdr:cNvPr>
        <xdr:cNvCxnSpPr/>
      </xdr:nvCxnSpPr>
      <xdr:spPr>
        <a:xfrm flipH="1">
          <a:off x="2773363" y="2361617"/>
          <a:ext cx="3641725" cy="52128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22</xdr:col>
      <xdr:colOff>23813</xdr:colOff>
      <xdr:row>11</xdr:row>
      <xdr:rowOff>301626</xdr:rowOff>
    </xdr:from>
    <xdr:ext cx="968375" cy="246061"/>
    <xdr:cxnSp macro="">
      <xdr:nvCxnSpPr>
        <xdr:cNvPr id="3" name="直線矢印コネクタ 2">
          <a:extLst>
            <a:ext uri="{FF2B5EF4-FFF2-40B4-BE49-F238E27FC236}">
              <a16:creationId xmlns:a16="http://schemas.microsoft.com/office/drawing/2014/main" id="{4391C1B2-1585-4690-8697-BAB86E752112}"/>
            </a:ext>
          </a:extLst>
        </xdr:cNvPr>
        <xdr:cNvCxnSpPr/>
      </xdr:nvCxnSpPr>
      <xdr:spPr>
        <a:xfrm flipH="1" flipV="1">
          <a:off x="4217988" y="3492501"/>
          <a:ext cx="968375" cy="24606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26</xdr:col>
      <xdr:colOff>95251</xdr:colOff>
      <xdr:row>14</xdr:row>
      <xdr:rowOff>341312</xdr:rowOff>
    </xdr:from>
    <xdr:ext cx="1555749" cy="518141"/>
    <xdr:cxnSp macro="">
      <xdr:nvCxnSpPr>
        <xdr:cNvPr id="4" name="直線矢印コネクタ 3">
          <a:extLst>
            <a:ext uri="{FF2B5EF4-FFF2-40B4-BE49-F238E27FC236}">
              <a16:creationId xmlns:a16="http://schemas.microsoft.com/office/drawing/2014/main" id="{60976C11-269D-47F8-B587-268BF580ED1F}"/>
            </a:ext>
          </a:extLst>
        </xdr:cNvPr>
        <xdr:cNvCxnSpPr/>
      </xdr:nvCxnSpPr>
      <xdr:spPr>
        <a:xfrm flipH="1" flipV="1">
          <a:off x="5048251" y="4856162"/>
          <a:ext cx="1555749" cy="51814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30</xdr:col>
      <xdr:colOff>71438</xdr:colOff>
      <xdr:row>16</xdr:row>
      <xdr:rowOff>428625</xdr:rowOff>
    </xdr:from>
    <xdr:ext cx="904876" cy="236537"/>
    <xdr:cxnSp macro="">
      <xdr:nvCxnSpPr>
        <xdr:cNvPr id="5" name="直線矢印コネクタ 4">
          <a:extLst>
            <a:ext uri="{FF2B5EF4-FFF2-40B4-BE49-F238E27FC236}">
              <a16:creationId xmlns:a16="http://schemas.microsoft.com/office/drawing/2014/main" id="{7773593C-9154-4BED-8646-159D7688E050}"/>
            </a:ext>
          </a:extLst>
        </xdr:cNvPr>
        <xdr:cNvCxnSpPr/>
      </xdr:nvCxnSpPr>
      <xdr:spPr>
        <a:xfrm flipH="1" flipV="1">
          <a:off x="5783263" y="5759450"/>
          <a:ext cx="904876" cy="2365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26</xdr:col>
      <xdr:colOff>145256</xdr:colOff>
      <xdr:row>11</xdr:row>
      <xdr:rowOff>269875</xdr:rowOff>
    </xdr:from>
    <xdr:ext cx="2000250" cy="985837"/>
    <xdr:sp macro="" textlink="">
      <xdr:nvSpPr>
        <xdr:cNvPr id="7" name="正方形/長方形 6">
          <a:extLst>
            <a:ext uri="{FF2B5EF4-FFF2-40B4-BE49-F238E27FC236}">
              <a16:creationId xmlns:a16="http://schemas.microsoft.com/office/drawing/2014/main" id="{BEEEDD9E-AB62-4B46-A006-0045323A69A6}"/>
            </a:ext>
          </a:extLst>
        </xdr:cNvPr>
        <xdr:cNvSpPr/>
      </xdr:nvSpPr>
      <xdr:spPr>
        <a:xfrm>
          <a:off x="5098256" y="3436938"/>
          <a:ext cx="2000250" cy="98583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3-(3)</a:t>
          </a:r>
          <a:r>
            <a:rPr lang="ja-JP" altLang="en-US" sz="1100" b="0">
              <a:solidFill>
                <a:schemeClr val="tx1"/>
              </a:solidFill>
              <a:effectLst/>
              <a:latin typeface="ＭＳ Ｐゴシック" panose="020B0600070205080204" pitchFamily="50" charset="-128"/>
              <a:ea typeface="+mn-ea"/>
              <a:cs typeface="+mn-cs"/>
            </a:rPr>
            <a:t>委託費」の「助成事業に要する経費（税込）」の金額を記入してください。</a:t>
          </a:r>
        </a:p>
      </xdr:txBody>
    </xdr:sp>
    <xdr:clientData/>
  </xdr:oneCellAnchor>
  <xdr:oneCellAnchor>
    <xdr:from>
      <xdr:col>33</xdr:col>
      <xdr:colOff>88106</xdr:colOff>
      <xdr:row>7</xdr:row>
      <xdr:rowOff>171449</xdr:rowOff>
    </xdr:from>
    <xdr:ext cx="2168525" cy="1039813"/>
    <xdr:sp macro="" textlink="">
      <xdr:nvSpPr>
        <xdr:cNvPr id="8" name="正方形/長方形 7">
          <a:extLst>
            <a:ext uri="{FF2B5EF4-FFF2-40B4-BE49-F238E27FC236}">
              <a16:creationId xmlns:a16="http://schemas.microsoft.com/office/drawing/2014/main" id="{2C38FA9B-4F68-4A32-9AC2-7EACDF006332}"/>
            </a:ext>
          </a:extLst>
        </xdr:cNvPr>
        <xdr:cNvSpPr/>
      </xdr:nvSpPr>
      <xdr:spPr>
        <a:xfrm>
          <a:off x="6374606" y="1909762"/>
          <a:ext cx="2168525" cy="103981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25</xdr:col>
      <xdr:colOff>64292</xdr:colOff>
      <xdr:row>0</xdr:row>
      <xdr:rowOff>261938</xdr:rowOff>
    </xdr:from>
    <xdr:ext cx="2928938" cy="674688"/>
    <xdr:sp macro="" textlink="">
      <xdr:nvSpPr>
        <xdr:cNvPr id="12" name="正方形/長方形 11">
          <a:extLst>
            <a:ext uri="{FF2B5EF4-FFF2-40B4-BE49-F238E27FC236}">
              <a16:creationId xmlns:a16="http://schemas.microsoft.com/office/drawing/2014/main" id="{BFD8822F-A242-4806-A585-32E4EB8E927E}"/>
            </a:ext>
          </a:extLst>
        </xdr:cNvPr>
        <xdr:cNvSpPr/>
      </xdr:nvSpPr>
      <xdr:spPr>
        <a:xfrm>
          <a:off x="4826792" y="261938"/>
          <a:ext cx="2928938" cy="67468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3-(3)</a:t>
          </a:r>
          <a:r>
            <a:rPr lang="ja-JP" altLang="en-US" sz="1100" b="0">
              <a:solidFill>
                <a:schemeClr val="tx1"/>
              </a:solidFill>
              <a:effectLst/>
              <a:latin typeface="ＭＳ Ｐゴシック" panose="020B0600070205080204" pitchFamily="50" charset="-128"/>
              <a:ea typeface="+mn-ea"/>
              <a:cs typeface="+mn-cs"/>
            </a:rPr>
            <a:t>委託費」の「経費番号」（委</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8</xdr:col>
      <xdr:colOff>107156</xdr:colOff>
      <xdr:row>1</xdr:row>
      <xdr:rowOff>281782</xdr:rowOff>
    </xdr:from>
    <xdr:ext cx="3198811" cy="599281"/>
    <xdr:cxnSp macro="">
      <xdr:nvCxnSpPr>
        <xdr:cNvPr id="13" name="直線矢印コネクタ 12">
          <a:extLst>
            <a:ext uri="{FF2B5EF4-FFF2-40B4-BE49-F238E27FC236}">
              <a16:creationId xmlns:a16="http://schemas.microsoft.com/office/drawing/2014/main" id="{09EA69EE-EB93-4F71-8DBD-73568E804387}"/>
            </a:ext>
          </a:extLst>
        </xdr:cNvPr>
        <xdr:cNvCxnSpPr>
          <a:stCxn id="12" idx="1"/>
        </xdr:cNvCxnSpPr>
      </xdr:nvCxnSpPr>
      <xdr:spPr>
        <a:xfrm flipH="1">
          <a:off x="1631156" y="591345"/>
          <a:ext cx="3198811" cy="59928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34</xdr:col>
      <xdr:colOff>92868</xdr:colOff>
      <xdr:row>14</xdr:row>
      <xdr:rowOff>428625</xdr:rowOff>
    </xdr:from>
    <xdr:ext cx="2151063" cy="855306"/>
    <xdr:sp macro="" textlink="">
      <xdr:nvSpPr>
        <xdr:cNvPr id="14" name="正方形/長方形 13">
          <a:extLst>
            <a:ext uri="{FF2B5EF4-FFF2-40B4-BE49-F238E27FC236}">
              <a16:creationId xmlns:a16="http://schemas.microsoft.com/office/drawing/2014/main" id="{087F0A94-FFC1-46BB-BD6B-8BA01297B9B9}"/>
            </a:ext>
          </a:extLst>
        </xdr:cNvPr>
        <xdr:cNvSpPr/>
      </xdr:nvSpPr>
      <xdr:spPr>
        <a:xfrm>
          <a:off x="6569868" y="4905375"/>
          <a:ext cx="2151063" cy="85530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34</xdr:col>
      <xdr:colOff>148431</xdr:colOff>
      <xdr:row>17</xdr:row>
      <xdr:rowOff>-1</xdr:rowOff>
    </xdr:from>
    <xdr:ext cx="3765550" cy="844550"/>
    <xdr:sp macro="" textlink="">
      <xdr:nvSpPr>
        <xdr:cNvPr id="15" name="正方形/長方形 14">
          <a:extLst>
            <a:ext uri="{FF2B5EF4-FFF2-40B4-BE49-F238E27FC236}">
              <a16:creationId xmlns:a16="http://schemas.microsoft.com/office/drawing/2014/main" id="{506E28E2-6937-45B3-9790-DFD66E7FBA03}"/>
            </a:ext>
          </a:extLst>
        </xdr:cNvPr>
        <xdr:cNvSpPr/>
      </xdr:nvSpPr>
      <xdr:spPr>
        <a:xfrm>
          <a:off x="6625431" y="5786437"/>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23</xdr:col>
      <xdr:colOff>28323</xdr:colOff>
      <xdr:row>10</xdr:row>
      <xdr:rowOff>307425</xdr:rowOff>
    </xdr:from>
    <xdr:ext cx="2376000" cy="1926168"/>
    <xdr:sp macro="" textlink="">
      <xdr:nvSpPr>
        <xdr:cNvPr id="6" name="正方形/長方形 5">
          <a:extLst>
            <a:ext uri="{FF2B5EF4-FFF2-40B4-BE49-F238E27FC236}">
              <a16:creationId xmlns:a16="http://schemas.microsoft.com/office/drawing/2014/main" id="{00000000-0008-0000-1600-000006000000}"/>
            </a:ext>
          </a:extLst>
        </xdr:cNvPr>
        <xdr:cNvSpPr/>
      </xdr:nvSpPr>
      <xdr:spPr>
        <a:xfrm>
          <a:off x="9017101" y="408920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23</xdr:col>
      <xdr:colOff>31399</xdr:colOff>
      <xdr:row>4</xdr:row>
      <xdr:rowOff>300113</xdr:rowOff>
    </xdr:from>
    <xdr:ext cx="5778500" cy="1226105"/>
    <xdr:sp macro="" textlink="">
      <xdr:nvSpPr>
        <xdr:cNvPr id="7" name="正方形/長方形 6">
          <a:extLst>
            <a:ext uri="{FF2B5EF4-FFF2-40B4-BE49-F238E27FC236}">
              <a16:creationId xmlns:a16="http://schemas.microsoft.com/office/drawing/2014/main" id="{00000000-0008-0000-1600-000007000000}"/>
            </a:ext>
          </a:extLst>
        </xdr:cNvPr>
        <xdr:cNvSpPr/>
      </xdr:nvSpPr>
      <xdr:spPr>
        <a:xfrm>
          <a:off x="8949180" y="1455019"/>
          <a:ext cx="5778500" cy="122610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産業財産権出願・導入費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開発・改良した製品・サービスの特許・実用新案等の出願（外国出願に係る現地代理人費用、翻訳料も含む）に要する経費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特許・実用新案等（出願、登録、公告され存続しているものに限る）を他の事業者・個人から譲渡又は実施許諾（ライセンス料を含む）を受けた場合に要する経費</a:t>
          </a:r>
        </a:p>
      </xdr:txBody>
    </xdr:sp>
    <xdr:clientData/>
  </xdr:oneCellAnchor>
  <xdr:oneCellAnchor>
    <xdr:from>
      <xdr:col>23</xdr:col>
      <xdr:colOff>31405</xdr:colOff>
      <xdr:row>8</xdr:row>
      <xdr:rowOff>43384</xdr:rowOff>
    </xdr:from>
    <xdr:ext cx="4972694" cy="825867"/>
    <xdr:sp macro="" textlink="">
      <xdr:nvSpPr>
        <xdr:cNvPr id="8" name="正方形/長方形 7">
          <a:extLst>
            <a:ext uri="{FF2B5EF4-FFF2-40B4-BE49-F238E27FC236}">
              <a16:creationId xmlns:a16="http://schemas.microsoft.com/office/drawing/2014/main" id="{00000000-0008-0000-1600-000008000000}"/>
            </a:ext>
          </a:extLst>
        </xdr:cNvPr>
        <xdr:cNvSpPr/>
      </xdr:nvSpPr>
      <xdr:spPr>
        <a:xfrm>
          <a:off x="8949186" y="3008040"/>
          <a:ext cx="4972694"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出願に関する調査に係る経費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出願後の経費（例：審査請求、登録料、維持年金等）</a:t>
          </a:r>
        </a:p>
      </xdr:txBody>
    </xdr:sp>
    <xdr:clientData/>
  </xdr:oneCellAnchor>
  <xdr:oneCellAnchor>
    <xdr:from>
      <xdr:col>23</xdr:col>
      <xdr:colOff>35719</xdr:colOff>
      <xdr:row>1</xdr:row>
      <xdr:rowOff>130968</xdr:rowOff>
    </xdr:from>
    <xdr:ext cx="4025461" cy="825867"/>
    <xdr:sp macro="" textlink="">
      <xdr:nvSpPr>
        <xdr:cNvPr id="2" name="正方形/長方形 1">
          <a:extLst>
            <a:ext uri="{FF2B5EF4-FFF2-40B4-BE49-F238E27FC236}">
              <a16:creationId xmlns:a16="http://schemas.microsoft.com/office/drawing/2014/main" id="{F5D434F5-0F86-4B1E-9B74-0EB164A8C75F}"/>
            </a:ext>
          </a:extLst>
        </xdr:cNvPr>
        <xdr:cNvSpPr/>
      </xdr:nvSpPr>
      <xdr:spPr>
        <a:xfrm>
          <a:off x="8953500" y="309562"/>
          <a:ext cx="4025461"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「（４）産業財産権出願・導入費」に計上した全ての経費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産業財産権出願・導入計画書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xdr:col>
      <xdr:colOff>230188</xdr:colOff>
      <xdr:row>5</xdr:row>
      <xdr:rowOff>291421</xdr:rowOff>
    </xdr:from>
    <xdr:ext cx="2196581" cy="1042080"/>
    <xdr:sp macro="" textlink="">
      <xdr:nvSpPr>
        <xdr:cNvPr id="3" name="正方形/長方形 2">
          <a:extLst>
            <a:ext uri="{FF2B5EF4-FFF2-40B4-BE49-F238E27FC236}">
              <a16:creationId xmlns:a16="http://schemas.microsoft.com/office/drawing/2014/main" id="{C944E4DD-D7B5-42F1-8311-01B7789F979C}"/>
            </a:ext>
          </a:extLst>
        </xdr:cNvPr>
        <xdr:cNvSpPr/>
      </xdr:nvSpPr>
      <xdr:spPr>
        <a:xfrm>
          <a:off x="2725738" y="1856696"/>
          <a:ext cx="2196581" cy="104208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6</xdr:col>
      <xdr:colOff>298702</xdr:colOff>
      <xdr:row>5</xdr:row>
      <xdr:rowOff>373723</xdr:rowOff>
    </xdr:from>
    <xdr:ext cx="1004336" cy="673876"/>
    <xdr:sp macro="" textlink="">
      <xdr:nvSpPr>
        <xdr:cNvPr id="4" name="正方形/長方形 3">
          <a:extLst>
            <a:ext uri="{FF2B5EF4-FFF2-40B4-BE49-F238E27FC236}">
              <a16:creationId xmlns:a16="http://schemas.microsoft.com/office/drawing/2014/main" id="{BFED6CF3-3791-456C-9824-93D11E788EB5}"/>
            </a:ext>
          </a:extLst>
        </xdr:cNvPr>
        <xdr:cNvSpPr/>
      </xdr:nvSpPr>
      <xdr:spPr>
        <a:xfrm>
          <a:off x="5467602" y="1932648"/>
          <a:ext cx="1004336" cy="6738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4</xdr:col>
      <xdr:colOff>368041</xdr:colOff>
      <xdr:row>4</xdr:row>
      <xdr:rowOff>388937</xdr:rowOff>
    </xdr:from>
    <xdr:ext cx="108209" cy="346984"/>
    <xdr:cxnSp macro="">
      <xdr:nvCxnSpPr>
        <xdr:cNvPr id="5" name="直線矢印コネクタ 4">
          <a:extLst>
            <a:ext uri="{FF2B5EF4-FFF2-40B4-BE49-F238E27FC236}">
              <a16:creationId xmlns:a16="http://schemas.microsoft.com/office/drawing/2014/main" id="{4D3650A4-7898-4EDC-BC57-8630E6C8F027}"/>
            </a:ext>
          </a:extLst>
        </xdr:cNvPr>
        <xdr:cNvCxnSpPr>
          <a:stCxn id="3" idx="0"/>
        </xdr:cNvCxnSpPr>
      </xdr:nvCxnSpPr>
      <xdr:spPr>
        <a:xfrm flipV="1">
          <a:off x="3828791" y="1506537"/>
          <a:ext cx="108209" cy="34698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539750</xdr:colOff>
      <xdr:row>5</xdr:row>
      <xdr:rowOff>31750</xdr:rowOff>
    </xdr:from>
    <xdr:ext cx="261120" cy="341973"/>
    <xdr:cxnSp macro="">
      <xdr:nvCxnSpPr>
        <xdr:cNvPr id="9" name="直線矢印コネクタ 8">
          <a:extLst>
            <a:ext uri="{FF2B5EF4-FFF2-40B4-BE49-F238E27FC236}">
              <a16:creationId xmlns:a16="http://schemas.microsoft.com/office/drawing/2014/main" id="{C8738E4C-E9B8-4B2F-9D24-B7315EC52CC7}"/>
            </a:ext>
          </a:extLst>
        </xdr:cNvPr>
        <xdr:cNvCxnSpPr>
          <a:stCxn id="4" idx="0"/>
        </xdr:cNvCxnSpPr>
      </xdr:nvCxnSpPr>
      <xdr:spPr>
        <a:xfrm flipH="1" flipV="1">
          <a:off x="5715000" y="1590675"/>
          <a:ext cx="261120" cy="34197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800870</xdr:colOff>
      <xdr:row>5</xdr:row>
      <xdr:rowOff>23812</xdr:rowOff>
    </xdr:from>
    <xdr:ext cx="381818" cy="349911"/>
    <xdr:cxnSp macro="">
      <xdr:nvCxnSpPr>
        <xdr:cNvPr id="10" name="直線矢印コネクタ 9">
          <a:extLst>
            <a:ext uri="{FF2B5EF4-FFF2-40B4-BE49-F238E27FC236}">
              <a16:creationId xmlns:a16="http://schemas.microsoft.com/office/drawing/2014/main" id="{0D404D7A-F413-496B-90FC-D3EAB8A29C6B}"/>
            </a:ext>
          </a:extLst>
        </xdr:cNvPr>
        <xdr:cNvCxnSpPr>
          <a:stCxn id="4" idx="0"/>
        </xdr:cNvCxnSpPr>
      </xdr:nvCxnSpPr>
      <xdr:spPr>
        <a:xfrm flipV="1">
          <a:off x="5972945" y="1589087"/>
          <a:ext cx="381818" cy="34991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4.xml><?xml version="1.0" encoding="utf-8"?>
<xdr:wsDr xmlns:xdr="http://schemas.openxmlformats.org/drawingml/2006/spreadsheetDrawing" xmlns:a="http://schemas.openxmlformats.org/drawingml/2006/main">
  <xdr:oneCellAnchor>
    <xdr:from>
      <xdr:col>37</xdr:col>
      <xdr:colOff>149143</xdr:colOff>
      <xdr:row>25</xdr:row>
      <xdr:rowOff>0</xdr:rowOff>
    </xdr:from>
    <xdr:ext cx="2376000" cy="1926168"/>
    <xdr:sp macro="" textlink="">
      <xdr:nvSpPr>
        <xdr:cNvPr id="2" name="正方形/長方形 1">
          <a:extLst>
            <a:ext uri="{FF2B5EF4-FFF2-40B4-BE49-F238E27FC236}">
              <a16:creationId xmlns:a16="http://schemas.microsoft.com/office/drawing/2014/main" id="{DC1B0DBA-2A4F-4108-8767-A171AFF00D66}"/>
            </a:ext>
          </a:extLst>
        </xdr:cNvPr>
        <xdr:cNvSpPr/>
      </xdr:nvSpPr>
      <xdr:spPr>
        <a:xfrm>
          <a:off x="7156368" y="9475874"/>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148597</xdr:rowOff>
    </xdr:from>
    <xdr:ext cx="4677087" cy="2292935"/>
    <xdr:sp macro="" textlink="">
      <xdr:nvSpPr>
        <xdr:cNvPr id="3" name="正方形/長方形 2">
          <a:extLst>
            <a:ext uri="{FF2B5EF4-FFF2-40B4-BE49-F238E27FC236}">
              <a16:creationId xmlns:a16="http://schemas.microsoft.com/office/drawing/2014/main" id="{436030FF-1D00-4841-85B0-A7EDE3E38486}"/>
            </a:ext>
          </a:extLst>
        </xdr:cNvPr>
        <xdr:cNvSpPr/>
      </xdr:nvSpPr>
      <xdr:spPr>
        <a:xfrm>
          <a:off x="7162488" y="1886910"/>
          <a:ext cx="4677087" cy="229293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前シートに産業財産権出願・導入費を記入した場合は、本計画書の作成が全て必要です。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例：前シートで、産－１～産－５項目を記入した場合→産－１～産－５まで５つありますので、計画書は５つ記入してください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4" name="直線矢印コネクタ 3">
          <a:extLst>
            <a:ext uri="{FF2B5EF4-FFF2-40B4-BE49-F238E27FC236}">
              <a16:creationId xmlns:a16="http://schemas.microsoft.com/office/drawing/2014/main" id="{75634322-E5D0-4487-BE4F-35C142106698}"/>
            </a:ext>
          </a:extLst>
        </xdr:cNvPr>
        <xdr:cNvCxnSpPr/>
      </xdr:nvCxnSpPr>
      <xdr:spPr>
        <a:xfrm flipH="1" flipV="1">
          <a:off x="6669226" y="1278075"/>
          <a:ext cx="600651"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5" name="正方形/長方形 4">
          <a:extLst>
            <a:ext uri="{FF2B5EF4-FFF2-40B4-BE49-F238E27FC236}">
              <a16:creationId xmlns:a16="http://schemas.microsoft.com/office/drawing/2014/main" id="{BE6E8531-7F21-44A3-8E4D-D4AE14CD2E52}"/>
            </a:ext>
          </a:extLst>
        </xdr:cNvPr>
        <xdr:cNvSpPr/>
      </xdr:nvSpPr>
      <xdr:spPr>
        <a:xfrm>
          <a:off x="7189003" y="963358"/>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15875</xdr:colOff>
      <xdr:row>9</xdr:row>
      <xdr:rowOff>448761</xdr:rowOff>
    </xdr:from>
    <xdr:ext cx="1516063" cy="98926"/>
    <xdr:cxnSp macro="">
      <xdr:nvCxnSpPr>
        <xdr:cNvPr id="6" name="直線矢印コネクタ 5">
          <a:extLst>
            <a:ext uri="{FF2B5EF4-FFF2-40B4-BE49-F238E27FC236}">
              <a16:creationId xmlns:a16="http://schemas.microsoft.com/office/drawing/2014/main" id="{FD702CF2-8E75-4189-B7EF-31C2CFC3B64C}"/>
            </a:ext>
          </a:extLst>
        </xdr:cNvPr>
        <xdr:cNvCxnSpPr/>
      </xdr:nvCxnSpPr>
      <xdr:spPr>
        <a:xfrm flipH="1">
          <a:off x="3254375" y="2817311"/>
          <a:ext cx="1516063" cy="9892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22</xdr:col>
      <xdr:colOff>55563</xdr:colOff>
      <xdr:row>11</xdr:row>
      <xdr:rowOff>285750</xdr:rowOff>
    </xdr:from>
    <xdr:ext cx="460373" cy="557797"/>
    <xdr:cxnSp macro="">
      <xdr:nvCxnSpPr>
        <xdr:cNvPr id="7" name="直線矢印コネクタ 6">
          <a:extLst>
            <a:ext uri="{FF2B5EF4-FFF2-40B4-BE49-F238E27FC236}">
              <a16:creationId xmlns:a16="http://schemas.microsoft.com/office/drawing/2014/main" id="{5A79DE7E-C710-4FDB-9F26-DEFBAC0D9156}"/>
            </a:ext>
          </a:extLst>
        </xdr:cNvPr>
        <xdr:cNvCxnSpPr/>
      </xdr:nvCxnSpPr>
      <xdr:spPr>
        <a:xfrm flipH="1" flipV="1">
          <a:off x="4246563" y="3476625"/>
          <a:ext cx="460373" cy="55779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21</xdr:col>
      <xdr:colOff>23813</xdr:colOff>
      <xdr:row>13</xdr:row>
      <xdr:rowOff>333375</xdr:rowOff>
    </xdr:from>
    <xdr:ext cx="698499" cy="313322"/>
    <xdr:cxnSp macro="">
      <xdr:nvCxnSpPr>
        <xdr:cNvPr id="8" name="直線矢印コネクタ 7">
          <a:extLst>
            <a:ext uri="{FF2B5EF4-FFF2-40B4-BE49-F238E27FC236}">
              <a16:creationId xmlns:a16="http://schemas.microsoft.com/office/drawing/2014/main" id="{ADB00FB2-0986-4E58-B9A9-5F6022781F7D}"/>
            </a:ext>
          </a:extLst>
        </xdr:cNvPr>
        <xdr:cNvCxnSpPr/>
      </xdr:nvCxnSpPr>
      <xdr:spPr>
        <a:xfrm flipH="1" flipV="1">
          <a:off x="4027488" y="4845050"/>
          <a:ext cx="698499" cy="31332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103188</xdr:colOff>
      <xdr:row>1</xdr:row>
      <xdr:rowOff>230480</xdr:rowOff>
    </xdr:from>
    <xdr:ext cx="2968626" cy="619417"/>
    <xdr:cxnSp macro="">
      <xdr:nvCxnSpPr>
        <xdr:cNvPr id="9" name="直線矢印コネクタ 8">
          <a:extLst>
            <a:ext uri="{FF2B5EF4-FFF2-40B4-BE49-F238E27FC236}">
              <a16:creationId xmlns:a16="http://schemas.microsoft.com/office/drawing/2014/main" id="{20042A77-3384-4722-B412-C72621730AC1}"/>
            </a:ext>
          </a:extLst>
        </xdr:cNvPr>
        <xdr:cNvCxnSpPr/>
      </xdr:nvCxnSpPr>
      <xdr:spPr>
        <a:xfrm flipH="1">
          <a:off x="1630363" y="544805"/>
          <a:ext cx="2968626" cy="61941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21</xdr:col>
      <xdr:colOff>95251</xdr:colOff>
      <xdr:row>15</xdr:row>
      <xdr:rowOff>421272</xdr:rowOff>
    </xdr:from>
    <xdr:ext cx="1516061" cy="823911"/>
    <xdr:cxnSp macro="">
      <xdr:nvCxnSpPr>
        <xdr:cNvPr id="10" name="直線矢印コネクタ 9">
          <a:extLst>
            <a:ext uri="{FF2B5EF4-FFF2-40B4-BE49-F238E27FC236}">
              <a16:creationId xmlns:a16="http://schemas.microsoft.com/office/drawing/2014/main" id="{65524171-5613-4E9B-8355-2B376BA22B31}"/>
            </a:ext>
          </a:extLst>
        </xdr:cNvPr>
        <xdr:cNvCxnSpPr/>
      </xdr:nvCxnSpPr>
      <xdr:spPr>
        <a:xfrm flipH="1" flipV="1">
          <a:off x="4095751" y="5755272"/>
          <a:ext cx="1516061" cy="82391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24</xdr:col>
      <xdr:colOff>162717</xdr:colOff>
      <xdr:row>8</xdr:row>
      <xdr:rowOff>234742</xdr:rowOff>
    </xdr:from>
    <xdr:ext cx="2268505" cy="1055102"/>
    <xdr:sp macro="" textlink="">
      <xdr:nvSpPr>
        <xdr:cNvPr id="11" name="正方形/長方形 10">
          <a:extLst>
            <a:ext uri="{FF2B5EF4-FFF2-40B4-BE49-F238E27FC236}">
              <a16:creationId xmlns:a16="http://schemas.microsoft.com/office/drawing/2014/main" id="{41BC5578-EEE0-454C-A46E-8A3AC792F7A4}"/>
            </a:ext>
          </a:extLst>
        </xdr:cNvPr>
        <xdr:cNvSpPr/>
      </xdr:nvSpPr>
      <xdr:spPr>
        <a:xfrm>
          <a:off x="4770436" y="2282617"/>
          <a:ext cx="2268505" cy="105510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23</xdr:col>
      <xdr:colOff>178593</xdr:colOff>
      <xdr:row>0</xdr:row>
      <xdr:rowOff>226220</xdr:rowOff>
    </xdr:from>
    <xdr:ext cx="3222624" cy="635584"/>
    <xdr:sp macro="" textlink="">
      <xdr:nvSpPr>
        <xdr:cNvPr id="12" name="正方形/長方形 11">
          <a:extLst>
            <a:ext uri="{FF2B5EF4-FFF2-40B4-BE49-F238E27FC236}">
              <a16:creationId xmlns:a16="http://schemas.microsoft.com/office/drawing/2014/main" id="{CD2E3A6A-1832-471D-BBEB-B56BC52FA96C}"/>
            </a:ext>
          </a:extLst>
        </xdr:cNvPr>
        <xdr:cNvSpPr/>
      </xdr:nvSpPr>
      <xdr:spPr>
        <a:xfrm>
          <a:off x="4595812" y="226220"/>
          <a:ext cx="3222624" cy="6355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3-(4)</a:t>
          </a:r>
          <a:r>
            <a:rPr lang="ja-JP" altLang="en-US" sz="1100" b="0">
              <a:solidFill>
                <a:schemeClr val="tx1"/>
              </a:solidFill>
              <a:effectLst/>
              <a:latin typeface="ＭＳ Ｐゴシック" panose="020B0600070205080204" pitchFamily="50" charset="-128"/>
              <a:ea typeface="+mn-ea"/>
              <a:cs typeface="+mn-cs"/>
            </a:rPr>
            <a:t>産業財産権出願・導入費」の「経費番号」（産</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24</xdr:col>
      <xdr:colOff>92865</xdr:colOff>
      <xdr:row>12</xdr:row>
      <xdr:rowOff>64879</xdr:rowOff>
    </xdr:from>
    <xdr:ext cx="2341563" cy="908050"/>
    <xdr:sp macro="" textlink="">
      <xdr:nvSpPr>
        <xdr:cNvPr id="13" name="正方形/長方形 12">
          <a:extLst>
            <a:ext uri="{FF2B5EF4-FFF2-40B4-BE49-F238E27FC236}">
              <a16:creationId xmlns:a16="http://schemas.microsoft.com/office/drawing/2014/main" id="{9E9118AB-4E11-4577-A74B-F9BA0BE727FD}"/>
            </a:ext>
          </a:extLst>
        </xdr:cNvPr>
        <xdr:cNvSpPr/>
      </xdr:nvSpPr>
      <xdr:spPr>
        <a:xfrm>
          <a:off x="4700584" y="3541504"/>
          <a:ext cx="2341563" cy="9080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3-(7)</a:t>
          </a:r>
          <a:r>
            <a:rPr lang="ja-JP" altLang="en-US" sz="1100" b="0">
              <a:solidFill>
                <a:schemeClr val="tx1"/>
              </a:solidFill>
              <a:effectLst/>
              <a:latin typeface="ＭＳ Ｐゴシック" panose="020B0600070205080204" pitchFamily="50" charset="-128"/>
              <a:ea typeface="+mn-ea"/>
              <a:cs typeface="+mn-cs"/>
            </a:rPr>
            <a:t>規格認証・登録費」の「助成事業に要する経費（税込）」の金額を記入してください。</a:t>
          </a:r>
        </a:p>
      </xdr:txBody>
    </xdr:sp>
    <xdr:clientData/>
  </xdr:oneCellAnchor>
  <xdr:oneCellAnchor>
    <xdr:from>
      <xdr:col>24</xdr:col>
      <xdr:colOff>115091</xdr:colOff>
      <xdr:row>14</xdr:row>
      <xdr:rowOff>10903</xdr:rowOff>
    </xdr:from>
    <xdr:ext cx="2651125" cy="644525"/>
    <xdr:sp macro="" textlink="">
      <xdr:nvSpPr>
        <xdr:cNvPr id="14" name="正方形/長方形 13">
          <a:extLst>
            <a:ext uri="{FF2B5EF4-FFF2-40B4-BE49-F238E27FC236}">
              <a16:creationId xmlns:a16="http://schemas.microsoft.com/office/drawing/2014/main" id="{0FE57D19-0668-434D-B4A9-EAA7EDF6F10F}"/>
            </a:ext>
          </a:extLst>
        </xdr:cNvPr>
        <xdr:cNvSpPr/>
      </xdr:nvSpPr>
      <xdr:spPr>
        <a:xfrm>
          <a:off x="4722810" y="4797216"/>
          <a:ext cx="2651125" cy="6445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29</xdr:col>
      <xdr:colOff>45241</xdr:colOff>
      <xdr:row>18</xdr:row>
      <xdr:rowOff>33922</xdr:rowOff>
    </xdr:from>
    <xdr:ext cx="3765550" cy="844550"/>
    <xdr:sp macro="" textlink="">
      <xdr:nvSpPr>
        <xdr:cNvPr id="15" name="正方形/長方形 14">
          <a:extLst>
            <a:ext uri="{FF2B5EF4-FFF2-40B4-BE49-F238E27FC236}">
              <a16:creationId xmlns:a16="http://schemas.microsoft.com/office/drawing/2014/main" id="{65A4C7DE-5F5A-43D7-BC74-D6ECDE751CFD}"/>
            </a:ext>
          </a:extLst>
        </xdr:cNvPr>
        <xdr:cNvSpPr/>
      </xdr:nvSpPr>
      <xdr:spPr>
        <a:xfrm>
          <a:off x="5605460" y="6094203"/>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13</xdr:col>
      <xdr:colOff>407770</xdr:colOff>
      <xdr:row>11</xdr:row>
      <xdr:rowOff>331833</xdr:rowOff>
    </xdr:from>
    <xdr:ext cx="2376000" cy="1926168"/>
    <xdr:sp macro="" textlink="">
      <xdr:nvSpPr>
        <xdr:cNvPr id="6" name="正方形/長方形 5">
          <a:extLst>
            <a:ext uri="{FF2B5EF4-FFF2-40B4-BE49-F238E27FC236}">
              <a16:creationId xmlns:a16="http://schemas.microsoft.com/office/drawing/2014/main" id="{00000000-0008-0000-1700-000006000000}"/>
            </a:ext>
          </a:extLst>
        </xdr:cNvPr>
        <xdr:cNvSpPr/>
      </xdr:nvSpPr>
      <xdr:spPr>
        <a:xfrm>
          <a:off x="9521888" y="4126892"/>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433295</xdr:colOff>
      <xdr:row>5</xdr:row>
      <xdr:rowOff>39392</xdr:rowOff>
    </xdr:from>
    <xdr:ext cx="4721413" cy="2509790"/>
    <xdr:sp macro="" textlink="">
      <xdr:nvSpPr>
        <xdr:cNvPr id="7" name="正方形/長方形 6">
          <a:extLst>
            <a:ext uri="{FF2B5EF4-FFF2-40B4-BE49-F238E27FC236}">
              <a16:creationId xmlns:a16="http://schemas.microsoft.com/office/drawing/2014/main" id="{00000000-0008-0000-1700-000007000000}"/>
            </a:ext>
          </a:extLst>
        </xdr:cNvPr>
        <xdr:cNvSpPr/>
      </xdr:nvSpPr>
      <xdr:spPr>
        <a:xfrm>
          <a:off x="9547413" y="1145039"/>
          <a:ext cx="4721413" cy="250979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製品・サービスの開発・改良について、外部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から技術指導を受ける場合に要する経費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［例：謝金等］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各回の指導を記入押印した報告書の提出が必要となります。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技術開発・改良要素を伴わない指導は助成対象となりません。</a:t>
          </a:r>
        </a:p>
      </xdr:txBody>
    </xdr:sp>
    <xdr:clientData/>
  </xdr:oneCellAnchor>
  <xdr:oneCellAnchor>
    <xdr:from>
      <xdr:col>13</xdr:col>
      <xdr:colOff>429001</xdr:colOff>
      <xdr:row>1</xdr:row>
      <xdr:rowOff>47999</xdr:rowOff>
    </xdr:from>
    <xdr:ext cx="3430106" cy="825867"/>
    <xdr:sp macro="" textlink="">
      <xdr:nvSpPr>
        <xdr:cNvPr id="8" name="正方形/長方形 7">
          <a:extLst>
            <a:ext uri="{FF2B5EF4-FFF2-40B4-BE49-F238E27FC236}">
              <a16:creationId xmlns:a16="http://schemas.microsoft.com/office/drawing/2014/main" id="{00000000-0008-0000-1700-000008000000}"/>
            </a:ext>
          </a:extLst>
        </xdr:cNvPr>
        <xdr:cNvSpPr/>
      </xdr:nvSpPr>
      <xdr:spPr>
        <a:xfrm>
          <a:off x="9561095" y="214687"/>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「（５）専門家指導費」に計上した全ての経費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7</xdr:col>
      <xdr:colOff>573836</xdr:colOff>
      <xdr:row>6</xdr:row>
      <xdr:rowOff>315632</xdr:rowOff>
    </xdr:from>
    <xdr:ext cx="895683" cy="568159"/>
    <xdr:sp macro="" textlink="">
      <xdr:nvSpPr>
        <xdr:cNvPr id="2" name="正方形/長方形 1">
          <a:extLst>
            <a:ext uri="{FF2B5EF4-FFF2-40B4-BE49-F238E27FC236}">
              <a16:creationId xmlns:a16="http://schemas.microsoft.com/office/drawing/2014/main" id="{D82FC5DB-D49A-46B8-9519-1D92ACCEC2B5}"/>
            </a:ext>
          </a:extLst>
        </xdr:cNvPr>
        <xdr:cNvSpPr/>
      </xdr:nvSpPr>
      <xdr:spPr>
        <a:xfrm>
          <a:off x="5964986" y="1855507"/>
          <a:ext cx="895683" cy="56815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812895</xdr:colOff>
      <xdr:row>6</xdr:row>
      <xdr:rowOff>31750</xdr:rowOff>
    </xdr:from>
    <xdr:ext cx="208783" cy="283882"/>
    <xdr:cxnSp macro="">
      <xdr:nvCxnSpPr>
        <xdr:cNvPr id="3" name="直線矢印コネクタ 2">
          <a:extLst>
            <a:ext uri="{FF2B5EF4-FFF2-40B4-BE49-F238E27FC236}">
              <a16:creationId xmlns:a16="http://schemas.microsoft.com/office/drawing/2014/main" id="{D0A22C2D-06E2-41C5-A965-9F9E30C22904}"/>
            </a:ext>
          </a:extLst>
        </xdr:cNvPr>
        <xdr:cNvCxnSpPr>
          <a:stCxn id="2" idx="0"/>
        </xdr:cNvCxnSpPr>
      </xdr:nvCxnSpPr>
      <xdr:spPr>
        <a:xfrm flipH="1" flipV="1">
          <a:off x="6200870" y="1571625"/>
          <a:ext cx="208783" cy="28388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21553</xdr:colOff>
      <xdr:row>6</xdr:row>
      <xdr:rowOff>47625</xdr:rowOff>
    </xdr:from>
    <xdr:ext cx="256261" cy="268007"/>
    <xdr:cxnSp macro="">
      <xdr:nvCxnSpPr>
        <xdr:cNvPr id="4" name="直線矢印コネクタ 3">
          <a:extLst>
            <a:ext uri="{FF2B5EF4-FFF2-40B4-BE49-F238E27FC236}">
              <a16:creationId xmlns:a16="http://schemas.microsoft.com/office/drawing/2014/main" id="{F4B222D2-F5CF-4A55-AF31-B806E9374CED}"/>
            </a:ext>
          </a:extLst>
        </xdr:cNvPr>
        <xdr:cNvCxnSpPr>
          <a:stCxn id="2" idx="0"/>
        </xdr:cNvCxnSpPr>
      </xdr:nvCxnSpPr>
      <xdr:spPr>
        <a:xfrm flipV="1">
          <a:off x="6412828" y="1587500"/>
          <a:ext cx="256261" cy="26800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70643</xdr:colOff>
      <xdr:row>7</xdr:row>
      <xdr:rowOff>98144</xdr:rowOff>
    </xdr:from>
    <xdr:ext cx="895683" cy="1520658"/>
    <xdr:sp macro="" textlink="">
      <xdr:nvSpPr>
        <xdr:cNvPr id="5" name="正方形/長方形 4">
          <a:extLst>
            <a:ext uri="{FF2B5EF4-FFF2-40B4-BE49-F238E27FC236}">
              <a16:creationId xmlns:a16="http://schemas.microsoft.com/office/drawing/2014/main" id="{F9939FCF-3ABC-48C8-B5F8-24CD62FB24AB}"/>
            </a:ext>
          </a:extLst>
        </xdr:cNvPr>
        <xdr:cNvSpPr/>
      </xdr:nvSpPr>
      <xdr:spPr>
        <a:xfrm>
          <a:off x="3142456" y="2122207"/>
          <a:ext cx="895683" cy="152065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保有資格がない場合は担当者の経験内容を記入してください。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513723</xdr:colOff>
      <xdr:row>5</xdr:row>
      <xdr:rowOff>372268</xdr:rowOff>
    </xdr:from>
    <xdr:ext cx="28409" cy="569632"/>
    <xdr:cxnSp macro="">
      <xdr:nvCxnSpPr>
        <xdr:cNvPr id="9" name="直線矢印コネクタ 8">
          <a:extLst>
            <a:ext uri="{FF2B5EF4-FFF2-40B4-BE49-F238E27FC236}">
              <a16:creationId xmlns:a16="http://schemas.microsoft.com/office/drawing/2014/main" id="{844A5FBE-1C7D-4B13-84FD-15F4E9375F6F}"/>
            </a:ext>
          </a:extLst>
        </xdr:cNvPr>
        <xdr:cNvCxnSpPr/>
      </xdr:nvCxnSpPr>
      <xdr:spPr>
        <a:xfrm flipV="1">
          <a:off x="3585536" y="1491456"/>
          <a:ext cx="28409" cy="56963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6.xml><?xml version="1.0" encoding="utf-8"?>
<xdr:wsDr xmlns:xdr="http://schemas.openxmlformats.org/drawingml/2006/spreadsheetDrawing" xmlns:a="http://schemas.openxmlformats.org/drawingml/2006/main">
  <xdr:oneCellAnchor>
    <xdr:from>
      <xdr:col>38</xdr:col>
      <xdr:colOff>546</xdr:colOff>
      <xdr:row>25</xdr:row>
      <xdr:rowOff>247493</xdr:rowOff>
    </xdr:from>
    <xdr:ext cx="2376000" cy="1926168"/>
    <xdr:sp macro="" textlink="">
      <xdr:nvSpPr>
        <xdr:cNvPr id="9" name="正方形/長方形 8">
          <a:extLst>
            <a:ext uri="{FF2B5EF4-FFF2-40B4-BE49-F238E27FC236}">
              <a16:creationId xmlns:a16="http://schemas.microsoft.com/office/drawing/2014/main" id="{00000000-0008-0000-1800-000009000000}"/>
            </a:ext>
          </a:extLst>
        </xdr:cNvPr>
        <xdr:cNvSpPr/>
      </xdr:nvSpPr>
      <xdr:spPr>
        <a:xfrm>
          <a:off x="7182396" y="96073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5670</xdr:colOff>
      <xdr:row>3</xdr:row>
      <xdr:rowOff>152964</xdr:rowOff>
    </xdr:from>
    <xdr:to>
      <xdr:col>38</xdr:col>
      <xdr:colOff>26916</xdr:colOff>
      <xdr:row>3</xdr:row>
      <xdr:rowOff>158750</xdr:rowOff>
    </xdr:to>
    <xdr:cxnSp macro="">
      <xdr:nvCxnSpPr>
        <xdr:cNvPr id="10" name="直線矢印コネクタ 9">
          <a:extLst>
            <a:ext uri="{FF2B5EF4-FFF2-40B4-BE49-F238E27FC236}">
              <a16:creationId xmlns:a16="http://schemas.microsoft.com/office/drawing/2014/main" id="{00000000-0008-0000-1800-00000A000000}"/>
            </a:ext>
          </a:extLst>
        </xdr:cNvPr>
        <xdr:cNvCxnSpPr/>
      </xdr:nvCxnSpPr>
      <xdr:spPr>
        <a:xfrm flipH="1">
          <a:off x="6673170" y="1359464"/>
          <a:ext cx="535596" cy="578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11574</xdr:colOff>
      <xdr:row>2</xdr:row>
      <xdr:rowOff>514511</xdr:rowOff>
    </xdr:from>
    <xdr:ext cx="3266080" cy="459100"/>
    <xdr:sp macro="" textlink="">
      <xdr:nvSpPr>
        <xdr:cNvPr id="11" name="正方形/長方形 10">
          <a:extLst>
            <a:ext uri="{FF2B5EF4-FFF2-40B4-BE49-F238E27FC236}">
              <a16:creationId xmlns:a16="http://schemas.microsoft.com/office/drawing/2014/main" id="{00000000-0008-0000-1800-00000B000000}"/>
            </a:ext>
          </a:extLst>
        </xdr:cNvPr>
        <xdr:cNvSpPr/>
      </xdr:nvSpPr>
      <xdr:spPr>
        <a:xfrm>
          <a:off x="7193424" y="1149511"/>
          <a:ext cx="3266080"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大学教授等に依頼する場合、電話番号や住所は大学のもので構いません。</a:t>
          </a:r>
        </a:p>
      </xdr:txBody>
    </xdr:sp>
    <xdr:clientData/>
  </xdr:oneCellAnchor>
  <xdr:oneCellAnchor>
    <xdr:from>
      <xdr:col>37</xdr:col>
      <xdr:colOff>156331</xdr:colOff>
      <xdr:row>5</xdr:row>
      <xdr:rowOff>14545</xdr:rowOff>
    </xdr:from>
    <xdr:ext cx="5251011" cy="2493055"/>
    <xdr:sp macro="" textlink="">
      <xdr:nvSpPr>
        <xdr:cNvPr id="12" name="正方形/長方形 11">
          <a:extLst>
            <a:ext uri="{FF2B5EF4-FFF2-40B4-BE49-F238E27FC236}">
              <a16:creationId xmlns:a16="http://schemas.microsoft.com/office/drawing/2014/main" id="{00000000-0008-0000-1800-00000C000000}"/>
            </a:ext>
          </a:extLst>
        </xdr:cNvPr>
        <xdr:cNvSpPr/>
      </xdr:nvSpPr>
      <xdr:spPr>
        <a:xfrm>
          <a:off x="7166731" y="1856045"/>
          <a:ext cx="5251011"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前シートに専門家指導費を記入した場合は、本計画書の作成が全て必要です。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全ての項目をもれなく記入してください。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の項目を記入した場合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つありますので、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計画書は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I</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③自企業と資本関係、役員または従業員の兼務、自企業代表者３親等以内の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親族と関連がある事業者</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等との取引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は、助成対象となりません</a:t>
          </a:r>
        </a:p>
      </xdr:txBody>
    </xdr:sp>
    <xdr:clientData/>
  </xdr:oneCellAnchor>
  <xdr:oneCellAnchor>
    <xdr:from>
      <xdr:col>16</xdr:col>
      <xdr:colOff>23813</xdr:colOff>
      <xdr:row>7</xdr:row>
      <xdr:rowOff>345283</xdr:rowOff>
    </xdr:from>
    <xdr:ext cx="1635124" cy="130967"/>
    <xdr:cxnSp macro="">
      <xdr:nvCxnSpPr>
        <xdr:cNvPr id="2" name="直線矢印コネクタ 1">
          <a:extLst>
            <a:ext uri="{FF2B5EF4-FFF2-40B4-BE49-F238E27FC236}">
              <a16:creationId xmlns:a16="http://schemas.microsoft.com/office/drawing/2014/main" id="{BAEF2CDF-CF55-49D4-B825-C9C0F3A993A5}"/>
            </a:ext>
          </a:extLst>
        </xdr:cNvPr>
        <xdr:cNvCxnSpPr/>
      </xdr:nvCxnSpPr>
      <xdr:spPr>
        <a:xfrm flipH="1">
          <a:off x="3074988" y="2802733"/>
          <a:ext cx="1635124" cy="13096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1</xdr:colOff>
      <xdr:row>5</xdr:row>
      <xdr:rowOff>246062</xdr:rowOff>
    </xdr:from>
    <xdr:ext cx="1478156" cy="1079501"/>
    <xdr:sp macro="" textlink="">
      <xdr:nvSpPr>
        <xdr:cNvPr id="3" name="正方形/長方形 2">
          <a:extLst>
            <a:ext uri="{FF2B5EF4-FFF2-40B4-BE49-F238E27FC236}">
              <a16:creationId xmlns:a16="http://schemas.microsoft.com/office/drawing/2014/main" id="{13CCA0FB-366F-4BA8-9207-3B582237D1FD}"/>
            </a:ext>
          </a:extLst>
        </xdr:cNvPr>
        <xdr:cNvSpPr/>
      </xdr:nvSpPr>
      <xdr:spPr>
        <a:xfrm>
          <a:off x="190501" y="2074862"/>
          <a:ext cx="1478156" cy="107950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3-(5)</a:t>
          </a:r>
          <a:r>
            <a:rPr lang="ja-JP" altLang="en-US" sz="1100" b="0">
              <a:solidFill>
                <a:schemeClr val="tx1"/>
              </a:solidFill>
              <a:effectLst/>
              <a:latin typeface="ＭＳ Ｐゴシック" panose="020B0600070205080204" pitchFamily="50" charset="-128"/>
              <a:ea typeface="+mn-ea"/>
              <a:cs typeface="+mn-cs"/>
            </a:rPr>
            <a:t>専門家指導」の「経費番号」（専</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4</xdr:col>
      <xdr:colOff>167579</xdr:colOff>
      <xdr:row>3</xdr:row>
      <xdr:rowOff>198438</xdr:rowOff>
    </xdr:from>
    <xdr:ext cx="386458" cy="682624"/>
    <xdr:cxnSp macro="">
      <xdr:nvCxnSpPr>
        <xdr:cNvPr id="4" name="直線矢印コネクタ 3">
          <a:extLst>
            <a:ext uri="{FF2B5EF4-FFF2-40B4-BE49-F238E27FC236}">
              <a16:creationId xmlns:a16="http://schemas.microsoft.com/office/drawing/2014/main" id="{621249D2-6FF4-460D-921E-0F4814738A0E}"/>
            </a:ext>
          </a:extLst>
        </xdr:cNvPr>
        <xdr:cNvCxnSpPr>
          <a:stCxn id="3" idx="0"/>
        </xdr:cNvCxnSpPr>
      </xdr:nvCxnSpPr>
      <xdr:spPr>
        <a:xfrm flipV="1">
          <a:off x="926404" y="1401763"/>
          <a:ext cx="386458" cy="68262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107950</xdr:colOff>
      <xdr:row>9</xdr:row>
      <xdr:rowOff>284164</xdr:rowOff>
    </xdr:from>
    <xdr:ext cx="1757363" cy="1081087"/>
    <xdr:sp macro="" textlink="">
      <xdr:nvSpPr>
        <xdr:cNvPr id="5" name="正方形/長方形 4">
          <a:extLst>
            <a:ext uri="{FF2B5EF4-FFF2-40B4-BE49-F238E27FC236}">
              <a16:creationId xmlns:a16="http://schemas.microsoft.com/office/drawing/2014/main" id="{AFBC7154-A58A-4DBE-A736-A29DC206B941}"/>
            </a:ext>
          </a:extLst>
        </xdr:cNvPr>
        <xdr:cNvSpPr/>
      </xdr:nvSpPr>
      <xdr:spPr>
        <a:xfrm>
          <a:off x="4867275" y="3560764"/>
          <a:ext cx="1757363" cy="108108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3-(5)</a:t>
          </a:r>
          <a:r>
            <a:rPr lang="ja-JP" altLang="en-US" sz="1100" b="0">
              <a:solidFill>
                <a:schemeClr val="tx1"/>
              </a:solidFill>
              <a:effectLst/>
              <a:latin typeface="ＭＳ Ｐゴシック" panose="020B0600070205080204" pitchFamily="50" charset="-128"/>
              <a:ea typeface="+mn-ea"/>
              <a:cs typeface="+mn-cs"/>
            </a:rPr>
            <a:t>規格認証・登録費」の「専門家指導費（税込）」の金額を記入してください。</a:t>
          </a:r>
        </a:p>
      </xdr:txBody>
    </xdr:sp>
    <xdr:clientData/>
  </xdr:oneCellAnchor>
  <xdr:oneCellAnchor>
    <xdr:from>
      <xdr:col>21</xdr:col>
      <xdr:colOff>158750</xdr:colOff>
      <xdr:row>9</xdr:row>
      <xdr:rowOff>301625</xdr:rowOff>
    </xdr:from>
    <xdr:ext cx="711200" cy="523083"/>
    <xdr:cxnSp macro="">
      <xdr:nvCxnSpPr>
        <xdr:cNvPr id="6" name="直線矢印コネクタ 5">
          <a:extLst>
            <a:ext uri="{FF2B5EF4-FFF2-40B4-BE49-F238E27FC236}">
              <a16:creationId xmlns:a16="http://schemas.microsoft.com/office/drawing/2014/main" id="{4930A19C-2C09-4BFF-8F18-F8918FA99CB1}"/>
            </a:ext>
          </a:extLst>
        </xdr:cNvPr>
        <xdr:cNvCxnSpPr>
          <a:stCxn id="5" idx="1"/>
        </xdr:cNvCxnSpPr>
      </xdr:nvCxnSpPr>
      <xdr:spPr>
        <a:xfrm flipH="1" flipV="1">
          <a:off x="4162425" y="3578225"/>
          <a:ext cx="711200" cy="52308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31</xdr:col>
      <xdr:colOff>146846</xdr:colOff>
      <xdr:row>12</xdr:row>
      <xdr:rowOff>304008</xdr:rowOff>
    </xdr:from>
    <xdr:ext cx="1979610" cy="134936"/>
    <xdr:cxnSp macro="">
      <xdr:nvCxnSpPr>
        <xdr:cNvPr id="7" name="直線矢印コネクタ 6">
          <a:extLst>
            <a:ext uri="{FF2B5EF4-FFF2-40B4-BE49-F238E27FC236}">
              <a16:creationId xmlns:a16="http://schemas.microsoft.com/office/drawing/2014/main" id="{76FFC8D8-C837-49DF-9677-AFA3BC925577}"/>
            </a:ext>
          </a:extLst>
        </xdr:cNvPr>
        <xdr:cNvCxnSpPr/>
      </xdr:nvCxnSpPr>
      <xdr:spPr>
        <a:xfrm flipH="1" flipV="1">
          <a:off x="6052346" y="4852196"/>
          <a:ext cx="1979610" cy="13493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24</xdr:col>
      <xdr:colOff>83344</xdr:colOff>
      <xdr:row>6</xdr:row>
      <xdr:rowOff>83344</xdr:rowOff>
    </xdr:from>
    <xdr:ext cx="2325687" cy="1119189"/>
    <xdr:sp macro="" textlink="">
      <xdr:nvSpPr>
        <xdr:cNvPr id="8" name="正方形/長方形 7">
          <a:extLst>
            <a:ext uri="{FF2B5EF4-FFF2-40B4-BE49-F238E27FC236}">
              <a16:creationId xmlns:a16="http://schemas.microsoft.com/office/drawing/2014/main" id="{7AD025D0-06EB-4973-A4B7-4261C177FFA0}"/>
            </a:ext>
          </a:extLst>
        </xdr:cNvPr>
        <xdr:cNvSpPr/>
      </xdr:nvSpPr>
      <xdr:spPr>
        <a:xfrm>
          <a:off x="4655344" y="2202657"/>
          <a:ext cx="2325687" cy="111918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36</xdr:col>
      <xdr:colOff>21431</xdr:colOff>
      <xdr:row>11</xdr:row>
      <xdr:rowOff>442119</xdr:rowOff>
    </xdr:from>
    <xdr:ext cx="1782764" cy="952500"/>
    <xdr:sp macro="" textlink="">
      <xdr:nvSpPr>
        <xdr:cNvPr id="13" name="正方形/長方形 12">
          <a:extLst>
            <a:ext uri="{FF2B5EF4-FFF2-40B4-BE49-F238E27FC236}">
              <a16:creationId xmlns:a16="http://schemas.microsoft.com/office/drawing/2014/main" id="{690C45EE-2702-470F-951A-92A2389A968E}"/>
            </a:ext>
          </a:extLst>
        </xdr:cNvPr>
        <xdr:cNvSpPr/>
      </xdr:nvSpPr>
      <xdr:spPr>
        <a:xfrm>
          <a:off x="6855619" y="4490244"/>
          <a:ext cx="1782764" cy="9525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35</xdr:col>
      <xdr:colOff>91281</xdr:colOff>
      <xdr:row>15</xdr:row>
      <xdr:rowOff>151607</xdr:rowOff>
    </xdr:from>
    <xdr:ext cx="3765550" cy="844550"/>
    <xdr:sp macro="" textlink="">
      <xdr:nvSpPr>
        <xdr:cNvPr id="14" name="正方形/長方形 13">
          <a:extLst>
            <a:ext uri="{FF2B5EF4-FFF2-40B4-BE49-F238E27FC236}">
              <a16:creationId xmlns:a16="http://schemas.microsoft.com/office/drawing/2014/main" id="{7D1475A1-294E-4328-B6D4-B1AD27184F4B}"/>
            </a:ext>
          </a:extLst>
        </xdr:cNvPr>
        <xdr:cNvSpPr/>
      </xdr:nvSpPr>
      <xdr:spPr>
        <a:xfrm>
          <a:off x="6758781" y="6009482"/>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31</xdr:col>
      <xdr:colOff>186532</xdr:colOff>
      <xdr:row>14</xdr:row>
      <xdr:rowOff>342108</xdr:rowOff>
    </xdr:from>
    <xdr:ext cx="2549524" cy="314324"/>
    <xdr:cxnSp macro="">
      <xdr:nvCxnSpPr>
        <xdr:cNvPr id="15" name="直線矢印コネクタ 14">
          <a:extLst>
            <a:ext uri="{FF2B5EF4-FFF2-40B4-BE49-F238E27FC236}">
              <a16:creationId xmlns:a16="http://schemas.microsoft.com/office/drawing/2014/main" id="{08AD4778-F0B7-4974-BBDF-2E0ECF9D11BA}"/>
            </a:ext>
          </a:extLst>
        </xdr:cNvPr>
        <xdr:cNvCxnSpPr>
          <a:stCxn id="14" idx="0"/>
        </xdr:cNvCxnSpPr>
      </xdr:nvCxnSpPr>
      <xdr:spPr>
        <a:xfrm flipH="1" flipV="1">
          <a:off x="6092032" y="5699921"/>
          <a:ext cx="2549524" cy="31432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7.xml><?xml version="1.0" encoding="utf-8"?>
<xdr:wsDr xmlns:xdr="http://schemas.openxmlformats.org/drawingml/2006/spreadsheetDrawing" xmlns:a="http://schemas.openxmlformats.org/drawingml/2006/main">
  <xdr:oneCellAnchor>
    <xdr:from>
      <xdr:col>39</xdr:col>
      <xdr:colOff>132807</xdr:colOff>
      <xdr:row>0</xdr:row>
      <xdr:rowOff>253761</xdr:rowOff>
    </xdr:from>
    <xdr:ext cx="2376000" cy="1926168"/>
    <xdr:sp macro="" textlink="">
      <xdr:nvSpPr>
        <xdr:cNvPr id="9" name="正方形/長方形 8">
          <a:extLst>
            <a:ext uri="{FF2B5EF4-FFF2-40B4-BE49-F238E27FC236}">
              <a16:creationId xmlns:a16="http://schemas.microsoft.com/office/drawing/2014/main" id="{00000000-0008-0000-1900-000009000000}"/>
            </a:ext>
          </a:extLst>
        </xdr:cNvPr>
        <xdr:cNvSpPr/>
      </xdr:nvSpPr>
      <xdr:spPr>
        <a:xfrm>
          <a:off x="18171820" y="25376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359666</xdr:colOff>
      <xdr:row>0</xdr:row>
      <xdr:rowOff>236399</xdr:rowOff>
    </xdr:from>
    <xdr:ext cx="4992723" cy="659219"/>
    <xdr:sp macro="" textlink="">
      <xdr:nvSpPr>
        <xdr:cNvPr id="10" name="正方形/長方形 9">
          <a:extLst>
            <a:ext uri="{FF2B5EF4-FFF2-40B4-BE49-F238E27FC236}">
              <a16:creationId xmlns:a16="http://schemas.microsoft.com/office/drawing/2014/main" id="{00000000-0008-0000-1900-00000A000000}"/>
            </a:ext>
          </a:extLst>
        </xdr:cNvPr>
        <xdr:cNvSpPr/>
      </xdr:nvSpPr>
      <xdr:spPr>
        <a:xfrm>
          <a:off x="12048679" y="236399"/>
          <a:ext cx="4992723"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保有資格がない場合は、担当者の経験内容を記入してください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②時間単価は、募集要項をご確認いただき、選択してください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354102</xdr:colOff>
      <xdr:row>4</xdr:row>
      <xdr:rowOff>426488</xdr:rowOff>
    </xdr:from>
    <xdr:ext cx="5970511" cy="2843086"/>
    <xdr:sp macro="" textlink="">
      <xdr:nvSpPr>
        <xdr:cNvPr id="11" name="正方形/長方形 10">
          <a:extLst>
            <a:ext uri="{FF2B5EF4-FFF2-40B4-BE49-F238E27FC236}">
              <a16:creationId xmlns:a16="http://schemas.microsoft.com/office/drawing/2014/main" id="{00000000-0008-0000-1900-00000B000000}"/>
            </a:ext>
          </a:extLst>
        </xdr:cNvPr>
        <xdr:cNvSpPr/>
      </xdr:nvSpPr>
      <xdr:spPr>
        <a:xfrm>
          <a:off x="12008220" y="1367782"/>
          <a:ext cx="5970511" cy="284308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直接人件費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製品・サービスの開発・改良に直接従事した役員及び正社員の人件費</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［例：仕様策定、試作開発、成形加工、検証事務、システム組込、デザイン等］</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助成対象とするのは、助成事業の開発・改良に直接従事する時間のみとします。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直接人件費の助成金交付申請額は</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万円を上限（助成対象期間中の総額）とします。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助成事業者の役員及び直接雇用の従業員のうち、常態として助成事業の開発・改良に従事し、助成事業者から毎月一定の報酬、給与が直接支払われている者のみを助成対象とします。</a:t>
          </a:r>
        </a:p>
        <a:p>
          <a:pPr marL="28800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役員の場合は登記簿謄本、従業員の場合は雇用保険被保険者証など助成事業者との関係を証明する書類が必要です。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助成対象となる従事時間は、１人につき</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時間、年間</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時間を上限とします。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採択後に、就業規則と賃金規程の提出が必要となります。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報告時に、従事者別の作業日報と賃金台帳等の提出が必要となります。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325862</xdr:colOff>
      <xdr:row>12</xdr:row>
      <xdr:rowOff>428375</xdr:rowOff>
    </xdr:from>
    <xdr:ext cx="5452086" cy="2659702"/>
    <xdr:sp macro="" textlink="">
      <xdr:nvSpPr>
        <xdr:cNvPr id="12" name="正方形/長方形 11">
          <a:extLst>
            <a:ext uri="{FF2B5EF4-FFF2-40B4-BE49-F238E27FC236}">
              <a16:creationId xmlns:a16="http://schemas.microsoft.com/office/drawing/2014/main" id="{00000000-0008-0000-1900-00000C000000}"/>
            </a:ext>
          </a:extLst>
        </xdr:cNvPr>
        <xdr:cNvSpPr/>
      </xdr:nvSpPr>
      <xdr:spPr>
        <a:xfrm>
          <a:off x="11979980" y="4966757"/>
          <a:ext cx="5452086" cy="265970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助成事業の開発・改良に直接的に関係のない業務［例：開発統括、ディレクション、スケジュール管理、進行管理、関連資料収集、会議、研修、打合せ等］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就業規則等に定める毎月一定の期日に、給与等の全額が支払われていることが確認できない場合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役員の報酬も含みます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給与の支払が振込以外の場合（現金支給は助成対象外）</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就業規則等に定められた所定労働時間を超えて行われる時間外労働（超過勤務）</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休日労働（就業規則等に定められた休日に労働した時間）</a:t>
          </a:r>
        </a:p>
        <a:p>
          <a:pPr marL="432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上記</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及び</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については、本助成事業においては代表又は取締役等役員に対しても就業規則等の規定が準用されます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開発・改良した製品・サービスの広報に係る業務［例：広告案作成、展示会・イベントの打ち合わせ・準備・実施等］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　個人事業者及び創業予定者の自らに対する報酬</a:t>
          </a:r>
        </a:p>
      </xdr:txBody>
    </xdr:sp>
    <xdr:clientData/>
  </xdr:oneCellAnchor>
  <xdr:oneCellAnchor>
    <xdr:from>
      <xdr:col>7</xdr:col>
      <xdr:colOff>396875</xdr:colOff>
      <xdr:row>8</xdr:row>
      <xdr:rowOff>2</xdr:rowOff>
    </xdr:from>
    <xdr:ext cx="126164" cy="519695"/>
    <xdr:cxnSp macro="">
      <xdr:nvCxnSpPr>
        <xdr:cNvPr id="2" name="直線矢印コネクタ 1">
          <a:extLst>
            <a:ext uri="{FF2B5EF4-FFF2-40B4-BE49-F238E27FC236}">
              <a16:creationId xmlns:a16="http://schemas.microsoft.com/office/drawing/2014/main" id="{2A21E64F-4DE9-4C65-BF86-5905D78646DB}"/>
            </a:ext>
          </a:extLst>
        </xdr:cNvPr>
        <xdr:cNvCxnSpPr>
          <a:stCxn id="13" idx="0"/>
        </xdr:cNvCxnSpPr>
      </xdr:nvCxnSpPr>
      <xdr:spPr>
        <a:xfrm flipV="1">
          <a:off x="7226300" y="2752727"/>
          <a:ext cx="126164" cy="51969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1067594</xdr:colOff>
      <xdr:row>7</xdr:row>
      <xdr:rowOff>428625</xdr:rowOff>
    </xdr:from>
    <xdr:ext cx="392906" cy="447008"/>
    <xdr:cxnSp macro="">
      <xdr:nvCxnSpPr>
        <xdr:cNvPr id="3" name="直線矢印コネクタ 2">
          <a:extLst>
            <a:ext uri="{FF2B5EF4-FFF2-40B4-BE49-F238E27FC236}">
              <a16:creationId xmlns:a16="http://schemas.microsoft.com/office/drawing/2014/main" id="{544F0672-8221-4C28-BDD2-F55584A53C4E}"/>
            </a:ext>
          </a:extLst>
        </xdr:cNvPr>
        <xdr:cNvCxnSpPr>
          <a:stCxn id="6" idx="0"/>
        </xdr:cNvCxnSpPr>
      </xdr:nvCxnSpPr>
      <xdr:spPr>
        <a:xfrm flipV="1">
          <a:off x="3677444" y="2730500"/>
          <a:ext cx="392906" cy="44700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476250</xdr:colOff>
      <xdr:row>8</xdr:row>
      <xdr:rowOff>0</xdr:rowOff>
    </xdr:from>
    <xdr:ext cx="817562" cy="423194"/>
    <xdr:cxnSp macro="">
      <xdr:nvCxnSpPr>
        <xdr:cNvPr id="4" name="直線矢印コネクタ 3">
          <a:extLst>
            <a:ext uri="{FF2B5EF4-FFF2-40B4-BE49-F238E27FC236}">
              <a16:creationId xmlns:a16="http://schemas.microsoft.com/office/drawing/2014/main" id="{634E9DA5-3EA3-4A6D-B644-AA7EB7C0C3EC}"/>
            </a:ext>
          </a:extLst>
        </xdr:cNvPr>
        <xdr:cNvCxnSpPr>
          <a:stCxn id="5" idx="0"/>
        </xdr:cNvCxnSpPr>
      </xdr:nvCxnSpPr>
      <xdr:spPr>
        <a:xfrm flipV="1">
          <a:off x="1866900" y="2752725"/>
          <a:ext cx="817562" cy="42319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611187</xdr:colOff>
      <xdr:row>8</xdr:row>
      <xdr:rowOff>423194</xdr:rowOff>
    </xdr:from>
    <xdr:ext cx="1539875" cy="830931"/>
    <xdr:sp macro="" textlink="">
      <xdr:nvSpPr>
        <xdr:cNvPr id="5" name="正方形/長方形 4">
          <a:extLst>
            <a:ext uri="{FF2B5EF4-FFF2-40B4-BE49-F238E27FC236}">
              <a16:creationId xmlns:a16="http://schemas.microsoft.com/office/drawing/2014/main" id="{5C0B64DF-817A-493F-8308-23D9AF674160}"/>
            </a:ext>
          </a:extLst>
        </xdr:cNvPr>
        <xdr:cNvSpPr/>
      </xdr:nvSpPr>
      <xdr:spPr>
        <a:xfrm>
          <a:off x="1096962" y="3179094"/>
          <a:ext cx="1539875" cy="83093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役員は登記簿謄本、従業員は雇用保険被保険者証が必要です。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246062</xdr:colOff>
      <xdr:row>8</xdr:row>
      <xdr:rowOff>431133</xdr:rowOff>
    </xdr:from>
    <xdr:ext cx="1643063" cy="870617"/>
    <xdr:sp macro="" textlink="">
      <xdr:nvSpPr>
        <xdr:cNvPr id="6" name="正方形/長方形 5">
          <a:extLst>
            <a:ext uri="{FF2B5EF4-FFF2-40B4-BE49-F238E27FC236}">
              <a16:creationId xmlns:a16="http://schemas.microsoft.com/office/drawing/2014/main" id="{EE648285-4238-4A2F-9555-D2E36C2B3AE0}"/>
            </a:ext>
          </a:extLst>
        </xdr:cNvPr>
        <xdr:cNvSpPr/>
      </xdr:nvSpPr>
      <xdr:spPr>
        <a:xfrm>
          <a:off x="2855912" y="3180683"/>
          <a:ext cx="1643063" cy="87061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保有資格がない場合は担当者の経験内容を記入してください。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857250</xdr:colOff>
      <xdr:row>9</xdr:row>
      <xdr:rowOff>16291</xdr:rowOff>
    </xdr:from>
    <xdr:ext cx="1873250" cy="793334"/>
    <xdr:sp macro="" textlink="">
      <xdr:nvSpPr>
        <xdr:cNvPr id="7" name="正方形/長方形 6">
          <a:extLst>
            <a:ext uri="{FF2B5EF4-FFF2-40B4-BE49-F238E27FC236}">
              <a16:creationId xmlns:a16="http://schemas.microsoft.com/office/drawing/2014/main" id="{74914935-16D5-4676-AAD4-F2F972533FB0}"/>
            </a:ext>
          </a:extLst>
        </xdr:cNvPr>
        <xdr:cNvSpPr/>
      </xdr:nvSpPr>
      <xdr:spPr>
        <a:xfrm>
          <a:off x="4686300" y="3216691"/>
          <a:ext cx="1873250" cy="79333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助成総対象時間数は、</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人につき</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日</a:t>
          </a:r>
          <a:r>
            <a:rPr lang="en-US" altLang="ja-JP" sz="1100" b="0">
              <a:solidFill>
                <a:schemeClr val="tx1"/>
              </a:solidFill>
              <a:effectLst/>
              <a:latin typeface="ＭＳ Ｐゴシック" panose="020B0600070205080204" pitchFamily="50" charset="-128"/>
              <a:ea typeface="+mn-ea"/>
              <a:cs typeface="+mn-cs"/>
            </a:rPr>
            <a:t>8</a:t>
          </a:r>
          <a:r>
            <a:rPr lang="ja-JP" altLang="en-US" sz="1100" b="0">
              <a:solidFill>
                <a:schemeClr val="tx1"/>
              </a:solidFill>
              <a:effectLst/>
              <a:latin typeface="ＭＳ Ｐゴシック" panose="020B0600070205080204" pitchFamily="50" charset="-128"/>
              <a:ea typeface="+mn-ea"/>
              <a:cs typeface="+mn-cs"/>
            </a:rPr>
            <a:t>時間、年間</a:t>
          </a:r>
          <a:r>
            <a:rPr lang="en-US" altLang="ja-JP" sz="1100" b="0">
              <a:solidFill>
                <a:schemeClr val="tx1"/>
              </a:solidFill>
              <a:effectLst/>
              <a:latin typeface="ＭＳ Ｐゴシック" panose="020B0600070205080204" pitchFamily="50" charset="-128"/>
              <a:ea typeface="+mn-ea"/>
              <a:cs typeface="+mn-cs"/>
            </a:rPr>
            <a:t>1800</a:t>
          </a:r>
          <a:r>
            <a:rPr lang="ja-JP" altLang="en-US" sz="1100" b="0">
              <a:solidFill>
                <a:schemeClr val="tx1"/>
              </a:solidFill>
              <a:effectLst/>
              <a:latin typeface="ＭＳ Ｐゴシック" panose="020B0600070205080204" pitchFamily="50" charset="-128"/>
              <a:ea typeface="+mn-ea"/>
              <a:cs typeface="+mn-cs"/>
            </a:rPr>
            <a:t>時間を限度とします。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571500</xdr:colOff>
      <xdr:row>7</xdr:row>
      <xdr:rowOff>412750</xdr:rowOff>
    </xdr:from>
    <xdr:ext cx="793750" cy="492541"/>
    <xdr:cxnSp macro="">
      <xdr:nvCxnSpPr>
        <xdr:cNvPr id="8" name="直線矢印コネクタ 7">
          <a:extLst>
            <a:ext uri="{FF2B5EF4-FFF2-40B4-BE49-F238E27FC236}">
              <a16:creationId xmlns:a16="http://schemas.microsoft.com/office/drawing/2014/main" id="{1C6BEFCA-6F1A-445C-B06C-72D4D82CC344}"/>
            </a:ext>
          </a:extLst>
        </xdr:cNvPr>
        <xdr:cNvCxnSpPr>
          <a:stCxn id="7" idx="0"/>
        </xdr:cNvCxnSpPr>
      </xdr:nvCxnSpPr>
      <xdr:spPr>
        <a:xfrm flipV="1">
          <a:off x="5619750" y="2714625"/>
          <a:ext cx="793750" cy="49254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436562</xdr:colOff>
      <xdr:row>9</xdr:row>
      <xdr:rowOff>75197</xdr:rowOff>
    </xdr:from>
    <xdr:ext cx="1047750" cy="1070309"/>
    <xdr:sp macro="" textlink="">
      <xdr:nvSpPr>
        <xdr:cNvPr id="13" name="正方形/長方形 12">
          <a:extLst>
            <a:ext uri="{FF2B5EF4-FFF2-40B4-BE49-F238E27FC236}">
              <a16:creationId xmlns:a16="http://schemas.microsoft.com/office/drawing/2014/main" id="{6B5888C6-0600-4191-9AC4-0D706119F9E7}"/>
            </a:ext>
          </a:extLst>
        </xdr:cNvPr>
        <xdr:cNvSpPr/>
      </xdr:nvSpPr>
      <xdr:spPr>
        <a:xfrm>
          <a:off x="6704012" y="3275597"/>
          <a:ext cx="1047750" cy="107030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時間単価は人件費単価一覧表を適用してください。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436563</xdr:colOff>
      <xdr:row>9</xdr:row>
      <xdr:rowOff>104858</xdr:rowOff>
    </xdr:from>
    <xdr:ext cx="895683" cy="568159"/>
    <xdr:sp macro="" textlink="">
      <xdr:nvSpPr>
        <xdr:cNvPr id="14" name="正方形/長方形 13">
          <a:extLst>
            <a:ext uri="{FF2B5EF4-FFF2-40B4-BE49-F238E27FC236}">
              <a16:creationId xmlns:a16="http://schemas.microsoft.com/office/drawing/2014/main" id="{CD9F8237-EBF5-40C9-B464-5B1E09E7595B}"/>
            </a:ext>
          </a:extLst>
        </xdr:cNvPr>
        <xdr:cNvSpPr/>
      </xdr:nvSpPr>
      <xdr:spPr>
        <a:xfrm>
          <a:off x="8056563" y="3302083"/>
          <a:ext cx="895683" cy="56815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551032</xdr:colOff>
      <xdr:row>8</xdr:row>
      <xdr:rowOff>58069</xdr:rowOff>
    </xdr:from>
    <xdr:ext cx="333373" cy="491289"/>
    <xdr:cxnSp macro="">
      <xdr:nvCxnSpPr>
        <xdr:cNvPr id="15" name="直線矢印コネクタ 14">
          <a:extLst>
            <a:ext uri="{FF2B5EF4-FFF2-40B4-BE49-F238E27FC236}">
              <a16:creationId xmlns:a16="http://schemas.microsoft.com/office/drawing/2014/main" id="{4EFAF7BE-FDE1-42D3-B22E-32C3809F0CCE}"/>
            </a:ext>
          </a:extLst>
        </xdr:cNvPr>
        <xdr:cNvCxnSpPr>
          <a:stCxn id="14" idx="0"/>
        </xdr:cNvCxnSpPr>
      </xdr:nvCxnSpPr>
      <xdr:spPr>
        <a:xfrm flipH="1" flipV="1">
          <a:off x="8171032" y="2810794"/>
          <a:ext cx="333373"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82717</xdr:colOff>
      <xdr:row>8</xdr:row>
      <xdr:rowOff>58069</xdr:rowOff>
    </xdr:from>
    <xdr:ext cx="312070" cy="491289"/>
    <xdr:cxnSp macro="">
      <xdr:nvCxnSpPr>
        <xdr:cNvPr id="16" name="直線矢印コネクタ 15">
          <a:extLst>
            <a:ext uri="{FF2B5EF4-FFF2-40B4-BE49-F238E27FC236}">
              <a16:creationId xmlns:a16="http://schemas.microsoft.com/office/drawing/2014/main" id="{583BA4E3-398F-4056-8EE2-ADD8196E2269}"/>
            </a:ext>
          </a:extLst>
        </xdr:cNvPr>
        <xdr:cNvCxnSpPr>
          <a:stCxn id="14" idx="0"/>
        </xdr:cNvCxnSpPr>
      </xdr:nvCxnSpPr>
      <xdr:spPr>
        <a:xfrm flipV="1">
          <a:off x="8505992" y="2810794"/>
          <a:ext cx="312070"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8.xml><?xml version="1.0" encoding="utf-8"?>
<xdr:wsDr xmlns:xdr="http://schemas.openxmlformats.org/drawingml/2006/spreadsheetDrawing" xmlns:a="http://schemas.openxmlformats.org/drawingml/2006/main">
  <xdr:oneCellAnchor>
    <xdr:from>
      <xdr:col>20</xdr:col>
      <xdr:colOff>11049</xdr:colOff>
      <xdr:row>22</xdr:row>
      <xdr:rowOff>309700</xdr:rowOff>
    </xdr:from>
    <xdr:ext cx="2880000" cy="1926168"/>
    <xdr:sp macro="" textlink="">
      <xdr:nvSpPr>
        <xdr:cNvPr id="8" name="正方形/長方形 7">
          <a:extLst>
            <a:ext uri="{FF2B5EF4-FFF2-40B4-BE49-F238E27FC236}">
              <a16:creationId xmlns:a16="http://schemas.microsoft.com/office/drawing/2014/main" id="{00000000-0008-0000-1A00-000008000000}"/>
            </a:ext>
          </a:extLst>
        </xdr:cNvPr>
        <xdr:cNvSpPr/>
      </xdr:nvSpPr>
      <xdr:spPr>
        <a:xfrm>
          <a:off x="8475225" y="8377935"/>
          <a:ext cx="2880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101653</xdr:colOff>
      <xdr:row>8</xdr:row>
      <xdr:rowOff>386196</xdr:rowOff>
    </xdr:from>
    <xdr:to>
      <xdr:col>19</xdr:col>
      <xdr:colOff>117594</xdr:colOff>
      <xdr:row>8</xdr:row>
      <xdr:rowOff>387305</xdr:rowOff>
    </xdr:to>
    <xdr:cxnSp macro="">
      <xdr:nvCxnSpPr>
        <xdr:cNvPr id="10" name="直線矢印コネクタ 9">
          <a:extLst>
            <a:ext uri="{FF2B5EF4-FFF2-40B4-BE49-F238E27FC236}">
              <a16:creationId xmlns:a16="http://schemas.microsoft.com/office/drawing/2014/main" id="{00000000-0008-0000-1A00-00000A000000}"/>
            </a:ext>
          </a:extLst>
        </xdr:cNvPr>
        <xdr:cNvCxnSpPr/>
      </xdr:nvCxnSpPr>
      <xdr:spPr>
        <a:xfrm flipH="1" flipV="1">
          <a:off x="6272359" y="2014784"/>
          <a:ext cx="2160000" cy="1109"/>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136651</xdr:colOff>
      <xdr:row>8</xdr:row>
      <xdr:rowOff>85589</xdr:rowOff>
    </xdr:from>
    <xdr:ext cx="4654489" cy="642484"/>
    <xdr:sp macro="" textlink="">
      <xdr:nvSpPr>
        <xdr:cNvPr id="11" name="正方形/長方形 10">
          <a:extLst>
            <a:ext uri="{FF2B5EF4-FFF2-40B4-BE49-F238E27FC236}">
              <a16:creationId xmlns:a16="http://schemas.microsoft.com/office/drawing/2014/main" id="{00000000-0008-0000-1A00-00000B000000}"/>
            </a:ext>
          </a:extLst>
        </xdr:cNvPr>
        <xdr:cNvSpPr/>
      </xdr:nvSpPr>
      <xdr:spPr>
        <a:xfrm>
          <a:off x="8451416" y="1714177"/>
          <a:ext cx="4654489"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19</xdr:col>
      <xdr:colOff>136656</xdr:colOff>
      <xdr:row>9</xdr:row>
      <xdr:rowOff>297029</xdr:rowOff>
    </xdr:from>
    <xdr:ext cx="7849412" cy="2493055"/>
    <xdr:sp macro="" textlink="">
      <xdr:nvSpPr>
        <xdr:cNvPr id="12" name="正方形/長方形 11">
          <a:extLst>
            <a:ext uri="{FF2B5EF4-FFF2-40B4-BE49-F238E27FC236}">
              <a16:creationId xmlns:a16="http://schemas.microsoft.com/office/drawing/2014/main" id="{00000000-0008-0000-1A00-00000C000000}"/>
            </a:ext>
          </a:extLst>
        </xdr:cNvPr>
        <xdr:cNvSpPr/>
      </xdr:nvSpPr>
      <xdr:spPr>
        <a:xfrm>
          <a:off x="8451421" y="2538205"/>
          <a:ext cx="7849412"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規格認証・登録費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開発・改良した製品・サービスの規格適合、認証の申請・審査・登録に要する経費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［例：認証・検査機関への申請手数料、成績証明書発行手数料、審査費用、登録証発行料等］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開発・改良した製品・サービスの規格等認証・登録に係る外部専門家の技術指導、研修等を受ける場合に要する経費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［例：技術文書・マニュアル整備等の指導及び作成代行に要する費用、外部研修の受講料等］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万円以上の経費については、原則として２者以上の見積書（指導料・申請料・検査・登録料など、項目毎に内訳があり、価格の妥当性が評価できるもの）が必要です。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規格認証・登録に係る外部専門家の指導を受ける場合は、本経費に計上してください。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規格認証・登録に係る試験等を外部に委託・外注する場合は、委託・外注費に計上してください。</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10</xdr:col>
      <xdr:colOff>2</xdr:colOff>
      <xdr:row>0</xdr:row>
      <xdr:rowOff>201706</xdr:rowOff>
    </xdr:from>
    <xdr:ext cx="3577390" cy="825867"/>
    <xdr:sp macro="" textlink="">
      <xdr:nvSpPr>
        <xdr:cNvPr id="13" name="正方形/長方形 12">
          <a:extLst>
            <a:ext uri="{FF2B5EF4-FFF2-40B4-BE49-F238E27FC236}">
              <a16:creationId xmlns:a16="http://schemas.microsoft.com/office/drawing/2014/main" id="{00000000-0008-0000-1A00-00000D000000}"/>
            </a:ext>
          </a:extLst>
        </xdr:cNvPr>
        <xdr:cNvSpPr/>
      </xdr:nvSpPr>
      <xdr:spPr>
        <a:xfrm>
          <a:off x="6977065" y="201706"/>
          <a:ext cx="3577390"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）規格認証・登録費」に計上した全ての経費について、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規格認証・登録計画書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19</xdr:col>
      <xdr:colOff>127009</xdr:colOff>
      <xdr:row>15</xdr:row>
      <xdr:rowOff>322914</xdr:rowOff>
    </xdr:from>
    <xdr:ext cx="5648157" cy="825867"/>
    <xdr:sp macro="" textlink="">
      <xdr:nvSpPr>
        <xdr:cNvPr id="14" name="正方形/長方形 13">
          <a:extLst>
            <a:ext uri="{FF2B5EF4-FFF2-40B4-BE49-F238E27FC236}">
              <a16:creationId xmlns:a16="http://schemas.microsoft.com/office/drawing/2014/main" id="{00000000-0008-0000-1A00-00000E000000}"/>
            </a:ext>
          </a:extLst>
        </xdr:cNvPr>
        <xdr:cNvSpPr/>
      </xdr:nvSpPr>
      <xdr:spPr>
        <a:xfrm>
          <a:off x="8441774" y="5253502"/>
          <a:ext cx="56481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認証等取得後に発生した経費</a:t>
          </a: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［例：サーベイランス（定期審査）、維持審査料、認証継続費、更新審査料等］</a:t>
          </a:r>
        </a:p>
      </xdr:txBody>
    </xdr:sp>
    <xdr:clientData/>
  </xdr:oneCellAnchor>
  <xdr:oneCellAnchor>
    <xdr:from>
      <xdr:col>5</xdr:col>
      <xdr:colOff>365126</xdr:colOff>
      <xdr:row>10</xdr:row>
      <xdr:rowOff>293221</xdr:rowOff>
    </xdr:from>
    <xdr:ext cx="895683" cy="575235"/>
    <xdr:sp macro="" textlink="">
      <xdr:nvSpPr>
        <xdr:cNvPr id="2" name="正方形/長方形 1">
          <a:extLst>
            <a:ext uri="{FF2B5EF4-FFF2-40B4-BE49-F238E27FC236}">
              <a16:creationId xmlns:a16="http://schemas.microsoft.com/office/drawing/2014/main" id="{4AAA3A17-6A51-474A-9AF4-82354194A58B}"/>
            </a:ext>
          </a:extLst>
        </xdr:cNvPr>
        <xdr:cNvSpPr/>
      </xdr:nvSpPr>
      <xdr:spPr>
        <a:xfrm>
          <a:off x="4121151" y="2953871"/>
          <a:ext cx="895683" cy="57523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581773</xdr:colOff>
      <xdr:row>10</xdr:row>
      <xdr:rowOff>31750</xdr:rowOff>
    </xdr:from>
    <xdr:ext cx="231195" cy="261471"/>
    <xdr:cxnSp macro="">
      <xdr:nvCxnSpPr>
        <xdr:cNvPr id="3" name="直線矢印コネクタ 2">
          <a:extLst>
            <a:ext uri="{FF2B5EF4-FFF2-40B4-BE49-F238E27FC236}">
              <a16:creationId xmlns:a16="http://schemas.microsoft.com/office/drawing/2014/main" id="{C1AB7AB7-4F87-4E6C-808D-A392727384DD}"/>
            </a:ext>
          </a:extLst>
        </xdr:cNvPr>
        <xdr:cNvCxnSpPr>
          <a:stCxn id="2" idx="0"/>
        </xdr:cNvCxnSpPr>
      </xdr:nvCxnSpPr>
      <xdr:spPr>
        <a:xfrm flipH="1" flipV="1">
          <a:off x="4331448" y="2686050"/>
          <a:ext cx="231195" cy="26147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11280</xdr:colOff>
      <xdr:row>10</xdr:row>
      <xdr:rowOff>56816</xdr:rowOff>
    </xdr:from>
    <xdr:ext cx="320252" cy="236405"/>
    <xdr:cxnSp macro="">
      <xdr:nvCxnSpPr>
        <xdr:cNvPr id="4" name="直線矢印コネクタ 3">
          <a:extLst>
            <a:ext uri="{FF2B5EF4-FFF2-40B4-BE49-F238E27FC236}">
              <a16:creationId xmlns:a16="http://schemas.microsoft.com/office/drawing/2014/main" id="{040A3BD5-15A4-4E6E-A52C-71BF6F7B9DA6}"/>
            </a:ext>
          </a:extLst>
        </xdr:cNvPr>
        <xdr:cNvCxnSpPr>
          <a:stCxn id="2" idx="0"/>
        </xdr:cNvCxnSpPr>
      </xdr:nvCxnSpPr>
      <xdr:spPr>
        <a:xfrm flipV="1">
          <a:off x="4561055" y="2714291"/>
          <a:ext cx="320252" cy="23640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254000</xdr:colOff>
      <xdr:row>10</xdr:row>
      <xdr:rowOff>391741</xdr:rowOff>
    </xdr:from>
    <xdr:ext cx="1770063" cy="973509"/>
    <xdr:sp macro="" textlink="">
      <xdr:nvSpPr>
        <xdr:cNvPr id="5" name="正方形/長方形 4">
          <a:extLst>
            <a:ext uri="{FF2B5EF4-FFF2-40B4-BE49-F238E27FC236}">
              <a16:creationId xmlns:a16="http://schemas.microsoft.com/office/drawing/2014/main" id="{9851D8AB-81DA-4146-8182-3F73B6F8A2AF}"/>
            </a:ext>
          </a:extLst>
        </xdr:cNvPr>
        <xdr:cNvSpPr/>
      </xdr:nvSpPr>
      <xdr:spPr>
        <a:xfrm>
          <a:off x="742950" y="3046041"/>
          <a:ext cx="1770063" cy="97350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規格認証・登録費に計上したすべての経費を記入してください。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1111250</xdr:colOff>
      <xdr:row>10</xdr:row>
      <xdr:rowOff>79375</xdr:rowOff>
    </xdr:from>
    <xdr:ext cx="27782" cy="312366"/>
    <xdr:cxnSp macro="">
      <xdr:nvCxnSpPr>
        <xdr:cNvPr id="6" name="直線矢印コネクタ 5">
          <a:extLst>
            <a:ext uri="{FF2B5EF4-FFF2-40B4-BE49-F238E27FC236}">
              <a16:creationId xmlns:a16="http://schemas.microsoft.com/office/drawing/2014/main" id="{9542B5E9-EA47-43B3-84B0-8BF8734D8BD8}"/>
            </a:ext>
          </a:extLst>
        </xdr:cNvPr>
        <xdr:cNvCxnSpPr>
          <a:stCxn id="5" idx="0"/>
        </xdr:cNvCxnSpPr>
      </xdr:nvCxnSpPr>
      <xdr:spPr>
        <a:xfrm flipH="1" flipV="1">
          <a:off x="1600200" y="2740025"/>
          <a:ext cx="27782" cy="31236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9.xml><?xml version="1.0" encoding="utf-8"?>
<xdr:wsDr xmlns:xdr="http://schemas.openxmlformats.org/drawingml/2006/spreadsheetDrawing" xmlns:a="http://schemas.openxmlformats.org/drawingml/2006/main">
  <xdr:oneCellAnchor>
    <xdr:from>
      <xdr:col>37</xdr:col>
      <xdr:colOff>149143</xdr:colOff>
      <xdr:row>27</xdr:row>
      <xdr:rowOff>271549</xdr:rowOff>
    </xdr:from>
    <xdr:ext cx="2376000" cy="1926168"/>
    <xdr:sp macro="" textlink="">
      <xdr:nvSpPr>
        <xdr:cNvPr id="6" name="正方形/長方形 5">
          <a:extLst>
            <a:ext uri="{FF2B5EF4-FFF2-40B4-BE49-F238E27FC236}">
              <a16:creationId xmlns:a16="http://schemas.microsoft.com/office/drawing/2014/main" id="{00000000-0008-0000-1B00-000006000000}"/>
            </a:ext>
          </a:extLst>
        </xdr:cNvPr>
        <xdr:cNvSpPr/>
      </xdr:nvSpPr>
      <xdr:spPr>
        <a:xfrm>
          <a:off x="7159543" y="95552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140229</xdr:rowOff>
    </xdr:from>
    <xdr:ext cx="4677087" cy="2309671"/>
    <xdr:sp macro="" textlink="">
      <xdr:nvSpPr>
        <xdr:cNvPr id="7" name="正方形/長方形 6">
          <a:extLst>
            <a:ext uri="{FF2B5EF4-FFF2-40B4-BE49-F238E27FC236}">
              <a16:creationId xmlns:a16="http://schemas.microsoft.com/office/drawing/2014/main" id="{00000000-0008-0000-1B00-000007000000}"/>
            </a:ext>
          </a:extLst>
        </xdr:cNvPr>
        <xdr:cNvSpPr/>
      </xdr:nvSpPr>
      <xdr:spPr>
        <a:xfrm>
          <a:off x="7172013" y="1905529"/>
          <a:ext cx="4677087" cy="230967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前シートに規格認証・登録費を記入した場合は、本計画書の作成が全て必要です。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例：前シートで、規－１～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8" name="直線矢印コネクタ 7">
          <a:extLst>
            <a:ext uri="{FF2B5EF4-FFF2-40B4-BE49-F238E27FC236}">
              <a16:creationId xmlns:a16="http://schemas.microsoft.com/office/drawing/2014/main" id="{00000000-0008-0000-1B00-000008000000}"/>
            </a:ext>
          </a:extLst>
        </xdr:cNvPr>
        <xdr:cNvCxnSpPr/>
      </xdr:nvCxnSpPr>
      <xdr:spPr>
        <a:xfrm flipH="1" flipV="1">
          <a:off x="6669226" y="1290775"/>
          <a:ext cx="603826" cy="21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9" name="正方形/長方形 8">
          <a:extLst>
            <a:ext uri="{FF2B5EF4-FFF2-40B4-BE49-F238E27FC236}">
              <a16:creationId xmlns:a16="http://schemas.microsoft.com/office/drawing/2014/main" id="{00000000-0008-0000-1B00-000009000000}"/>
            </a:ext>
          </a:extLst>
        </xdr:cNvPr>
        <xdr:cNvSpPr/>
      </xdr:nvSpPr>
      <xdr:spPr>
        <a:xfrm>
          <a:off x="7185828" y="979233"/>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15875</xdr:colOff>
      <xdr:row>9</xdr:row>
      <xdr:rowOff>448761</xdr:rowOff>
    </xdr:from>
    <xdr:ext cx="1516063" cy="98926"/>
    <xdr:cxnSp macro="">
      <xdr:nvCxnSpPr>
        <xdr:cNvPr id="2" name="直線矢印コネクタ 1">
          <a:extLst>
            <a:ext uri="{FF2B5EF4-FFF2-40B4-BE49-F238E27FC236}">
              <a16:creationId xmlns:a16="http://schemas.microsoft.com/office/drawing/2014/main" id="{0D446F5D-ACF9-48D2-958D-B3BFBF677A06}"/>
            </a:ext>
          </a:extLst>
        </xdr:cNvPr>
        <xdr:cNvCxnSpPr/>
      </xdr:nvCxnSpPr>
      <xdr:spPr>
        <a:xfrm flipH="1">
          <a:off x="3254375" y="2817311"/>
          <a:ext cx="1516063" cy="9892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22</xdr:col>
      <xdr:colOff>55563</xdr:colOff>
      <xdr:row>11</xdr:row>
      <xdr:rowOff>285750</xdr:rowOff>
    </xdr:from>
    <xdr:ext cx="460373" cy="557797"/>
    <xdr:cxnSp macro="">
      <xdr:nvCxnSpPr>
        <xdr:cNvPr id="3" name="直線矢印コネクタ 2">
          <a:extLst>
            <a:ext uri="{FF2B5EF4-FFF2-40B4-BE49-F238E27FC236}">
              <a16:creationId xmlns:a16="http://schemas.microsoft.com/office/drawing/2014/main" id="{4560E3EF-CD25-4E65-8B60-BCE81D9592A0}"/>
            </a:ext>
          </a:extLst>
        </xdr:cNvPr>
        <xdr:cNvCxnSpPr/>
      </xdr:nvCxnSpPr>
      <xdr:spPr>
        <a:xfrm flipH="1" flipV="1">
          <a:off x="4246563" y="3476625"/>
          <a:ext cx="460373" cy="55779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21</xdr:col>
      <xdr:colOff>23813</xdr:colOff>
      <xdr:row>14</xdr:row>
      <xdr:rowOff>333375</xdr:rowOff>
    </xdr:from>
    <xdr:ext cx="698499" cy="313322"/>
    <xdr:cxnSp macro="">
      <xdr:nvCxnSpPr>
        <xdr:cNvPr id="4" name="直線矢印コネクタ 3">
          <a:extLst>
            <a:ext uri="{FF2B5EF4-FFF2-40B4-BE49-F238E27FC236}">
              <a16:creationId xmlns:a16="http://schemas.microsoft.com/office/drawing/2014/main" id="{ED777EC4-FA4A-477B-A672-FAFD0074EBB7}"/>
            </a:ext>
          </a:extLst>
        </xdr:cNvPr>
        <xdr:cNvCxnSpPr/>
      </xdr:nvCxnSpPr>
      <xdr:spPr>
        <a:xfrm flipH="1" flipV="1">
          <a:off x="4027488" y="4845050"/>
          <a:ext cx="698499" cy="31332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103188</xdr:colOff>
      <xdr:row>1</xdr:row>
      <xdr:rowOff>230480</xdr:rowOff>
    </xdr:from>
    <xdr:ext cx="2968626" cy="619417"/>
    <xdr:cxnSp macro="">
      <xdr:nvCxnSpPr>
        <xdr:cNvPr id="5" name="直線矢印コネクタ 4">
          <a:extLst>
            <a:ext uri="{FF2B5EF4-FFF2-40B4-BE49-F238E27FC236}">
              <a16:creationId xmlns:a16="http://schemas.microsoft.com/office/drawing/2014/main" id="{15A7A8DD-9D6A-43FE-8D8B-4F049BD33B62}"/>
            </a:ext>
          </a:extLst>
        </xdr:cNvPr>
        <xdr:cNvCxnSpPr/>
      </xdr:nvCxnSpPr>
      <xdr:spPr>
        <a:xfrm flipH="1">
          <a:off x="1630363" y="544805"/>
          <a:ext cx="2968626" cy="61941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21</xdr:col>
      <xdr:colOff>95251</xdr:colOff>
      <xdr:row>16</xdr:row>
      <xdr:rowOff>421272</xdr:rowOff>
    </xdr:from>
    <xdr:ext cx="1516061" cy="823911"/>
    <xdr:cxnSp macro="">
      <xdr:nvCxnSpPr>
        <xdr:cNvPr id="10" name="直線矢印コネクタ 9">
          <a:extLst>
            <a:ext uri="{FF2B5EF4-FFF2-40B4-BE49-F238E27FC236}">
              <a16:creationId xmlns:a16="http://schemas.microsoft.com/office/drawing/2014/main" id="{CA7D4140-5252-47FD-90A4-784D07662475}"/>
            </a:ext>
          </a:extLst>
        </xdr:cNvPr>
        <xdr:cNvCxnSpPr/>
      </xdr:nvCxnSpPr>
      <xdr:spPr>
        <a:xfrm flipH="1" flipV="1">
          <a:off x="4095751" y="5755272"/>
          <a:ext cx="1516061" cy="82391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24</xdr:col>
      <xdr:colOff>177799</xdr:colOff>
      <xdr:row>8</xdr:row>
      <xdr:rowOff>306179</xdr:rowOff>
    </xdr:from>
    <xdr:ext cx="2268505" cy="1055102"/>
    <xdr:sp macro="" textlink="">
      <xdr:nvSpPr>
        <xdr:cNvPr id="11" name="正方形/長方形 10">
          <a:extLst>
            <a:ext uri="{FF2B5EF4-FFF2-40B4-BE49-F238E27FC236}">
              <a16:creationId xmlns:a16="http://schemas.microsoft.com/office/drawing/2014/main" id="{1F868C73-FED4-4753-AA6D-A2AE0CC281D3}"/>
            </a:ext>
          </a:extLst>
        </xdr:cNvPr>
        <xdr:cNvSpPr/>
      </xdr:nvSpPr>
      <xdr:spPr>
        <a:xfrm>
          <a:off x="4785518" y="2354054"/>
          <a:ext cx="2268505" cy="105510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24</xdr:col>
      <xdr:colOff>0</xdr:colOff>
      <xdr:row>0</xdr:row>
      <xdr:rowOff>297657</xdr:rowOff>
    </xdr:from>
    <xdr:ext cx="3222624" cy="635584"/>
    <xdr:sp macro="" textlink="">
      <xdr:nvSpPr>
        <xdr:cNvPr id="12" name="正方形/長方形 11">
          <a:extLst>
            <a:ext uri="{FF2B5EF4-FFF2-40B4-BE49-F238E27FC236}">
              <a16:creationId xmlns:a16="http://schemas.microsoft.com/office/drawing/2014/main" id="{91E0755C-CF02-4841-8D6F-5C91FF574F40}"/>
            </a:ext>
          </a:extLst>
        </xdr:cNvPr>
        <xdr:cNvSpPr/>
      </xdr:nvSpPr>
      <xdr:spPr>
        <a:xfrm>
          <a:off x="4607719" y="297657"/>
          <a:ext cx="3222624" cy="6355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3-(7)</a:t>
          </a:r>
          <a:r>
            <a:rPr lang="ja-JP" altLang="en-US" sz="1100" b="0">
              <a:solidFill>
                <a:schemeClr val="tx1"/>
              </a:solidFill>
              <a:effectLst/>
              <a:latin typeface="ＭＳ Ｐゴシック" panose="020B0600070205080204" pitchFamily="50" charset="-128"/>
              <a:ea typeface="+mn-ea"/>
              <a:cs typeface="+mn-cs"/>
            </a:rPr>
            <a:t>規格認証・登録費」の「経費番号」（規</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24</xdr:col>
      <xdr:colOff>104772</xdr:colOff>
      <xdr:row>12</xdr:row>
      <xdr:rowOff>133141</xdr:rowOff>
    </xdr:from>
    <xdr:ext cx="2341563" cy="908050"/>
    <xdr:sp macro="" textlink="">
      <xdr:nvSpPr>
        <xdr:cNvPr id="13" name="正方形/長方形 12">
          <a:extLst>
            <a:ext uri="{FF2B5EF4-FFF2-40B4-BE49-F238E27FC236}">
              <a16:creationId xmlns:a16="http://schemas.microsoft.com/office/drawing/2014/main" id="{5D3E5B3D-BA05-46EE-8817-1D5D08FD8771}"/>
            </a:ext>
          </a:extLst>
        </xdr:cNvPr>
        <xdr:cNvSpPr/>
      </xdr:nvSpPr>
      <xdr:spPr>
        <a:xfrm>
          <a:off x="4712491" y="3609766"/>
          <a:ext cx="2341563" cy="9080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3-(7)</a:t>
          </a:r>
          <a:r>
            <a:rPr lang="ja-JP" altLang="en-US" sz="1100" b="0">
              <a:solidFill>
                <a:schemeClr val="tx1"/>
              </a:solidFill>
              <a:effectLst/>
              <a:latin typeface="ＭＳ Ｐゴシック" panose="020B0600070205080204" pitchFamily="50" charset="-128"/>
              <a:ea typeface="+mn-ea"/>
              <a:cs typeface="+mn-cs"/>
            </a:rPr>
            <a:t>規格認証・登録費」の「助成事業に要する経費（税込）」の金額を記入してください。</a:t>
          </a:r>
        </a:p>
      </xdr:txBody>
    </xdr:sp>
    <xdr:clientData/>
  </xdr:oneCellAnchor>
  <xdr:oneCellAnchor>
    <xdr:from>
      <xdr:col>24</xdr:col>
      <xdr:colOff>126998</xdr:colOff>
      <xdr:row>14</xdr:row>
      <xdr:rowOff>395078</xdr:rowOff>
    </xdr:from>
    <xdr:ext cx="2651125" cy="644525"/>
    <xdr:sp macro="" textlink="">
      <xdr:nvSpPr>
        <xdr:cNvPr id="14" name="正方形/長方形 13">
          <a:extLst>
            <a:ext uri="{FF2B5EF4-FFF2-40B4-BE49-F238E27FC236}">
              <a16:creationId xmlns:a16="http://schemas.microsoft.com/office/drawing/2014/main" id="{4C7DE986-66C9-4117-98F3-6F3E67559BFC}"/>
            </a:ext>
          </a:extLst>
        </xdr:cNvPr>
        <xdr:cNvSpPr/>
      </xdr:nvSpPr>
      <xdr:spPr>
        <a:xfrm>
          <a:off x="4734717" y="4871828"/>
          <a:ext cx="2651125" cy="6445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29</xdr:col>
      <xdr:colOff>60323</xdr:colOff>
      <xdr:row>18</xdr:row>
      <xdr:rowOff>72815</xdr:rowOff>
    </xdr:from>
    <xdr:ext cx="3765550" cy="844550"/>
    <xdr:sp macro="" textlink="">
      <xdr:nvSpPr>
        <xdr:cNvPr id="15" name="正方形/長方形 14">
          <a:extLst>
            <a:ext uri="{FF2B5EF4-FFF2-40B4-BE49-F238E27FC236}">
              <a16:creationId xmlns:a16="http://schemas.microsoft.com/office/drawing/2014/main" id="{4BC17C37-151C-43EB-A92E-F018A3D3B2DF}"/>
            </a:ext>
          </a:extLst>
        </xdr:cNvPr>
        <xdr:cNvSpPr/>
      </xdr:nvSpPr>
      <xdr:spPr>
        <a:xfrm>
          <a:off x="5620542" y="6168815"/>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226218</xdr:colOff>
      <xdr:row>10</xdr:row>
      <xdr:rowOff>11907</xdr:rowOff>
    </xdr:from>
    <xdr:ext cx="5225862" cy="1009251"/>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667749" y="3012282"/>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178593</xdr:colOff>
      <xdr:row>23</xdr:row>
      <xdr:rowOff>250031</xdr:rowOff>
    </xdr:from>
    <xdr:ext cx="2376000" cy="1926168"/>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620124" y="7167562"/>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14</xdr:col>
      <xdr:colOff>316688</xdr:colOff>
      <xdr:row>22</xdr:row>
      <xdr:rowOff>188179</xdr:rowOff>
    </xdr:from>
    <xdr:ext cx="2376000" cy="1926168"/>
    <xdr:sp macro="" textlink="">
      <xdr:nvSpPr>
        <xdr:cNvPr id="14" name="正方形/長方形 13">
          <a:extLst>
            <a:ext uri="{FF2B5EF4-FFF2-40B4-BE49-F238E27FC236}">
              <a16:creationId xmlns:a16="http://schemas.microsoft.com/office/drawing/2014/main" id="{00000000-0008-0000-1C00-00000E000000}"/>
            </a:ext>
          </a:extLst>
        </xdr:cNvPr>
        <xdr:cNvSpPr/>
      </xdr:nvSpPr>
      <xdr:spPr>
        <a:xfrm>
          <a:off x="7601045" y="75178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0</xdr:colOff>
      <xdr:row>2</xdr:row>
      <xdr:rowOff>478116</xdr:rowOff>
    </xdr:from>
    <xdr:to>
      <xdr:col>14</xdr:col>
      <xdr:colOff>164353</xdr:colOff>
      <xdr:row>4</xdr:row>
      <xdr:rowOff>203339</xdr:rowOff>
    </xdr:to>
    <xdr:cxnSp macro="">
      <xdr:nvCxnSpPr>
        <xdr:cNvPr id="15" name="直線矢印コネクタ 6">
          <a:extLst>
            <a:ext uri="{FF2B5EF4-FFF2-40B4-BE49-F238E27FC236}">
              <a16:creationId xmlns:a16="http://schemas.microsoft.com/office/drawing/2014/main" id="{00000000-0008-0000-1C00-00000F000000}"/>
            </a:ext>
          </a:extLst>
        </xdr:cNvPr>
        <xdr:cNvCxnSpPr/>
      </xdr:nvCxnSpPr>
      <xdr:spPr>
        <a:xfrm rot="10800000" flipV="1">
          <a:off x="6499412" y="1030940"/>
          <a:ext cx="941294" cy="898105"/>
        </a:xfrm>
        <a:prstGeom prst="bentConnector3">
          <a:avLst>
            <a:gd name="adj1" fmla="val 50000"/>
          </a:avLst>
        </a:prstGeom>
        <a:noFill/>
        <a:ln w="22225" cap="flat" cmpd="sng" algn="ctr">
          <a:solidFill>
            <a:srgbClr val="FF0000"/>
          </a:solidFill>
          <a:prstDash val="solid"/>
          <a:miter lim="800000"/>
          <a:tailEnd type="triangle"/>
        </a:ln>
        <a:effectLst/>
      </xdr:spPr>
    </xdr:cxnSp>
    <xdr:clientData/>
  </xdr:twoCellAnchor>
  <xdr:oneCellAnchor>
    <xdr:from>
      <xdr:col>13</xdr:col>
      <xdr:colOff>650885</xdr:colOff>
      <xdr:row>2</xdr:row>
      <xdr:rowOff>24133</xdr:rowOff>
    </xdr:from>
    <xdr:ext cx="2730500" cy="842603"/>
    <xdr:sp macro="" textlink="">
      <xdr:nvSpPr>
        <xdr:cNvPr id="16" name="正方形/長方形 15">
          <a:extLst>
            <a:ext uri="{FF2B5EF4-FFF2-40B4-BE49-F238E27FC236}">
              <a16:creationId xmlns:a16="http://schemas.microsoft.com/office/drawing/2014/main" id="{00000000-0008-0000-1C00-000010000000}"/>
            </a:ext>
          </a:extLst>
        </xdr:cNvPr>
        <xdr:cNvSpPr/>
      </xdr:nvSpPr>
      <xdr:spPr>
        <a:xfrm>
          <a:off x="7267585" y="659133"/>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18</xdr:col>
      <xdr:colOff>246058</xdr:colOff>
      <xdr:row>2</xdr:row>
      <xdr:rowOff>212080</xdr:rowOff>
    </xdr:from>
    <xdr:ext cx="7857349" cy="8527976"/>
    <xdr:sp macro="" textlink="">
      <xdr:nvSpPr>
        <xdr:cNvPr id="17" name="正方形/長方形 16">
          <a:extLst>
            <a:ext uri="{FF2B5EF4-FFF2-40B4-BE49-F238E27FC236}">
              <a16:creationId xmlns:a16="http://schemas.microsoft.com/office/drawing/2014/main" id="{00000000-0008-0000-1C00-000011000000}"/>
            </a:ext>
          </a:extLst>
        </xdr:cNvPr>
        <xdr:cNvSpPr/>
      </xdr:nvSpPr>
      <xdr:spPr>
        <a:xfrm>
          <a:off x="10830714" y="747861"/>
          <a:ext cx="7857349" cy="852797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展示会等参加費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開発・改良した製品・サービスのニーズ確認を目的として行う国内外及びオンラインの展示会等出展に要する経費</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オンラインの展示会等出展については、「１ 出展小間料」のみが助成対象となります。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展示会等参加費の助成金交付申請額は、広告・宣伝費と合計で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自企業が主催又は運営に携わる展示会等への出展に要する経費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出展小間料</a:t>
          </a: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助成事業者が全額負担している展示会等であっても、出展小間内に他企業の社名等の提示、他企業の製品等の展示がある場合、按分の対象となる場合があります。</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出展小間内に、本助成事業により開発・改良した製品・サービス以外の製品・サービスの展示があった場合、助成対象経費を按分して算出します。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出展小間内に助成事業者名（自企業の製品名・ブランド名）を表示していない場合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出展及び使用の事実が写真（オンライン展示会等の場合は、画面のハードコピー）等で確認できない場合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資材費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［例：設営、装飾、ポスター・パネル作成、機器・備品リース、会場での光熱水費等］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展示会に係る備品・機器等の購入に要する経費（リースのみ対象となります）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自ら材料や既製品を調達して小間の設営・装飾又は販促物作成をするのに要する経費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対象となる展示会等で使用されたことが写真等で確認できないリース品や作成ポスター・パネル等の経費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スタッフ用のハンガーラックや冷蔵庫等の購入、レンタル、リースに要する経費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輸送費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自ら展示会等の搬出搬入を行った場合の経費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381001</xdr:colOff>
      <xdr:row>17</xdr:row>
      <xdr:rowOff>208643</xdr:rowOff>
    </xdr:from>
    <xdr:ext cx="2286000" cy="671286"/>
    <xdr:sp macro="" textlink="">
      <xdr:nvSpPr>
        <xdr:cNvPr id="19" name="正方形/長方形 18">
          <a:extLst>
            <a:ext uri="{FF2B5EF4-FFF2-40B4-BE49-F238E27FC236}">
              <a16:creationId xmlns:a16="http://schemas.microsoft.com/office/drawing/2014/main" id="{00000000-0008-0000-1C00-000013000000}"/>
            </a:ext>
          </a:extLst>
        </xdr:cNvPr>
        <xdr:cNvSpPr/>
      </xdr:nvSpPr>
      <xdr:spPr>
        <a:xfrm>
          <a:off x="7665358" y="6404429"/>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16</xdr:col>
      <xdr:colOff>607786</xdr:colOff>
      <xdr:row>16</xdr:row>
      <xdr:rowOff>45356</xdr:rowOff>
    </xdr:from>
    <xdr:to>
      <xdr:col>16</xdr:col>
      <xdr:colOff>607786</xdr:colOff>
      <xdr:row>17</xdr:row>
      <xdr:rowOff>178570</xdr:rowOff>
    </xdr:to>
    <xdr:cxnSp macro="">
      <xdr:nvCxnSpPr>
        <xdr:cNvPr id="20" name="直線矢印コネクタ 19">
          <a:extLst>
            <a:ext uri="{FF2B5EF4-FFF2-40B4-BE49-F238E27FC236}">
              <a16:creationId xmlns:a16="http://schemas.microsoft.com/office/drawing/2014/main" id="{00000000-0008-0000-1C00-000014000000}"/>
            </a:ext>
          </a:extLst>
        </xdr:cNvPr>
        <xdr:cNvCxnSpPr/>
      </xdr:nvCxnSpPr>
      <xdr:spPr>
        <a:xfrm flipH="1" flipV="1">
          <a:off x="9216572" y="6014356"/>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309563</xdr:colOff>
      <xdr:row>8</xdr:row>
      <xdr:rowOff>244474</xdr:rowOff>
    </xdr:from>
    <xdr:ext cx="1651000" cy="962026"/>
    <xdr:sp macro="" textlink="">
      <xdr:nvSpPr>
        <xdr:cNvPr id="2" name="正方形/長方形 1">
          <a:extLst>
            <a:ext uri="{FF2B5EF4-FFF2-40B4-BE49-F238E27FC236}">
              <a16:creationId xmlns:a16="http://schemas.microsoft.com/office/drawing/2014/main" id="{BFD762D1-14A8-4080-8377-9B245EEAF22F}"/>
            </a:ext>
          </a:extLst>
        </xdr:cNvPr>
        <xdr:cNvSpPr/>
      </xdr:nvSpPr>
      <xdr:spPr>
        <a:xfrm>
          <a:off x="312738" y="3756024"/>
          <a:ext cx="1651000" cy="96202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開催期間（年月日）を記入してください。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r>
            <a:rPr lang="en-US" altLang="ja-JP" sz="1100" b="0">
              <a:solidFill>
                <a:schemeClr val="tx1"/>
              </a:solidFill>
              <a:effectLst/>
              <a:latin typeface="ＭＳ Ｐゴシック" panose="020B0600070205080204" pitchFamily="50" charset="-128"/>
              <a:ea typeface="+mn-ea"/>
              <a:cs typeface="+mn-cs"/>
            </a:rPr>
            <a:t>R9.1.5</a:t>
          </a: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R9.1.10</a:t>
          </a:r>
          <a:endParaRPr lang="ja-JP" altLang="en-US"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511175</xdr:colOff>
      <xdr:row>8</xdr:row>
      <xdr:rowOff>300037</xdr:rowOff>
    </xdr:from>
    <xdr:ext cx="1473200" cy="906463"/>
    <xdr:sp macro="" textlink="">
      <xdr:nvSpPr>
        <xdr:cNvPr id="3" name="正方形/長方形 2">
          <a:extLst>
            <a:ext uri="{FF2B5EF4-FFF2-40B4-BE49-F238E27FC236}">
              <a16:creationId xmlns:a16="http://schemas.microsoft.com/office/drawing/2014/main" id="{D5B8EE66-F3AF-480D-8960-16E4C0AC4A05}"/>
            </a:ext>
          </a:extLst>
        </xdr:cNvPr>
        <xdr:cNvSpPr/>
      </xdr:nvSpPr>
      <xdr:spPr>
        <a:xfrm>
          <a:off x="2701925" y="3811587"/>
          <a:ext cx="1473200" cy="90646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オンライン展示会の場合には「</a:t>
          </a: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」と入力してください。</a:t>
          </a:r>
        </a:p>
      </xdr:txBody>
    </xdr:sp>
    <xdr:clientData/>
  </xdr:oneCellAnchor>
  <xdr:oneCellAnchor>
    <xdr:from>
      <xdr:col>2</xdr:col>
      <xdr:colOff>95250</xdr:colOff>
      <xdr:row>7</xdr:row>
      <xdr:rowOff>428626</xdr:rowOff>
    </xdr:from>
    <xdr:ext cx="1214437" cy="260348"/>
    <xdr:cxnSp macro="">
      <xdr:nvCxnSpPr>
        <xdr:cNvPr id="4" name="直線矢印コネクタ 3">
          <a:extLst>
            <a:ext uri="{FF2B5EF4-FFF2-40B4-BE49-F238E27FC236}">
              <a16:creationId xmlns:a16="http://schemas.microsoft.com/office/drawing/2014/main" id="{0F079785-12E9-497D-94DF-87D36C7F9221}"/>
            </a:ext>
          </a:extLst>
        </xdr:cNvPr>
        <xdr:cNvCxnSpPr>
          <a:stCxn id="2" idx="0"/>
        </xdr:cNvCxnSpPr>
      </xdr:nvCxnSpPr>
      <xdr:spPr>
        <a:xfrm flipV="1">
          <a:off x="1143000" y="3492501"/>
          <a:ext cx="1214437" cy="26034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381003</xdr:colOff>
      <xdr:row>8</xdr:row>
      <xdr:rowOff>1</xdr:rowOff>
    </xdr:from>
    <xdr:ext cx="239710" cy="300036"/>
    <xdr:cxnSp macro="">
      <xdr:nvCxnSpPr>
        <xdr:cNvPr id="5" name="直線矢印コネクタ 4">
          <a:extLst>
            <a:ext uri="{FF2B5EF4-FFF2-40B4-BE49-F238E27FC236}">
              <a16:creationId xmlns:a16="http://schemas.microsoft.com/office/drawing/2014/main" id="{17B1F73C-E3F9-4CC2-8262-9D512A1BBAC5}"/>
            </a:ext>
          </a:extLst>
        </xdr:cNvPr>
        <xdr:cNvCxnSpPr>
          <a:stCxn id="3" idx="0"/>
        </xdr:cNvCxnSpPr>
      </xdr:nvCxnSpPr>
      <xdr:spPr>
        <a:xfrm flipH="1" flipV="1">
          <a:off x="3200403" y="3514726"/>
          <a:ext cx="239710" cy="30003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11</xdr:col>
      <xdr:colOff>372268</xdr:colOff>
      <xdr:row>8</xdr:row>
      <xdr:rowOff>87313</xdr:rowOff>
    </xdr:from>
    <xdr:ext cx="48419" cy="539750"/>
    <xdr:cxnSp macro="">
      <xdr:nvCxnSpPr>
        <xdr:cNvPr id="6" name="直線矢印コネクタ 5">
          <a:extLst>
            <a:ext uri="{FF2B5EF4-FFF2-40B4-BE49-F238E27FC236}">
              <a16:creationId xmlns:a16="http://schemas.microsoft.com/office/drawing/2014/main" id="{93956974-63BA-403E-B6C6-494150AF3020}"/>
            </a:ext>
          </a:extLst>
        </xdr:cNvPr>
        <xdr:cNvCxnSpPr>
          <a:stCxn id="8" idx="0"/>
        </xdr:cNvCxnSpPr>
      </xdr:nvCxnSpPr>
      <xdr:spPr>
        <a:xfrm flipV="1">
          <a:off x="6722268" y="3598863"/>
          <a:ext cx="48419" cy="5397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236537</xdr:colOff>
      <xdr:row>8</xdr:row>
      <xdr:rowOff>127000</xdr:rowOff>
    </xdr:from>
    <xdr:ext cx="1327149" cy="404813"/>
    <xdr:sp macro="" textlink="">
      <xdr:nvSpPr>
        <xdr:cNvPr id="7" name="正方形/長方形 6">
          <a:extLst>
            <a:ext uri="{FF2B5EF4-FFF2-40B4-BE49-F238E27FC236}">
              <a16:creationId xmlns:a16="http://schemas.microsoft.com/office/drawing/2014/main" id="{E4D06396-29F0-471B-A20C-BAD235E21E73}"/>
            </a:ext>
          </a:extLst>
        </xdr:cNvPr>
        <xdr:cNvSpPr/>
      </xdr:nvSpPr>
      <xdr:spPr>
        <a:xfrm>
          <a:off x="5021262" y="3638550"/>
          <a:ext cx="1327149" cy="40481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10</xdr:col>
      <xdr:colOff>117474</xdr:colOff>
      <xdr:row>9</xdr:row>
      <xdr:rowOff>182563</xdr:rowOff>
    </xdr:from>
    <xdr:ext cx="2017713" cy="1071562"/>
    <xdr:sp macro="" textlink="">
      <xdr:nvSpPr>
        <xdr:cNvPr id="8" name="正方形/長方形 7">
          <a:extLst>
            <a:ext uri="{FF2B5EF4-FFF2-40B4-BE49-F238E27FC236}">
              <a16:creationId xmlns:a16="http://schemas.microsoft.com/office/drawing/2014/main" id="{3885BF93-C40F-4978-87D3-E15BFD971333}"/>
            </a:ext>
          </a:extLst>
        </xdr:cNvPr>
        <xdr:cNvSpPr/>
      </xdr:nvSpPr>
      <xdr:spPr>
        <a:xfrm>
          <a:off x="5718174" y="4141788"/>
          <a:ext cx="2017713" cy="107156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9</xdr:col>
      <xdr:colOff>568326</xdr:colOff>
      <xdr:row>7</xdr:row>
      <xdr:rowOff>388938</xdr:rowOff>
    </xdr:from>
    <xdr:ext cx="331786" cy="182562"/>
    <xdr:cxnSp macro="">
      <xdr:nvCxnSpPr>
        <xdr:cNvPr id="9" name="直線矢印コネクタ 8">
          <a:extLst>
            <a:ext uri="{FF2B5EF4-FFF2-40B4-BE49-F238E27FC236}">
              <a16:creationId xmlns:a16="http://schemas.microsoft.com/office/drawing/2014/main" id="{F186D321-5631-420A-89D2-F8D1BC5E69B8}"/>
            </a:ext>
          </a:extLst>
        </xdr:cNvPr>
        <xdr:cNvCxnSpPr>
          <a:stCxn id="7" idx="0"/>
        </xdr:cNvCxnSpPr>
      </xdr:nvCxnSpPr>
      <xdr:spPr>
        <a:xfrm flipH="1" flipV="1">
          <a:off x="5349876" y="3459163"/>
          <a:ext cx="331786" cy="1825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10</xdr:col>
      <xdr:colOff>82550</xdr:colOff>
      <xdr:row>7</xdr:row>
      <xdr:rowOff>381000</xdr:rowOff>
    </xdr:from>
    <xdr:ext cx="282575" cy="190500"/>
    <xdr:cxnSp macro="">
      <xdr:nvCxnSpPr>
        <xdr:cNvPr id="10" name="直線矢印コネクタ 9">
          <a:extLst>
            <a:ext uri="{FF2B5EF4-FFF2-40B4-BE49-F238E27FC236}">
              <a16:creationId xmlns:a16="http://schemas.microsoft.com/office/drawing/2014/main" id="{CBCAAE28-6D17-4C4B-8B42-56A8E5A71A16}"/>
            </a:ext>
          </a:extLst>
        </xdr:cNvPr>
        <xdr:cNvCxnSpPr>
          <a:stCxn id="7" idx="0"/>
        </xdr:cNvCxnSpPr>
      </xdr:nvCxnSpPr>
      <xdr:spPr>
        <a:xfrm flipV="1">
          <a:off x="5686425" y="3448050"/>
          <a:ext cx="282575" cy="1905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416718</xdr:colOff>
      <xdr:row>2</xdr:row>
      <xdr:rowOff>762000</xdr:rowOff>
    </xdr:from>
    <xdr:ext cx="2833687" cy="581026"/>
    <xdr:sp macro="" textlink="">
      <xdr:nvSpPr>
        <xdr:cNvPr id="11" name="正方形/長方形 10">
          <a:extLst>
            <a:ext uri="{FF2B5EF4-FFF2-40B4-BE49-F238E27FC236}">
              <a16:creationId xmlns:a16="http://schemas.microsoft.com/office/drawing/2014/main" id="{D487BC71-CDB9-40A8-B755-696C4CADF1D8}"/>
            </a:ext>
          </a:extLst>
        </xdr:cNvPr>
        <xdr:cNvSpPr/>
      </xdr:nvSpPr>
      <xdr:spPr>
        <a:xfrm>
          <a:off x="4202906" y="1297781"/>
          <a:ext cx="2833687" cy="58102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オンラインの助成対象は小間料のみです。装飾費、資材費等は対象となりません。</a:t>
          </a: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12</xdr:col>
      <xdr:colOff>382451</xdr:colOff>
      <xdr:row>22</xdr:row>
      <xdr:rowOff>26550</xdr:rowOff>
    </xdr:from>
    <xdr:ext cx="2376000" cy="1926168"/>
    <xdr:sp macro="" textlink="">
      <xdr:nvSpPr>
        <xdr:cNvPr id="8" name="正方形/長方形 7">
          <a:extLst>
            <a:ext uri="{FF2B5EF4-FFF2-40B4-BE49-F238E27FC236}">
              <a16:creationId xmlns:a16="http://schemas.microsoft.com/office/drawing/2014/main" id="{00000000-0008-0000-1D00-000008000000}"/>
            </a:ext>
          </a:extLst>
        </xdr:cNvPr>
        <xdr:cNvSpPr/>
      </xdr:nvSpPr>
      <xdr:spPr>
        <a:xfrm>
          <a:off x="7021087" y="696536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833437</xdr:colOff>
      <xdr:row>2</xdr:row>
      <xdr:rowOff>111535</xdr:rowOff>
    </xdr:from>
    <xdr:to>
      <xdr:col>12</xdr:col>
      <xdr:colOff>400144</xdr:colOff>
      <xdr:row>5</xdr:row>
      <xdr:rowOff>262444</xdr:rowOff>
    </xdr:to>
    <xdr:cxnSp macro="">
      <xdr:nvCxnSpPr>
        <xdr:cNvPr id="9" name="直線矢印コネクタ 4">
          <a:extLst>
            <a:ext uri="{FF2B5EF4-FFF2-40B4-BE49-F238E27FC236}">
              <a16:creationId xmlns:a16="http://schemas.microsoft.com/office/drawing/2014/main" id="{00000000-0008-0000-1D00-000009000000}"/>
            </a:ext>
          </a:extLst>
        </xdr:cNvPr>
        <xdr:cNvCxnSpPr/>
      </xdr:nvCxnSpPr>
      <xdr:spPr>
        <a:xfrm rot="10800000" flipV="1">
          <a:off x="6513801" y="573353"/>
          <a:ext cx="524979" cy="936000"/>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12</xdr:col>
      <xdr:colOff>400144</xdr:colOff>
      <xdr:row>1</xdr:row>
      <xdr:rowOff>14327</xdr:rowOff>
    </xdr:from>
    <xdr:ext cx="2730500" cy="842603"/>
    <xdr:sp macro="" textlink="">
      <xdr:nvSpPr>
        <xdr:cNvPr id="10" name="正方形/長方形 9">
          <a:extLst>
            <a:ext uri="{FF2B5EF4-FFF2-40B4-BE49-F238E27FC236}">
              <a16:creationId xmlns:a16="http://schemas.microsoft.com/office/drawing/2014/main" id="{00000000-0008-0000-1D00-00000A000000}"/>
            </a:ext>
          </a:extLst>
        </xdr:cNvPr>
        <xdr:cNvSpPr/>
      </xdr:nvSpPr>
      <xdr:spPr>
        <a:xfrm>
          <a:off x="7035894" y="331827"/>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254000</xdr:colOff>
      <xdr:row>1</xdr:row>
      <xdr:rowOff>15693</xdr:rowOff>
    </xdr:from>
    <xdr:ext cx="7911578" cy="16224431"/>
    <xdr:sp macro="" textlink="">
      <xdr:nvSpPr>
        <xdr:cNvPr id="11" name="正方形/長方形 10">
          <a:extLst>
            <a:ext uri="{FF2B5EF4-FFF2-40B4-BE49-F238E27FC236}">
              <a16:creationId xmlns:a16="http://schemas.microsoft.com/office/drawing/2014/main" id="{00000000-0008-0000-1D00-00000B000000}"/>
            </a:ext>
          </a:extLst>
        </xdr:cNvPr>
        <xdr:cNvSpPr/>
      </xdr:nvSpPr>
      <xdr:spPr>
        <a:xfrm>
          <a:off x="10191750" y="333193"/>
          <a:ext cx="7911578" cy="16224431"/>
        </a:xfrm>
        <a:prstGeom prst="rect">
          <a:avLst/>
        </a:prstGeom>
        <a:solidFill>
          <a:srgbClr val="FFFFE7"/>
        </a:solidFill>
        <a:ln w="12700" cap="flat" cmpd="sng" algn="ctr">
          <a:noFill/>
          <a:prstDash val="solid"/>
          <a:miter lim="800000"/>
        </a:ln>
        <a:effectLst/>
      </xdr:spPr>
      <xdr:txBody>
        <a:bodyPr vertOverflow="clip" horzOverflow="clip"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広告・宣伝費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開発・改良した製品・サービスのニーズ確認を目的として行う広報の取組に要する経費（自らイベントを開催するために要する経費を含む）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広告・宣伝費の助成金交付申請額は、展示会等参加費と合計で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サイトの制作に要する経費は「（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）委託・外注費」に計上してください。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印刷物の制作費</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［例：製品カタログ、パンフレット、チラシ、リーフレット、ポスター等の制作費等］</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本助成事業で開発・改良した製品・サービス以外の製品・サービスや他企業の社名・製品等が掲載されている場合は、本助成事業で開発・改良した製品・サービスの掲載面積に応じて按分します。</a:t>
          </a: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DVD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等紙媒体以外で配布するもの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会社案内、名刺、商品タグ、紙袋、クリアホルダー、手帳、記念品、ノベルティ等の制作経費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ダイレクトメールの発送に係る経費や、チラシ折込に係る経費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助成事業終了時点での未使用残存品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自ら印刷物を制作した場合の経費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映像の制作費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映像は１種類のみ助成対象となります。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同一映像を多言語で制作する場合は「１種類」と判断し、全ての制作委託費用が助成対象となります。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映像を制作した場合の経費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映像に掲載する被写体や商品（紹介物品を含む）の制作、及び購入に要する経費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紙媒体（新聞、雑誌等）及びＷＥＢへの広告掲載費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本助成事業で開発・改良した製品・サービス以外の製品・サービスや他企業の社名・製品等が掲載されている場合は、本助成事業で開発・改良した製品・サービスの掲載面積に応じて按分します。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への広告掲載費は、アクセス数等で発注通りの実施内容となっているか確認できる場合のみ対象となります。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掲載された広告に助成業者名が記載されていない場合</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プレスリリース配信サービス等利用料</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掲載されたプレスリリースに助成業者名が記載されていない場合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　自らイベントを開催するために要する経費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144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助成事業で開発・改良した製品・サービスのニーズ確認を目的として、自らイベントを開催するために要する経費</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イベント運営事業者等に企画・運営を委託・外注するのに要する経費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　会場借上費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助成事業者が全額負担しているイベント等であっても、会場内に他企業の社名等の提示、他企業の製品等の展示がある場合、按分の対象となる場合があります。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会場内に、本助成事業で開発・改良した製品・サービスやその他成果物以外の製品・サービスの展示があった場合、助成対象経費を按分して算出します。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助成事業者名（自企業の製品名・ブランド名）が会場内に表示されていない場合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イベント開催の事実が写真で確認できない場合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　資材費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［例：設営、装飾、ポスター・パネル作成、機器・備品リース、会場での光熱水費］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イベント会場に係る備品・機械等の購入に要する経費（リースのみ対象となります）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自ら材料や既製品を調達して会場の運営・装飾又は販促物作成をするのに要する経費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イベント会場で使用されたことが写真等で確認できないリース品や作成ポスター・パネル等の経費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スタッフ用のハンガーラックや冷蔵庫等の購入、リース、レンタルに要する経費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　輸送費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自らイベント会場への搬入搬出を行った場合の経費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207819</xdr:colOff>
      <xdr:row>18</xdr:row>
      <xdr:rowOff>0</xdr:rowOff>
    </xdr:from>
    <xdr:ext cx="2286000" cy="671286"/>
    <xdr:sp macro="" textlink="">
      <xdr:nvSpPr>
        <xdr:cNvPr id="12" name="正方形/長方形 11">
          <a:extLst>
            <a:ext uri="{FF2B5EF4-FFF2-40B4-BE49-F238E27FC236}">
              <a16:creationId xmlns:a16="http://schemas.microsoft.com/office/drawing/2014/main" id="{00000000-0008-0000-1D00-00000C000000}"/>
            </a:ext>
          </a:extLst>
        </xdr:cNvPr>
        <xdr:cNvSpPr/>
      </xdr:nvSpPr>
      <xdr:spPr>
        <a:xfrm>
          <a:off x="7504546" y="5795818"/>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552823</xdr:colOff>
      <xdr:row>16</xdr:row>
      <xdr:rowOff>82176</xdr:rowOff>
    </xdr:from>
    <xdr:to>
      <xdr:col>15</xdr:col>
      <xdr:colOff>552823</xdr:colOff>
      <xdr:row>17</xdr:row>
      <xdr:rowOff>210588</xdr:rowOff>
    </xdr:to>
    <xdr:cxnSp macro="">
      <xdr:nvCxnSpPr>
        <xdr:cNvPr id="13" name="直線矢印コネクタ 12">
          <a:extLst>
            <a:ext uri="{FF2B5EF4-FFF2-40B4-BE49-F238E27FC236}">
              <a16:creationId xmlns:a16="http://schemas.microsoft.com/office/drawing/2014/main" id="{00000000-0008-0000-1D00-00000D000000}"/>
            </a:ext>
          </a:extLst>
        </xdr:cNvPr>
        <xdr:cNvCxnSpPr/>
      </xdr:nvCxnSpPr>
      <xdr:spPr>
        <a:xfrm flipH="1" flipV="1">
          <a:off x="9166411" y="5401235"/>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6349</xdr:colOff>
      <xdr:row>7</xdr:row>
      <xdr:rowOff>420688</xdr:rowOff>
    </xdr:from>
    <xdr:ext cx="1588" cy="246061"/>
    <xdr:cxnSp macro="">
      <xdr:nvCxnSpPr>
        <xdr:cNvPr id="2" name="直線矢印コネクタ 1">
          <a:extLst>
            <a:ext uri="{FF2B5EF4-FFF2-40B4-BE49-F238E27FC236}">
              <a16:creationId xmlns:a16="http://schemas.microsoft.com/office/drawing/2014/main" id="{2B69B672-6AC8-40FE-9E3F-2350940F09A9}"/>
            </a:ext>
          </a:extLst>
        </xdr:cNvPr>
        <xdr:cNvCxnSpPr>
          <a:stCxn id="4" idx="0"/>
        </xdr:cNvCxnSpPr>
      </xdr:nvCxnSpPr>
      <xdr:spPr>
        <a:xfrm flipV="1">
          <a:off x="2133599" y="2640013"/>
          <a:ext cx="1588" cy="24606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428629</xdr:colOff>
      <xdr:row>7</xdr:row>
      <xdr:rowOff>388939</xdr:rowOff>
    </xdr:from>
    <xdr:ext cx="369090" cy="325436"/>
    <xdr:cxnSp macro="">
      <xdr:nvCxnSpPr>
        <xdr:cNvPr id="3" name="直線矢印コネクタ 2">
          <a:extLst>
            <a:ext uri="{FF2B5EF4-FFF2-40B4-BE49-F238E27FC236}">
              <a16:creationId xmlns:a16="http://schemas.microsoft.com/office/drawing/2014/main" id="{0E72AEA8-47CD-4564-BB8C-856FE575F21B}"/>
            </a:ext>
          </a:extLst>
        </xdr:cNvPr>
        <xdr:cNvCxnSpPr>
          <a:stCxn id="5" idx="0"/>
        </xdr:cNvCxnSpPr>
      </xdr:nvCxnSpPr>
      <xdr:spPr>
        <a:xfrm flipH="1" flipV="1">
          <a:off x="4511679" y="2611439"/>
          <a:ext cx="369090" cy="32543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150812</xdr:colOff>
      <xdr:row>8</xdr:row>
      <xdr:rowOff>222249</xdr:rowOff>
    </xdr:from>
    <xdr:ext cx="3251200" cy="1968500"/>
    <xdr:sp macro="" textlink="">
      <xdr:nvSpPr>
        <xdr:cNvPr id="4" name="正方形/長方形 3">
          <a:extLst>
            <a:ext uri="{FF2B5EF4-FFF2-40B4-BE49-F238E27FC236}">
              <a16:creationId xmlns:a16="http://schemas.microsoft.com/office/drawing/2014/main" id="{811B0733-1A7C-42CF-A161-D819262283D4}"/>
            </a:ext>
          </a:extLst>
        </xdr:cNvPr>
        <xdr:cNvSpPr/>
      </xdr:nvSpPr>
      <xdr:spPr>
        <a:xfrm>
          <a:off x="503237" y="2886074"/>
          <a:ext cx="3251200" cy="19685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具体的に記載してください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・印刷物製作</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　製品カタログ、パンフレット、チラシ、リーフレット、ポスターなど</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PR</a:t>
          </a:r>
          <a:r>
            <a:rPr lang="ja-JP" altLang="en-US" sz="1100" b="0">
              <a:solidFill>
                <a:schemeClr val="tx1"/>
              </a:solidFill>
              <a:effectLst/>
              <a:latin typeface="ＭＳ Ｐゴシック" panose="020B0600070205080204" pitchFamily="50" charset="-128"/>
              <a:ea typeface="+mn-ea"/>
              <a:cs typeface="+mn-cs"/>
            </a:rPr>
            <a:t>映像制作</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　長さ</a:t>
          </a:r>
          <a:r>
            <a:rPr lang="en-US" altLang="ja-JP" sz="1100" b="0">
              <a:solidFill>
                <a:schemeClr val="tx1"/>
              </a:solidFill>
              <a:effectLst/>
              <a:latin typeface="ＭＳ Ｐゴシック" panose="020B0600070205080204" pitchFamily="50" charset="-128"/>
              <a:ea typeface="+mn-ea"/>
              <a:cs typeface="+mn-cs"/>
            </a:rPr>
            <a:t>10</a:t>
          </a:r>
          <a:r>
            <a:rPr lang="ja-JP" altLang="en-US" sz="1100" b="0">
              <a:solidFill>
                <a:schemeClr val="tx1"/>
              </a:solidFill>
              <a:effectLst/>
              <a:latin typeface="ＭＳ Ｐゴシック" panose="020B0600070205080204" pitchFamily="50" charset="-128"/>
              <a:ea typeface="+mn-ea"/>
              <a:cs typeface="+mn-cs"/>
            </a:rPr>
            <a:t>分程度、日本語・英語版など</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・新聞・雑誌掲載</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　専門誌「○○」の△月号に見開き掲載</a:t>
          </a:r>
          <a:r>
            <a:rPr lang="ja-JP" altLang="en-US" sz="1100" b="0" baseline="0">
              <a:solidFill>
                <a:schemeClr val="tx1"/>
              </a:solidFill>
              <a:effectLst/>
              <a:latin typeface="ＭＳ Ｐゴシック" panose="020B0600070205080204" pitchFamily="50" charset="-128"/>
              <a:ea typeface="+mn-ea"/>
              <a:cs typeface="+mn-cs"/>
            </a:rPr>
            <a:t> </a:t>
          </a:r>
          <a:r>
            <a:rPr lang="ja-JP" altLang="en-US" sz="1100" b="0">
              <a:solidFill>
                <a:schemeClr val="tx1"/>
              </a:solidFill>
              <a:effectLst/>
              <a:latin typeface="ＭＳ Ｐゴシック" panose="020B0600070205080204" pitchFamily="50" charset="-128"/>
              <a:ea typeface="+mn-ea"/>
              <a:cs typeface="+mn-cs"/>
            </a:rPr>
            <a:t>など</a:t>
          </a:r>
        </a:p>
      </xdr:txBody>
    </xdr:sp>
    <xdr:clientData/>
  </xdr:oneCellAnchor>
  <xdr:oneCellAnchor>
    <xdr:from>
      <xdr:col>8</xdr:col>
      <xdr:colOff>142875</xdr:colOff>
      <xdr:row>8</xdr:row>
      <xdr:rowOff>269875</xdr:rowOff>
    </xdr:from>
    <xdr:ext cx="1309688" cy="396876"/>
    <xdr:sp macro="" textlink="">
      <xdr:nvSpPr>
        <xdr:cNvPr id="5" name="正方形/長方形 4">
          <a:extLst>
            <a:ext uri="{FF2B5EF4-FFF2-40B4-BE49-F238E27FC236}">
              <a16:creationId xmlns:a16="http://schemas.microsoft.com/office/drawing/2014/main" id="{F96B2745-5C86-4417-8CE8-3D8A84531D86}"/>
            </a:ext>
          </a:extLst>
        </xdr:cNvPr>
        <xdr:cNvSpPr/>
      </xdr:nvSpPr>
      <xdr:spPr>
        <a:xfrm>
          <a:off x="4225925" y="2940050"/>
          <a:ext cx="1309688" cy="3968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8</xdr:col>
      <xdr:colOff>797719</xdr:colOff>
      <xdr:row>7</xdr:row>
      <xdr:rowOff>404813</xdr:rowOff>
    </xdr:from>
    <xdr:ext cx="345281" cy="309562"/>
    <xdr:cxnSp macro="">
      <xdr:nvCxnSpPr>
        <xdr:cNvPr id="6" name="直線矢印コネクタ 5">
          <a:extLst>
            <a:ext uri="{FF2B5EF4-FFF2-40B4-BE49-F238E27FC236}">
              <a16:creationId xmlns:a16="http://schemas.microsoft.com/office/drawing/2014/main" id="{C05750B7-2AB5-4DFD-9BEF-6B5F0802772A}"/>
            </a:ext>
          </a:extLst>
        </xdr:cNvPr>
        <xdr:cNvCxnSpPr>
          <a:stCxn id="5" idx="0"/>
        </xdr:cNvCxnSpPr>
      </xdr:nvCxnSpPr>
      <xdr:spPr>
        <a:xfrm flipV="1">
          <a:off x="4883944" y="2627313"/>
          <a:ext cx="345281" cy="3095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2.xml><?xml version="1.0" encoding="utf-8"?>
<xdr:wsDr xmlns:xdr="http://schemas.openxmlformats.org/drawingml/2006/spreadsheetDrawing" xmlns:a="http://schemas.openxmlformats.org/drawingml/2006/main">
  <xdr:oneCellAnchor>
    <xdr:from>
      <xdr:col>24</xdr:col>
      <xdr:colOff>124233</xdr:colOff>
      <xdr:row>26</xdr:row>
      <xdr:rowOff>92399</xdr:rowOff>
    </xdr:from>
    <xdr:ext cx="2376000" cy="1926168"/>
    <xdr:sp macro="" textlink="">
      <xdr:nvSpPr>
        <xdr:cNvPr id="16" name="正方形/長方形 15">
          <a:extLst>
            <a:ext uri="{FF2B5EF4-FFF2-40B4-BE49-F238E27FC236}">
              <a16:creationId xmlns:a16="http://schemas.microsoft.com/office/drawing/2014/main" id="{00000000-0008-0000-1E00-000010000000}"/>
            </a:ext>
          </a:extLst>
        </xdr:cNvPr>
        <xdr:cNvSpPr/>
      </xdr:nvSpPr>
      <xdr:spPr>
        <a:xfrm>
          <a:off x="9744483" y="11058055"/>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2492</xdr:colOff>
      <xdr:row>0</xdr:row>
      <xdr:rowOff>198903</xdr:rowOff>
    </xdr:from>
    <xdr:ext cx="4359086" cy="825867"/>
    <xdr:sp macro="" textlink="">
      <xdr:nvSpPr>
        <xdr:cNvPr id="17" name="正方形/長方形 16">
          <a:extLst>
            <a:ext uri="{FF2B5EF4-FFF2-40B4-BE49-F238E27FC236}">
              <a16:creationId xmlns:a16="http://schemas.microsoft.com/office/drawing/2014/main" id="{00000000-0008-0000-1E00-000011000000}"/>
            </a:ext>
          </a:extLst>
        </xdr:cNvPr>
        <xdr:cNvSpPr/>
      </xdr:nvSpPr>
      <xdr:spPr>
        <a:xfrm>
          <a:off x="7635192" y="198903"/>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11</xdr:col>
      <xdr:colOff>59762</xdr:colOff>
      <xdr:row>6</xdr:row>
      <xdr:rowOff>298816</xdr:rowOff>
    </xdr:from>
    <xdr:to>
      <xdr:col>24</xdr:col>
      <xdr:colOff>106997</xdr:colOff>
      <xdr:row>6</xdr:row>
      <xdr:rowOff>299003</xdr:rowOff>
    </xdr:to>
    <xdr:cxnSp macro="">
      <xdr:nvCxnSpPr>
        <xdr:cNvPr id="25" name="直線矢印コネクタ 24">
          <a:extLst>
            <a:ext uri="{FF2B5EF4-FFF2-40B4-BE49-F238E27FC236}">
              <a16:creationId xmlns:a16="http://schemas.microsoft.com/office/drawing/2014/main" id="{00000000-0008-0000-1E00-000019000000}"/>
            </a:ext>
          </a:extLst>
        </xdr:cNvPr>
        <xdr:cNvCxnSpPr/>
      </xdr:nvCxnSpPr>
      <xdr:spPr>
        <a:xfrm flipH="1" flipV="1">
          <a:off x="6857997" y="1755581"/>
          <a:ext cx="2520000" cy="187"/>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24</xdr:col>
      <xdr:colOff>138127</xdr:colOff>
      <xdr:row>5</xdr:row>
      <xdr:rowOff>142114</xdr:rowOff>
    </xdr:from>
    <xdr:ext cx="4733823" cy="642484"/>
    <xdr:sp macro="" textlink="">
      <xdr:nvSpPr>
        <xdr:cNvPr id="26" name="正方形/長方形 25">
          <a:extLst>
            <a:ext uri="{FF2B5EF4-FFF2-40B4-BE49-F238E27FC236}">
              <a16:creationId xmlns:a16="http://schemas.microsoft.com/office/drawing/2014/main" id="{00000000-0008-0000-1E00-00001A000000}"/>
            </a:ext>
          </a:extLst>
        </xdr:cNvPr>
        <xdr:cNvSpPr/>
      </xdr:nvSpPr>
      <xdr:spPr>
        <a:xfrm>
          <a:off x="9409127" y="1434526"/>
          <a:ext cx="4733823"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87712</xdr:colOff>
      <xdr:row>11</xdr:row>
      <xdr:rowOff>64743</xdr:rowOff>
    </xdr:from>
    <xdr:ext cx="8830571" cy="3209853"/>
    <xdr:sp macro="" textlink="">
      <xdr:nvSpPr>
        <xdr:cNvPr id="27" name="正方形/長方形 26">
          <a:extLst>
            <a:ext uri="{FF2B5EF4-FFF2-40B4-BE49-F238E27FC236}">
              <a16:creationId xmlns:a16="http://schemas.microsoft.com/office/drawing/2014/main" id="{00000000-0008-0000-1E00-00001B000000}"/>
            </a:ext>
          </a:extLst>
        </xdr:cNvPr>
        <xdr:cNvSpPr/>
      </xdr:nvSpPr>
      <xdr:spPr>
        <a:xfrm>
          <a:off x="9707962" y="4505774"/>
          <a:ext cx="8830571" cy="320985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開発・改良した製品を生産、又は開発・改良したサービスを提供するために直接使用する機械装置・工具器具備品等の購入、リース、レンタル及び据付等に要する経費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［例：開発・改良した製品の量産金型、計測機械、測定装置、サーバ、ソフトウエア等］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量産金型に係る費用は、委託・外注費ではなく本経費に含めてください。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割賦により調達した場合はすべての支払が助成対象期間内に終了するものに限り助成対象となります。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（１）開発・改良フェーズで「機械装置・工具器具備品費」として購入した機械装置・工具器具備品と同じものを、本経費として再度購入、レンタル及びリースの申請をすることはできません。</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次のものを同時に購入する場合は、その合計金額を「１件あたりの購入単価」とします。［例：ダイニングテーブルとイス等を組み合わせたもの、複数の物品で構成されるレジシステム等］　（ア）リース、レンタルについて、助成対象期間外に係る経費</a:t>
          </a:r>
        </a:p>
      </xdr:txBody>
    </xdr:sp>
    <xdr:clientData/>
  </xdr:oneCellAnchor>
  <xdr:oneCellAnchor>
    <xdr:from>
      <xdr:col>24</xdr:col>
      <xdr:colOff>128501</xdr:colOff>
      <xdr:row>7</xdr:row>
      <xdr:rowOff>130547</xdr:rowOff>
    </xdr:from>
    <xdr:ext cx="4740359" cy="825867"/>
    <xdr:sp macro="" textlink="">
      <xdr:nvSpPr>
        <xdr:cNvPr id="28" name="正方形/長方形 27">
          <a:extLst>
            <a:ext uri="{FF2B5EF4-FFF2-40B4-BE49-F238E27FC236}">
              <a16:creationId xmlns:a16="http://schemas.microsoft.com/office/drawing/2014/main" id="{00000000-0008-0000-1E00-00001C000000}"/>
            </a:ext>
          </a:extLst>
        </xdr:cNvPr>
        <xdr:cNvSpPr/>
      </xdr:nvSpPr>
      <xdr:spPr>
        <a:xfrm>
          <a:off x="9399501" y="2199900"/>
          <a:ext cx="4740359"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115926</xdr:colOff>
      <xdr:row>9</xdr:row>
      <xdr:rowOff>185813</xdr:rowOff>
    </xdr:from>
    <xdr:ext cx="4773005" cy="642484"/>
    <xdr:sp macro="" textlink="">
      <xdr:nvSpPr>
        <xdr:cNvPr id="29" name="正方形/長方形 28">
          <a:extLst>
            <a:ext uri="{FF2B5EF4-FFF2-40B4-BE49-F238E27FC236}">
              <a16:creationId xmlns:a16="http://schemas.microsoft.com/office/drawing/2014/main" id="{00000000-0008-0000-1E00-00001D000000}"/>
            </a:ext>
          </a:extLst>
        </xdr:cNvPr>
        <xdr:cNvSpPr/>
      </xdr:nvSpPr>
      <xdr:spPr>
        <a:xfrm>
          <a:off x="9386926" y="3151637"/>
          <a:ext cx="4773005"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（２）機械装置・工具器具備品費で購入した機械装置・工具器具備品と同じ機械装置・工具器具備品を購入・レンタル・リースすることはできません。</a:t>
          </a:r>
        </a:p>
      </xdr:txBody>
    </xdr:sp>
    <xdr:clientData/>
  </xdr:oneCellAnchor>
  <xdr:oneCellAnchor>
    <xdr:from>
      <xdr:col>24</xdr:col>
      <xdr:colOff>119062</xdr:colOff>
      <xdr:row>19</xdr:row>
      <xdr:rowOff>15106</xdr:rowOff>
    </xdr:from>
    <xdr:ext cx="6762750" cy="1742785"/>
    <xdr:sp macro="" textlink="">
      <xdr:nvSpPr>
        <xdr:cNvPr id="2" name="正方形/長方形 1">
          <a:extLst>
            <a:ext uri="{FF2B5EF4-FFF2-40B4-BE49-F238E27FC236}">
              <a16:creationId xmlns:a16="http://schemas.microsoft.com/office/drawing/2014/main" id="{F96A5F7E-5356-4A52-8561-3C846CEE27F8}"/>
            </a:ext>
          </a:extLst>
        </xdr:cNvPr>
        <xdr:cNvSpPr/>
      </xdr:nvSpPr>
      <xdr:spPr>
        <a:xfrm>
          <a:off x="9739312" y="8075637"/>
          <a:ext cx="6762750" cy="1742785"/>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リース、レンタルについて、助成対象期間外に係る経費</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自企業以外に設置する機械装置・工具器具備品類に係る経費（共同申請の場合はこの限りではない）</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（１）開発・改良フェーズで「機械装置・工具器具備品費」として購入した機械装置・工具器具備品と同じ機械装置・工具器具備品の購入、リース及びレンタルに要する経費</a:t>
          </a:r>
        </a:p>
      </xdr:txBody>
    </xdr:sp>
    <xdr:clientData/>
  </xdr:oneCellAnchor>
  <xdr:oneCellAnchor>
    <xdr:from>
      <xdr:col>2</xdr:col>
      <xdr:colOff>304845</xdr:colOff>
      <xdr:row>8</xdr:row>
      <xdr:rowOff>7938</xdr:rowOff>
    </xdr:from>
    <xdr:ext cx="1147717" cy="409482"/>
    <xdr:cxnSp macro="">
      <xdr:nvCxnSpPr>
        <xdr:cNvPr id="3" name="直線矢印コネクタ 2">
          <a:extLst>
            <a:ext uri="{FF2B5EF4-FFF2-40B4-BE49-F238E27FC236}">
              <a16:creationId xmlns:a16="http://schemas.microsoft.com/office/drawing/2014/main" id="{D84F8670-64E2-4AEB-9A7C-32A8BFB99E1E}"/>
            </a:ext>
          </a:extLst>
        </xdr:cNvPr>
        <xdr:cNvCxnSpPr>
          <a:stCxn id="6" idx="0"/>
        </xdr:cNvCxnSpPr>
      </xdr:nvCxnSpPr>
      <xdr:spPr>
        <a:xfrm flipV="1">
          <a:off x="1790745" y="2801938"/>
          <a:ext cx="1147717" cy="40948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287622</xdr:colOff>
      <xdr:row>8</xdr:row>
      <xdr:rowOff>14476</xdr:rowOff>
    </xdr:from>
    <xdr:ext cx="471342" cy="417884"/>
    <xdr:cxnSp macro="">
      <xdr:nvCxnSpPr>
        <xdr:cNvPr id="4" name="直線矢印コネクタ 3">
          <a:extLst>
            <a:ext uri="{FF2B5EF4-FFF2-40B4-BE49-F238E27FC236}">
              <a16:creationId xmlns:a16="http://schemas.microsoft.com/office/drawing/2014/main" id="{E800A91F-49F9-4E3A-9156-7FDD0763615A}"/>
            </a:ext>
          </a:extLst>
        </xdr:cNvPr>
        <xdr:cNvCxnSpPr>
          <a:stCxn id="7" idx="0"/>
        </xdr:cNvCxnSpPr>
      </xdr:nvCxnSpPr>
      <xdr:spPr>
        <a:xfrm flipH="1" flipV="1">
          <a:off x="3478497" y="2802126"/>
          <a:ext cx="471342" cy="41788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10</xdr:col>
      <xdr:colOff>407147</xdr:colOff>
      <xdr:row>8</xdr:row>
      <xdr:rowOff>36887</xdr:rowOff>
    </xdr:from>
    <xdr:ext cx="423956" cy="432826"/>
    <xdr:cxnSp macro="">
      <xdr:nvCxnSpPr>
        <xdr:cNvPr id="5" name="直線矢印コネクタ 4">
          <a:extLst>
            <a:ext uri="{FF2B5EF4-FFF2-40B4-BE49-F238E27FC236}">
              <a16:creationId xmlns:a16="http://schemas.microsoft.com/office/drawing/2014/main" id="{0C6D6AB0-998B-4411-A9EC-5B54A7B9FC49}"/>
            </a:ext>
          </a:extLst>
        </xdr:cNvPr>
        <xdr:cNvCxnSpPr/>
      </xdr:nvCxnSpPr>
      <xdr:spPr>
        <a:xfrm flipH="1" flipV="1">
          <a:off x="6239622" y="2827712"/>
          <a:ext cx="423956" cy="43282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0</xdr:col>
      <xdr:colOff>349250</xdr:colOff>
      <xdr:row>8</xdr:row>
      <xdr:rowOff>417420</xdr:rowOff>
    </xdr:from>
    <xdr:ext cx="2879815" cy="2535330"/>
    <xdr:sp macro="" textlink="">
      <xdr:nvSpPr>
        <xdr:cNvPr id="6" name="正方形/長方形 5">
          <a:extLst>
            <a:ext uri="{FF2B5EF4-FFF2-40B4-BE49-F238E27FC236}">
              <a16:creationId xmlns:a16="http://schemas.microsoft.com/office/drawing/2014/main" id="{40449BE2-2DFE-4CB6-A332-A2EE1E3B076D}"/>
            </a:ext>
          </a:extLst>
        </xdr:cNvPr>
        <xdr:cNvSpPr/>
      </xdr:nvSpPr>
      <xdr:spPr>
        <a:xfrm>
          <a:off x="352425" y="3208245"/>
          <a:ext cx="2879815" cy="253533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調達方法が「購入」の場合は記入不要です。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リース・レンタル月数（数字）のみ記入してください。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（例）リース・レンタル月数１年３ヶ月（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ヶ月）の場合→「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tx1"/>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助成対象期間（令和８年１月１日～令和９年９月３０日（最長１年９か月））以外の期間におけるリース・レンタルの費用は対象となりません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152678</xdr:colOff>
      <xdr:row>8</xdr:row>
      <xdr:rowOff>432360</xdr:rowOff>
    </xdr:from>
    <xdr:ext cx="1212571" cy="1091640"/>
    <xdr:sp macro="" textlink="">
      <xdr:nvSpPr>
        <xdr:cNvPr id="7" name="正方形/長方形 6">
          <a:extLst>
            <a:ext uri="{FF2B5EF4-FFF2-40B4-BE49-F238E27FC236}">
              <a16:creationId xmlns:a16="http://schemas.microsoft.com/office/drawing/2014/main" id="{65E7D4F4-5AA6-4146-AB51-1C369A91DFD0}"/>
            </a:ext>
          </a:extLst>
        </xdr:cNvPr>
        <xdr:cNvSpPr/>
      </xdr:nvSpPr>
      <xdr:spPr>
        <a:xfrm>
          <a:off x="3343553" y="3220010"/>
          <a:ext cx="1212571" cy="109164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381000</xdr:colOff>
      <xdr:row>8</xdr:row>
      <xdr:rowOff>7938</xdr:rowOff>
    </xdr:from>
    <xdr:ext cx="236494" cy="452904"/>
    <xdr:cxnSp macro="">
      <xdr:nvCxnSpPr>
        <xdr:cNvPr id="8" name="直線矢印コネクタ 7">
          <a:extLst>
            <a:ext uri="{FF2B5EF4-FFF2-40B4-BE49-F238E27FC236}">
              <a16:creationId xmlns:a16="http://schemas.microsoft.com/office/drawing/2014/main" id="{D48C6CB1-A572-42B0-8F19-F83846F17B02}"/>
            </a:ext>
          </a:extLst>
        </xdr:cNvPr>
        <xdr:cNvCxnSpPr>
          <a:stCxn id="9" idx="0"/>
        </xdr:cNvCxnSpPr>
      </xdr:nvCxnSpPr>
      <xdr:spPr>
        <a:xfrm flipH="1" flipV="1">
          <a:off x="4972050" y="2801938"/>
          <a:ext cx="236494" cy="4529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115326</xdr:colOff>
      <xdr:row>9</xdr:row>
      <xdr:rowOff>16342</xdr:rowOff>
    </xdr:from>
    <xdr:ext cx="1004336" cy="603250"/>
    <xdr:sp macro="" textlink="">
      <xdr:nvSpPr>
        <xdr:cNvPr id="9" name="正方形/長方形 8">
          <a:extLst>
            <a:ext uri="{FF2B5EF4-FFF2-40B4-BE49-F238E27FC236}">
              <a16:creationId xmlns:a16="http://schemas.microsoft.com/office/drawing/2014/main" id="{D968C316-A298-474A-AC9C-E72DC858E244}"/>
            </a:ext>
          </a:extLst>
        </xdr:cNvPr>
        <xdr:cNvSpPr/>
      </xdr:nvSpPr>
      <xdr:spPr>
        <a:xfrm>
          <a:off x="4706376" y="3254842"/>
          <a:ext cx="1004336" cy="6032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9</xdr:col>
      <xdr:colOff>61869</xdr:colOff>
      <xdr:row>8</xdr:row>
      <xdr:rowOff>15875</xdr:rowOff>
    </xdr:from>
    <xdr:ext cx="295318" cy="444967"/>
    <xdr:cxnSp macro="">
      <xdr:nvCxnSpPr>
        <xdr:cNvPr id="10" name="直線矢印コネクタ 9">
          <a:extLst>
            <a:ext uri="{FF2B5EF4-FFF2-40B4-BE49-F238E27FC236}">
              <a16:creationId xmlns:a16="http://schemas.microsoft.com/office/drawing/2014/main" id="{073AA384-D8EA-4990-B87F-D76CF573F913}"/>
            </a:ext>
          </a:extLst>
        </xdr:cNvPr>
        <xdr:cNvCxnSpPr>
          <a:stCxn id="9" idx="0"/>
        </xdr:cNvCxnSpPr>
      </xdr:nvCxnSpPr>
      <xdr:spPr>
        <a:xfrm flipV="1">
          <a:off x="5218069" y="2806700"/>
          <a:ext cx="295318" cy="44496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10</xdr:col>
      <xdr:colOff>0</xdr:colOff>
      <xdr:row>9</xdr:row>
      <xdr:rowOff>0</xdr:rowOff>
    </xdr:from>
    <xdr:ext cx="1606178" cy="1389531"/>
    <xdr:sp macro="" textlink="">
      <xdr:nvSpPr>
        <xdr:cNvPr id="11" name="正方形/長方形 10">
          <a:extLst>
            <a:ext uri="{FF2B5EF4-FFF2-40B4-BE49-F238E27FC236}">
              <a16:creationId xmlns:a16="http://schemas.microsoft.com/office/drawing/2014/main" id="{435A24C4-5313-4B70-A6B0-B084DE48A880}"/>
            </a:ext>
          </a:extLst>
        </xdr:cNvPr>
        <xdr:cNvSpPr/>
      </xdr:nvSpPr>
      <xdr:spPr>
        <a:xfrm>
          <a:off x="7012781" y="3381375"/>
          <a:ext cx="1606178" cy="138953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48</xdr:col>
      <xdr:colOff>140358</xdr:colOff>
      <xdr:row>36</xdr:row>
      <xdr:rowOff>241249</xdr:rowOff>
    </xdr:from>
    <xdr:ext cx="2376000" cy="1926168"/>
    <xdr:sp macro="" textlink="">
      <xdr:nvSpPr>
        <xdr:cNvPr id="4" name="正方形/長方形 3">
          <a:extLst>
            <a:ext uri="{FF2B5EF4-FFF2-40B4-BE49-F238E27FC236}">
              <a16:creationId xmlns:a16="http://schemas.microsoft.com/office/drawing/2014/main" id="{00000000-0008-0000-1F00-000004000000}"/>
            </a:ext>
          </a:extLst>
        </xdr:cNvPr>
        <xdr:cNvSpPr/>
      </xdr:nvSpPr>
      <xdr:spPr>
        <a:xfrm>
          <a:off x="8179458" y="126618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49</xdr:col>
      <xdr:colOff>7939</xdr:colOff>
      <xdr:row>1</xdr:row>
      <xdr:rowOff>58488</xdr:rowOff>
    </xdr:from>
    <xdr:ext cx="5696857" cy="2476319"/>
    <xdr:sp macro="" textlink="">
      <xdr:nvSpPr>
        <xdr:cNvPr id="5" name="正方形/長方形 4">
          <a:extLst>
            <a:ext uri="{FF2B5EF4-FFF2-40B4-BE49-F238E27FC236}">
              <a16:creationId xmlns:a16="http://schemas.microsoft.com/office/drawing/2014/main" id="{00000000-0008-0000-1F00-000005000000}"/>
            </a:ext>
          </a:extLst>
        </xdr:cNvPr>
        <xdr:cNvSpPr/>
      </xdr:nvSpPr>
      <xdr:spPr>
        <a:xfrm>
          <a:off x="8193089" y="375988"/>
          <a:ext cx="5696857"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④自企業と資本関係、役員または従業員の兼務、自企業代表者の３親等以内の親族と関連がある事業者等との取引は、助成対象となりません</a:t>
          </a:r>
        </a:p>
      </xdr:txBody>
    </xdr:sp>
    <xdr:clientData/>
  </xdr:oneCellAnchor>
  <xdr:oneCellAnchor>
    <xdr:from>
      <xdr:col>15</xdr:col>
      <xdr:colOff>246063</xdr:colOff>
      <xdr:row>12</xdr:row>
      <xdr:rowOff>79375</xdr:rowOff>
    </xdr:from>
    <xdr:ext cx="3763211" cy="857249"/>
    <xdr:sp macro="" textlink="">
      <xdr:nvSpPr>
        <xdr:cNvPr id="2" name="正方形/長方形 1">
          <a:extLst>
            <a:ext uri="{FF2B5EF4-FFF2-40B4-BE49-F238E27FC236}">
              <a16:creationId xmlns:a16="http://schemas.microsoft.com/office/drawing/2014/main" id="{8F6690F0-7BE3-4551-B79D-6A52F7555A50}"/>
            </a:ext>
          </a:extLst>
        </xdr:cNvPr>
        <xdr:cNvSpPr/>
      </xdr:nvSpPr>
      <xdr:spPr>
        <a:xfrm>
          <a:off x="3017838" y="3397250"/>
          <a:ext cx="3763211" cy="85724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主に以下の点を明確かつ具体的に説明してください。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・本助成事業遂行にあたっての使用目的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・リース・レンタルではなく購入が必要な理由</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39</xdr:col>
      <xdr:colOff>7938</xdr:colOff>
      <xdr:row>10</xdr:row>
      <xdr:rowOff>217715</xdr:rowOff>
    </xdr:from>
    <xdr:ext cx="390548" cy="163285"/>
    <xdr:cxnSp macro="">
      <xdr:nvCxnSpPr>
        <xdr:cNvPr id="3" name="直線矢印コネクタ 2">
          <a:extLst>
            <a:ext uri="{FF2B5EF4-FFF2-40B4-BE49-F238E27FC236}">
              <a16:creationId xmlns:a16="http://schemas.microsoft.com/office/drawing/2014/main" id="{C6F1B2C1-08EF-4F9E-8CC1-1AA481A42EE2}"/>
            </a:ext>
          </a:extLst>
        </xdr:cNvPr>
        <xdr:cNvCxnSpPr/>
      </xdr:nvCxnSpPr>
      <xdr:spPr>
        <a:xfrm flipH="1">
          <a:off x="6783388" y="2906940"/>
          <a:ext cx="390548" cy="16328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31</xdr:col>
      <xdr:colOff>55563</xdr:colOff>
      <xdr:row>14</xdr:row>
      <xdr:rowOff>277812</xdr:rowOff>
    </xdr:from>
    <xdr:ext cx="2115910" cy="4537"/>
    <xdr:cxnSp macro="">
      <xdr:nvCxnSpPr>
        <xdr:cNvPr id="6" name="直線矢印コネクタ 5">
          <a:extLst>
            <a:ext uri="{FF2B5EF4-FFF2-40B4-BE49-F238E27FC236}">
              <a16:creationId xmlns:a16="http://schemas.microsoft.com/office/drawing/2014/main" id="{8BB38B4F-AA20-44CB-8670-8F086DE145F8}"/>
            </a:ext>
          </a:extLst>
        </xdr:cNvPr>
        <xdr:cNvCxnSpPr/>
      </xdr:nvCxnSpPr>
      <xdr:spPr>
        <a:xfrm flipH="1" flipV="1">
          <a:off x="5532438" y="4922837"/>
          <a:ext cx="2115910" cy="45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33</xdr:col>
      <xdr:colOff>94116</xdr:colOff>
      <xdr:row>17</xdr:row>
      <xdr:rowOff>75975</xdr:rowOff>
    </xdr:from>
    <xdr:ext cx="1724526" cy="1305150"/>
    <xdr:sp macro="" textlink="">
      <xdr:nvSpPr>
        <xdr:cNvPr id="7" name="正方形/長方形 6">
          <a:extLst>
            <a:ext uri="{FF2B5EF4-FFF2-40B4-BE49-F238E27FC236}">
              <a16:creationId xmlns:a16="http://schemas.microsoft.com/office/drawing/2014/main" id="{7009EE4E-3A2C-4C2E-AB75-7BF4B347ABCB}"/>
            </a:ext>
          </a:extLst>
        </xdr:cNvPr>
        <xdr:cNvSpPr/>
      </xdr:nvSpPr>
      <xdr:spPr>
        <a:xfrm>
          <a:off x="5894841" y="5695725"/>
          <a:ext cx="1724526" cy="13051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相手先と自企業の間に資本関係があるか等について、関連あり・関連なしの一方を必ず選択してください。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39</xdr:col>
      <xdr:colOff>3879</xdr:colOff>
      <xdr:row>16</xdr:row>
      <xdr:rowOff>15877</xdr:rowOff>
    </xdr:from>
    <xdr:ext cx="16533" cy="210910"/>
    <xdr:cxnSp macro="">
      <xdr:nvCxnSpPr>
        <xdr:cNvPr id="8" name="直線矢印コネクタ 7">
          <a:extLst>
            <a:ext uri="{FF2B5EF4-FFF2-40B4-BE49-F238E27FC236}">
              <a16:creationId xmlns:a16="http://schemas.microsoft.com/office/drawing/2014/main" id="{C1612928-E79A-48BC-BB1A-D0E59319B805}"/>
            </a:ext>
          </a:extLst>
        </xdr:cNvPr>
        <xdr:cNvCxnSpPr>
          <a:stCxn id="7" idx="0"/>
        </xdr:cNvCxnSpPr>
      </xdr:nvCxnSpPr>
      <xdr:spPr>
        <a:xfrm flipV="1">
          <a:off x="6779329" y="5483227"/>
          <a:ext cx="16533" cy="21091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18</xdr:col>
      <xdr:colOff>11906</xdr:colOff>
      <xdr:row>2</xdr:row>
      <xdr:rowOff>15876</xdr:rowOff>
    </xdr:from>
    <xdr:ext cx="2060347" cy="814162"/>
    <xdr:cxnSp macro="">
      <xdr:nvCxnSpPr>
        <xdr:cNvPr id="9" name="直線矢印コネクタ 8">
          <a:extLst>
            <a:ext uri="{FF2B5EF4-FFF2-40B4-BE49-F238E27FC236}">
              <a16:creationId xmlns:a16="http://schemas.microsoft.com/office/drawing/2014/main" id="{9DBC1473-3E3B-4437-9595-E2F8D29F449F}"/>
            </a:ext>
          </a:extLst>
        </xdr:cNvPr>
        <xdr:cNvCxnSpPr>
          <a:stCxn id="10" idx="1"/>
        </xdr:cNvCxnSpPr>
      </xdr:nvCxnSpPr>
      <xdr:spPr>
        <a:xfrm flipH="1">
          <a:off x="3440906" y="635001"/>
          <a:ext cx="2060347" cy="8141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31</xdr:col>
      <xdr:colOff>565</xdr:colOff>
      <xdr:row>0</xdr:row>
      <xdr:rowOff>238125</xdr:rowOff>
    </xdr:from>
    <xdr:ext cx="2555876" cy="825501"/>
    <xdr:sp macro="" textlink="">
      <xdr:nvSpPr>
        <xdr:cNvPr id="10" name="正方形/長方形 9">
          <a:extLst>
            <a:ext uri="{FF2B5EF4-FFF2-40B4-BE49-F238E27FC236}">
              <a16:creationId xmlns:a16="http://schemas.microsoft.com/office/drawing/2014/main" id="{F3CF3E28-7B3E-4D8B-95DF-6EF496801432}"/>
            </a:ext>
          </a:extLst>
        </xdr:cNvPr>
        <xdr:cNvSpPr/>
      </xdr:nvSpPr>
      <xdr:spPr>
        <a:xfrm>
          <a:off x="5596503" y="238125"/>
          <a:ext cx="2555876" cy="82550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原則東京都内の自社の事業所等（他社は不可）で、公社が検査時に確認できる場所としてください。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35</xdr:col>
      <xdr:colOff>21202</xdr:colOff>
      <xdr:row>5</xdr:row>
      <xdr:rowOff>265113</xdr:rowOff>
    </xdr:from>
    <xdr:ext cx="1724526" cy="1487714"/>
    <xdr:sp macro="" textlink="">
      <xdr:nvSpPr>
        <xdr:cNvPr id="11" name="正方形/長方形 10">
          <a:extLst>
            <a:ext uri="{FF2B5EF4-FFF2-40B4-BE49-F238E27FC236}">
              <a16:creationId xmlns:a16="http://schemas.microsoft.com/office/drawing/2014/main" id="{1E99840E-341B-4734-A7D6-60597C17C010}"/>
            </a:ext>
          </a:extLst>
        </xdr:cNvPr>
        <xdr:cNvSpPr/>
      </xdr:nvSpPr>
      <xdr:spPr>
        <a:xfrm>
          <a:off x="6283890" y="1384301"/>
          <a:ext cx="1724526" cy="14877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3-(10)</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機械装置・工具器具費」の「助成事業に要する経費（税込）」の金額を記入してください。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43</xdr:col>
      <xdr:colOff>119627</xdr:colOff>
      <xdr:row>13</xdr:row>
      <xdr:rowOff>51481</xdr:rowOff>
    </xdr:from>
    <xdr:ext cx="3763211" cy="988786"/>
    <xdr:sp macro="" textlink="">
      <xdr:nvSpPr>
        <xdr:cNvPr id="12" name="正方形/長方形 11">
          <a:extLst>
            <a:ext uri="{FF2B5EF4-FFF2-40B4-BE49-F238E27FC236}">
              <a16:creationId xmlns:a16="http://schemas.microsoft.com/office/drawing/2014/main" id="{A2550F2F-8B81-4CD4-AF79-06F5F14B718B}"/>
            </a:ext>
          </a:extLst>
        </xdr:cNvPr>
        <xdr:cNvSpPr/>
      </xdr:nvSpPr>
      <xdr:spPr>
        <a:xfrm>
          <a:off x="7715815" y="4361544"/>
          <a:ext cx="3763211" cy="98878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8</xdr:col>
      <xdr:colOff>95250</xdr:colOff>
      <xdr:row>7</xdr:row>
      <xdr:rowOff>219347</xdr:rowOff>
    </xdr:from>
    <xdr:to>
      <xdr:col>15</xdr:col>
      <xdr:colOff>171814</xdr:colOff>
      <xdr:row>7</xdr:row>
      <xdr:rowOff>219347</xdr:rowOff>
    </xdr:to>
    <xdr:cxnSp macro="">
      <xdr:nvCxnSpPr>
        <xdr:cNvPr id="10" name="直線矢印コネクタ 1">
          <a:extLst>
            <a:ext uri="{FF2B5EF4-FFF2-40B4-BE49-F238E27FC236}">
              <a16:creationId xmlns:a16="http://schemas.microsoft.com/office/drawing/2014/main" id="{00000000-0008-0000-2000-00000A000000}"/>
            </a:ext>
          </a:extLst>
        </xdr:cNvPr>
        <xdr:cNvCxnSpPr>
          <a:stCxn id="11" idx="1"/>
        </xdr:cNvCxnSpPr>
      </xdr:nvCxnSpPr>
      <xdr:spPr>
        <a:xfrm flipH="1">
          <a:off x="9203531" y="1969566"/>
          <a:ext cx="3457939"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15</xdr:col>
      <xdr:colOff>171814</xdr:colOff>
      <xdr:row>6</xdr:row>
      <xdr:rowOff>216280</xdr:rowOff>
    </xdr:from>
    <xdr:ext cx="5816757" cy="459100"/>
    <xdr:sp macro="" textlink="">
      <xdr:nvSpPr>
        <xdr:cNvPr id="11" name="正方形/長方形 10">
          <a:extLst>
            <a:ext uri="{FF2B5EF4-FFF2-40B4-BE49-F238E27FC236}">
              <a16:creationId xmlns:a16="http://schemas.microsoft.com/office/drawing/2014/main" id="{00000000-0008-0000-2000-00000B000000}"/>
            </a:ext>
          </a:extLst>
        </xdr:cNvPr>
        <xdr:cNvSpPr/>
      </xdr:nvSpPr>
      <xdr:spPr>
        <a:xfrm>
          <a:off x="12723647" y="1772030"/>
          <a:ext cx="5816757"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180977</xdr:colOff>
      <xdr:row>19</xdr:row>
      <xdr:rowOff>149221</xdr:rowOff>
    </xdr:from>
    <xdr:ext cx="2376000" cy="1926168"/>
    <xdr:sp macro="" textlink="">
      <xdr:nvSpPr>
        <xdr:cNvPr id="12" name="正方形/長方形 11">
          <a:extLst>
            <a:ext uri="{FF2B5EF4-FFF2-40B4-BE49-F238E27FC236}">
              <a16:creationId xmlns:a16="http://schemas.microsoft.com/office/drawing/2014/main" id="{00000000-0008-0000-2000-00000C000000}"/>
            </a:ext>
          </a:extLst>
        </xdr:cNvPr>
        <xdr:cNvSpPr/>
      </xdr:nvSpPr>
      <xdr:spPr>
        <a:xfrm>
          <a:off x="12732810" y="7271804"/>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8</xdr:row>
      <xdr:rowOff>146122</xdr:rowOff>
    </xdr:from>
    <xdr:ext cx="7662915" cy="2109552"/>
    <xdr:sp macro="" textlink="">
      <xdr:nvSpPr>
        <xdr:cNvPr id="13" name="正方形/長方形 12">
          <a:extLst>
            <a:ext uri="{FF2B5EF4-FFF2-40B4-BE49-F238E27FC236}">
              <a16:creationId xmlns:a16="http://schemas.microsoft.com/office/drawing/2014/main" id="{00000000-0008-0000-2000-00000D000000}"/>
            </a:ext>
          </a:extLst>
        </xdr:cNvPr>
        <xdr:cNvSpPr/>
      </xdr:nvSpPr>
      <xdr:spPr>
        <a:xfrm>
          <a:off x="12669573" y="2396403"/>
          <a:ext cx="7662915" cy="210955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開発・改良した製品の販売、または開発・改良したサービスを提供するために行う、店舗の新装または改装に要する工事費用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住宅兼店舗については、店舗専有部分に係るもののみが対象となります（間仕切り等により物理的に住居等他の用途に供される部分と明確に区分されている場合に限ります）。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工事を伴う据え付け型（固定型）のカウンターや椅子、エアコン等は機械装置・工具器具備品費ではなく本経費に計上してください。</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13</xdr:row>
      <xdr:rowOff>234571</xdr:rowOff>
    </xdr:from>
    <xdr:ext cx="5282595" cy="1392754"/>
    <xdr:sp macro="" textlink="">
      <xdr:nvSpPr>
        <xdr:cNvPr id="14" name="正方形/長方形 13">
          <a:extLst>
            <a:ext uri="{FF2B5EF4-FFF2-40B4-BE49-F238E27FC236}">
              <a16:creationId xmlns:a16="http://schemas.microsoft.com/office/drawing/2014/main" id="{00000000-0008-0000-2000-00000E000000}"/>
            </a:ext>
          </a:extLst>
        </xdr:cNvPr>
        <xdr:cNvSpPr/>
      </xdr:nvSpPr>
      <xdr:spPr>
        <a:xfrm>
          <a:off x="12731750" y="4690154"/>
          <a:ext cx="5282595" cy="139275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交付決定日より前に契約、着工した工事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店舗の購入費用、建物躯体の解体撤去費用（内装等の解体撤去は除く）</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原材料を調達して自らが工事を行った場合の費用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業務の全てを第三者に再委託された工事費用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工事に係るデザイン費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10</xdr:col>
      <xdr:colOff>1851</xdr:colOff>
      <xdr:row>0</xdr:row>
      <xdr:rowOff>257698</xdr:rowOff>
    </xdr:from>
    <xdr:ext cx="3983591" cy="825867"/>
    <xdr:sp macro="" textlink="">
      <xdr:nvSpPr>
        <xdr:cNvPr id="15" name="正方形/長方形 14">
          <a:extLst>
            <a:ext uri="{FF2B5EF4-FFF2-40B4-BE49-F238E27FC236}">
              <a16:creationId xmlns:a16="http://schemas.microsoft.com/office/drawing/2014/main" id="{00000000-0008-0000-2000-00000F000000}"/>
            </a:ext>
          </a:extLst>
        </xdr:cNvPr>
        <xdr:cNvSpPr/>
      </xdr:nvSpPr>
      <xdr:spPr>
        <a:xfrm>
          <a:off x="9336351" y="257698"/>
          <a:ext cx="3983591"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「（１１）店舗新装・改装工事費」に計上した全ての経費について、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xdr:col>
      <xdr:colOff>0</xdr:colOff>
      <xdr:row>9</xdr:row>
      <xdr:rowOff>317315</xdr:rowOff>
    </xdr:from>
    <xdr:ext cx="2261377" cy="1146919"/>
    <xdr:sp macro="" textlink="">
      <xdr:nvSpPr>
        <xdr:cNvPr id="2" name="正方形/長方形 1">
          <a:extLst>
            <a:ext uri="{FF2B5EF4-FFF2-40B4-BE49-F238E27FC236}">
              <a16:creationId xmlns:a16="http://schemas.microsoft.com/office/drawing/2014/main" id="{0A4E6DEB-F3AC-473B-B2BC-B837638933B2}"/>
            </a:ext>
          </a:extLst>
        </xdr:cNvPr>
        <xdr:cNvSpPr/>
      </xdr:nvSpPr>
      <xdr:spPr>
        <a:xfrm>
          <a:off x="828675" y="3019240"/>
          <a:ext cx="2261377" cy="114691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開発・改良した製品の販売又はサービスを提供するために行う店舗の新装又は改装に要する工事の内容を記入してください。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16456</xdr:colOff>
      <xdr:row>10</xdr:row>
      <xdr:rowOff>89768</xdr:rowOff>
    </xdr:from>
    <xdr:ext cx="2261377" cy="831614"/>
    <xdr:sp macro="" textlink="">
      <xdr:nvSpPr>
        <xdr:cNvPr id="3" name="正方形/長方形 2">
          <a:extLst>
            <a:ext uri="{FF2B5EF4-FFF2-40B4-BE49-F238E27FC236}">
              <a16:creationId xmlns:a16="http://schemas.microsoft.com/office/drawing/2014/main" id="{FBA03B2E-2967-4C1C-91A0-6C6BF9115330}"/>
            </a:ext>
          </a:extLst>
        </xdr:cNvPr>
        <xdr:cNvSpPr/>
      </xdr:nvSpPr>
      <xdr:spPr>
        <a:xfrm>
          <a:off x="3388306" y="3239368"/>
          <a:ext cx="2261377"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１契約あたり税抜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万円以上の場合は、原則２者以上の見積書を提出してください。</a:t>
          </a:r>
        </a:p>
      </xdr:txBody>
    </xdr:sp>
    <xdr:clientData/>
  </xdr:oneCellAnchor>
  <xdr:oneCellAnchor>
    <xdr:from>
      <xdr:col>5</xdr:col>
      <xdr:colOff>1030962</xdr:colOff>
      <xdr:row>9</xdr:row>
      <xdr:rowOff>425823</xdr:rowOff>
    </xdr:from>
    <xdr:ext cx="1437599" cy="502864"/>
    <xdr:sp macro="" textlink="">
      <xdr:nvSpPr>
        <xdr:cNvPr id="4" name="正方形/長方形 3">
          <a:extLst>
            <a:ext uri="{FF2B5EF4-FFF2-40B4-BE49-F238E27FC236}">
              <a16:creationId xmlns:a16="http://schemas.microsoft.com/office/drawing/2014/main" id="{6798DF64-93B2-449A-8498-610A21AA3E7A}"/>
            </a:ext>
          </a:extLst>
        </xdr:cNvPr>
        <xdr:cNvSpPr/>
      </xdr:nvSpPr>
      <xdr:spPr>
        <a:xfrm>
          <a:off x="5774412" y="3134098"/>
          <a:ext cx="1437599" cy="50286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7</xdr:col>
      <xdr:colOff>47625</xdr:colOff>
      <xdr:row>10</xdr:row>
      <xdr:rowOff>134524</xdr:rowOff>
    </xdr:from>
    <xdr:ext cx="1484311" cy="1516476"/>
    <xdr:sp macro="" textlink="">
      <xdr:nvSpPr>
        <xdr:cNvPr id="5" name="正方形/長方形 4">
          <a:extLst>
            <a:ext uri="{FF2B5EF4-FFF2-40B4-BE49-F238E27FC236}">
              <a16:creationId xmlns:a16="http://schemas.microsoft.com/office/drawing/2014/main" id="{4AFA985E-144D-4DA5-9387-3F3E1C99D3B8}"/>
            </a:ext>
          </a:extLst>
        </xdr:cNvPr>
        <xdr:cNvSpPr/>
      </xdr:nvSpPr>
      <xdr:spPr>
        <a:xfrm>
          <a:off x="7683500" y="3287299"/>
          <a:ext cx="1484311" cy="15164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1</xdr:col>
      <xdr:colOff>868496</xdr:colOff>
      <xdr:row>9</xdr:row>
      <xdr:rowOff>1</xdr:rowOff>
    </xdr:from>
    <xdr:ext cx="262193" cy="317314"/>
    <xdr:cxnSp macro="">
      <xdr:nvCxnSpPr>
        <xdr:cNvPr id="6" name="直線矢印コネクタ 5">
          <a:extLst>
            <a:ext uri="{FF2B5EF4-FFF2-40B4-BE49-F238E27FC236}">
              <a16:creationId xmlns:a16="http://schemas.microsoft.com/office/drawing/2014/main" id="{6DEBE9FF-7E13-437B-92F1-55EC52EEC8EC}"/>
            </a:ext>
          </a:extLst>
        </xdr:cNvPr>
        <xdr:cNvCxnSpPr>
          <a:stCxn id="2" idx="0"/>
        </xdr:cNvCxnSpPr>
      </xdr:nvCxnSpPr>
      <xdr:spPr>
        <a:xfrm flipH="1" flipV="1">
          <a:off x="1693996" y="2705101"/>
          <a:ext cx="262193" cy="31731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xdr:col>
      <xdr:colOff>471155</xdr:colOff>
      <xdr:row>9</xdr:row>
      <xdr:rowOff>44825</xdr:rowOff>
    </xdr:from>
    <xdr:ext cx="279115" cy="489443"/>
    <xdr:cxnSp macro="">
      <xdr:nvCxnSpPr>
        <xdr:cNvPr id="7" name="直線矢印コネクタ 6">
          <a:extLst>
            <a:ext uri="{FF2B5EF4-FFF2-40B4-BE49-F238E27FC236}">
              <a16:creationId xmlns:a16="http://schemas.microsoft.com/office/drawing/2014/main" id="{AF526503-E642-42DD-BDAC-3C231967BA5B}"/>
            </a:ext>
          </a:extLst>
        </xdr:cNvPr>
        <xdr:cNvCxnSpPr>
          <a:stCxn id="3" idx="0"/>
        </xdr:cNvCxnSpPr>
      </xdr:nvCxnSpPr>
      <xdr:spPr>
        <a:xfrm flipH="1" flipV="1">
          <a:off x="4239880" y="2753100"/>
          <a:ext cx="279115" cy="48944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937134</xdr:colOff>
      <xdr:row>9</xdr:row>
      <xdr:rowOff>67237</xdr:rowOff>
    </xdr:from>
    <xdr:ext cx="812628" cy="358586"/>
    <xdr:cxnSp macro="">
      <xdr:nvCxnSpPr>
        <xdr:cNvPr id="8" name="直線矢印コネクタ 7">
          <a:extLst>
            <a:ext uri="{FF2B5EF4-FFF2-40B4-BE49-F238E27FC236}">
              <a16:creationId xmlns:a16="http://schemas.microsoft.com/office/drawing/2014/main" id="{B224B95A-7CF9-4E25-92D8-8FBCCA7D36C8}"/>
            </a:ext>
          </a:extLst>
        </xdr:cNvPr>
        <xdr:cNvCxnSpPr>
          <a:stCxn id="4" idx="0"/>
        </xdr:cNvCxnSpPr>
      </xdr:nvCxnSpPr>
      <xdr:spPr>
        <a:xfrm flipH="1" flipV="1">
          <a:off x="5683759" y="2769162"/>
          <a:ext cx="812628" cy="35858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305137</xdr:colOff>
      <xdr:row>9</xdr:row>
      <xdr:rowOff>59767</xdr:rowOff>
    </xdr:from>
    <xdr:ext cx="335933" cy="366056"/>
    <xdr:cxnSp macro="">
      <xdr:nvCxnSpPr>
        <xdr:cNvPr id="9" name="直線矢印コネクタ 8">
          <a:extLst>
            <a:ext uri="{FF2B5EF4-FFF2-40B4-BE49-F238E27FC236}">
              <a16:creationId xmlns:a16="http://schemas.microsoft.com/office/drawing/2014/main" id="{D7887FF0-E71C-4F73-8380-5EB94B4AE69E}"/>
            </a:ext>
          </a:extLst>
        </xdr:cNvPr>
        <xdr:cNvCxnSpPr>
          <a:stCxn id="4" idx="0"/>
        </xdr:cNvCxnSpPr>
      </xdr:nvCxnSpPr>
      <xdr:spPr>
        <a:xfrm flipV="1">
          <a:off x="6496387" y="2764867"/>
          <a:ext cx="335933" cy="36605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744765</xdr:colOff>
      <xdr:row>9</xdr:row>
      <xdr:rowOff>97120</xdr:rowOff>
    </xdr:from>
    <xdr:ext cx="45016" cy="481904"/>
    <xdr:cxnSp macro="">
      <xdr:nvCxnSpPr>
        <xdr:cNvPr id="16" name="直線矢印コネクタ 15">
          <a:extLst>
            <a:ext uri="{FF2B5EF4-FFF2-40B4-BE49-F238E27FC236}">
              <a16:creationId xmlns:a16="http://schemas.microsoft.com/office/drawing/2014/main" id="{644C73EB-C99C-4128-96D6-D867166B5265}"/>
            </a:ext>
          </a:extLst>
        </xdr:cNvPr>
        <xdr:cNvCxnSpPr>
          <a:stCxn id="5" idx="0"/>
        </xdr:cNvCxnSpPr>
      </xdr:nvCxnSpPr>
      <xdr:spPr>
        <a:xfrm flipH="1" flipV="1">
          <a:off x="8383815" y="2802220"/>
          <a:ext cx="45016" cy="4819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5.xml><?xml version="1.0" encoding="utf-8"?>
<xdr:wsDr xmlns:xdr="http://schemas.openxmlformats.org/drawingml/2006/spreadsheetDrawing" xmlns:a="http://schemas.openxmlformats.org/drawingml/2006/main">
  <xdr:oneCellAnchor>
    <xdr:from>
      <xdr:col>40</xdr:col>
      <xdr:colOff>10676</xdr:colOff>
      <xdr:row>5</xdr:row>
      <xdr:rowOff>25231</xdr:rowOff>
    </xdr:from>
    <xdr:ext cx="3989294" cy="2859822"/>
    <xdr:sp macro="" textlink="">
      <xdr:nvSpPr>
        <xdr:cNvPr id="6" name="正方形/長方形 5">
          <a:extLst>
            <a:ext uri="{FF2B5EF4-FFF2-40B4-BE49-F238E27FC236}">
              <a16:creationId xmlns:a16="http://schemas.microsoft.com/office/drawing/2014/main" id="{00000000-0008-0000-2100-000006000000}"/>
            </a:ext>
          </a:extLst>
        </xdr:cNvPr>
        <xdr:cNvSpPr/>
      </xdr:nvSpPr>
      <xdr:spPr>
        <a:xfrm>
          <a:off x="8887976" y="1917531"/>
          <a:ext cx="3989294" cy="285982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前シートに店舗新装・改装工事費を記入した場合は、本計画書の作成が全て必要です。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例：前シートで、工－１～工－５項目を記入した場合→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工－１～工－５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37</xdr:col>
      <xdr:colOff>9525</xdr:colOff>
      <xdr:row>3</xdr:row>
      <xdr:rowOff>150255</xdr:rowOff>
    </xdr:from>
    <xdr:to>
      <xdr:col>40</xdr:col>
      <xdr:colOff>45944</xdr:colOff>
      <xdr:row>3</xdr:row>
      <xdr:rowOff>150260</xdr:rowOff>
    </xdr:to>
    <xdr:cxnSp macro="">
      <xdr:nvCxnSpPr>
        <xdr:cNvPr id="7" name="直線矢印コネクタ 6">
          <a:extLst>
            <a:ext uri="{FF2B5EF4-FFF2-40B4-BE49-F238E27FC236}">
              <a16:creationId xmlns:a16="http://schemas.microsoft.com/office/drawing/2014/main" id="{00000000-0008-0000-2100-000007000000}"/>
            </a:ext>
          </a:extLst>
        </xdr:cNvPr>
        <xdr:cNvCxnSpPr/>
      </xdr:nvCxnSpPr>
      <xdr:spPr>
        <a:xfrm flipH="1">
          <a:off x="8372475" y="128055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40</xdr:col>
      <xdr:colOff>9616</xdr:colOff>
      <xdr:row>2</xdr:row>
      <xdr:rowOff>332739</xdr:rowOff>
    </xdr:from>
    <xdr:ext cx="4127725" cy="659219"/>
    <xdr:sp macro="" textlink="">
      <xdr:nvSpPr>
        <xdr:cNvPr id="8" name="正方形/長方形 7">
          <a:extLst>
            <a:ext uri="{FF2B5EF4-FFF2-40B4-BE49-F238E27FC236}">
              <a16:creationId xmlns:a16="http://schemas.microsoft.com/office/drawing/2014/main" id="{00000000-0008-0000-2100-000008000000}"/>
            </a:ext>
          </a:extLst>
        </xdr:cNvPr>
        <xdr:cNvSpPr/>
      </xdr:nvSpPr>
      <xdr:spPr>
        <a:xfrm>
          <a:off x="8886916" y="967739"/>
          <a:ext cx="4127725"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申請時点の候補先を記入してください。工事発注先は、正当な理由があれば採択後に所定の手続きを行うことで変更が可能です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39</xdr:col>
      <xdr:colOff>164044</xdr:colOff>
      <xdr:row>28</xdr:row>
      <xdr:rowOff>34408</xdr:rowOff>
    </xdr:from>
    <xdr:ext cx="2376000" cy="1926168"/>
    <xdr:sp macro="" textlink="">
      <xdr:nvSpPr>
        <xdr:cNvPr id="9" name="正方形/長方形 8">
          <a:extLst>
            <a:ext uri="{FF2B5EF4-FFF2-40B4-BE49-F238E27FC236}">
              <a16:creationId xmlns:a16="http://schemas.microsoft.com/office/drawing/2014/main" id="{00000000-0008-0000-2100-000009000000}"/>
            </a:ext>
          </a:extLst>
        </xdr:cNvPr>
        <xdr:cNvSpPr/>
      </xdr:nvSpPr>
      <xdr:spPr>
        <a:xfrm>
          <a:off x="8869894" y="1117230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127000</xdr:colOff>
      <xdr:row>7</xdr:row>
      <xdr:rowOff>47625</xdr:rowOff>
    </xdr:from>
    <xdr:ext cx="2921000" cy="833437"/>
    <xdr:sp macro="" textlink="">
      <xdr:nvSpPr>
        <xdr:cNvPr id="2" name="正方形/長方形 1">
          <a:extLst>
            <a:ext uri="{FF2B5EF4-FFF2-40B4-BE49-F238E27FC236}">
              <a16:creationId xmlns:a16="http://schemas.microsoft.com/office/drawing/2014/main" id="{3318E8AD-87F9-4AAF-AD40-10414AD22E34}"/>
            </a:ext>
          </a:extLst>
        </xdr:cNvPr>
        <xdr:cNvSpPr/>
      </xdr:nvSpPr>
      <xdr:spPr>
        <a:xfrm>
          <a:off x="5438775" y="2654300"/>
          <a:ext cx="2921000" cy="83343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14</xdr:col>
      <xdr:colOff>103188</xdr:colOff>
      <xdr:row>7</xdr:row>
      <xdr:rowOff>464344</xdr:rowOff>
    </xdr:from>
    <xdr:ext cx="1357312" cy="186531"/>
    <xdr:cxnSp macro="">
      <xdr:nvCxnSpPr>
        <xdr:cNvPr id="3" name="直線矢印コネクタ 2">
          <a:extLst>
            <a:ext uri="{FF2B5EF4-FFF2-40B4-BE49-F238E27FC236}">
              <a16:creationId xmlns:a16="http://schemas.microsoft.com/office/drawing/2014/main" id="{6D360205-074B-487A-A32A-C026D95B94F9}"/>
            </a:ext>
          </a:extLst>
        </xdr:cNvPr>
        <xdr:cNvCxnSpPr>
          <a:stCxn id="2" idx="1"/>
        </xdr:cNvCxnSpPr>
      </xdr:nvCxnSpPr>
      <xdr:spPr>
        <a:xfrm flipH="1">
          <a:off x="4087813" y="3077369"/>
          <a:ext cx="1357312" cy="18653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23</xdr:col>
      <xdr:colOff>71437</xdr:colOff>
      <xdr:row>11</xdr:row>
      <xdr:rowOff>341313</xdr:rowOff>
    </xdr:from>
    <xdr:ext cx="881063" cy="446392"/>
    <xdr:cxnSp macro="">
      <xdr:nvCxnSpPr>
        <xdr:cNvPr id="4" name="直線矢印コネクタ 3">
          <a:extLst>
            <a:ext uri="{FF2B5EF4-FFF2-40B4-BE49-F238E27FC236}">
              <a16:creationId xmlns:a16="http://schemas.microsoft.com/office/drawing/2014/main" id="{19CD712B-C8AE-4642-8E85-7013B4FB902A}"/>
            </a:ext>
          </a:extLst>
        </xdr:cNvPr>
        <xdr:cNvCxnSpPr>
          <a:stCxn id="10" idx="1"/>
        </xdr:cNvCxnSpPr>
      </xdr:nvCxnSpPr>
      <xdr:spPr>
        <a:xfrm flipH="1" flipV="1">
          <a:off x="5764212" y="4513263"/>
          <a:ext cx="881063" cy="44639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55564</xdr:colOff>
      <xdr:row>2</xdr:row>
      <xdr:rowOff>317501</xdr:rowOff>
    </xdr:from>
    <xdr:ext cx="3794124" cy="246062"/>
    <xdr:cxnSp macro="">
      <xdr:nvCxnSpPr>
        <xdr:cNvPr id="5" name="直線矢印コネクタ 4">
          <a:extLst>
            <a:ext uri="{FF2B5EF4-FFF2-40B4-BE49-F238E27FC236}">
              <a16:creationId xmlns:a16="http://schemas.microsoft.com/office/drawing/2014/main" id="{6420BA59-6FFF-457D-8FFA-54A67F67DF97}"/>
            </a:ext>
          </a:extLst>
        </xdr:cNvPr>
        <xdr:cNvCxnSpPr>
          <a:stCxn id="11" idx="1"/>
        </xdr:cNvCxnSpPr>
      </xdr:nvCxnSpPr>
      <xdr:spPr>
        <a:xfrm flipH="1">
          <a:off x="1579564" y="904876"/>
          <a:ext cx="3794124" cy="2460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28</xdr:col>
      <xdr:colOff>0</xdr:colOff>
      <xdr:row>11</xdr:row>
      <xdr:rowOff>253246</xdr:rowOff>
    </xdr:from>
    <xdr:ext cx="1865313" cy="1068918"/>
    <xdr:sp macro="" textlink="">
      <xdr:nvSpPr>
        <xdr:cNvPr id="10" name="正方形/長方形 9">
          <a:extLst>
            <a:ext uri="{FF2B5EF4-FFF2-40B4-BE49-F238E27FC236}">
              <a16:creationId xmlns:a16="http://schemas.microsoft.com/office/drawing/2014/main" id="{623E19FC-DAB4-4D7C-B0C8-6F84E2AA83D2}"/>
            </a:ext>
          </a:extLst>
        </xdr:cNvPr>
        <xdr:cNvSpPr/>
      </xdr:nvSpPr>
      <xdr:spPr>
        <a:xfrm>
          <a:off x="6648450" y="4428371"/>
          <a:ext cx="1865313" cy="106891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3-(11)</a:t>
          </a:r>
          <a:r>
            <a:rPr lang="ja-JP" altLang="en-US" sz="1100" b="0">
              <a:solidFill>
                <a:schemeClr val="tx1"/>
              </a:solidFill>
              <a:effectLst/>
              <a:latin typeface="ＭＳ Ｐゴシック" panose="020B0600070205080204" pitchFamily="50" charset="-128"/>
              <a:ea typeface="+mn-ea"/>
              <a:cs typeface="+mn-cs"/>
            </a:rPr>
            <a:t>店舗改装・改装工事費」の「助成事業に要する経費（税込）」の金額を記入してください。</a:t>
          </a:r>
        </a:p>
      </xdr:txBody>
    </xdr:sp>
    <xdr:clientData/>
  </xdr:oneCellAnchor>
  <xdr:oneCellAnchor>
    <xdr:from>
      <xdr:col>21</xdr:col>
      <xdr:colOff>63500</xdr:colOff>
      <xdr:row>1</xdr:row>
      <xdr:rowOff>206375</xdr:rowOff>
    </xdr:from>
    <xdr:ext cx="2714625" cy="857252"/>
    <xdr:sp macro="" textlink="">
      <xdr:nvSpPr>
        <xdr:cNvPr id="11" name="正方形/長方形 10">
          <a:extLst>
            <a:ext uri="{FF2B5EF4-FFF2-40B4-BE49-F238E27FC236}">
              <a16:creationId xmlns:a16="http://schemas.microsoft.com/office/drawing/2014/main" id="{1DAE1144-B944-4170-8BEF-AE8F8251F44B}"/>
            </a:ext>
          </a:extLst>
        </xdr:cNvPr>
        <xdr:cNvSpPr/>
      </xdr:nvSpPr>
      <xdr:spPr>
        <a:xfrm>
          <a:off x="5381625" y="482600"/>
          <a:ext cx="2714625" cy="85725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3-(11)</a:t>
          </a:r>
          <a:r>
            <a:rPr lang="ja-JP" altLang="en-US" sz="1100" b="0">
              <a:solidFill>
                <a:schemeClr val="tx1"/>
              </a:solidFill>
              <a:effectLst/>
              <a:latin typeface="ＭＳ Ｐゴシック" panose="020B0600070205080204" pitchFamily="50" charset="-128"/>
              <a:ea typeface="+mn-ea"/>
              <a:cs typeface="+mn-cs"/>
            </a:rPr>
            <a:t>店舗改装・改装工事費」の「経費番号」（工</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26</xdr:col>
      <xdr:colOff>79375</xdr:colOff>
      <xdr:row>15</xdr:row>
      <xdr:rowOff>339044</xdr:rowOff>
    </xdr:from>
    <xdr:ext cx="2115910" cy="4537"/>
    <xdr:cxnSp macro="">
      <xdr:nvCxnSpPr>
        <xdr:cNvPr id="12" name="直線矢印コネクタ 11">
          <a:extLst>
            <a:ext uri="{FF2B5EF4-FFF2-40B4-BE49-F238E27FC236}">
              <a16:creationId xmlns:a16="http://schemas.microsoft.com/office/drawing/2014/main" id="{32445206-1C4B-4A9C-A088-29580A920E9C}"/>
            </a:ext>
          </a:extLst>
        </xdr:cNvPr>
        <xdr:cNvCxnSpPr/>
      </xdr:nvCxnSpPr>
      <xdr:spPr>
        <a:xfrm flipH="1" flipV="1">
          <a:off x="6350000" y="6546169"/>
          <a:ext cx="2115910" cy="45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28</xdr:col>
      <xdr:colOff>54428</xdr:colOff>
      <xdr:row>17</xdr:row>
      <xdr:rowOff>153081</xdr:rowOff>
    </xdr:from>
    <xdr:ext cx="1724526" cy="1305150"/>
    <xdr:sp macro="" textlink="">
      <xdr:nvSpPr>
        <xdr:cNvPr id="13" name="正方形/長方形 12">
          <a:extLst>
            <a:ext uri="{FF2B5EF4-FFF2-40B4-BE49-F238E27FC236}">
              <a16:creationId xmlns:a16="http://schemas.microsoft.com/office/drawing/2014/main" id="{C8E4BD5A-8673-4721-8680-FFCBF7A5E03E}"/>
            </a:ext>
          </a:extLst>
        </xdr:cNvPr>
        <xdr:cNvSpPr/>
      </xdr:nvSpPr>
      <xdr:spPr>
        <a:xfrm>
          <a:off x="6702878" y="7325406"/>
          <a:ext cx="1724526" cy="13051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相手先と自企業の間に資本関係があるか等について、関連あり・関連なしの一方を必ず選択してください。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32</xdr:col>
      <xdr:colOff>154691</xdr:colOff>
      <xdr:row>16</xdr:row>
      <xdr:rowOff>267609</xdr:rowOff>
    </xdr:from>
    <xdr:ext cx="16533" cy="210910"/>
    <xdr:cxnSp macro="">
      <xdr:nvCxnSpPr>
        <xdr:cNvPr id="14" name="直線矢印コネクタ 13">
          <a:extLst>
            <a:ext uri="{FF2B5EF4-FFF2-40B4-BE49-F238E27FC236}">
              <a16:creationId xmlns:a16="http://schemas.microsoft.com/office/drawing/2014/main" id="{42749127-7F20-427D-B524-F31A7141770B}"/>
            </a:ext>
          </a:extLst>
        </xdr:cNvPr>
        <xdr:cNvCxnSpPr>
          <a:stCxn id="13" idx="0"/>
        </xdr:cNvCxnSpPr>
      </xdr:nvCxnSpPr>
      <xdr:spPr>
        <a:xfrm flipV="1">
          <a:off x="7565141" y="7116084"/>
          <a:ext cx="16533" cy="21091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36</xdr:col>
      <xdr:colOff>178594</xdr:colOff>
      <xdr:row>14</xdr:row>
      <xdr:rowOff>190500</xdr:rowOff>
    </xdr:from>
    <xdr:ext cx="3763211" cy="988786"/>
    <xdr:sp macro="" textlink="">
      <xdr:nvSpPr>
        <xdr:cNvPr id="15" name="正方形/長方形 14">
          <a:extLst>
            <a:ext uri="{FF2B5EF4-FFF2-40B4-BE49-F238E27FC236}">
              <a16:creationId xmlns:a16="http://schemas.microsoft.com/office/drawing/2014/main" id="{04DD5573-3512-4421-A131-74398F7BE224}"/>
            </a:ext>
          </a:extLst>
        </xdr:cNvPr>
        <xdr:cNvSpPr/>
      </xdr:nvSpPr>
      <xdr:spPr>
        <a:xfrm>
          <a:off x="8346282" y="6012656"/>
          <a:ext cx="3763211" cy="98878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15</xdr:col>
      <xdr:colOff>2016</xdr:colOff>
      <xdr:row>27</xdr:row>
      <xdr:rowOff>100414</xdr:rowOff>
    </xdr:from>
    <xdr:ext cx="2376000" cy="1926168"/>
    <xdr:sp macro="" textlink="">
      <xdr:nvSpPr>
        <xdr:cNvPr id="7" name="正方形/長方形 6">
          <a:extLst>
            <a:ext uri="{FF2B5EF4-FFF2-40B4-BE49-F238E27FC236}">
              <a16:creationId xmlns:a16="http://schemas.microsoft.com/office/drawing/2014/main" id="{00000000-0008-0000-2200-000007000000}"/>
            </a:ext>
          </a:extLst>
        </xdr:cNvPr>
        <xdr:cNvSpPr/>
      </xdr:nvSpPr>
      <xdr:spPr>
        <a:xfrm>
          <a:off x="9536087" y="599684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81644</xdr:colOff>
      <xdr:row>1</xdr:row>
      <xdr:rowOff>235168</xdr:rowOff>
    </xdr:from>
    <xdr:to>
      <xdr:col>15</xdr:col>
      <xdr:colOff>41681</xdr:colOff>
      <xdr:row>5</xdr:row>
      <xdr:rowOff>390070</xdr:rowOff>
    </xdr:to>
    <xdr:cxnSp macro="">
      <xdr:nvCxnSpPr>
        <xdr:cNvPr id="9" name="直線矢印コネクタ 3">
          <a:extLst>
            <a:ext uri="{FF2B5EF4-FFF2-40B4-BE49-F238E27FC236}">
              <a16:creationId xmlns:a16="http://schemas.microsoft.com/office/drawing/2014/main" id="{00000000-0008-0000-2200-000009000000}"/>
            </a:ext>
          </a:extLst>
        </xdr:cNvPr>
        <xdr:cNvCxnSpPr>
          <a:stCxn id="10" idx="1"/>
        </xdr:cNvCxnSpPr>
      </xdr:nvCxnSpPr>
      <xdr:spPr>
        <a:xfrm rot="10800000" flipV="1">
          <a:off x="7148287" y="416597"/>
          <a:ext cx="2427465" cy="1052973"/>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15</xdr:col>
      <xdr:colOff>41680</xdr:colOff>
      <xdr:row>0</xdr:row>
      <xdr:rowOff>95356</xdr:rowOff>
    </xdr:from>
    <xdr:ext cx="4618288" cy="642484"/>
    <xdr:sp macro="" textlink="">
      <xdr:nvSpPr>
        <xdr:cNvPr id="10" name="正方形/長方形 9">
          <a:extLst>
            <a:ext uri="{FF2B5EF4-FFF2-40B4-BE49-F238E27FC236}">
              <a16:creationId xmlns:a16="http://schemas.microsoft.com/office/drawing/2014/main" id="{00000000-0008-0000-2200-00000A000000}"/>
            </a:ext>
          </a:extLst>
        </xdr:cNvPr>
        <xdr:cNvSpPr/>
      </xdr:nvSpPr>
      <xdr:spPr>
        <a:xfrm>
          <a:off x="9575751" y="95356"/>
          <a:ext cx="4618288"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出店場所は、正当な理由があれば採択後に所定の手続きを行うことで変更が可能です。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36286</xdr:colOff>
      <xdr:row>3</xdr:row>
      <xdr:rowOff>176965</xdr:rowOff>
    </xdr:from>
    <xdr:ext cx="7408834" cy="3393237"/>
    <xdr:sp macro="" textlink="">
      <xdr:nvSpPr>
        <xdr:cNvPr id="11" name="正方形/長方形 10">
          <a:extLst>
            <a:ext uri="{FF2B5EF4-FFF2-40B4-BE49-F238E27FC236}">
              <a16:creationId xmlns:a16="http://schemas.microsoft.com/office/drawing/2014/main" id="{00000000-0008-0000-2200-00000B000000}"/>
            </a:ext>
          </a:extLst>
        </xdr:cNvPr>
        <xdr:cNvSpPr/>
      </xdr:nvSpPr>
      <xdr:spPr>
        <a:xfrm>
          <a:off x="9549380" y="867528"/>
          <a:ext cx="7408834" cy="33932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開発・改良した製品の販売、または開発・改良したサービスを提供するために必要な店舗を借りる場合の賃借料</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住居兼店舗については、店舗専有部分に係る賃借料のみが対象となります（間仕切り等により物理的に住居等他の用途に供される部分と明確に区分されている場合に限る）。</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助成対象期間内に行う店舗新装・改装工事の期間中に発生・支払した部分のみが助成対象となります。ただし、以下の、助成対象期間外に支払をした賃借料は助成対象となります。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①賃貸借契約時に前払する必要がある場合</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日まで店舗の新装工事を行ったとき）８月１日に賃貸借契約を締結し、締結時に９月分の賃借料を前払した場合］</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②賃貸借契約に基づき前月に前払する場合</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日まで店舗の新装工事を行ったとき）９月分の賃借料を８月１日に前払した場合］</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工事期間が１か月に満たない分については、１か月分の賃借料を日割りして助成対象経費を算出します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賃借料に消費税や水道光熱費等が含まれている場合は、当該経費控除後の金額が対象となります。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転貸借物件の場合は、転貸借及び改装が認められている契約のみ申請が可能です。原契約をご確認の上、ご申請ください。</a:t>
          </a:r>
        </a:p>
      </xdr:txBody>
    </xdr:sp>
    <xdr:clientData/>
  </xdr:oneCellAnchor>
  <xdr:oneCellAnchor>
    <xdr:from>
      <xdr:col>15</xdr:col>
      <xdr:colOff>36286</xdr:colOff>
      <xdr:row>18</xdr:row>
      <xdr:rowOff>180191</xdr:rowOff>
    </xdr:from>
    <xdr:ext cx="5183805" cy="1209370"/>
    <xdr:sp macro="" textlink="">
      <xdr:nvSpPr>
        <xdr:cNvPr id="12" name="正方形/長方形 11">
          <a:extLst>
            <a:ext uri="{FF2B5EF4-FFF2-40B4-BE49-F238E27FC236}">
              <a16:creationId xmlns:a16="http://schemas.microsoft.com/office/drawing/2014/main" id="{00000000-0008-0000-2200-00000C000000}"/>
            </a:ext>
          </a:extLst>
        </xdr:cNvPr>
        <xdr:cNvSpPr/>
      </xdr:nvSpPr>
      <xdr:spPr>
        <a:xfrm>
          <a:off x="9570357" y="4443762"/>
          <a:ext cx="5183805" cy="120937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賃貸借契約に係る敷金、礼金、仲介手数料、保証金、管理費、共益費等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火災保険料、地震保険料等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申請者本人又は三親等以内の親族が所有する不動産等に係る店舗賃借料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（本人、親族が経営する法人が所有する場合も含む）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xdr:col>
      <xdr:colOff>432772</xdr:colOff>
      <xdr:row>6</xdr:row>
      <xdr:rowOff>357894</xdr:rowOff>
    </xdr:from>
    <xdr:ext cx="474484" cy="543278"/>
    <xdr:cxnSp macro="">
      <xdr:nvCxnSpPr>
        <xdr:cNvPr id="5" name="直線矢印コネクタ 4">
          <a:extLst>
            <a:ext uri="{FF2B5EF4-FFF2-40B4-BE49-F238E27FC236}">
              <a16:creationId xmlns:a16="http://schemas.microsoft.com/office/drawing/2014/main" id="{BDEF67EB-E8CC-4E68-B068-B36CDB6C722F}"/>
            </a:ext>
          </a:extLst>
        </xdr:cNvPr>
        <xdr:cNvCxnSpPr>
          <a:stCxn id="8" idx="0"/>
        </xdr:cNvCxnSpPr>
      </xdr:nvCxnSpPr>
      <xdr:spPr>
        <a:xfrm flipH="1" flipV="1">
          <a:off x="4647585" y="2036675"/>
          <a:ext cx="474484" cy="54327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99219</xdr:colOff>
      <xdr:row>6</xdr:row>
      <xdr:rowOff>357188</xdr:rowOff>
    </xdr:from>
    <xdr:ext cx="224015" cy="550334"/>
    <xdr:cxnSp macro="">
      <xdr:nvCxnSpPr>
        <xdr:cNvPr id="6" name="直線矢印コネクタ 5">
          <a:extLst>
            <a:ext uri="{FF2B5EF4-FFF2-40B4-BE49-F238E27FC236}">
              <a16:creationId xmlns:a16="http://schemas.microsoft.com/office/drawing/2014/main" id="{E9B47113-EAF1-4E0B-A17F-7B1F5C79E4F6}"/>
            </a:ext>
          </a:extLst>
        </xdr:cNvPr>
        <xdr:cNvCxnSpPr>
          <a:stCxn id="8" idx="0"/>
        </xdr:cNvCxnSpPr>
      </xdr:nvCxnSpPr>
      <xdr:spPr>
        <a:xfrm flipV="1">
          <a:off x="5111750" y="2035969"/>
          <a:ext cx="224015" cy="5503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250031</xdr:colOff>
      <xdr:row>8</xdr:row>
      <xdr:rowOff>7409</xdr:rowOff>
    </xdr:from>
    <xdr:ext cx="1301750" cy="410103"/>
    <xdr:sp macro="" textlink="">
      <xdr:nvSpPr>
        <xdr:cNvPr id="8" name="正方形/長方形 7">
          <a:extLst>
            <a:ext uri="{FF2B5EF4-FFF2-40B4-BE49-F238E27FC236}">
              <a16:creationId xmlns:a16="http://schemas.microsoft.com/office/drawing/2014/main" id="{EA6E8F9D-F481-4937-A59C-F6EFDE614B1B}"/>
            </a:ext>
          </a:extLst>
        </xdr:cNvPr>
        <xdr:cNvSpPr/>
      </xdr:nvSpPr>
      <xdr:spPr>
        <a:xfrm>
          <a:off x="4464844" y="2591065"/>
          <a:ext cx="1301750" cy="41010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10</xdr:col>
      <xdr:colOff>131044</xdr:colOff>
      <xdr:row>0</xdr:row>
      <xdr:rowOff>115382</xdr:rowOff>
    </xdr:from>
    <xdr:ext cx="3430106" cy="825867"/>
    <xdr:sp macro="" textlink="">
      <xdr:nvSpPr>
        <xdr:cNvPr id="10" name="正方形/長方形 9">
          <a:extLst>
            <a:ext uri="{FF2B5EF4-FFF2-40B4-BE49-F238E27FC236}">
              <a16:creationId xmlns:a16="http://schemas.microsoft.com/office/drawing/2014/main" id="{00000000-0008-0000-2300-00000A000000}"/>
            </a:ext>
          </a:extLst>
        </xdr:cNvPr>
        <xdr:cNvSpPr/>
      </xdr:nvSpPr>
      <xdr:spPr>
        <a:xfrm>
          <a:off x="7191450" y="115382"/>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65000</xdr:colOff>
      <xdr:row>23</xdr:row>
      <xdr:rowOff>135067</xdr:rowOff>
    </xdr:from>
    <xdr:ext cx="2376000" cy="1926168"/>
    <xdr:sp macro="" textlink="">
      <xdr:nvSpPr>
        <xdr:cNvPr id="11" name="正方形/長方形 10">
          <a:extLst>
            <a:ext uri="{FF2B5EF4-FFF2-40B4-BE49-F238E27FC236}">
              <a16:creationId xmlns:a16="http://schemas.microsoft.com/office/drawing/2014/main" id="{00000000-0008-0000-2300-00000B000000}"/>
            </a:ext>
          </a:extLst>
        </xdr:cNvPr>
        <xdr:cNvSpPr/>
      </xdr:nvSpPr>
      <xdr:spPr>
        <a:xfrm>
          <a:off x="10179643" y="9596567"/>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117931</xdr:colOff>
      <xdr:row>4</xdr:row>
      <xdr:rowOff>344715</xdr:rowOff>
    </xdr:from>
    <xdr:to>
      <xdr:col>21</xdr:col>
      <xdr:colOff>69088</xdr:colOff>
      <xdr:row>4</xdr:row>
      <xdr:rowOff>344715</xdr:rowOff>
    </xdr:to>
    <xdr:cxnSp macro="">
      <xdr:nvCxnSpPr>
        <xdr:cNvPr id="12" name="直線矢印コネクタ 3">
          <a:extLst>
            <a:ext uri="{FF2B5EF4-FFF2-40B4-BE49-F238E27FC236}">
              <a16:creationId xmlns:a16="http://schemas.microsoft.com/office/drawing/2014/main" id="{00000000-0008-0000-2300-00000C000000}"/>
            </a:ext>
          </a:extLst>
        </xdr:cNvPr>
        <xdr:cNvCxnSpPr>
          <a:stCxn id="13" idx="1"/>
        </xdr:cNvCxnSpPr>
      </xdr:nvCxnSpPr>
      <xdr:spPr>
        <a:xfrm flipH="1" flipV="1">
          <a:off x="6894288" y="1197429"/>
          <a:ext cx="3289443"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69088</xdr:colOff>
      <xdr:row>4</xdr:row>
      <xdr:rowOff>192321</xdr:rowOff>
    </xdr:from>
    <xdr:ext cx="5316163" cy="459100"/>
    <xdr:sp macro="" textlink="">
      <xdr:nvSpPr>
        <xdr:cNvPr id="13" name="正方形/長方形 12">
          <a:extLst>
            <a:ext uri="{FF2B5EF4-FFF2-40B4-BE49-F238E27FC236}">
              <a16:creationId xmlns:a16="http://schemas.microsoft.com/office/drawing/2014/main" id="{00000000-0008-0000-2300-00000D000000}"/>
            </a:ext>
          </a:extLst>
        </xdr:cNvPr>
        <xdr:cNvSpPr/>
      </xdr:nvSpPr>
      <xdr:spPr>
        <a:xfrm>
          <a:off x="10183731" y="1045035"/>
          <a:ext cx="5316163"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65915</xdr:colOff>
      <xdr:row>5</xdr:row>
      <xdr:rowOff>217373</xdr:rowOff>
    </xdr:from>
    <xdr:ext cx="5503035" cy="3576620"/>
    <xdr:sp macro="" textlink="">
      <xdr:nvSpPr>
        <xdr:cNvPr id="14" name="正方形/長方形 13">
          <a:extLst>
            <a:ext uri="{FF2B5EF4-FFF2-40B4-BE49-F238E27FC236}">
              <a16:creationId xmlns:a16="http://schemas.microsoft.com/office/drawing/2014/main" id="{00000000-0008-0000-2300-00000E000000}"/>
            </a:ext>
          </a:extLst>
        </xdr:cNvPr>
        <xdr:cNvSpPr/>
      </xdr:nvSpPr>
      <xdr:spPr>
        <a:xfrm>
          <a:off x="10150509" y="1681842"/>
          <a:ext cx="5503035" cy="3576620"/>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58964</xdr:colOff>
      <xdr:row>19</xdr:row>
      <xdr:rowOff>149121</xdr:rowOff>
    </xdr:from>
    <xdr:ext cx="5183805" cy="1576137"/>
    <xdr:sp macro="" textlink="">
      <xdr:nvSpPr>
        <xdr:cNvPr id="15" name="正方形/長方形 14">
          <a:extLst>
            <a:ext uri="{FF2B5EF4-FFF2-40B4-BE49-F238E27FC236}">
              <a16:creationId xmlns:a16="http://schemas.microsoft.com/office/drawing/2014/main" id="{00000000-0008-0000-2300-00000F000000}"/>
            </a:ext>
          </a:extLst>
        </xdr:cNvPr>
        <xdr:cNvSpPr/>
      </xdr:nvSpPr>
      <xdr:spPr>
        <a:xfrm>
          <a:off x="10173607" y="7832621"/>
          <a:ext cx="5183805"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委託業務の全て又は主要な部分を第三者へ再委託・外注する経費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EC</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サイトへの登録費用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外部に委託・外注せず、自ら作業を行った場合の費用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サイト等の維持・管理費用（サーバー費用を含む）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サイトに掲載する素材の制作・購入に要する費用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64407</xdr:colOff>
      <xdr:row>13</xdr:row>
      <xdr:rowOff>362790</xdr:rowOff>
    </xdr:from>
    <xdr:ext cx="6878449" cy="2292935"/>
    <xdr:sp macro="" textlink="">
      <xdr:nvSpPr>
        <xdr:cNvPr id="16" name="正方形/長方形 15">
          <a:extLst>
            <a:ext uri="{FF2B5EF4-FFF2-40B4-BE49-F238E27FC236}">
              <a16:creationId xmlns:a16="http://schemas.microsoft.com/office/drawing/2014/main" id="{00000000-0008-0000-2300-000010000000}"/>
            </a:ext>
          </a:extLst>
        </xdr:cNvPr>
        <xdr:cNvSpPr/>
      </xdr:nvSpPr>
      <xdr:spPr>
        <a:xfrm>
          <a:off x="10149001" y="5446759"/>
          <a:ext cx="6878449" cy="229293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実店舗を持たずに開発・改良した製品の販売、または開発・改良したサービスを提供するために行う事業環境整備のうち、自企業内で直接実施することができないものについて、外部の事業者等に委託・外注する場合に要する費用</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サイトの制作費用、アプリ開発の一部を委託・外注する費用等］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本助成事業の試作品や成果物以外の製品・サービスの掲載があった場合、助成対象経費を按分して算出します。</a:t>
          </a:r>
        </a:p>
      </xdr:txBody>
    </xdr:sp>
    <xdr:clientData/>
  </xdr:oneCellAnchor>
  <xdr:oneCellAnchor>
    <xdr:from>
      <xdr:col>1</xdr:col>
      <xdr:colOff>95250</xdr:colOff>
      <xdr:row>7</xdr:row>
      <xdr:rowOff>17559</xdr:rowOff>
    </xdr:from>
    <xdr:ext cx="1835150" cy="563466"/>
    <xdr:sp macro="" textlink="">
      <xdr:nvSpPr>
        <xdr:cNvPr id="2" name="正方形/長方形 1">
          <a:extLst>
            <a:ext uri="{FF2B5EF4-FFF2-40B4-BE49-F238E27FC236}">
              <a16:creationId xmlns:a16="http://schemas.microsoft.com/office/drawing/2014/main" id="{0EE574DB-55B7-43D0-AF59-9AE381E4F7EC}"/>
            </a:ext>
          </a:extLst>
        </xdr:cNvPr>
        <xdr:cNvSpPr/>
      </xdr:nvSpPr>
      <xdr:spPr>
        <a:xfrm>
          <a:off x="581025" y="2370234"/>
          <a:ext cx="1835150" cy="56346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全ての経費について、計画書を記入してください。</a:t>
          </a:r>
        </a:p>
      </xdr:txBody>
    </xdr:sp>
    <xdr:clientData/>
  </xdr:oneCellAnchor>
  <xdr:oneCellAnchor>
    <xdr:from>
      <xdr:col>2</xdr:col>
      <xdr:colOff>433128</xdr:colOff>
      <xdr:row>8</xdr:row>
      <xdr:rowOff>285684</xdr:rowOff>
    </xdr:from>
    <xdr:ext cx="2261377" cy="831614"/>
    <xdr:sp macro="" textlink="">
      <xdr:nvSpPr>
        <xdr:cNvPr id="3" name="正方形/長方形 2">
          <a:extLst>
            <a:ext uri="{FF2B5EF4-FFF2-40B4-BE49-F238E27FC236}">
              <a16:creationId xmlns:a16="http://schemas.microsoft.com/office/drawing/2014/main" id="{9A9BB64A-7B69-49A8-A227-2F107453BC04}"/>
            </a:ext>
          </a:extLst>
        </xdr:cNvPr>
        <xdr:cNvSpPr/>
      </xdr:nvSpPr>
      <xdr:spPr>
        <a:xfrm>
          <a:off x="2525453" y="3086034"/>
          <a:ext cx="2261377"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１契約あたり税抜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万円以上の場合は、原則２者以上の見積書を提出してください。</a:t>
          </a:r>
        </a:p>
      </xdr:txBody>
    </xdr:sp>
    <xdr:clientData/>
  </xdr:oneCellAnchor>
  <xdr:oneCellAnchor>
    <xdr:from>
      <xdr:col>5</xdr:col>
      <xdr:colOff>318828</xdr:colOff>
      <xdr:row>7</xdr:row>
      <xdr:rowOff>66675</xdr:rowOff>
    </xdr:from>
    <xdr:ext cx="1004336" cy="590550"/>
    <xdr:sp macro="" textlink="">
      <xdr:nvSpPr>
        <xdr:cNvPr id="4" name="正方形/長方形 3">
          <a:extLst>
            <a:ext uri="{FF2B5EF4-FFF2-40B4-BE49-F238E27FC236}">
              <a16:creationId xmlns:a16="http://schemas.microsoft.com/office/drawing/2014/main" id="{5860F647-F6D0-4F8B-82F3-587E8B95826D}"/>
            </a:ext>
          </a:extLst>
        </xdr:cNvPr>
        <xdr:cNvSpPr/>
      </xdr:nvSpPr>
      <xdr:spPr>
        <a:xfrm>
          <a:off x="4354253" y="2416175"/>
          <a:ext cx="1004336" cy="590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a:t>
          </a:r>
          <a:r>
            <a:rPr lang="ja-JP" altLang="en-US" sz="900" b="0">
              <a:solidFill>
                <a:schemeClr val="tx1"/>
              </a:solidFill>
              <a:effectLst/>
              <a:latin typeface="ＭＳ Ｐゴシック" panose="020B0600070205080204" pitchFamily="50" charset="-128"/>
              <a:ea typeface="+mn-ea"/>
              <a:cs typeface="+mn-cs"/>
            </a:rPr>
            <a:t>されます</a:t>
          </a:r>
          <a:r>
            <a:rPr lang="ja-JP" altLang="en-US" sz="1100" b="0">
              <a:solidFill>
                <a:schemeClr val="tx1"/>
              </a:solidFill>
              <a:effectLst/>
              <a:latin typeface="ＭＳ Ｐゴシック" panose="020B0600070205080204" pitchFamily="50" charset="-128"/>
              <a:ea typeface="+mn-ea"/>
              <a:cs typeface="+mn-cs"/>
            </a:rPr>
            <a:t>。</a:t>
          </a:r>
        </a:p>
      </xdr:txBody>
    </xdr:sp>
    <xdr:clientData/>
  </xdr:oneCellAnchor>
  <xdr:oneCellAnchor>
    <xdr:from>
      <xdr:col>6</xdr:col>
      <xdr:colOff>794008</xdr:colOff>
      <xdr:row>8</xdr:row>
      <xdr:rowOff>96610</xdr:rowOff>
    </xdr:from>
    <xdr:ext cx="1531679" cy="1578202"/>
    <xdr:sp macro="" textlink="">
      <xdr:nvSpPr>
        <xdr:cNvPr id="5" name="正方形/長方形 4">
          <a:extLst>
            <a:ext uri="{FF2B5EF4-FFF2-40B4-BE49-F238E27FC236}">
              <a16:creationId xmlns:a16="http://schemas.microsoft.com/office/drawing/2014/main" id="{90730F31-9782-4E4B-A184-24900C8D65CB}"/>
            </a:ext>
          </a:extLst>
        </xdr:cNvPr>
        <xdr:cNvSpPr/>
      </xdr:nvSpPr>
      <xdr:spPr>
        <a:xfrm>
          <a:off x="5629533" y="2896960"/>
          <a:ext cx="1531679" cy="157820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1</xdr:col>
      <xdr:colOff>614362</xdr:colOff>
      <xdr:row>6</xdr:row>
      <xdr:rowOff>22226</xdr:rowOff>
    </xdr:from>
    <xdr:ext cx="398463" cy="439833"/>
    <xdr:cxnSp macro="">
      <xdr:nvCxnSpPr>
        <xdr:cNvPr id="6" name="直線矢印コネクタ 5">
          <a:extLst>
            <a:ext uri="{FF2B5EF4-FFF2-40B4-BE49-F238E27FC236}">
              <a16:creationId xmlns:a16="http://schemas.microsoft.com/office/drawing/2014/main" id="{B610B45F-76A4-4992-9721-B8F4819A7B8A}"/>
            </a:ext>
          </a:extLst>
        </xdr:cNvPr>
        <xdr:cNvCxnSpPr>
          <a:stCxn id="2" idx="0"/>
        </xdr:cNvCxnSpPr>
      </xdr:nvCxnSpPr>
      <xdr:spPr>
        <a:xfrm flipH="1" flipV="1">
          <a:off x="1103312" y="1930401"/>
          <a:ext cx="398463" cy="43983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xdr:col>
      <xdr:colOff>420817</xdr:colOff>
      <xdr:row>6</xdr:row>
      <xdr:rowOff>15875</xdr:rowOff>
    </xdr:from>
    <xdr:ext cx="18920" cy="1158809"/>
    <xdr:cxnSp macro="">
      <xdr:nvCxnSpPr>
        <xdr:cNvPr id="7" name="直線矢印コネクタ 6">
          <a:extLst>
            <a:ext uri="{FF2B5EF4-FFF2-40B4-BE49-F238E27FC236}">
              <a16:creationId xmlns:a16="http://schemas.microsoft.com/office/drawing/2014/main" id="{40010950-24DD-4FD3-A735-24DEB83467DA}"/>
            </a:ext>
          </a:extLst>
        </xdr:cNvPr>
        <xdr:cNvCxnSpPr>
          <a:stCxn id="3" idx="0"/>
        </xdr:cNvCxnSpPr>
      </xdr:nvCxnSpPr>
      <xdr:spPr>
        <a:xfrm flipV="1">
          <a:off x="3668842" y="1920875"/>
          <a:ext cx="18920" cy="115880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31750</xdr:colOff>
      <xdr:row>6</xdr:row>
      <xdr:rowOff>23812</xdr:rowOff>
    </xdr:from>
    <xdr:ext cx="301626" cy="493714"/>
    <xdr:cxnSp macro="">
      <xdr:nvCxnSpPr>
        <xdr:cNvPr id="8" name="直線矢印コネクタ 7">
          <a:extLst>
            <a:ext uri="{FF2B5EF4-FFF2-40B4-BE49-F238E27FC236}">
              <a16:creationId xmlns:a16="http://schemas.microsoft.com/office/drawing/2014/main" id="{C64F3564-4012-4130-8F71-123EA01F9EA7}"/>
            </a:ext>
          </a:extLst>
        </xdr:cNvPr>
        <xdr:cNvCxnSpPr/>
      </xdr:nvCxnSpPr>
      <xdr:spPr>
        <a:xfrm flipV="1">
          <a:off x="4867275" y="1931987"/>
          <a:ext cx="301626" cy="49371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496888</xdr:colOff>
      <xdr:row>6</xdr:row>
      <xdr:rowOff>28575</xdr:rowOff>
    </xdr:from>
    <xdr:ext cx="324108" cy="482600"/>
    <xdr:cxnSp macro="">
      <xdr:nvCxnSpPr>
        <xdr:cNvPr id="9" name="直線矢印コネクタ 8">
          <a:extLst>
            <a:ext uri="{FF2B5EF4-FFF2-40B4-BE49-F238E27FC236}">
              <a16:creationId xmlns:a16="http://schemas.microsoft.com/office/drawing/2014/main" id="{DDF537CB-7E11-4430-828A-E40AE165454E}"/>
            </a:ext>
          </a:extLst>
        </xdr:cNvPr>
        <xdr:cNvCxnSpPr>
          <a:stCxn id="4" idx="0"/>
        </xdr:cNvCxnSpPr>
      </xdr:nvCxnSpPr>
      <xdr:spPr>
        <a:xfrm flipH="1" flipV="1">
          <a:off x="4535488" y="1930400"/>
          <a:ext cx="324108" cy="4826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569913</xdr:colOff>
      <xdr:row>6</xdr:row>
      <xdr:rowOff>41276</xdr:rowOff>
    </xdr:from>
    <xdr:ext cx="188247" cy="944334"/>
    <xdr:cxnSp macro="">
      <xdr:nvCxnSpPr>
        <xdr:cNvPr id="17" name="直線矢印コネクタ 16">
          <a:extLst>
            <a:ext uri="{FF2B5EF4-FFF2-40B4-BE49-F238E27FC236}">
              <a16:creationId xmlns:a16="http://schemas.microsoft.com/office/drawing/2014/main" id="{DA8A5F64-B7AA-4FE2-AB30-6D3B95C255DB}"/>
            </a:ext>
          </a:extLst>
        </xdr:cNvPr>
        <xdr:cNvCxnSpPr>
          <a:stCxn id="5" idx="0"/>
        </xdr:cNvCxnSpPr>
      </xdr:nvCxnSpPr>
      <xdr:spPr>
        <a:xfrm flipH="1" flipV="1">
          <a:off x="6208713" y="1949451"/>
          <a:ext cx="188247" cy="9443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8.xml><?xml version="1.0" encoding="utf-8"?>
<xdr:wsDr xmlns:xdr="http://schemas.openxmlformats.org/drawingml/2006/spreadsheetDrawing" xmlns:a="http://schemas.openxmlformats.org/drawingml/2006/main">
  <xdr:oneCellAnchor>
    <xdr:from>
      <xdr:col>37</xdr:col>
      <xdr:colOff>167823</xdr:colOff>
      <xdr:row>27</xdr:row>
      <xdr:rowOff>256591</xdr:rowOff>
    </xdr:from>
    <xdr:ext cx="2376000" cy="1926168"/>
    <xdr:sp macro="" textlink="">
      <xdr:nvSpPr>
        <xdr:cNvPr id="6" name="正方形/長方形 5">
          <a:extLst>
            <a:ext uri="{FF2B5EF4-FFF2-40B4-BE49-F238E27FC236}">
              <a16:creationId xmlns:a16="http://schemas.microsoft.com/office/drawing/2014/main" id="{00000000-0008-0000-2400-000006000000}"/>
            </a:ext>
          </a:extLst>
        </xdr:cNvPr>
        <xdr:cNvSpPr/>
      </xdr:nvSpPr>
      <xdr:spPr>
        <a:xfrm>
          <a:off x="7178223" y="954029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38</xdr:col>
      <xdr:colOff>11734</xdr:colOff>
      <xdr:row>7</xdr:row>
      <xdr:rowOff>221500</xdr:rowOff>
    </xdr:from>
    <xdr:ext cx="4755528" cy="2659702"/>
    <xdr:sp macro="" textlink="">
      <xdr:nvSpPr>
        <xdr:cNvPr id="7" name="正方形/長方形 6">
          <a:extLst>
            <a:ext uri="{FF2B5EF4-FFF2-40B4-BE49-F238E27FC236}">
              <a16:creationId xmlns:a16="http://schemas.microsoft.com/office/drawing/2014/main" id="{00000000-0008-0000-2400-000007000000}"/>
            </a:ext>
          </a:extLst>
        </xdr:cNvPr>
        <xdr:cNvSpPr/>
      </xdr:nvSpPr>
      <xdr:spPr>
        <a:xfrm>
          <a:off x="7193584" y="1986800"/>
          <a:ext cx="4755528" cy="265970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 → 委－１～委－５まで５</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属しないものについては助成対象となりません</a:t>
          </a:r>
        </a:p>
      </xdr:txBody>
    </xdr:sp>
    <xdr:clientData/>
  </xdr:oneCellAnchor>
  <xdr:twoCellAnchor>
    <xdr:from>
      <xdr:col>35</xdr:col>
      <xdr:colOff>13229</xdr:colOff>
      <xdr:row>5</xdr:row>
      <xdr:rowOff>153765</xdr:rowOff>
    </xdr:from>
    <xdr:to>
      <xdr:col>38</xdr:col>
      <xdr:colOff>49648</xdr:colOff>
      <xdr:row>5</xdr:row>
      <xdr:rowOff>153770</xdr:rowOff>
    </xdr:to>
    <xdr:cxnSp macro="">
      <xdr:nvCxnSpPr>
        <xdr:cNvPr id="8" name="直線矢印コネクタ 7">
          <a:extLst>
            <a:ext uri="{FF2B5EF4-FFF2-40B4-BE49-F238E27FC236}">
              <a16:creationId xmlns:a16="http://schemas.microsoft.com/office/drawing/2014/main" id="{00000000-0008-0000-2400-000008000000}"/>
            </a:ext>
          </a:extLst>
        </xdr:cNvPr>
        <xdr:cNvCxnSpPr/>
      </xdr:nvCxnSpPr>
      <xdr:spPr>
        <a:xfrm flipH="1">
          <a:off x="6680729" y="128406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5383</xdr:colOff>
      <xdr:row>3</xdr:row>
      <xdr:rowOff>130765</xdr:rowOff>
    </xdr:from>
    <xdr:ext cx="4133017" cy="659219"/>
    <xdr:sp macro="" textlink="">
      <xdr:nvSpPr>
        <xdr:cNvPr id="9" name="正方形/長方形 8">
          <a:extLst>
            <a:ext uri="{FF2B5EF4-FFF2-40B4-BE49-F238E27FC236}">
              <a16:creationId xmlns:a16="http://schemas.microsoft.com/office/drawing/2014/main" id="{00000000-0008-0000-2400-000009000000}"/>
            </a:ext>
          </a:extLst>
        </xdr:cNvPr>
        <xdr:cNvSpPr/>
      </xdr:nvSpPr>
      <xdr:spPr>
        <a:xfrm>
          <a:off x="7187233" y="930865"/>
          <a:ext cx="4133017"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11</xdr:col>
      <xdr:colOff>111125</xdr:colOff>
      <xdr:row>14</xdr:row>
      <xdr:rowOff>63500</xdr:rowOff>
    </xdr:from>
    <xdr:ext cx="3944938" cy="381000"/>
    <xdr:sp macro="" textlink="">
      <xdr:nvSpPr>
        <xdr:cNvPr id="2" name="正方形/長方形 1">
          <a:extLst>
            <a:ext uri="{FF2B5EF4-FFF2-40B4-BE49-F238E27FC236}">
              <a16:creationId xmlns:a16="http://schemas.microsoft.com/office/drawing/2014/main" id="{ACCB1920-8F98-4B87-BB12-F62A3DBB0F2D}"/>
            </a:ext>
          </a:extLst>
        </xdr:cNvPr>
        <xdr:cNvSpPr/>
      </xdr:nvSpPr>
      <xdr:spPr>
        <a:xfrm>
          <a:off x="2206625" y="4581525"/>
          <a:ext cx="3944938" cy="3810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17</xdr:col>
      <xdr:colOff>119063</xdr:colOff>
      <xdr:row>9</xdr:row>
      <xdr:rowOff>34342</xdr:rowOff>
    </xdr:from>
    <xdr:ext cx="1779586" cy="426033"/>
    <xdr:cxnSp macro="">
      <xdr:nvCxnSpPr>
        <xdr:cNvPr id="3" name="直線矢印コネクタ 2">
          <a:extLst>
            <a:ext uri="{FF2B5EF4-FFF2-40B4-BE49-F238E27FC236}">
              <a16:creationId xmlns:a16="http://schemas.microsoft.com/office/drawing/2014/main" id="{976A9A93-A43B-46CB-94F7-5D057AF096EC}"/>
            </a:ext>
          </a:extLst>
        </xdr:cNvPr>
        <xdr:cNvCxnSpPr>
          <a:stCxn id="10" idx="1"/>
        </xdr:cNvCxnSpPr>
      </xdr:nvCxnSpPr>
      <xdr:spPr>
        <a:xfrm flipH="1">
          <a:off x="3360738" y="2402892"/>
          <a:ext cx="1779586" cy="42603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63500</xdr:colOff>
      <xdr:row>12</xdr:row>
      <xdr:rowOff>127000</xdr:rowOff>
    </xdr:from>
    <xdr:ext cx="1470867" cy="857250"/>
    <xdr:sp macro="" textlink="">
      <xdr:nvSpPr>
        <xdr:cNvPr id="4" name="正方形/長方形 3">
          <a:extLst>
            <a:ext uri="{FF2B5EF4-FFF2-40B4-BE49-F238E27FC236}">
              <a16:creationId xmlns:a16="http://schemas.microsoft.com/office/drawing/2014/main" id="{2C04685C-5DF8-4D8E-9256-F666DE3615FE}"/>
            </a:ext>
          </a:extLst>
        </xdr:cNvPr>
        <xdr:cNvSpPr/>
      </xdr:nvSpPr>
      <xdr:spPr>
        <a:xfrm>
          <a:off x="4829175" y="3629025"/>
          <a:ext cx="1470867" cy="8572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a:t>
          </a:r>
          <a:r>
            <a:rPr lang="en-US" altLang="ja-JP" sz="900" b="0">
              <a:solidFill>
                <a:schemeClr val="tx1"/>
              </a:solidFill>
              <a:effectLst/>
              <a:latin typeface="ＭＳ Ｐゴシック" panose="020B0600070205080204" pitchFamily="50" charset="-128"/>
              <a:ea typeface="+mn-ea"/>
              <a:cs typeface="+mn-cs"/>
            </a:rPr>
            <a:t>3-(13)</a:t>
          </a:r>
          <a:r>
            <a:rPr lang="ja-JP" altLang="en-US" sz="900" b="0">
              <a:solidFill>
                <a:schemeClr val="tx1"/>
              </a:solidFill>
              <a:effectLst/>
              <a:latin typeface="ＭＳ Ｐゴシック" panose="020B0600070205080204" pitchFamily="50" charset="-128"/>
              <a:ea typeface="+mn-ea"/>
              <a:cs typeface="+mn-cs"/>
            </a:rPr>
            <a:t>委託費」の「助成事業に要する経費（税込）」の金額を記入してください。</a:t>
          </a:r>
        </a:p>
      </xdr:txBody>
    </xdr:sp>
    <xdr:clientData/>
  </xdr:oneCellAnchor>
  <xdr:oneCellAnchor>
    <xdr:from>
      <xdr:col>21</xdr:col>
      <xdr:colOff>63501</xdr:colOff>
      <xdr:row>11</xdr:row>
      <xdr:rowOff>301625</xdr:rowOff>
    </xdr:from>
    <xdr:ext cx="761999" cy="571500"/>
    <xdr:cxnSp macro="">
      <xdr:nvCxnSpPr>
        <xdr:cNvPr id="5" name="直線矢印コネクタ 4">
          <a:extLst>
            <a:ext uri="{FF2B5EF4-FFF2-40B4-BE49-F238E27FC236}">
              <a16:creationId xmlns:a16="http://schemas.microsoft.com/office/drawing/2014/main" id="{17540132-B724-494D-B3C6-7EE73B06BA3C}"/>
            </a:ext>
          </a:extLst>
        </xdr:cNvPr>
        <xdr:cNvCxnSpPr>
          <a:stCxn id="4" idx="1"/>
        </xdr:cNvCxnSpPr>
      </xdr:nvCxnSpPr>
      <xdr:spPr>
        <a:xfrm flipH="1" flipV="1">
          <a:off x="4067176" y="3492500"/>
          <a:ext cx="761999" cy="5715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26</xdr:col>
      <xdr:colOff>184149</xdr:colOff>
      <xdr:row>7</xdr:row>
      <xdr:rowOff>222250</xdr:rowOff>
    </xdr:from>
    <xdr:ext cx="1982755" cy="894184"/>
    <xdr:sp macro="" textlink="">
      <xdr:nvSpPr>
        <xdr:cNvPr id="10" name="正方形/長方形 9">
          <a:extLst>
            <a:ext uri="{FF2B5EF4-FFF2-40B4-BE49-F238E27FC236}">
              <a16:creationId xmlns:a16="http://schemas.microsoft.com/office/drawing/2014/main" id="{D734CAA1-1604-4E0C-867F-63477085D1F2}"/>
            </a:ext>
          </a:extLst>
        </xdr:cNvPr>
        <xdr:cNvSpPr/>
      </xdr:nvSpPr>
      <xdr:spPr>
        <a:xfrm>
          <a:off x="5133974" y="1962150"/>
          <a:ext cx="1982755" cy="8941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11</xdr:col>
      <xdr:colOff>142875</xdr:colOff>
      <xdr:row>0</xdr:row>
      <xdr:rowOff>47625</xdr:rowOff>
    </xdr:from>
    <xdr:ext cx="2278063" cy="642938"/>
    <xdr:sp macro="" textlink="">
      <xdr:nvSpPr>
        <xdr:cNvPr id="11" name="正方形/長方形 10">
          <a:extLst>
            <a:ext uri="{FF2B5EF4-FFF2-40B4-BE49-F238E27FC236}">
              <a16:creationId xmlns:a16="http://schemas.microsoft.com/office/drawing/2014/main" id="{5F519D7C-D29B-44CE-89A3-E8FF2B511161}"/>
            </a:ext>
          </a:extLst>
        </xdr:cNvPr>
        <xdr:cNvSpPr/>
      </xdr:nvSpPr>
      <xdr:spPr>
        <a:xfrm>
          <a:off x="2235200" y="44450"/>
          <a:ext cx="2278063" cy="64293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前ページの「</a:t>
          </a:r>
          <a:r>
            <a:rPr lang="en-US" altLang="ja-JP" sz="900" b="0">
              <a:solidFill>
                <a:schemeClr val="tx1"/>
              </a:solidFill>
              <a:effectLst/>
              <a:latin typeface="ＭＳ Ｐゴシック" panose="020B0600070205080204" pitchFamily="50" charset="-128"/>
              <a:ea typeface="+mn-ea"/>
              <a:cs typeface="+mn-cs"/>
            </a:rPr>
            <a:t>3-(13)</a:t>
          </a:r>
          <a:r>
            <a:rPr lang="ja-JP" altLang="en-US" sz="900" b="0">
              <a:solidFill>
                <a:schemeClr val="tx1"/>
              </a:solidFill>
              <a:effectLst/>
              <a:latin typeface="ＭＳ Ｐゴシック" panose="020B0600070205080204" pitchFamily="50" charset="-128"/>
              <a:ea typeface="+mn-ea"/>
              <a:cs typeface="+mn-cs"/>
            </a:rPr>
            <a:t>委託費」の「経費番号」（委</a:t>
          </a:r>
          <a:r>
            <a:rPr lang="en-US" altLang="ja-JP" sz="900" b="0">
              <a:solidFill>
                <a:schemeClr val="tx1"/>
              </a:solidFill>
              <a:effectLst/>
              <a:latin typeface="ＭＳ Ｐゴシック" panose="020B0600070205080204" pitchFamily="50" charset="-128"/>
              <a:ea typeface="+mn-ea"/>
              <a:cs typeface="+mn-cs"/>
            </a:rPr>
            <a:t>-1</a:t>
          </a:r>
          <a:r>
            <a:rPr lang="ja-JP" altLang="en-US" sz="900" b="0">
              <a:solidFill>
                <a:schemeClr val="tx1"/>
              </a:solidFill>
              <a:effectLst/>
              <a:latin typeface="ＭＳ Ｐゴシック" panose="020B0600070205080204" pitchFamily="50" charset="-128"/>
              <a:ea typeface="+mn-ea"/>
              <a:cs typeface="+mn-cs"/>
            </a:rPr>
            <a:t>、委</a:t>
          </a:r>
          <a:r>
            <a:rPr lang="en-US" altLang="ja-JP" sz="900" b="0">
              <a:solidFill>
                <a:schemeClr val="tx1"/>
              </a:solidFill>
              <a:effectLst/>
              <a:latin typeface="ＭＳ Ｐゴシック" panose="020B0600070205080204" pitchFamily="50" charset="-128"/>
              <a:ea typeface="+mn-ea"/>
              <a:cs typeface="+mn-cs"/>
            </a:rPr>
            <a:t>-2</a:t>
          </a:r>
          <a:r>
            <a:rPr lang="ja-JP" altLang="en-US" sz="9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8</xdr:col>
      <xdr:colOff>119062</xdr:colOff>
      <xdr:row>1</xdr:row>
      <xdr:rowOff>51594</xdr:rowOff>
    </xdr:from>
    <xdr:ext cx="595313" cy="837407"/>
    <xdr:cxnSp macro="">
      <xdr:nvCxnSpPr>
        <xdr:cNvPr id="12" name="直線矢印コネクタ 11">
          <a:extLst>
            <a:ext uri="{FF2B5EF4-FFF2-40B4-BE49-F238E27FC236}">
              <a16:creationId xmlns:a16="http://schemas.microsoft.com/office/drawing/2014/main" id="{6F26E1B9-093B-4828-AEBD-4BA38F21A427}"/>
            </a:ext>
          </a:extLst>
        </xdr:cNvPr>
        <xdr:cNvCxnSpPr>
          <a:stCxn id="11" idx="1"/>
        </xdr:cNvCxnSpPr>
      </xdr:nvCxnSpPr>
      <xdr:spPr>
        <a:xfrm flipH="1">
          <a:off x="1646237" y="362744"/>
          <a:ext cx="595313" cy="83740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79375</xdr:colOff>
      <xdr:row>16</xdr:row>
      <xdr:rowOff>219981</xdr:rowOff>
    </xdr:from>
    <xdr:ext cx="2115910" cy="4537"/>
    <xdr:cxnSp macro="">
      <xdr:nvCxnSpPr>
        <xdr:cNvPr id="13" name="直線矢印コネクタ 12">
          <a:extLst>
            <a:ext uri="{FF2B5EF4-FFF2-40B4-BE49-F238E27FC236}">
              <a16:creationId xmlns:a16="http://schemas.microsoft.com/office/drawing/2014/main" id="{49704741-E938-4ABC-81C5-82D5DBA1778E}"/>
            </a:ext>
          </a:extLst>
        </xdr:cNvPr>
        <xdr:cNvCxnSpPr/>
      </xdr:nvCxnSpPr>
      <xdr:spPr>
        <a:xfrm flipH="1" flipV="1">
          <a:off x="4845050" y="5550806"/>
          <a:ext cx="2115910" cy="45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27</xdr:col>
      <xdr:colOff>54428</xdr:colOff>
      <xdr:row>19</xdr:row>
      <xdr:rowOff>18144</xdr:rowOff>
    </xdr:from>
    <xdr:ext cx="1724526" cy="1305150"/>
    <xdr:sp macro="" textlink="">
      <xdr:nvSpPr>
        <xdr:cNvPr id="14" name="正方形/長方形 13">
          <a:extLst>
            <a:ext uri="{FF2B5EF4-FFF2-40B4-BE49-F238E27FC236}">
              <a16:creationId xmlns:a16="http://schemas.microsoft.com/office/drawing/2014/main" id="{88C3EE21-7EAB-4AB2-9AE7-561604EE08E5}"/>
            </a:ext>
          </a:extLst>
        </xdr:cNvPr>
        <xdr:cNvSpPr/>
      </xdr:nvSpPr>
      <xdr:spPr>
        <a:xfrm>
          <a:off x="5197928" y="6323694"/>
          <a:ext cx="1724526" cy="13051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相手先と自企業の間に資本関係があるか等について、関連あり・関連なしの一方を必ず選択してください。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31</xdr:col>
      <xdr:colOff>154691</xdr:colOff>
      <xdr:row>17</xdr:row>
      <xdr:rowOff>275546</xdr:rowOff>
    </xdr:from>
    <xdr:ext cx="16533" cy="210910"/>
    <xdr:cxnSp macro="">
      <xdr:nvCxnSpPr>
        <xdr:cNvPr id="15" name="直線矢印コネクタ 14">
          <a:extLst>
            <a:ext uri="{FF2B5EF4-FFF2-40B4-BE49-F238E27FC236}">
              <a16:creationId xmlns:a16="http://schemas.microsoft.com/office/drawing/2014/main" id="{D0823D48-872C-4F1F-AED1-93D61347D3E6}"/>
            </a:ext>
          </a:extLst>
        </xdr:cNvPr>
        <xdr:cNvCxnSpPr>
          <a:stCxn id="14" idx="0"/>
        </xdr:cNvCxnSpPr>
      </xdr:nvCxnSpPr>
      <xdr:spPr>
        <a:xfrm flipV="1">
          <a:off x="6060191" y="6117546"/>
          <a:ext cx="16533" cy="21091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36</xdr:col>
      <xdr:colOff>95249</xdr:colOff>
      <xdr:row>15</xdr:row>
      <xdr:rowOff>0</xdr:rowOff>
    </xdr:from>
    <xdr:ext cx="3763211" cy="988786"/>
    <xdr:sp macro="" textlink="">
      <xdr:nvSpPr>
        <xdr:cNvPr id="16" name="正方形/長方形 15">
          <a:extLst>
            <a:ext uri="{FF2B5EF4-FFF2-40B4-BE49-F238E27FC236}">
              <a16:creationId xmlns:a16="http://schemas.microsoft.com/office/drawing/2014/main" id="{4B06C8A5-F61A-4A2D-B576-1D5D1F0B0889}"/>
            </a:ext>
          </a:extLst>
        </xdr:cNvPr>
        <xdr:cNvSpPr/>
      </xdr:nvSpPr>
      <xdr:spPr>
        <a:xfrm>
          <a:off x="6929437" y="4976813"/>
          <a:ext cx="3763211" cy="98878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12</xdr:col>
      <xdr:colOff>560917</xdr:colOff>
      <xdr:row>4</xdr:row>
      <xdr:rowOff>391584</xdr:rowOff>
    </xdr:from>
    <xdr:ext cx="2376000" cy="1926168"/>
    <xdr:sp macro="" textlink="">
      <xdr:nvSpPr>
        <xdr:cNvPr id="3" name="正方形/長方形 2">
          <a:extLst>
            <a:ext uri="{FF2B5EF4-FFF2-40B4-BE49-F238E27FC236}">
              <a16:creationId xmlns:a16="http://schemas.microsoft.com/office/drawing/2014/main" id="{00000000-0008-0000-2500-000003000000}"/>
            </a:ext>
          </a:extLst>
        </xdr:cNvPr>
        <xdr:cNvSpPr/>
      </xdr:nvSpPr>
      <xdr:spPr>
        <a:xfrm>
          <a:off x="8434917" y="206375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24</xdr:col>
      <xdr:colOff>0</xdr:colOff>
      <xdr:row>2</xdr:row>
      <xdr:rowOff>0</xdr:rowOff>
    </xdr:from>
    <xdr:ext cx="5225862" cy="1009251"/>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461375" y="508000"/>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24</xdr:col>
      <xdr:colOff>13607</xdr:colOff>
      <xdr:row>23</xdr:row>
      <xdr:rowOff>190500</xdr:rowOff>
    </xdr:from>
    <xdr:ext cx="2376000" cy="1926168"/>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0246178" y="7266214"/>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21911</xdr:colOff>
      <xdr:row>1</xdr:row>
      <xdr:rowOff>154207</xdr:rowOff>
    </xdr:from>
    <xdr:ext cx="4033020" cy="275717"/>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7433268" y="335636"/>
          <a:ext cx="4033020" cy="275717"/>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複数の企業で申請する場合は、申請企業ごとに作成してください。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36291</xdr:colOff>
      <xdr:row>15</xdr:row>
      <xdr:rowOff>176972</xdr:rowOff>
    </xdr:from>
    <xdr:to>
      <xdr:col>8</xdr:col>
      <xdr:colOff>132138</xdr:colOff>
      <xdr:row>15</xdr:row>
      <xdr:rowOff>182734</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a:off x="6821720" y="5284186"/>
          <a:ext cx="721775"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29272</xdr:colOff>
      <xdr:row>15</xdr:row>
      <xdr:rowOff>21219</xdr:rowOff>
    </xdr:from>
    <xdr:ext cx="3291045" cy="275717"/>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440629" y="5128433"/>
          <a:ext cx="3291045"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「その他の株主」の持ち株数</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についても記入ください。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36289</xdr:colOff>
      <xdr:row>19</xdr:row>
      <xdr:rowOff>10564</xdr:rowOff>
    </xdr:from>
    <xdr:to>
      <xdr:col>8</xdr:col>
      <xdr:colOff>108175</xdr:colOff>
      <xdr:row>19</xdr:row>
      <xdr:rowOff>10793</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H="1" flipV="1">
          <a:off x="6821718" y="6387778"/>
          <a:ext cx="697814" cy="22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41677</xdr:colOff>
      <xdr:row>18</xdr:row>
      <xdr:rowOff>106515</xdr:rowOff>
    </xdr:from>
    <xdr:ext cx="4016127" cy="459100"/>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7453034" y="6166229"/>
          <a:ext cx="4016127"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年６</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日以降に、役員・株主・資本金・従業員数等に変更が生じる可能性が高い場合も</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異なる理由内にご記入ください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18320</xdr:colOff>
      <xdr:row>22</xdr:row>
      <xdr:rowOff>229216</xdr:rowOff>
    </xdr:from>
    <xdr:ext cx="2376000" cy="1926168"/>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7429677" y="755893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108857</xdr:colOff>
      <xdr:row>4</xdr:row>
      <xdr:rowOff>174729</xdr:rowOff>
    </xdr:from>
    <xdr:to>
      <xdr:col>8</xdr:col>
      <xdr:colOff>256794</xdr:colOff>
      <xdr:row>4</xdr:row>
      <xdr:rowOff>175989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flipH="1" flipV="1">
          <a:off x="6894286" y="178944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8</xdr:col>
      <xdr:colOff>168543</xdr:colOff>
      <xdr:row>3</xdr:row>
      <xdr:rowOff>308428</xdr:rowOff>
    </xdr:from>
    <xdr:ext cx="1981386" cy="426357"/>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7579900" y="1605642"/>
          <a:ext cx="1981386" cy="426357"/>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青いセルは自動計算されます</a:t>
          </a:r>
        </a:p>
      </xdr:txBody>
    </xdr:sp>
    <xdr:clientData/>
  </xdr:oneCellAnchor>
  <xdr:twoCellAnchor>
    <xdr:from>
      <xdr:col>4</xdr:col>
      <xdr:colOff>325752</xdr:colOff>
      <xdr:row>14</xdr:row>
      <xdr:rowOff>18847</xdr:rowOff>
    </xdr:from>
    <xdr:to>
      <xdr:col>5</xdr:col>
      <xdr:colOff>461194</xdr:colOff>
      <xdr:row>15</xdr:row>
      <xdr:rowOff>15939</xdr:rowOff>
    </xdr:to>
    <xdr:cxnSp macro="">
      <xdr:nvCxnSpPr>
        <xdr:cNvPr id="2" name="直線矢印コネクタ 1">
          <a:extLst>
            <a:ext uri="{FF2B5EF4-FFF2-40B4-BE49-F238E27FC236}">
              <a16:creationId xmlns:a16="http://schemas.microsoft.com/office/drawing/2014/main" id="{5647C9AF-3878-4A1B-8D25-543A71B6C57A}"/>
            </a:ext>
          </a:extLst>
        </xdr:cNvPr>
        <xdr:cNvCxnSpPr/>
      </xdr:nvCxnSpPr>
      <xdr:spPr>
        <a:xfrm>
          <a:off x="4126227" y="4867072"/>
          <a:ext cx="1424492" cy="311417"/>
        </a:xfrm>
        <a:prstGeom prst="straightConnector1">
          <a:avLst/>
        </a:prstGeom>
        <a:ln w="19050">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2</xdr:col>
      <xdr:colOff>15875</xdr:colOff>
      <xdr:row>13</xdr:row>
      <xdr:rowOff>7937</xdr:rowOff>
    </xdr:from>
    <xdr:to>
      <xdr:col>5</xdr:col>
      <xdr:colOff>283658</xdr:colOff>
      <xdr:row>14</xdr:row>
      <xdr:rowOff>10910</xdr:rowOff>
    </xdr:to>
    <xdr:sp macro="" textlink="">
      <xdr:nvSpPr>
        <xdr:cNvPr id="3" name="正方形/長方形 2">
          <a:extLst>
            <a:ext uri="{FF2B5EF4-FFF2-40B4-BE49-F238E27FC236}">
              <a16:creationId xmlns:a16="http://schemas.microsoft.com/office/drawing/2014/main" id="{AA121FE7-D379-46BC-8B87-47875DC5B285}"/>
            </a:ext>
          </a:extLst>
        </xdr:cNvPr>
        <xdr:cNvSpPr/>
      </xdr:nvSpPr>
      <xdr:spPr>
        <a:xfrm>
          <a:off x="2787650" y="4545012"/>
          <a:ext cx="2582358" cy="31094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「その他の株主」の持ち株数も入力</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388937</xdr:colOff>
      <xdr:row>10</xdr:row>
      <xdr:rowOff>15875</xdr:rowOff>
    </xdr:from>
    <xdr:to>
      <xdr:col>5</xdr:col>
      <xdr:colOff>592137</xdr:colOff>
      <xdr:row>10</xdr:row>
      <xdr:rowOff>307975</xdr:rowOff>
    </xdr:to>
    <xdr:sp macro="" textlink="">
      <xdr:nvSpPr>
        <xdr:cNvPr id="4" name="正方形/長方形 3">
          <a:extLst>
            <a:ext uri="{FF2B5EF4-FFF2-40B4-BE49-F238E27FC236}">
              <a16:creationId xmlns:a16="http://schemas.microsoft.com/office/drawing/2014/main" id="{03D361F5-AEC4-4E1B-ADCB-B1C503935A7A}"/>
            </a:ext>
          </a:extLst>
        </xdr:cNvPr>
        <xdr:cNvSpPr/>
      </xdr:nvSpPr>
      <xdr:spPr>
        <a:xfrm>
          <a:off x="677862" y="3606800"/>
          <a:ext cx="5000625" cy="295275"/>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altLang="ja-JP" sz="1050" b="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　複数の企業で申請する場合は、申請企業ごとに作成してください。</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4</xdr:col>
      <xdr:colOff>325752</xdr:colOff>
      <xdr:row>14</xdr:row>
      <xdr:rowOff>18847</xdr:rowOff>
    </xdr:from>
    <xdr:to>
      <xdr:col>5</xdr:col>
      <xdr:colOff>461194</xdr:colOff>
      <xdr:row>15</xdr:row>
      <xdr:rowOff>15939</xdr:rowOff>
    </xdr:to>
    <xdr:cxnSp macro="">
      <xdr:nvCxnSpPr>
        <xdr:cNvPr id="5" name="直線矢印コネクタ 4">
          <a:extLst>
            <a:ext uri="{FF2B5EF4-FFF2-40B4-BE49-F238E27FC236}">
              <a16:creationId xmlns:a16="http://schemas.microsoft.com/office/drawing/2014/main" id="{8B644B2A-FACC-468C-B2C0-D256907B6536}"/>
            </a:ext>
          </a:extLst>
        </xdr:cNvPr>
        <xdr:cNvCxnSpPr/>
      </xdr:nvCxnSpPr>
      <xdr:spPr>
        <a:xfrm>
          <a:off x="4126227" y="4867072"/>
          <a:ext cx="1424492" cy="311417"/>
        </a:xfrm>
        <a:prstGeom prst="straightConnector1">
          <a:avLst/>
        </a:prstGeom>
        <a:ln w="19050">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1903412</xdr:colOff>
      <xdr:row>18</xdr:row>
      <xdr:rowOff>274636</xdr:rowOff>
    </xdr:from>
    <xdr:to>
      <xdr:col>6</xdr:col>
      <xdr:colOff>752474</xdr:colOff>
      <xdr:row>20</xdr:row>
      <xdr:rowOff>253205</xdr:rowOff>
    </xdr:to>
    <xdr:sp macro="" textlink="">
      <xdr:nvSpPr>
        <xdr:cNvPr id="6" name="正方形/長方形 5">
          <a:extLst>
            <a:ext uri="{FF2B5EF4-FFF2-40B4-BE49-F238E27FC236}">
              <a16:creationId xmlns:a16="http://schemas.microsoft.com/office/drawing/2014/main" id="{087388D0-9A68-4ADF-92BF-F31F206FE8FD}"/>
            </a:ext>
          </a:extLst>
        </xdr:cNvPr>
        <xdr:cNvSpPr/>
      </xdr:nvSpPr>
      <xdr:spPr>
        <a:xfrm>
          <a:off x="2189162" y="6215855"/>
          <a:ext cx="4516437" cy="597694"/>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ja-JP" sz="1050" b="0">
              <a:solidFill>
                <a:srgbClr val="FF0000"/>
              </a:solidFill>
              <a:effectLst/>
              <a:latin typeface="HGPｺﾞｼｯｸE" panose="020B0900000000000000" pitchFamily="50" charset="-128"/>
              <a:ea typeface="HGPｺﾞｼｯｸE" panose="020B0900000000000000" pitchFamily="50" charset="-128"/>
              <a:cs typeface="+mn-cs"/>
            </a:rPr>
            <a:t>現状の役員又は株主が「履歴事項全部証明書」又は「確定申告書　別表二」と</a:t>
          </a:r>
          <a:endParaRPr lang="en-US" altLang="ja-JP" sz="1050" b="0">
            <a:solidFill>
              <a:srgbClr val="FF0000"/>
            </a:solidFill>
            <a:effectLst/>
            <a:latin typeface="HGPｺﾞｼｯｸE" panose="020B0900000000000000" pitchFamily="50" charset="-128"/>
            <a:ea typeface="HGPｺﾞｼｯｸE" panose="020B0900000000000000" pitchFamily="50" charset="-128"/>
            <a:cs typeface="+mn-cs"/>
          </a:endParaRPr>
        </a:p>
        <a:p>
          <a:pPr algn="ctr">
            <a:lnSpc>
              <a:spcPct val="120000"/>
            </a:lnSpc>
          </a:pPr>
          <a:r>
            <a:rPr lang="ja-JP" altLang="ja-JP" sz="1050" b="0">
              <a:solidFill>
                <a:srgbClr val="FF0000"/>
              </a:solidFill>
              <a:effectLst/>
              <a:latin typeface="HGPｺﾞｼｯｸE" panose="020B0900000000000000" pitchFamily="50" charset="-128"/>
              <a:ea typeface="HGPｺﾞｼｯｸE" panose="020B0900000000000000" pitchFamily="50" charset="-128"/>
              <a:cs typeface="+mn-cs"/>
            </a:rPr>
            <a:t>異なる場合、内容が異なる理由を</a:t>
          </a: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記入すること</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369094</xdr:colOff>
      <xdr:row>23</xdr:row>
      <xdr:rowOff>297656</xdr:rowOff>
    </xdr:from>
    <xdr:to>
      <xdr:col>6</xdr:col>
      <xdr:colOff>213519</xdr:colOff>
      <xdr:row>25</xdr:row>
      <xdr:rowOff>43454</xdr:rowOff>
    </xdr:to>
    <xdr:sp macro="" textlink="">
      <xdr:nvSpPr>
        <xdr:cNvPr id="7" name="正方形/長方形 6">
          <a:extLst>
            <a:ext uri="{FF2B5EF4-FFF2-40B4-BE49-F238E27FC236}">
              <a16:creationId xmlns:a16="http://schemas.microsoft.com/office/drawing/2014/main" id="{F7BAB749-0551-49FB-8FB4-E6803855FC7B}"/>
            </a:ext>
          </a:extLst>
        </xdr:cNvPr>
        <xdr:cNvSpPr/>
      </xdr:nvSpPr>
      <xdr:spPr>
        <a:xfrm>
          <a:off x="654844" y="7786687"/>
          <a:ext cx="5511800" cy="36492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大企業に該当する役員・株主がある場合は必ず記入すること</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66662</xdr:colOff>
      <xdr:row>2</xdr:row>
      <xdr:rowOff>152942</xdr:rowOff>
    </xdr:from>
    <xdr:to>
      <xdr:col>24</xdr:col>
      <xdr:colOff>131016</xdr:colOff>
      <xdr:row>2</xdr:row>
      <xdr:rowOff>152942</xdr:rowOff>
    </xdr:to>
    <xdr:cxnSp macro="">
      <xdr:nvCxnSpPr>
        <xdr:cNvPr id="2" name="直線矢印コネクタ 1">
          <a:extLst>
            <a:ext uri="{FF2B5EF4-FFF2-40B4-BE49-F238E27FC236}">
              <a16:creationId xmlns:a16="http://schemas.microsoft.com/office/drawing/2014/main" id="{3136B69C-CEA4-4AA1-ABB4-17AA0DAC64B0}"/>
            </a:ext>
          </a:extLst>
        </xdr:cNvPr>
        <xdr:cNvCxnSpPr/>
      </xdr:nvCxnSpPr>
      <xdr:spPr>
        <a:xfrm flipH="1">
          <a:off x="8055756" y="688723"/>
          <a:ext cx="993041"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344881</xdr:colOff>
      <xdr:row>37</xdr:row>
      <xdr:rowOff>147111</xdr:rowOff>
    </xdr:from>
    <xdr:ext cx="2376000" cy="1926168"/>
    <xdr:sp macro="" textlink="">
      <xdr:nvSpPr>
        <xdr:cNvPr id="3" name="正方形/長方形 2">
          <a:extLst>
            <a:ext uri="{FF2B5EF4-FFF2-40B4-BE49-F238E27FC236}">
              <a16:creationId xmlns:a16="http://schemas.microsoft.com/office/drawing/2014/main" id="{A6EFC7CA-B287-4E11-BAAA-3930C2D3FAA9}"/>
            </a:ext>
          </a:extLst>
        </xdr:cNvPr>
        <xdr:cNvSpPr/>
      </xdr:nvSpPr>
      <xdr:spPr>
        <a:xfrm>
          <a:off x="8545906" y="1234546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335646</xdr:colOff>
      <xdr:row>2</xdr:row>
      <xdr:rowOff>11907</xdr:rowOff>
    </xdr:from>
    <xdr:ext cx="4475452" cy="275717"/>
    <xdr:sp macro="" textlink="">
      <xdr:nvSpPr>
        <xdr:cNvPr id="4" name="正方形/長方形 3">
          <a:extLst>
            <a:ext uri="{FF2B5EF4-FFF2-40B4-BE49-F238E27FC236}">
              <a16:creationId xmlns:a16="http://schemas.microsoft.com/office/drawing/2014/main" id="{236773F1-D853-40CB-A322-CC3F462573A0}"/>
            </a:ext>
          </a:extLst>
        </xdr:cNvPr>
        <xdr:cNvSpPr/>
      </xdr:nvSpPr>
      <xdr:spPr>
        <a:xfrm>
          <a:off x="8634302" y="547688"/>
          <a:ext cx="4475452"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sz="1100" b="0">
              <a:effectLst/>
              <a:latin typeface="ＭＳ Ｐゴシック" panose="020B0600070205080204" pitchFamily="50" charset="-128"/>
              <a:ea typeface="ＭＳ Ｐゴシック" panose="020B0600070205080204" pitchFamily="50" charset="-128"/>
            </a:rPr>
            <a:t>必ず「開発」か「改良」のどちらか一方を選択してください。</a:t>
          </a:r>
          <a:endParaRPr lang="en-US"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336550</xdr:colOff>
      <xdr:row>7</xdr:row>
      <xdr:rowOff>304800</xdr:rowOff>
    </xdr:from>
    <xdr:to>
      <xdr:col>21</xdr:col>
      <xdr:colOff>56404</xdr:colOff>
      <xdr:row>8</xdr:row>
      <xdr:rowOff>368300</xdr:rowOff>
    </xdr:to>
    <xdr:sp macro="" textlink="">
      <xdr:nvSpPr>
        <xdr:cNvPr id="5" name="正方形/長方形 4">
          <a:extLst>
            <a:ext uri="{FF2B5EF4-FFF2-40B4-BE49-F238E27FC236}">
              <a16:creationId xmlns:a16="http://schemas.microsoft.com/office/drawing/2014/main" id="{7EAE721E-11F0-4D5C-A4CF-4BC83278C1B3}"/>
            </a:ext>
          </a:extLst>
        </xdr:cNvPr>
        <xdr:cNvSpPr/>
      </xdr:nvSpPr>
      <xdr:spPr>
        <a:xfrm>
          <a:off x="2933700" y="2619375"/>
          <a:ext cx="4656979" cy="70485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本事業で実用化する（開発後又は改良後）製品等について記入</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4</xdr:col>
      <xdr:colOff>171450</xdr:colOff>
      <xdr:row>22</xdr:row>
      <xdr:rowOff>107950</xdr:rowOff>
    </xdr:from>
    <xdr:to>
      <xdr:col>17</xdr:col>
      <xdr:colOff>31750</xdr:colOff>
      <xdr:row>27</xdr:row>
      <xdr:rowOff>36513</xdr:rowOff>
    </xdr:to>
    <xdr:sp macro="" textlink="">
      <xdr:nvSpPr>
        <xdr:cNvPr id="6" name="正方形/長方形 5">
          <a:extLst>
            <a:ext uri="{FF2B5EF4-FFF2-40B4-BE49-F238E27FC236}">
              <a16:creationId xmlns:a16="http://schemas.microsoft.com/office/drawing/2014/main" id="{9500262C-FBF5-4768-A46E-56820AD8B5A8}"/>
            </a:ext>
          </a:extLst>
        </xdr:cNvPr>
        <xdr:cNvSpPr/>
      </xdr:nvSpPr>
      <xdr:spPr>
        <a:xfrm>
          <a:off x="1581150" y="9705975"/>
          <a:ext cx="4572000" cy="74136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本開発又は改良を行う経緯（背景）・動機・目的を記入</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8</xdr:col>
      <xdr:colOff>114300</xdr:colOff>
      <xdr:row>34</xdr:row>
      <xdr:rowOff>165100</xdr:rowOff>
    </xdr:from>
    <xdr:to>
      <xdr:col>19</xdr:col>
      <xdr:colOff>261845</xdr:colOff>
      <xdr:row>38</xdr:row>
      <xdr:rowOff>115888</xdr:rowOff>
    </xdr:to>
    <xdr:sp macro="" textlink="">
      <xdr:nvSpPr>
        <xdr:cNvPr id="7" name="正方形/長方形 6">
          <a:extLst>
            <a:ext uri="{FF2B5EF4-FFF2-40B4-BE49-F238E27FC236}">
              <a16:creationId xmlns:a16="http://schemas.microsoft.com/office/drawing/2014/main" id="{9D7275F6-3159-45F1-AD24-E483DBCA7300}"/>
            </a:ext>
          </a:extLst>
        </xdr:cNvPr>
        <xdr:cNvSpPr/>
      </xdr:nvSpPr>
      <xdr:spPr>
        <a:xfrm>
          <a:off x="3067050" y="11744325"/>
          <a:ext cx="4021045" cy="75406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「改良」による申請の場合は、本助成事業で改良する予定の</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「改良前製品等」について記入</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89349</xdr:colOff>
      <xdr:row>44</xdr:row>
      <xdr:rowOff>159729</xdr:rowOff>
    </xdr:from>
    <xdr:to>
      <xdr:col>25</xdr:col>
      <xdr:colOff>153053</xdr:colOff>
      <xdr:row>44</xdr:row>
      <xdr:rowOff>165224</xdr:rowOff>
    </xdr:to>
    <xdr:cxnSp macro="">
      <xdr:nvCxnSpPr>
        <xdr:cNvPr id="2" name="直線矢印コネクタ 1">
          <a:extLst>
            <a:ext uri="{FF2B5EF4-FFF2-40B4-BE49-F238E27FC236}">
              <a16:creationId xmlns:a16="http://schemas.microsoft.com/office/drawing/2014/main" id="{0317670E-366B-4326-A65E-D285C0FEDEDC}"/>
            </a:ext>
          </a:extLst>
        </xdr:cNvPr>
        <xdr:cNvCxnSpPr/>
      </xdr:nvCxnSpPr>
      <xdr:spPr>
        <a:xfrm flipH="1">
          <a:off x="7772849" y="10091129"/>
          <a:ext cx="1073354" cy="549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81413</xdr:colOff>
      <xdr:row>46</xdr:row>
      <xdr:rowOff>27045</xdr:rowOff>
    </xdr:from>
    <xdr:to>
      <xdr:col>25</xdr:col>
      <xdr:colOff>96727</xdr:colOff>
      <xdr:row>54</xdr:row>
      <xdr:rowOff>146194</xdr:rowOff>
    </xdr:to>
    <xdr:cxnSp macro="">
      <xdr:nvCxnSpPr>
        <xdr:cNvPr id="3" name="直線矢印コネクタ 6">
          <a:extLst>
            <a:ext uri="{FF2B5EF4-FFF2-40B4-BE49-F238E27FC236}">
              <a16:creationId xmlns:a16="http://schemas.microsoft.com/office/drawing/2014/main" id="{95C0E29C-A9F3-434F-8D76-1FC95854F0EB}"/>
            </a:ext>
          </a:extLst>
        </xdr:cNvPr>
        <xdr:cNvCxnSpPr>
          <a:stCxn id="4" idx="1"/>
        </xdr:cNvCxnSpPr>
      </xdr:nvCxnSpPr>
      <xdr:spPr>
        <a:xfrm rot="10800000" flipV="1">
          <a:off x="7764913" y="10339445"/>
          <a:ext cx="1024964" cy="1643149"/>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96726</xdr:colOff>
      <xdr:row>41</xdr:row>
      <xdr:rowOff>183562</xdr:rowOff>
    </xdr:from>
    <xdr:ext cx="4678105" cy="1559401"/>
    <xdr:sp macro="" textlink="">
      <xdr:nvSpPr>
        <xdr:cNvPr id="4" name="正方形/長方形 3">
          <a:extLst>
            <a:ext uri="{FF2B5EF4-FFF2-40B4-BE49-F238E27FC236}">
              <a16:creationId xmlns:a16="http://schemas.microsoft.com/office/drawing/2014/main" id="{0E4B35A7-633F-462D-AD47-CB269F289667}"/>
            </a:ext>
          </a:extLst>
        </xdr:cNvPr>
        <xdr:cNvSpPr/>
      </xdr:nvSpPr>
      <xdr:spPr>
        <a:xfrm>
          <a:off x="8789876" y="9543462"/>
          <a:ext cx="4678105" cy="155940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以下の点を踏まえた上で、図、写真、文章等により、分かりやすく説明してください。</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①申請事業の全体像</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・製品開発・改良　→　製造工程・機能（既存・新規）・仕様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・サービス開発・改良　→　人・物・サービスの流れ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②開発又は改良要素</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上段「（５）開発又は改良要素の説明」で記載した内容について具体的に記入してください。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89390</xdr:colOff>
      <xdr:row>3</xdr:row>
      <xdr:rowOff>0</xdr:rowOff>
    </xdr:from>
    <xdr:ext cx="2340000" cy="1926168"/>
    <xdr:sp macro="" textlink="">
      <xdr:nvSpPr>
        <xdr:cNvPr id="5" name="正方形/長方形 4">
          <a:extLst>
            <a:ext uri="{FF2B5EF4-FFF2-40B4-BE49-F238E27FC236}">
              <a16:creationId xmlns:a16="http://schemas.microsoft.com/office/drawing/2014/main" id="{FA74DB5D-8F8F-4C19-8299-094EE57AE261}"/>
            </a:ext>
          </a:extLst>
        </xdr:cNvPr>
        <xdr:cNvSpPr/>
      </xdr:nvSpPr>
      <xdr:spPr>
        <a:xfrm>
          <a:off x="8782540" y="660400"/>
          <a:ext cx="234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150264</xdr:colOff>
      <xdr:row>77</xdr:row>
      <xdr:rowOff>42946</xdr:rowOff>
    </xdr:from>
    <xdr:ext cx="3284948" cy="459100"/>
    <xdr:sp macro="" textlink="">
      <xdr:nvSpPr>
        <xdr:cNvPr id="6" name="正方形/長方形 5">
          <a:extLst>
            <a:ext uri="{FF2B5EF4-FFF2-40B4-BE49-F238E27FC236}">
              <a16:creationId xmlns:a16="http://schemas.microsoft.com/office/drawing/2014/main" id="{68AD35CF-B322-4ADC-A2C2-17B74FB06550}"/>
            </a:ext>
          </a:extLst>
        </xdr:cNvPr>
        <xdr:cNvSpPr/>
      </xdr:nvSpPr>
      <xdr:spPr>
        <a:xfrm>
          <a:off x="8843414" y="16260846"/>
          <a:ext cx="3284948"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助成金で製作した試作は助成事業完了後５年間保存する義務がありますので、ご注意ください。</a:t>
          </a:r>
        </a:p>
      </xdr:txBody>
    </xdr:sp>
    <xdr:clientData/>
  </xdr:oneCellAnchor>
  <xdr:twoCellAnchor>
    <xdr:from>
      <xdr:col>22</xdr:col>
      <xdr:colOff>111125</xdr:colOff>
      <xdr:row>78</xdr:row>
      <xdr:rowOff>81996</xdr:rowOff>
    </xdr:from>
    <xdr:to>
      <xdr:col>25</xdr:col>
      <xdr:colOff>150264</xdr:colOff>
      <xdr:row>78</xdr:row>
      <xdr:rowOff>87313</xdr:rowOff>
    </xdr:to>
    <xdr:cxnSp macro="">
      <xdr:nvCxnSpPr>
        <xdr:cNvPr id="7" name="直線矢印コネクタ 6">
          <a:extLst>
            <a:ext uri="{FF2B5EF4-FFF2-40B4-BE49-F238E27FC236}">
              <a16:creationId xmlns:a16="http://schemas.microsoft.com/office/drawing/2014/main" id="{4E7D5500-62A6-4BA7-9E11-C702B2348C32}"/>
            </a:ext>
          </a:extLst>
        </xdr:cNvPr>
        <xdr:cNvCxnSpPr>
          <a:stCxn id="6" idx="1"/>
        </xdr:cNvCxnSpPr>
      </xdr:nvCxnSpPr>
      <xdr:spPr>
        <a:xfrm flipH="1">
          <a:off x="7794625" y="16490396"/>
          <a:ext cx="1048789" cy="531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103188</xdr:colOff>
      <xdr:row>81</xdr:row>
      <xdr:rowOff>15237</xdr:rowOff>
    </xdr:from>
    <xdr:to>
      <xdr:col>25</xdr:col>
      <xdr:colOff>263645</xdr:colOff>
      <xdr:row>81</xdr:row>
      <xdr:rowOff>15237</xdr:rowOff>
    </xdr:to>
    <xdr:cxnSp macro="">
      <xdr:nvCxnSpPr>
        <xdr:cNvPr id="8" name="直線矢印コネクタ 7">
          <a:extLst>
            <a:ext uri="{FF2B5EF4-FFF2-40B4-BE49-F238E27FC236}">
              <a16:creationId xmlns:a16="http://schemas.microsoft.com/office/drawing/2014/main" id="{1705A8FC-3DB4-4DB3-8954-2DF329BBF9E6}"/>
            </a:ext>
          </a:extLst>
        </xdr:cNvPr>
        <xdr:cNvCxnSpPr>
          <a:stCxn id="9" idx="1"/>
        </xdr:cNvCxnSpPr>
      </xdr:nvCxnSpPr>
      <xdr:spPr>
        <a:xfrm flipH="1">
          <a:off x="7786688" y="17058637"/>
          <a:ext cx="1170107"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263645</xdr:colOff>
      <xdr:row>80</xdr:row>
      <xdr:rowOff>39687</xdr:rowOff>
    </xdr:from>
    <xdr:ext cx="4678105" cy="459100"/>
    <xdr:sp macro="" textlink="">
      <xdr:nvSpPr>
        <xdr:cNvPr id="9" name="正方形/長方形 8">
          <a:extLst>
            <a:ext uri="{FF2B5EF4-FFF2-40B4-BE49-F238E27FC236}">
              <a16:creationId xmlns:a16="http://schemas.microsoft.com/office/drawing/2014/main" id="{80DE35B4-A73C-4800-A23C-AC8A9D1DE5DB}"/>
            </a:ext>
          </a:extLst>
        </xdr:cNvPr>
        <xdr:cNvSpPr/>
      </xdr:nvSpPr>
      <xdr:spPr>
        <a:xfrm>
          <a:off x="8956795" y="16829087"/>
          <a:ext cx="4678105"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助成金を使って作成する試作（製品・サービス）の数量を入力してください。</a:t>
          </a:r>
          <a:endParaRPr lang="en-US" altLang="ja-JP" b="0">
            <a:effectLst/>
            <a:latin typeface="ＭＳ Ｐゴシック" panose="020B0600070205080204" pitchFamily="50" charset="-128"/>
            <a:ea typeface="ＭＳ Ｐゴシック" panose="020B0600070205080204" pitchFamily="50" charset="-128"/>
          </a:endParaRPr>
        </a:p>
        <a:p>
          <a:r>
            <a:rPr lang="en-US" altLang="ja-JP" b="0">
              <a:effectLst/>
              <a:latin typeface="ＭＳ Ｐゴシック" panose="020B0600070205080204" pitchFamily="50" charset="-128"/>
              <a:ea typeface="ＭＳ Ｐゴシック" panose="020B0600070205080204" pitchFamily="50" charset="-128"/>
            </a:rPr>
            <a:t>※</a:t>
          </a:r>
          <a:r>
            <a:rPr lang="ja-JP" altLang="en-US" b="0">
              <a:effectLst/>
              <a:latin typeface="ＭＳ Ｐゴシック" panose="020B0600070205080204" pitchFamily="50" charset="-128"/>
              <a:ea typeface="ＭＳ Ｐゴシック" panose="020B0600070205080204" pitchFamily="50" charset="-128"/>
            </a:rPr>
            <a:t>数量は必要最小限としてください。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166687</xdr:colOff>
      <xdr:row>6</xdr:row>
      <xdr:rowOff>202407</xdr:rowOff>
    </xdr:from>
    <xdr:to>
      <xdr:col>20</xdr:col>
      <xdr:colOff>289202</xdr:colOff>
      <xdr:row>9</xdr:row>
      <xdr:rowOff>232570</xdr:rowOff>
    </xdr:to>
    <xdr:sp macro="" textlink="">
      <xdr:nvSpPr>
        <xdr:cNvPr id="10" name="正方形/長方形 9">
          <a:extLst>
            <a:ext uri="{FF2B5EF4-FFF2-40B4-BE49-F238E27FC236}">
              <a16:creationId xmlns:a16="http://schemas.microsoft.com/office/drawing/2014/main" id="{2DA78EB3-C2D6-478D-A51B-BE5F1DD51806}"/>
            </a:ext>
          </a:extLst>
        </xdr:cNvPr>
        <xdr:cNvSpPr/>
      </xdr:nvSpPr>
      <xdr:spPr>
        <a:xfrm>
          <a:off x="1952625" y="1643063"/>
          <a:ext cx="5480327" cy="815976"/>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本事業における開発又は改良要素を具体的に記入</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新規性・優秀性の両方を記載してください</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5</xdr:col>
      <xdr:colOff>166687</xdr:colOff>
      <xdr:row>19</xdr:row>
      <xdr:rowOff>3970</xdr:rowOff>
    </xdr:from>
    <xdr:to>
      <xdr:col>20</xdr:col>
      <xdr:colOff>289202</xdr:colOff>
      <xdr:row>22</xdr:row>
      <xdr:rowOff>27782</xdr:rowOff>
    </xdr:to>
    <xdr:sp macro="" textlink="">
      <xdr:nvSpPr>
        <xdr:cNvPr id="11" name="正方形/長方形 10">
          <a:extLst>
            <a:ext uri="{FF2B5EF4-FFF2-40B4-BE49-F238E27FC236}">
              <a16:creationId xmlns:a16="http://schemas.microsoft.com/office/drawing/2014/main" id="{E3CAE001-9BE1-4010-84A6-F215D2F39611}"/>
            </a:ext>
          </a:extLst>
        </xdr:cNvPr>
        <xdr:cNvSpPr/>
      </xdr:nvSpPr>
      <xdr:spPr>
        <a:xfrm>
          <a:off x="1952625" y="4778376"/>
          <a:ext cx="5480327" cy="809625"/>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本事業における開発又は改良要素を具体的に記入</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新規性・優秀性の両方を記載してください</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176212</xdr:colOff>
      <xdr:row>32</xdr:row>
      <xdr:rowOff>128581</xdr:rowOff>
    </xdr:from>
    <xdr:to>
      <xdr:col>4</xdr:col>
      <xdr:colOff>206375</xdr:colOff>
      <xdr:row>34</xdr:row>
      <xdr:rowOff>15869</xdr:rowOff>
    </xdr:to>
    <xdr:sp macro="" textlink="">
      <xdr:nvSpPr>
        <xdr:cNvPr id="12" name="正方形/長方形 11">
          <a:extLst>
            <a:ext uri="{FF2B5EF4-FFF2-40B4-BE49-F238E27FC236}">
              <a16:creationId xmlns:a16="http://schemas.microsoft.com/office/drawing/2014/main" id="{B2F514D5-C84F-488F-8BD8-1DCCD2638A66}"/>
            </a:ext>
          </a:extLst>
        </xdr:cNvPr>
        <xdr:cNvSpPr/>
      </xdr:nvSpPr>
      <xdr:spPr>
        <a:xfrm>
          <a:off x="531812" y="7840656"/>
          <a:ext cx="1084263" cy="2682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製品の場合</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13</xdr:col>
      <xdr:colOff>161924</xdr:colOff>
      <xdr:row>32</xdr:row>
      <xdr:rowOff>128581</xdr:rowOff>
    </xdr:from>
    <xdr:to>
      <xdr:col>16</xdr:col>
      <xdr:colOff>302174</xdr:colOff>
      <xdr:row>34</xdr:row>
      <xdr:rowOff>15869</xdr:rowOff>
    </xdr:to>
    <xdr:sp macro="" textlink="">
      <xdr:nvSpPr>
        <xdr:cNvPr id="13" name="正方形/長方形 12">
          <a:extLst>
            <a:ext uri="{FF2B5EF4-FFF2-40B4-BE49-F238E27FC236}">
              <a16:creationId xmlns:a16="http://schemas.microsoft.com/office/drawing/2014/main" id="{9557FE42-3889-4679-90FD-5B01055BAB44}"/>
            </a:ext>
          </a:extLst>
        </xdr:cNvPr>
        <xdr:cNvSpPr/>
      </xdr:nvSpPr>
      <xdr:spPr>
        <a:xfrm>
          <a:off x="4746624" y="7840656"/>
          <a:ext cx="1194350" cy="2682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サービスの場合</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2</xdr:col>
      <xdr:colOff>61166</xdr:colOff>
      <xdr:row>35</xdr:row>
      <xdr:rowOff>156415</xdr:rowOff>
    </xdr:from>
    <xdr:to>
      <xdr:col>4</xdr:col>
      <xdr:colOff>155035</xdr:colOff>
      <xdr:row>37</xdr:row>
      <xdr:rowOff>44356</xdr:rowOff>
    </xdr:to>
    <xdr:sp macro="" textlink="">
      <xdr:nvSpPr>
        <xdr:cNvPr id="14" name="正方形/長方形 13">
          <a:extLst>
            <a:ext uri="{FF2B5EF4-FFF2-40B4-BE49-F238E27FC236}">
              <a16:creationId xmlns:a16="http://schemas.microsoft.com/office/drawing/2014/main" id="{F2CED122-D83A-4C66-BD55-0A7A9409646F}"/>
            </a:ext>
          </a:extLst>
        </xdr:cNvPr>
        <xdr:cNvSpPr/>
      </xdr:nvSpPr>
      <xdr:spPr>
        <a:xfrm>
          <a:off x="769191" y="8446340"/>
          <a:ext cx="795544" cy="268941"/>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カメラ</a:t>
          </a:r>
        </a:p>
      </xdr:txBody>
    </xdr:sp>
    <xdr:clientData/>
  </xdr:twoCellAnchor>
  <xdr:twoCellAnchor>
    <xdr:from>
      <xdr:col>7</xdr:col>
      <xdr:colOff>31284</xdr:colOff>
      <xdr:row>35</xdr:row>
      <xdr:rowOff>119062</xdr:rowOff>
    </xdr:from>
    <xdr:to>
      <xdr:col>9</xdr:col>
      <xdr:colOff>258626</xdr:colOff>
      <xdr:row>37</xdr:row>
      <xdr:rowOff>59297</xdr:rowOff>
    </xdr:to>
    <xdr:sp macro="" textlink="">
      <xdr:nvSpPr>
        <xdr:cNvPr id="15" name="正方形/長方形 14">
          <a:extLst>
            <a:ext uri="{FF2B5EF4-FFF2-40B4-BE49-F238E27FC236}">
              <a16:creationId xmlns:a16="http://schemas.microsoft.com/office/drawing/2014/main" id="{B776BF1B-B254-414C-9334-61011F63838C}"/>
            </a:ext>
          </a:extLst>
        </xdr:cNvPr>
        <xdr:cNvSpPr/>
      </xdr:nvSpPr>
      <xdr:spPr>
        <a:xfrm>
          <a:off x="2495084" y="8408987"/>
          <a:ext cx="932192" cy="318060"/>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解析装置</a:t>
          </a:r>
        </a:p>
      </xdr:txBody>
    </xdr:sp>
    <xdr:clientData/>
  </xdr:twoCellAnchor>
  <xdr:twoCellAnchor>
    <xdr:from>
      <xdr:col>1</xdr:col>
      <xdr:colOff>208238</xdr:colOff>
      <xdr:row>38</xdr:row>
      <xdr:rowOff>70036</xdr:rowOff>
    </xdr:from>
    <xdr:to>
      <xdr:col>4</xdr:col>
      <xdr:colOff>248757</xdr:colOff>
      <xdr:row>40</xdr:row>
      <xdr:rowOff>23813</xdr:rowOff>
    </xdr:to>
    <xdr:sp macro="" textlink="">
      <xdr:nvSpPr>
        <xdr:cNvPr id="16" name="正方形/長方形 15">
          <a:extLst>
            <a:ext uri="{FF2B5EF4-FFF2-40B4-BE49-F238E27FC236}">
              <a16:creationId xmlns:a16="http://schemas.microsoft.com/office/drawing/2014/main" id="{414C840C-C563-415F-8513-A00DE95E2112}"/>
            </a:ext>
          </a:extLst>
        </xdr:cNvPr>
        <xdr:cNvSpPr/>
      </xdr:nvSpPr>
      <xdr:spPr>
        <a:xfrm>
          <a:off x="560663" y="8925111"/>
          <a:ext cx="1097794" cy="341127"/>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クラウドサーバ</a:t>
          </a:r>
        </a:p>
      </xdr:txBody>
    </xdr:sp>
    <xdr:clientData/>
  </xdr:twoCellAnchor>
  <xdr:twoCellAnchor>
    <xdr:from>
      <xdr:col>7</xdr:col>
      <xdr:colOff>19503</xdr:colOff>
      <xdr:row>42</xdr:row>
      <xdr:rowOff>86019</xdr:rowOff>
    </xdr:from>
    <xdr:to>
      <xdr:col>9</xdr:col>
      <xdr:colOff>250580</xdr:colOff>
      <xdr:row>44</xdr:row>
      <xdr:rowOff>178293</xdr:rowOff>
    </xdr:to>
    <xdr:sp macro="" textlink="">
      <xdr:nvSpPr>
        <xdr:cNvPr id="17" name="正方形/長方形 16">
          <a:extLst>
            <a:ext uri="{FF2B5EF4-FFF2-40B4-BE49-F238E27FC236}">
              <a16:creationId xmlns:a16="http://schemas.microsoft.com/office/drawing/2014/main" id="{0C03AE6F-7145-4CF5-ABC3-11C405D5EB49}"/>
            </a:ext>
          </a:extLst>
        </xdr:cNvPr>
        <xdr:cNvSpPr/>
      </xdr:nvSpPr>
      <xdr:spPr>
        <a:xfrm>
          <a:off x="2486478" y="9703094"/>
          <a:ext cx="935927" cy="479624"/>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電源制御部／バッテリ</a:t>
          </a:r>
        </a:p>
      </xdr:txBody>
    </xdr:sp>
    <xdr:clientData/>
  </xdr:twoCellAnchor>
  <xdr:twoCellAnchor>
    <xdr:from>
      <xdr:col>1</xdr:col>
      <xdr:colOff>278668</xdr:colOff>
      <xdr:row>42</xdr:row>
      <xdr:rowOff>131130</xdr:rowOff>
    </xdr:from>
    <xdr:to>
      <xdr:col>4</xdr:col>
      <xdr:colOff>154790</xdr:colOff>
      <xdr:row>44</xdr:row>
      <xdr:rowOff>22420</xdr:rowOff>
    </xdr:to>
    <xdr:sp macro="" textlink="">
      <xdr:nvSpPr>
        <xdr:cNvPr id="18" name="正方形/長方形 17">
          <a:extLst>
            <a:ext uri="{FF2B5EF4-FFF2-40B4-BE49-F238E27FC236}">
              <a16:creationId xmlns:a16="http://schemas.microsoft.com/office/drawing/2014/main" id="{2DB8DEFF-C216-45DC-9070-0B760DDC90E4}"/>
            </a:ext>
          </a:extLst>
        </xdr:cNvPr>
        <xdr:cNvSpPr/>
      </xdr:nvSpPr>
      <xdr:spPr>
        <a:xfrm>
          <a:off x="627918" y="9751380"/>
          <a:ext cx="936572" cy="275465"/>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スマホ／ＰＣ</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82176</xdr:colOff>
      <xdr:row>46</xdr:row>
      <xdr:rowOff>40333</xdr:rowOff>
    </xdr:from>
    <xdr:to>
      <xdr:col>10</xdr:col>
      <xdr:colOff>109637</xdr:colOff>
      <xdr:row>49</xdr:row>
      <xdr:rowOff>74706</xdr:rowOff>
    </xdr:to>
    <xdr:sp macro="" textlink="">
      <xdr:nvSpPr>
        <xdr:cNvPr id="19" name="平行四辺形 18">
          <a:extLst>
            <a:ext uri="{FF2B5EF4-FFF2-40B4-BE49-F238E27FC236}">
              <a16:creationId xmlns:a16="http://schemas.microsoft.com/office/drawing/2014/main" id="{9DDCAEC9-ECA8-46C3-A0CC-C3773D4926F1}"/>
            </a:ext>
          </a:extLst>
        </xdr:cNvPr>
        <xdr:cNvSpPr/>
      </xdr:nvSpPr>
      <xdr:spPr>
        <a:xfrm>
          <a:off x="2199901" y="10422583"/>
          <a:ext cx="1430811" cy="605873"/>
        </a:xfrm>
        <a:prstGeom prst="parallelogram">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太陽光パネル（オプション）</a:t>
          </a:r>
        </a:p>
      </xdr:txBody>
    </xdr:sp>
    <xdr:clientData/>
  </xdr:twoCellAnchor>
  <xdr:twoCellAnchor>
    <xdr:from>
      <xdr:col>1</xdr:col>
      <xdr:colOff>150813</xdr:colOff>
      <xdr:row>35</xdr:row>
      <xdr:rowOff>190032</xdr:rowOff>
    </xdr:from>
    <xdr:to>
      <xdr:col>2</xdr:col>
      <xdr:colOff>68636</xdr:colOff>
      <xdr:row>37</xdr:row>
      <xdr:rowOff>7002</xdr:rowOff>
    </xdr:to>
    <xdr:sp macro="" textlink="">
      <xdr:nvSpPr>
        <xdr:cNvPr id="20" name="フローチャート: 論理積ゲート 19">
          <a:extLst>
            <a:ext uri="{FF2B5EF4-FFF2-40B4-BE49-F238E27FC236}">
              <a16:creationId xmlns:a16="http://schemas.microsoft.com/office/drawing/2014/main" id="{3B268F35-E592-4E91-9B54-097D54B19181}"/>
            </a:ext>
          </a:extLst>
        </xdr:cNvPr>
        <xdr:cNvSpPr/>
      </xdr:nvSpPr>
      <xdr:spPr>
        <a:xfrm rot="10800000">
          <a:off x="503238" y="8476782"/>
          <a:ext cx="267073" cy="201145"/>
        </a:xfrm>
        <a:prstGeom prst="flowChartDelay">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150814</xdr:colOff>
      <xdr:row>36</xdr:row>
      <xdr:rowOff>88042</xdr:rowOff>
    </xdr:from>
    <xdr:to>
      <xdr:col>7</xdr:col>
      <xdr:colOff>31284</xdr:colOff>
      <xdr:row>36</xdr:row>
      <xdr:rowOff>89180</xdr:rowOff>
    </xdr:to>
    <xdr:cxnSp macro="">
      <xdr:nvCxnSpPr>
        <xdr:cNvPr id="21" name="直線コネクタ 20">
          <a:extLst>
            <a:ext uri="{FF2B5EF4-FFF2-40B4-BE49-F238E27FC236}">
              <a16:creationId xmlns:a16="http://schemas.microsoft.com/office/drawing/2014/main" id="{257F6FA3-674C-4749-8413-46F2378507C6}"/>
            </a:ext>
          </a:extLst>
        </xdr:cNvPr>
        <xdr:cNvCxnSpPr>
          <a:endCxn id="15" idx="1"/>
        </xdr:cNvCxnSpPr>
      </xdr:nvCxnSpPr>
      <xdr:spPr>
        <a:xfrm>
          <a:off x="1560514" y="8562117"/>
          <a:ext cx="934570" cy="11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144955</xdr:colOff>
      <xdr:row>37</xdr:row>
      <xdr:rowOff>59297</xdr:rowOff>
    </xdr:from>
    <xdr:to>
      <xdr:col>8</xdr:col>
      <xdr:colOff>151746</xdr:colOff>
      <xdr:row>38</xdr:row>
      <xdr:rowOff>0</xdr:rowOff>
    </xdr:to>
    <xdr:cxnSp macro="">
      <xdr:nvCxnSpPr>
        <xdr:cNvPr id="22" name="直線コネクタ 21">
          <a:extLst>
            <a:ext uri="{FF2B5EF4-FFF2-40B4-BE49-F238E27FC236}">
              <a16:creationId xmlns:a16="http://schemas.microsoft.com/office/drawing/2014/main" id="{A7076043-86D1-4D36-9DFD-17D6B4DC1454}"/>
            </a:ext>
          </a:extLst>
        </xdr:cNvPr>
        <xdr:cNvCxnSpPr>
          <a:stCxn id="32" idx="0"/>
          <a:endCxn id="15" idx="2"/>
        </xdr:cNvCxnSpPr>
      </xdr:nvCxnSpPr>
      <xdr:spPr>
        <a:xfrm flipH="1" flipV="1">
          <a:off x="2961180" y="8727047"/>
          <a:ext cx="9966" cy="13120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34444</xdr:colOff>
      <xdr:row>41</xdr:row>
      <xdr:rowOff>86019</xdr:rowOff>
    </xdr:from>
    <xdr:to>
      <xdr:col>8</xdr:col>
      <xdr:colOff>234526</xdr:colOff>
      <xdr:row>42</xdr:row>
      <xdr:rowOff>82511</xdr:rowOff>
    </xdr:to>
    <xdr:sp macro="" textlink="">
      <xdr:nvSpPr>
        <xdr:cNvPr id="23" name="上矢印 26">
          <a:extLst>
            <a:ext uri="{FF2B5EF4-FFF2-40B4-BE49-F238E27FC236}">
              <a16:creationId xmlns:a16="http://schemas.microsoft.com/office/drawing/2014/main" id="{7355428E-9F3A-4D01-BCDF-80A5A7DB94B3}"/>
            </a:ext>
          </a:extLst>
        </xdr:cNvPr>
        <xdr:cNvSpPr/>
      </xdr:nvSpPr>
      <xdr:spPr>
        <a:xfrm>
          <a:off x="2850669" y="9512594"/>
          <a:ext cx="206432" cy="193342"/>
        </a:xfrm>
        <a:prstGeom prst="upArrow">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248219</xdr:colOff>
      <xdr:row>39</xdr:row>
      <xdr:rowOff>166184</xdr:rowOff>
    </xdr:from>
    <xdr:to>
      <xdr:col>9</xdr:col>
      <xdr:colOff>147716</xdr:colOff>
      <xdr:row>41</xdr:row>
      <xdr:rowOff>74795</xdr:rowOff>
    </xdr:to>
    <xdr:sp macro="" textlink="">
      <xdr:nvSpPr>
        <xdr:cNvPr id="24" name="テキスト ボックス 23">
          <a:extLst>
            <a:ext uri="{FF2B5EF4-FFF2-40B4-BE49-F238E27FC236}">
              <a16:creationId xmlns:a16="http://schemas.microsoft.com/office/drawing/2014/main" id="{E4BA7CD3-90B9-4248-9DF3-2C1E4B2338E7}"/>
            </a:ext>
          </a:extLst>
        </xdr:cNvPr>
        <xdr:cNvSpPr txBox="1"/>
      </xdr:nvSpPr>
      <xdr:spPr>
        <a:xfrm>
          <a:off x="2715194" y="9211759"/>
          <a:ext cx="601172" cy="29278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電源</a:t>
          </a:r>
        </a:p>
      </xdr:txBody>
    </xdr:sp>
    <xdr:clientData/>
  </xdr:twoCellAnchor>
  <xdr:twoCellAnchor>
    <xdr:from>
      <xdr:col>6</xdr:col>
      <xdr:colOff>143343</xdr:colOff>
      <xdr:row>38</xdr:row>
      <xdr:rowOff>54122</xdr:rowOff>
    </xdr:from>
    <xdr:to>
      <xdr:col>7</xdr:col>
      <xdr:colOff>20548</xdr:colOff>
      <xdr:row>39</xdr:row>
      <xdr:rowOff>101581</xdr:rowOff>
    </xdr:to>
    <xdr:sp macro="" textlink="">
      <xdr:nvSpPr>
        <xdr:cNvPr id="25" name="アーチ 24">
          <a:extLst>
            <a:ext uri="{FF2B5EF4-FFF2-40B4-BE49-F238E27FC236}">
              <a16:creationId xmlns:a16="http://schemas.microsoft.com/office/drawing/2014/main" id="{8BA6F184-7084-4A11-915A-F16C164A8238}"/>
            </a:ext>
          </a:extLst>
        </xdr:cNvPr>
        <xdr:cNvSpPr/>
      </xdr:nvSpPr>
      <xdr:spPr>
        <a:xfrm rot="16028542">
          <a:off x="2250554" y="8916536"/>
          <a:ext cx="241134" cy="232805"/>
        </a:xfrm>
        <a:prstGeom prst="blockArc">
          <a:avLst>
            <a:gd name="adj1" fmla="val 10800000"/>
            <a:gd name="adj2" fmla="val 27"/>
            <a:gd name="adj3" fmla="val 25000"/>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247932</xdr:colOff>
      <xdr:row>37</xdr:row>
      <xdr:rowOff>143769</xdr:rowOff>
    </xdr:from>
    <xdr:to>
      <xdr:col>6</xdr:col>
      <xdr:colOff>108590</xdr:colOff>
      <xdr:row>40</xdr:row>
      <xdr:rowOff>34121</xdr:rowOff>
    </xdr:to>
    <xdr:sp macro="" textlink="">
      <xdr:nvSpPr>
        <xdr:cNvPr id="26" name="アーチ 25">
          <a:extLst>
            <a:ext uri="{FF2B5EF4-FFF2-40B4-BE49-F238E27FC236}">
              <a16:creationId xmlns:a16="http://schemas.microsoft.com/office/drawing/2014/main" id="{60A64860-6221-4683-B2C5-A58F8347B7F3}"/>
            </a:ext>
          </a:extLst>
        </xdr:cNvPr>
        <xdr:cNvSpPr/>
      </xdr:nvSpPr>
      <xdr:spPr>
        <a:xfrm rot="16200000">
          <a:off x="1884085" y="8934316"/>
          <a:ext cx="461852" cy="209908"/>
        </a:xfrm>
        <a:prstGeom prst="blockArc">
          <a:avLst>
            <a:gd name="adj1" fmla="val 10799996"/>
            <a:gd name="adj2" fmla="val 0"/>
            <a:gd name="adj3" fmla="val 25000"/>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166893</xdr:colOff>
      <xdr:row>41</xdr:row>
      <xdr:rowOff>136302</xdr:rowOff>
    </xdr:from>
    <xdr:to>
      <xdr:col>3</xdr:col>
      <xdr:colOff>43259</xdr:colOff>
      <xdr:row>42</xdr:row>
      <xdr:rowOff>160663</xdr:rowOff>
    </xdr:to>
    <xdr:sp macro="" textlink="">
      <xdr:nvSpPr>
        <xdr:cNvPr id="27" name="アーチ 26">
          <a:extLst>
            <a:ext uri="{FF2B5EF4-FFF2-40B4-BE49-F238E27FC236}">
              <a16:creationId xmlns:a16="http://schemas.microsoft.com/office/drawing/2014/main" id="{CF0EDB12-7D29-4EE2-AB75-4426BC5E35D7}"/>
            </a:ext>
          </a:extLst>
        </xdr:cNvPr>
        <xdr:cNvSpPr/>
      </xdr:nvSpPr>
      <xdr:spPr>
        <a:xfrm>
          <a:off x="868568" y="9566052"/>
          <a:ext cx="235141" cy="218036"/>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77246</xdr:colOff>
      <xdr:row>40</xdr:row>
      <xdr:rowOff>98949</xdr:rowOff>
    </xdr:from>
    <xdr:to>
      <xdr:col>3</xdr:col>
      <xdr:colOff>152690</xdr:colOff>
      <xdr:row>41</xdr:row>
      <xdr:rowOff>133770</xdr:rowOff>
    </xdr:to>
    <xdr:sp macro="" textlink="">
      <xdr:nvSpPr>
        <xdr:cNvPr id="28" name="アーチ 27">
          <a:extLst>
            <a:ext uri="{FF2B5EF4-FFF2-40B4-BE49-F238E27FC236}">
              <a16:creationId xmlns:a16="http://schemas.microsoft.com/office/drawing/2014/main" id="{F7F167FD-B8C4-4C83-AC80-638300ED8CCC}"/>
            </a:ext>
          </a:extLst>
        </xdr:cNvPr>
        <xdr:cNvSpPr/>
      </xdr:nvSpPr>
      <xdr:spPr>
        <a:xfrm>
          <a:off x="782096" y="9341374"/>
          <a:ext cx="427869" cy="222146"/>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95907</xdr:colOff>
      <xdr:row>44</xdr:row>
      <xdr:rowOff>178293</xdr:rowOff>
    </xdr:from>
    <xdr:to>
      <xdr:col>8</xdr:col>
      <xdr:colOff>135042</xdr:colOff>
      <xdr:row>46</xdr:row>
      <xdr:rowOff>40333</xdr:rowOff>
    </xdr:to>
    <xdr:cxnSp macro="">
      <xdr:nvCxnSpPr>
        <xdr:cNvPr id="29" name="直線コネクタ 28">
          <a:extLst>
            <a:ext uri="{FF2B5EF4-FFF2-40B4-BE49-F238E27FC236}">
              <a16:creationId xmlns:a16="http://schemas.microsoft.com/office/drawing/2014/main" id="{427E3FA5-D041-494B-8631-43A23F624896}"/>
            </a:ext>
          </a:extLst>
        </xdr:cNvPr>
        <xdr:cNvCxnSpPr>
          <a:stCxn id="17" idx="2"/>
          <a:endCxn id="19" idx="0"/>
        </xdr:cNvCxnSpPr>
      </xdr:nvCxnSpPr>
      <xdr:spPr>
        <a:xfrm flipH="1">
          <a:off x="2915307" y="10182718"/>
          <a:ext cx="39135" cy="239865"/>
        </a:xfrm>
        <a:prstGeom prst="line">
          <a:avLst/>
        </a:prstGeom>
        <a:noFill/>
        <a:ln w="76200" cap="flat" cmpd="sng" algn="ctr">
          <a:solidFill>
            <a:srgbClr val="FF0000"/>
          </a:solidFill>
          <a:prstDash val="solid"/>
        </a:ln>
        <a:effectLst/>
      </xdr:spPr>
    </xdr:cxnSp>
    <xdr:clientData/>
  </xdr:twoCellAnchor>
  <xdr:twoCellAnchor>
    <xdr:from>
      <xdr:col>6</xdr:col>
      <xdr:colOff>18206</xdr:colOff>
      <xdr:row>38</xdr:row>
      <xdr:rowOff>1829</xdr:rowOff>
    </xdr:from>
    <xdr:to>
      <xdr:col>6</xdr:col>
      <xdr:colOff>248249</xdr:colOff>
      <xdr:row>39</xdr:row>
      <xdr:rowOff>145629</xdr:rowOff>
    </xdr:to>
    <xdr:sp macro="" textlink="">
      <xdr:nvSpPr>
        <xdr:cNvPr id="30" name="アーチ 29">
          <a:extLst>
            <a:ext uri="{FF2B5EF4-FFF2-40B4-BE49-F238E27FC236}">
              <a16:creationId xmlns:a16="http://schemas.microsoft.com/office/drawing/2014/main" id="{D9E8A927-E97F-4620-906E-BDA871D5FAE7}"/>
            </a:ext>
          </a:extLst>
        </xdr:cNvPr>
        <xdr:cNvSpPr/>
      </xdr:nvSpPr>
      <xdr:spPr>
        <a:xfrm rot="16028542">
          <a:off x="2082215" y="8910620"/>
          <a:ext cx="331125" cy="230043"/>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123935</xdr:colOff>
      <xdr:row>41</xdr:row>
      <xdr:rowOff>9305</xdr:rowOff>
    </xdr:from>
    <xdr:to>
      <xdr:col>3</xdr:col>
      <xdr:colOff>109730</xdr:colOff>
      <xdr:row>42</xdr:row>
      <xdr:rowOff>54361</xdr:rowOff>
    </xdr:to>
    <xdr:sp macro="" textlink="">
      <xdr:nvSpPr>
        <xdr:cNvPr id="31" name="アーチ 30">
          <a:extLst>
            <a:ext uri="{FF2B5EF4-FFF2-40B4-BE49-F238E27FC236}">
              <a16:creationId xmlns:a16="http://schemas.microsoft.com/office/drawing/2014/main" id="{7AF13F73-3E55-4562-8304-B90943D05F97}"/>
            </a:ext>
          </a:extLst>
        </xdr:cNvPr>
        <xdr:cNvSpPr/>
      </xdr:nvSpPr>
      <xdr:spPr>
        <a:xfrm>
          <a:off x="825610" y="9442230"/>
          <a:ext cx="338220" cy="232381"/>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39687</xdr:colOff>
      <xdr:row>38</xdr:row>
      <xdr:rowOff>0</xdr:rowOff>
    </xdr:from>
    <xdr:to>
      <xdr:col>9</xdr:col>
      <xdr:colOff>263804</xdr:colOff>
      <xdr:row>39</xdr:row>
      <xdr:rowOff>160617</xdr:rowOff>
    </xdr:to>
    <xdr:sp macro="" textlink="">
      <xdr:nvSpPr>
        <xdr:cNvPr id="32" name="正方形/長方形 31">
          <a:extLst>
            <a:ext uri="{FF2B5EF4-FFF2-40B4-BE49-F238E27FC236}">
              <a16:creationId xmlns:a16="http://schemas.microsoft.com/office/drawing/2014/main" id="{0BE8FA98-5D4F-4802-AEB4-70CF3855FB3E}"/>
            </a:ext>
          </a:extLst>
        </xdr:cNvPr>
        <xdr:cNvSpPr/>
      </xdr:nvSpPr>
      <xdr:spPr>
        <a:xfrm>
          <a:off x="2506662" y="8858250"/>
          <a:ext cx="928967" cy="354292"/>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通信ルータ</a:t>
          </a:r>
        </a:p>
      </xdr:txBody>
    </xdr:sp>
    <xdr:clientData/>
  </xdr:twoCellAnchor>
  <xdr:twoCellAnchor>
    <xdr:from>
      <xdr:col>1</xdr:col>
      <xdr:colOff>97117</xdr:colOff>
      <xdr:row>37</xdr:row>
      <xdr:rowOff>149411</xdr:rowOff>
    </xdr:from>
    <xdr:to>
      <xdr:col>4</xdr:col>
      <xdr:colOff>337039</xdr:colOff>
      <xdr:row>44</xdr:row>
      <xdr:rowOff>97118</xdr:rowOff>
    </xdr:to>
    <xdr:sp macro="" textlink="">
      <xdr:nvSpPr>
        <xdr:cNvPr id="33" name="角丸四角形 44">
          <a:extLst>
            <a:ext uri="{FF2B5EF4-FFF2-40B4-BE49-F238E27FC236}">
              <a16:creationId xmlns:a16="http://schemas.microsoft.com/office/drawing/2014/main" id="{5CEF74AF-20A6-41C5-B25B-5E5F11AFF11E}"/>
            </a:ext>
          </a:extLst>
        </xdr:cNvPr>
        <xdr:cNvSpPr/>
      </xdr:nvSpPr>
      <xdr:spPr>
        <a:xfrm>
          <a:off x="449542" y="8817161"/>
          <a:ext cx="1294022" cy="128120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283883</xdr:colOff>
      <xdr:row>54</xdr:row>
      <xdr:rowOff>52294</xdr:rowOff>
    </xdr:from>
    <xdr:to>
      <xdr:col>21</xdr:col>
      <xdr:colOff>224117</xdr:colOff>
      <xdr:row>58</xdr:row>
      <xdr:rowOff>61166</xdr:rowOff>
    </xdr:to>
    <xdr:sp macro="" textlink="">
      <xdr:nvSpPr>
        <xdr:cNvPr id="34" name="正方形/長方形 33">
          <a:extLst>
            <a:ext uri="{FF2B5EF4-FFF2-40B4-BE49-F238E27FC236}">
              <a16:creationId xmlns:a16="http://schemas.microsoft.com/office/drawing/2014/main" id="{49DC22AA-56C6-41D8-9A27-05ED08ED6635}"/>
            </a:ext>
          </a:extLst>
        </xdr:cNvPr>
        <xdr:cNvSpPr/>
      </xdr:nvSpPr>
      <xdr:spPr>
        <a:xfrm>
          <a:off x="3455708" y="11955369"/>
          <a:ext cx="4166159" cy="777222"/>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上記、製品・サービスの全体像／イメージ図について、</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「新規性・優秀性」及び「開発・改良要素」（本助成事業で行う開発・改良による新機能）を踏まえて文章で説明してください。</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5</xdr:col>
      <xdr:colOff>44823</xdr:colOff>
      <xdr:row>40</xdr:row>
      <xdr:rowOff>119529</xdr:rowOff>
    </xdr:from>
    <xdr:to>
      <xdr:col>6</xdr:col>
      <xdr:colOff>306294</xdr:colOff>
      <xdr:row>42</xdr:row>
      <xdr:rowOff>67236</xdr:rowOff>
    </xdr:to>
    <xdr:sp macro="" textlink="">
      <xdr:nvSpPr>
        <xdr:cNvPr id="35" name="四角形吹き出し 46">
          <a:extLst>
            <a:ext uri="{FF2B5EF4-FFF2-40B4-BE49-F238E27FC236}">
              <a16:creationId xmlns:a16="http://schemas.microsoft.com/office/drawing/2014/main" id="{98847C26-D306-4FFE-B57B-F4F2B26A415B}"/>
            </a:ext>
          </a:extLst>
        </xdr:cNvPr>
        <xdr:cNvSpPr/>
      </xdr:nvSpPr>
      <xdr:spPr>
        <a:xfrm>
          <a:off x="1810123" y="9361954"/>
          <a:ext cx="610721" cy="322357"/>
        </a:xfrm>
        <a:prstGeom prst="wedgeRectCallout">
          <a:avLst>
            <a:gd name="adj1" fmla="val 28524"/>
            <a:gd name="adj2" fmla="val -95246"/>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機能</a:t>
          </a:r>
          <a:r>
            <a:rPr kumimoji="1" lang="en-US" altLang="ja-JP" sz="1200" b="1"/>
            <a:t>A</a:t>
          </a:r>
          <a:endParaRPr kumimoji="1" lang="ja-JP" altLang="en-US" sz="1200" b="1"/>
        </a:p>
      </xdr:txBody>
    </xdr:sp>
    <xdr:clientData/>
  </xdr:twoCellAnchor>
  <xdr:twoCellAnchor>
    <xdr:from>
      <xdr:col>4</xdr:col>
      <xdr:colOff>346635</xdr:colOff>
      <xdr:row>42</xdr:row>
      <xdr:rowOff>182282</xdr:rowOff>
    </xdr:from>
    <xdr:to>
      <xdr:col>6</xdr:col>
      <xdr:colOff>256989</xdr:colOff>
      <xdr:row>44</xdr:row>
      <xdr:rowOff>129988</xdr:rowOff>
    </xdr:to>
    <xdr:sp macro="" textlink="">
      <xdr:nvSpPr>
        <xdr:cNvPr id="36" name="四角形吹き出し 47">
          <a:extLst>
            <a:ext uri="{FF2B5EF4-FFF2-40B4-BE49-F238E27FC236}">
              <a16:creationId xmlns:a16="http://schemas.microsoft.com/office/drawing/2014/main" id="{3A7A7D9B-054E-47D3-8270-5DF250F028BE}"/>
            </a:ext>
          </a:extLst>
        </xdr:cNvPr>
        <xdr:cNvSpPr/>
      </xdr:nvSpPr>
      <xdr:spPr>
        <a:xfrm>
          <a:off x="1759510" y="9799357"/>
          <a:ext cx="615204" cy="328706"/>
        </a:xfrm>
        <a:prstGeom prst="wedgeRectCallout">
          <a:avLst>
            <a:gd name="adj1" fmla="val 63890"/>
            <a:gd name="adj2" fmla="val -4857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機能</a:t>
          </a:r>
          <a:r>
            <a:rPr kumimoji="1" lang="en-US" altLang="ja-JP" sz="1200" b="1"/>
            <a:t>B</a:t>
          </a:r>
          <a:endParaRPr kumimoji="1" lang="ja-JP" altLang="en-US" sz="1200" b="1"/>
        </a:p>
      </xdr:txBody>
    </xdr:sp>
    <xdr:clientData/>
  </xdr:twoCellAnchor>
  <xdr:twoCellAnchor>
    <xdr:from>
      <xdr:col>2</xdr:col>
      <xdr:colOff>74706</xdr:colOff>
      <xdr:row>45</xdr:row>
      <xdr:rowOff>29883</xdr:rowOff>
    </xdr:from>
    <xdr:to>
      <xdr:col>6</xdr:col>
      <xdr:colOff>88900</xdr:colOff>
      <xdr:row>48</xdr:row>
      <xdr:rowOff>120650</xdr:rowOff>
    </xdr:to>
    <xdr:sp macro="" textlink="">
      <xdr:nvSpPr>
        <xdr:cNvPr id="37" name="四角形吹き出し 48">
          <a:extLst>
            <a:ext uri="{FF2B5EF4-FFF2-40B4-BE49-F238E27FC236}">
              <a16:creationId xmlns:a16="http://schemas.microsoft.com/office/drawing/2014/main" id="{B1D47A94-30B5-4AE0-94E4-F768E6B30EEC}"/>
            </a:ext>
          </a:extLst>
        </xdr:cNvPr>
        <xdr:cNvSpPr/>
      </xdr:nvSpPr>
      <xdr:spPr>
        <a:xfrm>
          <a:off x="779556" y="10218458"/>
          <a:ext cx="1420719" cy="668617"/>
        </a:xfrm>
        <a:prstGeom prst="wedgeRectCallout">
          <a:avLst>
            <a:gd name="adj1" fmla="val -27797"/>
            <a:gd name="adj2" fmla="val -8567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機能</a:t>
          </a:r>
          <a:r>
            <a:rPr kumimoji="1" lang="en-US" altLang="ja-JP" sz="1200" b="1"/>
            <a:t>C【</a:t>
          </a:r>
          <a:r>
            <a:rPr kumimoji="1" lang="ja-JP" altLang="en-US" sz="1200" b="1"/>
            <a:t>新規性</a:t>
          </a:r>
          <a:r>
            <a:rPr kumimoji="1" lang="en-US" altLang="ja-JP" sz="1200" b="1"/>
            <a:t>】</a:t>
          </a:r>
        </a:p>
        <a:p>
          <a:pPr algn="ctr"/>
          <a:r>
            <a:rPr kumimoji="1" lang="ja-JP" altLang="en-US" sz="1200" b="1"/>
            <a:t>開発要素①</a:t>
          </a:r>
        </a:p>
      </xdr:txBody>
    </xdr:sp>
    <xdr:clientData/>
  </xdr:twoCellAnchor>
  <xdr:twoCellAnchor>
    <xdr:from>
      <xdr:col>6</xdr:col>
      <xdr:colOff>324225</xdr:colOff>
      <xdr:row>35</xdr:row>
      <xdr:rowOff>40341</xdr:rowOff>
    </xdr:from>
    <xdr:to>
      <xdr:col>10</xdr:col>
      <xdr:colOff>14942</xdr:colOff>
      <xdr:row>41</xdr:row>
      <xdr:rowOff>29882</xdr:rowOff>
    </xdr:to>
    <xdr:sp macro="" textlink="">
      <xdr:nvSpPr>
        <xdr:cNvPr id="38" name="角丸四角形 50">
          <a:extLst>
            <a:ext uri="{FF2B5EF4-FFF2-40B4-BE49-F238E27FC236}">
              <a16:creationId xmlns:a16="http://schemas.microsoft.com/office/drawing/2014/main" id="{01BEFA1A-0BD4-4197-83AD-36ECD484C6F9}"/>
            </a:ext>
          </a:extLst>
        </xdr:cNvPr>
        <xdr:cNvSpPr/>
      </xdr:nvSpPr>
      <xdr:spPr>
        <a:xfrm>
          <a:off x="2438775" y="8327091"/>
          <a:ext cx="1097242" cy="112936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17928</xdr:colOff>
      <xdr:row>32</xdr:row>
      <xdr:rowOff>21290</xdr:rowOff>
    </xdr:from>
    <xdr:to>
      <xdr:col>10</xdr:col>
      <xdr:colOff>14942</xdr:colOff>
      <xdr:row>35</xdr:row>
      <xdr:rowOff>63499</xdr:rowOff>
    </xdr:to>
    <xdr:sp macro="" textlink="">
      <xdr:nvSpPr>
        <xdr:cNvPr id="39" name="四角形吹き出し 49">
          <a:extLst>
            <a:ext uri="{FF2B5EF4-FFF2-40B4-BE49-F238E27FC236}">
              <a16:creationId xmlns:a16="http://schemas.microsoft.com/office/drawing/2014/main" id="{704148AB-8699-4DEA-B671-C6A62E2AB06E}"/>
            </a:ext>
          </a:extLst>
        </xdr:cNvPr>
        <xdr:cNvSpPr/>
      </xdr:nvSpPr>
      <xdr:spPr>
        <a:xfrm>
          <a:off x="2132478" y="7736540"/>
          <a:ext cx="1403539" cy="616884"/>
        </a:xfrm>
        <a:prstGeom prst="wedgeRectCallout">
          <a:avLst>
            <a:gd name="adj1" fmla="val -15885"/>
            <a:gd name="adj2" fmla="val 6257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機能</a:t>
          </a:r>
          <a:r>
            <a:rPr kumimoji="1" lang="en-US" altLang="ja-JP" sz="1200" b="1"/>
            <a:t>D【</a:t>
          </a:r>
          <a:r>
            <a:rPr kumimoji="1" lang="ja-JP" altLang="en-US" sz="1200" b="1"/>
            <a:t>優秀性</a:t>
          </a:r>
          <a:r>
            <a:rPr kumimoji="1" lang="en-US" altLang="ja-JP" sz="1200" b="1"/>
            <a:t>】</a:t>
          </a:r>
        </a:p>
        <a:p>
          <a:pPr algn="ctr"/>
          <a:r>
            <a:rPr kumimoji="1" lang="ja-JP" altLang="en-US" sz="1200" b="1"/>
            <a:t>開発要素②</a:t>
          </a:r>
        </a:p>
      </xdr:txBody>
    </xdr:sp>
    <xdr:clientData/>
  </xdr:twoCellAnchor>
  <xdr:twoCellAnchor>
    <xdr:from>
      <xdr:col>15</xdr:col>
      <xdr:colOff>212350</xdr:colOff>
      <xdr:row>34</xdr:row>
      <xdr:rowOff>143522</xdr:rowOff>
    </xdr:from>
    <xdr:to>
      <xdr:col>19</xdr:col>
      <xdr:colOff>1483</xdr:colOff>
      <xdr:row>36</xdr:row>
      <xdr:rowOff>30810</xdr:rowOff>
    </xdr:to>
    <xdr:sp macro="" textlink="">
      <xdr:nvSpPr>
        <xdr:cNvPr id="40" name="正方形/長方形 39">
          <a:extLst>
            <a:ext uri="{FF2B5EF4-FFF2-40B4-BE49-F238E27FC236}">
              <a16:creationId xmlns:a16="http://schemas.microsoft.com/office/drawing/2014/main" id="{922CA86D-2D37-40F9-9736-B989605D9324}"/>
            </a:ext>
          </a:extLst>
        </xdr:cNvPr>
        <xdr:cNvSpPr/>
      </xdr:nvSpPr>
      <xdr:spPr>
        <a:xfrm>
          <a:off x="5498725" y="8236597"/>
          <a:ext cx="1198833" cy="268288"/>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問い合わせ</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17</xdr:col>
      <xdr:colOff>222809</xdr:colOff>
      <xdr:row>40</xdr:row>
      <xdr:rowOff>24366</xdr:rowOff>
    </xdr:from>
    <xdr:to>
      <xdr:col>21</xdr:col>
      <xdr:colOff>11941</xdr:colOff>
      <xdr:row>41</xdr:row>
      <xdr:rowOff>102154</xdr:rowOff>
    </xdr:to>
    <xdr:sp macro="" textlink="">
      <xdr:nvSpPr>
        <xdr:cNvPr id="41" name="正方形/長方形 40">
          <a:extLst>
            <a:ext uri="{FF2B5EF4-FFF2-40B4-BE49-F238E27FC236}">
              <a16:creationId xmlns:a16="http://schemas.microsoft.com/office/drawing/2014/main" id="{78145CED-617C-4157-9571-64733857B0A8}"/>
            </a:ext>
          </a:extLst>
        </xdr:cNvPr>
        <xdr:cNvSpPr/>
      </xdr:nvSpPr>
      <xdr:spPr>
        <a:xfrm>
          <a:off x="6210859" y="9266791"/>
          <a:ext cx="1198832" cy="268288"/>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来所</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315445</xdr:colOff>
      <xdr:row>40</xdr:row>
      <xdr:rowOff>24366</xdr:rowOff>
    </xdr:from>
    <xdr:to>
      <xdr:col>17</xdr:col>
      <xdr:colOff>104577</xdr:colOff>
      <xdr:row>41</xdr:row>
      <xdr:rowOff>102154</xdr:rowOff>
    </xdr:to>
    <xdr:sp macro="" textlink="">
      <xdr:nvSpPr>
        <xdr:cNvPr id="42" name="正方形/長方形 41">
          <a:extLst>
            <a:ext uri="{FF2B5EF4-FFF2-40B4-BE49-F238E27FC236}">
              <a16:creationId xmlns:a16="http://schemas.microsoft.com/office/drawing/2014/main" id="{00666706-2C6E-4156-AB53-E2F49A9592DF}"/>
            </a:ext>
          </a:extLst>
        </xdr:cNvPr>
        <xdr:cNvSpPr/>
      </xdr:nvSpPr>
      <xdr:spPr>
        <a:xfrm>
          <a:off x="4893795" y="9266791"/>
          <a:ext cx="1205182" cy="268288"/>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訪問</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215338</xdr:colOff>
      <xdr:row>37</xdr:row>
      <xdr:rowOff>87118</xdr:rowOff>
    </xdr:from>
    <xdr:to>
      <xdr:col>19</xdr:col>
      <xdr:colOff>4471</xdr:colOff>
      <xdr:row>38</xdr:row>
      <xdr:rowOff>164907</xdr:rowOff>
    </xdr:to>
    <xdr:sp macro="" textlink="">
      <xdr:nvSpPr>
        <xdr:cNvPr id="43" name="正方形/長方形 42">
          <a:extLst>
            <a:ext uri="{FF2B5EF4-FFF2-40B4-BE49-F238E27FC236}">
              <a16:creationId xmlns:a16="http://schemas.microsoft.com/office/drawing/2014/main" id="{D9648FB0-8A1A-4F55-9A5B-4B190BB7B529}"/>
            </a:ext>
          </a:extLst>
        </xdr:cNvPr>
        <xdr:cNvSpPr/>
      </xdr:nvSpPr>
      <xdr:spPr>
        <a:xfrm>
          <a:off x="5504888" y="8751693"/>
          <a:ext cx="1198833" cy="268289"/>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利用相談</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322914</xdr:colOff>
      <xdr:row>43</xdr:row>
      <xdr:rowOff>1580</xdr:rowOff>
    </xdr:from>
    <xdr:to>
      <xdr:col>21</xdr:col>
      <xdr:colOff>19049</xdr:colOff>
      <xdr:row>44</xdr:row>
      <xdr:rowOff>79369</xdr:rowOff>
    </xdr:to>
    <xdr:sp macro="" textlink="">
      <xdr:nvSpPr>
        <xdr:cNvPr id="44" name="正方形/長方形 43">
          <a:extLst>
            <a:ext uri="{FF2B5EF4-FFF2-40B4-BE49-F238E27FC236}">
              <a16:creationId xmlns:a16="http://schemas.microsoft.com/office/drawing/2014/main" id="{A0D7C4E6-D3E4-4862-B593-C55823FF4894}"/>
            </a:ext>
          </a:extLst>
        </xdr:cNvPr>
        <xdr:cNvSpPr/>
      </xdr:nvSpPr>
      <xdr:spPr>
        <a:xfrm>
          <a:off x="4904439" y="9812330"/>
          <a:ext cx="2515535" cy="268289"/>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〇〇サービスの提供</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322914</xdr:colOff>
      <xdr:row>46</xdr:row>
      <xdr:rowOff>128580</xdr:rowOff>
    </xdr:from>
    <xdr:to>
      <xdr:col>21</xdr:col>
      <xdr:colOff>19049</xdr:colOff>
      <xdr:row>48</xdr:row>
      <xdr:rowOff>15869</xdr:rowOff>
    </xdr:to>
    <xdr:sp macro="" textlink="">
      <xdr:nvSpPr>
        <xdr:cNvPr id="45" name="正方形/長方形 44">
          <a:extLst>
            <a:ext uri="{FF2B5EF4-FFF2-40B4-BE49-F238E27FC236}">
              <a16:creationId xmlns:a16="http://schemas.microsoft.com/office/drawing/2014/main" id="{BE1910B3-FE12-4C32-BEAE-48C2E1A67E14}"/>
            </a:ext>
          </a:extLst>
        </xdr:cNvPr>
        <xdr:cNvSpPr/>
      </xdr:nvSpPr>
      <xdr:spPr>
        <a:xfrm>
          <a:off x="4904439" y="10507655"/>
          <a:ext cx="2515535" cy="268289"/>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カウンセリング／継続支援</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17</xdr:col>
      <xdr:colOff>106917</xdr:colOff>
      <xdr:row>36</xdr:row>
      <xdr:rowOff>30810</xdr:rowOff>
    </xdr:from>
    <xdr:to>
      <xdr:col>17</xdr:col>
      <xdr:colOff>109905</xdr:colOff>
      <xdr:row>37</xdr:row>
      <xdr:rowOff>87118</xdr:rowOff>
    </xdr:to>
    <xdr:cxnSp macro="">
      <xdr:nvCxnSpPr>
        <xdr:cNvPr id="46" name="直線矢印コネクタ 45">
          <a:extLst>
            <a:ext uri="{FF2B5EF4-FFF2-40B4-BE49-F238E27FC236}">
              <a16:creationId xmlns:a16="http://schemas.microsoft.com/office/drawing/2014/main" id="{6448A77B-80BC-45C0-B48C-A3A2F8E5E36D}"/>
            </a:ext>
          </a:extLst>
        </xdr:cNvPr>
        <xdr:cNvCxnSpPr>
          <a:stCxn id="40" idx="2"/>
          <a:endCxn id="43" idx="0"/>
        </xdr:cNvCxnSpPr>
      </xdr:nvCxnSpPr>
      <xdr:spPr>
        <a:xfrm>
          <a:off x="6094967" y="8504885"/>
          <a:ext cx="2988" cy="24680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210011</xdr:colOff>
      <xdr:row>38</xdr:row>
      <xdr:rowOff>164907</xdr:rowOff>
    </xdr:from>
    <xdr:to>
      <xdr:col>17</xdr:col>
      <xdr:colOff>109905</xdr:colOff>
      <xdr:row>40</xdr:row>
      <xdr:rowOff>24366</xdr:rowOff>
    </xdr:to>
    <xdr:cxnSp macro="">
      <xdr:nvCxnSpPr>
        <xdr:cNvPr id="47" name="直線矢印コネクタ 46">
          <a:extLst>
            <a:ext uri="{FF2B5EF4-FFF2-40B4-BE49-F238E27FC236}">
              <a16:creationId xmlns:a16="http://schemas.microsoft.com/office/drawing/2014/main" id="{4D5DB54F-7E19-460C-96A3-0A5B60767771}"/>
            </a:ext>
          </a:extLst>
        </xdr:cNvPr>
        <xdr:cNvCxnSpPr>
          <a:stCxn id="43" idx="2"/>
          <a:endCxn id="42" idx="0"/>
        </xdr:cNvCxnSpPr>
      </xdr:nvCxnSpPr>
      <xdr:spPr>
        <a:xfrm flipH="1">
          <a:off x="5496386" y="9019982"/>
          <a:ext cx="601569" cy="24680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109905</xdr:colOff>
      <xdr:row>38</xdr:row>
      <xdr:rowOff>164907</xdr:rowOff>
    </xdr:from>
    <xdr:to>
      <xdr:col>19</xdr:col>
      <xdr:colOff>117375</xdr:colOff>
      <xdr:row>40</xdr:row>
      <xdr:rowOff>24366</xdr:rowOff>
    </xdr:to>
    <xdr:cxnSp macro="">
      <xdr:nvCxnSpPr>
        <xdr:cNvPr id="48" name="直線矢印コネクタ 47">
          <a:extLst>
            <a:ext uri="{FF2B5EF4-FFF2-40B4-BE49-F238E27FC236}">
              <a16:creationId xmlns:a16="http://schemas.microsoft.com/office/drawing/2014/main" id="{E7FDF9C6-49F3-47FF-A93F-BBAAA3A883F0}"/>
            </a:ext>
          </a:extLst>
        </xdr:cNvPr>
        <xdr:cNvCxnSpPr>
          <a:stCxn id="43" idx="2"/>
          <a:endCxn id="41" idx="0"/>
        </xdr:cNvCxnSpPr>
      </xdr:nvCxnSpPr>
      <xdr:spPr>
        <a:xfrm>
          <a:off x="6097955" y="9019982"/>
          <a:ext cx="715495" cy="24680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203200</xdr:colOff>
      <xdr:row>41</xdr:row>
      <xdr:rowOff>102154</xdr:rowOff>
    </xdr:from>
    <xdr:to>
      <xdr:col>15</xdr:col>
      <xdr:colOff>203200</xdr:colOff>
      <xdr:row>43</xdr:row>
      <xdr:rowOff>6350</xdr:rowOff>
    </xdr:to>
    <xdr:cxnSp macro="">
      <xdr:nvCxnSpPr>
        <xdr:cNvPr id="49" name="直線矢印コネクタ 48">
          <a:extLst>
            <a:ext uri="{FF2B5EF4-FFF2-40B4-BE49-F238E27FC236}">
              <a16:creationId xmlns:a16="http://schemas.microsoft.com/office/drawing/2014/main" id="{51BB18C6-921C-4910-96F3-4A0AC1C9C5DC}"/>
            </a:ext>
          </a:extLst>
        </xdr:cNvPr>
        <xdr:cNvCxnSpPr>
          <a:stCxn id="42" idx="2"/>
        </xdr:cNvCxnSpPr>
      </xdr:nvCxnSpPr>
      <xdr:spPr>
        <a:xfrm flipH="1">
          <a:off x="5486400" y="9535079"/>
          <a:ext cx="0" cy="28519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117375</xdr:colOff>
      <xdr:row>41</xdr:row>
      <xdr:rowOff>102154</xdr:rowOff>
    </xdr:from>
    <xdr:to>
      <xdr:col>19</xdr:col>
      <xdr:colOff>117375</xdr:colOff>
      <xdr:row>42</xdr:row>
      <xdr:rowOff>189946</xdr:rowOff>
    </xdr:to>
    <xdr:cxnSp macro="">
      <xdr:nvCxnSpPr>
        <xdr:cNvPr id="50" name="直線矢印コネクタ 49">
          <a:extLst>
            <a:ext uri="{FF2B5EF4-FFF2-40B4-BE49-F238E27FC236}">
              <a16:creationId xmlns:a16="http://schemas.microsoft.com/office/drawing/2014/main" id="{DD450514-3D28-4D7D-BA7A-7AF0137F91C5}"/>
            </a:ext>
          </a:extLst>
        </xdr:cNvPr>
        <xdr:cNvCxnSpPr>
          <a:stCxn id="41" idx="2"/>
        </xdr:cNvCxnSpPr>
      </xdr:nvCxnSpPr>
      <xdr:spPr>
        <a:xfrm>
          <a:off x="6813450" y="9535079"/>
          <a:ext cx="0" cy="27511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215900</xdr:colOff>
      <xdr:row>44</xdr:row>
      <xdr:rowOff>76754</xdr:rowOff>
    </xdr:from>
    <xdr:to>
      <xdr:col>15</xdr:col>
      <xdr:colOff>215900</xdr:colOff>
      <xdr:row>46</xdr:row>
      <xdr:rowOff>127754</xdr:rowOff>
    </xdr:to>
    <xdr:cxnSp macro="">
      <xdr:nvCxnSpPr>
        <xdr:cNvPr id="51" name="直線矢印コネクタ 50">
          <a:extLst>
            <a:ext uri="{FF2B5EF4-FFF2-40B4-BE49-F238E27FC236}">
              <a16:creationId xmlns:a16="http://schemas.microsoft.com/office/drawing/2014/main" id="{57F34238-8632-43DF-965F-E2714419BCC5}"/>
            </a:ext>
          </a:extLst>
        </xdr:cNvPr>
        <xdr:cNvCxnSpPr/>
      </xdr:nvCxnSpPr>
      <xdr:spPr>
        <a:xfrm flipH="1">
          <a:off x="5505450" y="10078004"/>
          <a:ext cx="0" cy="42882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130075</xdr:colOff>
      <xdr:row>44</xdr:row>
      <xdr:rowOff>76754</xdr:rowOff>
    </xdr:from>
    <xdr:to>
      <xdr:col>19</xdr:col>
      <xdr:colOff>130075</xdr:colOff>
      <xdr:row>46</xdr:row>
      <xdr:rowOff>127754</xdr:rowOff>
    </xdr:to>
    <xdr:cxnSp macro="">
      <xdr:nvCxnSpPr>
        <xdr:cNvPr id="52" name="直線矢印コネクタ 51">
          <a:extLst>
            <a:ext uri="{FF2B5EF4-FFF2-40B4-BE49-F238E27FC236}">
              <a16:creationId xmlns:a16="http://schemas.microsoft.com/office/drawing/2014/main" id="{FC1BA081-9E65-44E5-BE1C-C1650DB47DA1}"/>
            </a:ext>
          </a:extLst>
        </xdr:cNvPr>
        <xdr:cNvCxnSpPr/>
      </xdr:nvCxnSpPr>
      <xdr:spPr>
        <a:xfrm>
          <a:off x="6822975" y="10078004"/>
          <a:ext cx="0" cy="42882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155761</xdr:colOff>
      <xdr:row>34</xdr:row>
      <xdr:rowOff>7844</xdr:rowOff>
    </xdr:from>
    <xdr:to>
      <xdr:col>21</xdr:col>
      <xdr:colOff>67982</xdr:colOff>
      <xdr:row>35</xdr:row>
      <xdr:rowOff>146051</xdr:rowOff>
    </xdr:to>
    <xdr:sp macro="" textlink="">
      <xdr:nvSpPr>
        <xdr:cNvPr id="53" name="四角形吹き出し 76">
          <a:extLst>
            <a:ext uri="{FF2B5EF4-FFF2-40B4-BE49-F238E27FC236}">
              <a16:creationId xmlns:a16="http://schemas.microsoft.com/office/drawing/2014/main" id="{C27FCB56-0668-4B5A-BFEB-AC9445130EDD}"/>
            </a:ext>
          </a:extLst>
        </xdr:cNvPr>
        <xdr:cNvSpPr/>
      </xdr:nvSpPr>
      <xdr:spPr>
        <a:xfrm>
          <a:off x="6855011" y="8107269"/>
          <a:ext cx="610721" cy="322357"/>
        </a:xfrm>
        <a:prstGeom prst="wedgeRectCallout">
          <a:avLst>
            <a:gd name="adj1" fmla="val -66094"/>
            <a:gd name="adj2" fmla="val 41913"/>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機能</a:t>
          </a:r>
          <a:r>
            <a:rPr kumimoji="1" lang="en-US" altLang="ja-JP" sz="1200" b="1"/>
            <a:t>A</a:t>
          </a:r>
          <a:endParaRPr kumimoji="1" lang="ja-JP" altLang="en-US" sz="1200" b="1"/>
        </a:p>
      </xdr:txBody>
    </xdr:sp>
    <xdr:clientData/>
  </xdr:twoCellAnchor>
  <xdr:twoCellAnchor>
    <xdr:from>
      <xdr:col>19</xdr:col>
      <xdr:colOff>169956</xdr:colOff>
      <xdr:row>36</xdr:row>
      <xdr:rowOff>109817</xdr:rowOff>
    </xdr:from>
    <xdr:to>
      <xdr:col>21</xdr:col>
      <xdr:colOff>80310</xdr:colOff>
      <xdr:row>38</xdr:row>
      <xdr:rowOff>57523</xdr:rowOff>
    </xdr:to>
    <xdr:sp macro="" textlink="">
      <xdr:nvSpPr>
        <xdr:cNvPr id="54" name="四角形吹き出し 77">
          <a:extLst>
            <a:ext uri="{FF2B5EF4-FFF2-40B4-BE49-F238E27FC236}">
              <a16:creationId xmlns:a16="http://schemas.microsoft.com/office/drawing/2014/main" id="{2BA80F7F-500E-42DC-9DAE-F650561C3AD4}"/>
            </a:ext>
          </a:extLst>
        </xdr:cNvPr>
        <xdr:cNvSpPr/>
      </xdr:nvSpPr>
      <xdr:spPr>
        <a:xfrm>
          <a:off x="6866031" y="8583892"/>
          <a:ext cx="618379" cy="331881"/>
        </a:xfrm>
        <a:prstGeom prst="wedgeRectCallout">
          <a:avLst>
            <a:gd name="adj1" fmla="val -25803"/>
            <a:gd name="adj2" fmla="val 14073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機能</a:t>
          </a:r>
          <a:r>
            <a:rPr kumimoji="1" lang="en-US" altLang="ja-JP" sz="1200" b="1"/>
            <a:t>B</a:t>
          </a:r>
          <a:endParaRPr kumimoji="1" lang="ja-JP" altLang="en-US" sz="1200" b="1"/>
        </a:p>
      </xdr:txBody>
    </xdr:sp>
    <xdr:clientData/>
  </xdr:twoCellAnchor>
  <xdr:twoCellAnchor>
    <xdr:from>
      <xdr:col>11</xdr:col>
      <xdr:colOff>131856</xdr:colOff>
      <xdr:row>35</xdr:row>
      <xdr:rowOff>48933</xdr:rowOff>
    </xdr:from>
    <xdr:to>
      <xdr:col>15</xdr:col>
      <xdr:colOff>146050</xdr:colOff>
      <xdr:row>38</xdr:row>
      <xdr:rowOff>139700</xdr:rowOff>
    </xdr:to>
    <xdr:sp macro="" textlink="">
      <xdr:nvSpPr>
        <xdr:cNvPr id="55" name="四角形吹き出し 78">
          <a:extLst>
            <a:ext uri="{FF2B5EF4-FFF2-40B4-BE49-F238E27FC236}">
              <a16:creationId xmlns:a16="http://schemas.microsoft.com/office/drawing/2014/main" id="{0C313667-7C79-4733-B0E1-8667FA73AE59}"/>
            </a:ext>
          </a:extLst>
        </xdr:cNvPr>
        <xdr:cNvSpPr/>
      </xdr:nvSpPr>
      <xdr:spPr>
        <a:xfrm>
          <a:off x="4008531" y="8332508"/>
          <a:ext cx="1420719" cy="668617"/>
        </a:xfrm>
        <a:prstGeom prst="wedgeRectCallout">
          <a:avLst>
            <a:gd name="adj1" fmla="val 36099"/>
            <a:gd name="adj2" fmla="val 83084"/>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機能</a:t>
          </a:r>
          <a:r>
            <a:rPr kumimoji="1" lang="en-US" altLang="ja-JP" sz="1200" b="1"/>
            <a:t>C【</a:t>
          </a:r>
          <a:r>
            <a:rPr kumimoji="1" lang="ja-JP" altLang="en-US" sz="1200" b="1"/>
            <a:t>新規性</a:t>
          </a:r>
          <a:r>
            <a:rPr kumimoji="1" lang="en-US" altLang="ja-JP" sz="1200" b="1"/>
            <a:t>】</a:t>
          </a:r>
        </a:p>
        <a:p>
          <a:pPr algn="ctr"/>
          <a:r>
            <a:rPr kumimoji="1" lang="ja-JP" altLang="en-US" sz="1200" b="1"/>
            <a:t>開発要素①</a:t>
          </a:r>
        </a:p>
      </xdr:txBody>
    </xdr:sp>
    <xdr:clientData/>
  </xdr:twoCellAnchor>
  <xdr:twoCellAnchor>
    <xdr:from>
      <xdr:col>15</xdr:col>
      <xdr:colOff>259228</xdr:colOff>
      <xdr:row>49</xdr:row>
      <xdr:rowOff>14940</xdr:rowOff>
    </xdr:from>
    <xdr:to>
      <xdr:col>19</xdr:col>
      <xdr:colOff>256242</xdr:colOff>
      <xdr:row>52</xdr:row>
      <xdr:rowOff>57149</xdr:rowOff>
    </xdr:to>
    <xdr:sp macro="" textlink="">
      <xdr:nvSpPr>
        <xdr:cNvPr id="56" name="四角形吹き出し 79">
          <a:extLst>
            <a:ext uri="{FF2B5EF4-FFF2-40B4-BE49-F238E27FC236}">
              <a16:creationId xmlns:a16="http://schemas.microsoft.com/office/drawing/2014/main" id="{9F669F63-C44A-424B-B73D-D3499B08573C}"/>
            </a:ext>
          </a:extLst>
        </xdr:cNvPr>
        <xdr:cNvSpPr/>
      </xdr:nvSpPr>
      <xdr:spPr>
        <a:xfrm>
          <a:off x="5542428" y="10965515"/>
          <a:ext cx="1413064" cy="616884"/>
        </a:xfrm>
        <a:prstGeom prst="wedgeRectCallout">
          <a:avLst>
            <a:gd name="adj1" fmla="val -23629"/>
            <a:gd name="adj2" fmla="val -68836"/>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機能</a:t>
          </a:r>
          <a:r>
            <a:rPr kumimoji="1" lang="en-US" altLang="ja-JP" sz="1200" b="1"/>
            <a:t>D【</a:t>
          </a:r>
          <a:r>
            <a:rPr kumimoji="1" lang="ja-JP" altLang="en-US" sz="1200" b="1"/>
            <a:t>優秀性</a:t>
          </a:r>
          <a:r>
            <a:rPr kumimoji="1" lang="en-US" altLang="ja-JP" sz="1200" b="1"/>
            <a:t>】</a:t>
          </a:r>
        </a:p>
        <a:p>
          <a:pPr algn="ctr"/>
          <a:r>
            <a:rPr kumimoji="1" lang="ja-JP" altLang="en-US" sz="1200" b="1"/>
            <a:t>開発要素②</a:t>
          </a:r>
        </a:p>
      </xdr:txBody>
    </xdr:sp>
    <xdr:clientData/>
  </xdr:twoCellAnchor>
  <xdr:twoCellAnchor>
    <xdr:from>
      <xdr:col>1</xdr:col>
      <xdr:colOff>99559</xdr:colOff>
      <xdr:row>37</xdr:row>
      <xdr:rowOff>149411</xdr:rowOff>
    </xdr:from>
    <xdr:to>
      <xdr:col>4</xdr:col>
      <xdr:colOff>339481</xdr:colOff>
      <xdr:row>44</xdr:row>
      <xdr:rowOff>97118</xdr:rowOff>
    </xdr:to>
    <xdr:sp macro="" textlink="">
      <xdr:nvSpPr>
        <xdr:cNvPr id="57" name="角丸四角形 80">
          <a:extLst>
            <a:ext uri="{FF2B5EF4-FFF2-40B4-BE49-F238E27FC236}">
              <a16:creationId xmlns:a16="http://schemas.microsoft.com/office/drawing/2014/main" id="{AA51EE79-78A4-4F0B-AE9A-7CBCA5F8AD39}"/>
            </a:ext>
          </a:extLst>
        </xdr:cNvPr>
        <xdr:cNvSpPr/>
      </xdr:nvSpPr>
      <xdr:spPr>
        <a:xfrm>
          <a:off x="455159" y="8817161"/>
          <a:ext cx="1290847" cy="128120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222250</xdr:colOff>
      <xdr:row>39</xdr:row>
      <xdr:rowOff>139701</xdr:rowOff>
    </xdr:from>
    <xdr:to>
      <xdr:col>17</xdr:col>
      <xdr:colOff>158750</xdr:colOff>
      <xdr:row>42</xdr:row>
      <xdr:rowOff>0</xdr:rowOff>
    </xdr:to>
    <xdr:sp macro="" textlink="">
      <xdr:nvSpPr>
        <xdr:cNvPr id="58" name="角丸四角形 81">
          <a:extLst>
            <a:ext uri="{FF2B5EF4-FFF2-40B4-BE49-F238E27FC236}">
              <a16:creationId xmlns:a16="http://schemas.microsoft.com/office/drawing/2014/main" id="{D857329A-FB07-4262-97D9-61C87D1B8FBC}"/>
            </a:ext>
          </a:extLst>
        </xdr:cNvPr>
        <xdr:cNvSpPr/>
      </xdr:nvSpPr>
      <xdr:spPr>
        <a:xfrm>
          <a:off x="4800600" y="9191626"/>
          <a:ext cx="1352550" cy="42862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101600</xdr:colOff>
      <xdr:row>45</xdr:row>
      <xdr:rowOff>152401</xdr:rowOff>
    </xdr:from>
    <xdr:to>
      <xdr:col>21</xdr:col>
      <xdr:colOff>177800</xdr:colOff>
      <xdr:row>48</xdr:row>
      <xdr:rowOff>146051</xdr:rowOff>
    </xdr:to>
    <xdr:sp macro="" textlink="">
      <xdr:nvSpPr>
        <xdr:cNvPr id="59" name="角丸四角形 82">
          <a:extLst>
            <a:ext uri="{FF2B5EF4-FFF2-40B4-BE49-F238E27FC236}">
              <a16:creationId xmlns:a16="http://schemas.microsoft.com/office/drawing/2014/main" id="{C2B36953-57E9-43C8-8F7E-B810F6C5D950}"/>
            </a:ext>
          </a:extLst>
        </xdr:cNvPr>
        <xdr:cNvSpPr/>
      </xdr:nvSpPr>
      <xdr:spPr>
        <a:xfrm>
          <a:off x="4686300" y="10344151"/>
          <a:ext cx="2895600" cy="5619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158750</xdr:colOff>
      <xdr:row>61</xdr:row>
      <xdr:rowOff>107950</xdr:rowOff>
    </xdr:from>
    <xdr:to>
      <xdr:col>4</xdr:col>
      <xdr:colOff>188913</xdr:colOff>
      <xdr:row>62</xdr:row>
      <xdr:rowOff>185738</xdr:rowOff>
    </xdr:to>
    <xdr:sp macro="" textlink="">
      <xdr:nvSpPr>
        <xdr:cNvPr id="60" name="正方形/長方形 59">
          <a:extLst>
            <a:ext uri="{FF2B5EF4-FFF2-40B4-BE49-F238E27FC236}">
              <a16:creationId xmlns:a16="http://schemas.microsoft.com/office/drawing/2014/main" id="{25AB30BB-AABE-4A93-8E21-25D6D5E060AB}"/>
            </a:ext>
          </a:extLst>
        </xdr:cNvPr>
        <xdr:cNvSpPr/>
      </xdr:nvSpPr>
      <xdr:spPr>
        <a:xfrm>
          <a:off x="514350" y="13344525"/>
          <a:ext cx="1084263" cy="2682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製品の場合</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13</xdr:col>
      <xdr:colOff>144462</xdr:colOff>
      <xdr:row>61</xdr:row>
      <xdr:rowOff>107950</xdr:rowOff>
    </xdr:from>
    <xdr:to>
      <xdr:col>16</xdr:col>
      <xdr:colOff>284712</xdr:colOff>
      <xdr:row>62</xdr:row>
      <xdr:rowOff>185738</xdr:rowOff>
    </xdr:to>
    <xdr:sp macro="" textlink="">
      <xdr:nvSpPr>
        <xdr:cNvPr id="61" name="正方形/長方形 60">
          <a:extLst>
            <a:ext uri="{FF2B5EF4-FFF2-40B4-BE49-F238E27FC236}">
              <a16:creationId xmlns:a16="http://schemas.microsoft.com/office/drawing/2014/main" id="{9831A22D-FF8E-4275-8BC5-1158FD2D715A}"/>
            </a:ext>
          </a:extLst>
        </xdr:cNvPr>
        <xdr:cNvSpPr/>
      </xdr:nvSpPr>
      <xdr:spPr>
        <a:xfrm>
          <a:off x="4722812" y="13344525"/>
          <a:ext cx="1200700" cy="2682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サービスの場合</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7</xdr:col>
      <xdr:colOff>330200</xdr:colOff>
      <xdr:row>64</xdr:row>
      <xdr:rowOff>31750</xdr:rowOff>
    </xdr:from>
    <xdr:to>
      <xdr:col>9</xdr:col>
      <xdr:colOff>284433</xdr:colOff>
      <xdr:row>66</xdr:row>
      <xdr:rowOff>10750</xdr:rowOff>
    </xdr:to>
    <xdr:sp macro="" textlink="">
      <xdr:nvSpPr>
        <xdr:cNvPr id="62" name="正方形/長方形 61">
          <a:extLst>
            <a:ext uri="{FF2B5EF4-FFF2-40B4-BE49-F238E27FC236}">
              <a16:creationId xmlns:a16="http://schemas.microsoft.com/office/drawing/2014/main" id="{A1E2B189-3FB6-4ED8-BFA0-24BAF8835ABC}"/>
            </a:ext>
          </a:extLst>
        </xdr:cNvPr>
        <xdr:cNvSpPr/>
      </xdr:nvSpPr>
      <xdr:spPr>
        <a:xfrm>
          <a:off x="2800350" y="13839825"/>
          <a:ext cx="655908"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〇〇社</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304800</xdr:colOff>
      <xdr:row>64</xdr:row>
      <xdr:rowOff>120650</xdr:rowOff>
    </xdr:from>
    <xdr:to>
      <xdr:col>7</xdr:col>
      <xdr:colOff>317500</xdr:colOff>
      <xdr:row>64</xdr:row>
      <xdr:rowOff>120650</xdr:rowOff>
    </xdr:to>
    <xdr:cxnSp macro="">
      <xdr:nvCxnSpPr>
        <xdr:cNvPr id="63" name="直線矢印コネクタ 62">
          <a:extLst>
            <a:ext uri="{FF2B5EF4-FFF2-40B4-BE49-F238E27FC236}">
              <a16:creationId xmlns:a16="http://schemas.microsoft.com/office/drawing/2014/main" id="{380A8C47-ED35-4754-9904-00241424F200}"/>
            </a:ext>
          </a:extLst>
        </xdr:cNvPr>
        <xdr:cNvCxnSpPr/>
      </xdr:nvCxnSpPr>
      <xdr:spPr>
        <a:xfrm flipH="1">
          <a:off x="1714500" y="13935075"/>
          <a:ext cx="106680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64</xdr:row>
      <xdr:rowOff>31750</xdr:rowOff>
    </xdr:from>
    <xdr:to>
      <xdr:col>4</xdr:col>
      <xdr:colOff>290783</xdr:colOff>
      <xdr:row>70</xdr:row>
      <xdr:rowOff>44450</xdr:rowOff>
    </xdr:to>
    <xdr:sp macro="" textlink="">
      <xdr:nvSpPr>
        <xdr:cNvPr id="64" name="正方形/長方形 63">
          <a:extLst>
            <a:ext uri="{FF2B5EF4-FFF2-40B4-BE49-F238E27FC236}">
              <a16:creationId xmlns:a16="http://schemas.microsoft.com/office/drawing/2014/main" id="{27B8FFDC-0BB1-4128-87D9-71CC1ABD1CE3}"/>
            </a:ext>
          </a:extLst>
        </xdr:cNvPr>
        <xdr:cNvSpPr/>
      </xdr:nvSpPr>
      <xdr:spPr>
        <a:xfrm>
          <a:off x="504825" y="13839825"/>
          <a:ext cx="1198833" cy="116205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自社</a:t>
          </a:r>
          <a:endPar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endParaRPr lang="en-US" altLang="ja-JP" sz="9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①〇〇加工</a:t>
          </a:r>
          <a:endParaRPr lang="en-US" altLang="ja-JP" sz="105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②</a:t>
          </a:r>
          <a:r>
            <a:rPr lang="en-US" altLang="ja-JP" sz="1050" b="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加工</a:t>
          </a:r>
          <a:endParaRPr lang="en-US" altLang="ja-JP" sz="105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③●●組立</a:t>
          </a:r>
          <a:endParaRPr lang="en-US" altLang="ja-JP" sz="105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④完成品検収</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184151</xdr:colOff>
      <xdr:row>63</xdr:row>
      <xdr:rowOff>184150</xdr:rowOff>
    </xdr:from>
    <xdr:to>
      <xdr:col>7</xdr:col>
      <xdr:colOff>120651</xdr:colOff>
      <xdr:row>65</xdr:row>
      <xdr:rowOff>71438</xdr:rowOff>
    </xdr:to>
    <xdr:sp macro="" textlink="">
      <xdr:nvSpPr>
        <xdr:cNvPr id="65" name="正方形/長方形 64">
          <a:extLst>
            <a:ext uri="{FF2B5EF4-FFF2-40B4-BE49-F238E27FC236}">
              <a16:creationId xmlns:a16="http://schemas.microsoft.com/office/drawing/2014/main" id="{84A5BD62-85F9-4BC9-BD3E-5EB65D03C537}"/>
            </a:ext>
          </a:extLst>
        </xdr:cNvPr>
        <xdr:cNvSpPr/>
      </xdr:nvSpPr>
      <xdr:spPr>
        <a:xfrm>
          <a:off x="1943101" y="13801725"/>
          <a:ext cx="6477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材</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46967</xdr:colOff>
      <xdr:row>70</xdr:row>
      <xdr:rowOff>44450</xdr:rowOff>
    </xdr:from>
    <xdr:to>
      <xdr:col>3</xdr:col>
      <xdr:colOff>53975</xdr:colOff>
      <xdr:row>72</xdr:row>
      <xdr:rowOff>88900</xdr:rowOff>
    </xdr:to>
    <xdr:cxnSp macro="">
      <xdr:nvCxnSpPr>
        <xdr:cNvPr id="66" name="直線矢印コネクタ 65">
          <a:extLst>
            <a:ext uri="{FF2B5EF4-FFF2-40B4-BE49-F238E27FC236}">
              <a16:creationId xmlns:a16="http://schemas.microsoft.com/office/drawing/2014/main" id="{6490FB61-0240-4ECE-B4E9-A96012C59B26}"/>
            </a:ext>
          </a:extLst>
        </xdr:cNvPr>
        <xdr:cNvCxnSpPr>
          <a:stCxn id="64" idx="2"/>
          <a:endCxn id="74" idx="0"/>
        </xdr:cNvCxnSpPr>
      </xdr:nvCxnSpPr>
      <xdr:spPr>
        <a:xfrm>
          <a:off x="1107417" y="15001875"/>
          <a:ext cx="3833" cy="4191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336550</xdr:colOff>
      <xdr:row>67</xdr:row>
      <xdr:rowOff>139700</xdr:rowOff>
    </xdr:from>
    <xdr:to>
      <xdr:col>9</xdr:col>
      <xdr:colOff>290783</xdr:colOff>
      <xdr:row>69</xdr:row>
      <xdr:rowOff>118700</xdr:rowOff>
    </xdr:to>
    <xdr:sp macro="" textlink="">
      <xdr:nvSpPr>
        <xdr:cNvPr id="67" name="正方形/長方形 66">
          <a:extLst>
            <a:ext uri="{FF2B5EF4-FFF2-40B4-BE49-F238E27FC236}">
              <a16:creationId xmlns:a16="http://schemas.microsoft.com/office/drawing/2014/main" id="{31163939-1C5D-4116-A23B-568ED88222D7}"/>
            </a:ext>
          </a:extLst>
        </xdr:cNvPr>
        <xdr:cNvSpPr/>
      </xdr:nvSpPr>
      <xdr:spPr>
        <a:xfrm>
          <a:off x="2800350" y="14525625"/>
          <a:ext cx="665433"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△△社</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292100</xdr:colOff>
      <xdr:row>65</xdr:row>
      <xdr:rowOff>165100</xdr:rowOff>
    </xdr:from>
    <xdr:to>
      <xdr:col>7</xdr:col>
      <xdr:colOff>304800</xdr:colOff>
      <xdr:row>65</xdr:row>
      <xdr:rowOff>165100</xdr:rowOff>
    </xdr:to>
    <xdr:cxnSp macro="">
      <xdr:nvCxnSpPr>
        <xdr:cNvPr id="68" name="直線矢印コネクタ 67">
          <a:extLst>
            <a:ext uri="{FF2B5EF4-FFF2-40B4-BE49-F238E27FC236}">
              <a16:creationId xmlns:a16="http://schemas.microsoft.com/office/drawing/2014/main" id="{F1773268-C95C-4ADB-95C1-560D110F6A73}"/>
            </a:ext>
          </a:extLst>
        </xdr:cNvPr>
        <xdr:cNvCxnSpPr/>
      </xdr:nvCxnSpPr>
      <xdr:spPr>
        <a:xfrm rot="10800000" flipH="1">
          <a:off x="1704975" y="14163675"/>
          <a:ext cx="106680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171451</xdr:colOff>
      <xdr:row>65</xdr:row>
      <xdr:rowOff>38100</xdr:rowOff>
    </xdr:from>
    <xdr:to>
      <xdr:col>7</xdr:col>
      <xdr:colOff>107951</xdr:colOff>
      <xdr:row>66</xdr:row>
      <xdr:rowOff>115888</xdr:rowOff>
    </xdr:to>
    <xdr:sp macro="" textlink="">
      <xdr:nvSpPr>
        <xdr:cNvPr id="69" name="正方形/長方形 68">
          <a:extLst>
            <a:ext uri="{FF2B5EF4-FFF2-40B4-BE49-F238E27FC236}">
              <a16:creationId xmlns:a16="http://schemas.microsoft.com/office/drawing/2014/main" id="{38F03E20-DDA2-4500-920E-45C88A38229B}"/>
            </a:ext>
          </a:extLst>
        </xdr:cNvPr>
        <xdr:cNvSpPr/>
      </xdr:nvSpPr>
      <xdr:spPr>
        <a:xfrm>
          <a:off x="1933576" y="14039850"/>
          <a:ext cx="638175"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支払い</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304800</xdr:colOff>
      <xdr:row>67</xdr:row>
      <xdr:rowOff>177800</xdr:rowOff>
    </xdr:from>
    <xdr:to>
      <xdr:col>7</xdr:col>
      <xdr:colOff>317500</xdr:colOff>
      <xdr:row>67</xdr:row>
      <xdr:rowOff>177800</xdr:rowOff>
    </xdr:to>
    <xdr:cxnSp macro="">
      <xdr:nvCxnSpPr>
        <xdr:cNvPr id="70" name="直線矢印コネクタ 69">
          <a:extLst>
            <a:ext uri="{FF2B5EF4-FFF2-40B4-BE49-F238E27FC236}">
              <a16:creationId xmlns:a16="http://schemas.microsoft.com/office/drawing/2014/main" id="{90FB35C2-2CF6-46FD-B99D-640CA6EF7140}"/>
            </a:ext>
          </a:extLst>
        </xdr:cNvPr>
        <xdr:cNvCxnSpPr/>
      </xdr:nvCxnSpPr>
      <xdr:spPr>
        <a:xfrm flipH="1">
          <a:off x="1714500" y="14563725"/>
          <a:ext cx="106680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222251</xdr:colOff>
      <xdr:row>67</xdr:row>
      <xdr:rowOff>63500</xdr:rowOff>
    </xdr:from>
    <xdr:to>
      <xdr:col>7</xdr:col>
      <xdr:colOff>158751</xdr:colOff>
      <xdr:row>68</xdr:row>
      <xdr:rowOff>141288</xdr:rowOff>
    </xdr:to>
    <xdr:sp macro="" textlink="">
      <xdr:nvSpPr>
        <xdr:cNvPr id="71" name="正方形/長方形 70">
          <a:extLst>
            <a:ext uri="{FF2B5EF4-FFF2-40B4-BE49-F238E27FC236}">
              <a16:creationId xmlns:a16="http://schemas.microsoft.com/office/drawing/2014/main" id="{3B44F29D-0FD2-405B-AB9F-F97BA015DEBB}"/>
            </a:ext>
          </a:extLst>
        </xdr:cNvPr>
        <xdr:cNvSpPr/>
      </xdr:nvSpPr>
      <xdr:spPr>
        <a:xfrm>
          <a:off x="1981201" y="14449425"/>
          <a:ext cx="6477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◎加工</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304800</xdr:colOff>
      <xdr:row>69</xdr:row>
      <xdr:rowOff>50800</xdr:rowOff>
    </xdr:from>
    <xdr:to>
      <xdr:col>7</xdr:col>
      <xdr:colOff>317500</xdr:colOff>
      <xdr:row>69</xdr:row>
      <xdr:rowOff>50800</xdr:rowOff>
    </xdr:to>
    <xdr:cxnSp macro="">
      <xdr:nvCxnSpPr>
        <xdr:cNvPr id="72" name="直線矢印コネクタ 71">
          <a:extLst>
            <a:ext uri="{FF2B5EF4-FFF2-40B4-BE49-F238E27FC236}">
              <a16:creationId xmlns:a16="http://schemas.microsoft.com/office/drawing/2014/main" id="{C7353570-F91C-49D4-AE92-8AEABB0DA988}"/>
            </a:ext>
          </a:extLst>
        </xdr:cNvPr>
        <xdr:cNvCxnSpPr/>
      </xdr:nvCxnSpPr>
      <xdr:spPr>
        <a:xfrm rot="10800000" flipH="1">
          <a:off x="1714500" y="14811375"/>
          <a:ext cx="106680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184151</xdr:colOff>
      <xdr:row>68</xdr:row>
      <xdr:rowOff>114300</xdr:rowOff>
    </xdr:from>
    <xdr:to>
      <xdr:col>7</xdr:col>
      <xdr:colOff>120651</xdr:colOff>
      <xdr:row>70</xdr:row>
      <xdr:rowOff>1588</xdr:rowOff>
    </xdr:to>
    <xdr:sp macro="" textlink="">
      <xdr:nvSpPr>
        <xdr:cNvPr id="73" name="正方形/長方形 72">
          <a:extLst>
            <a:ext uri="{FF2B5EF4-FFF2-40B4-BE49-F238E27FC236}">
              <a16:creationId xmlns:a16="http://schemas.microsoft.com/office/drawing/2014/main" id="{6C00144F-E6B4-4613-AAFE-618C96F7C09F}"/>
            </a:ext>
          </a:extLst>
        </xdr:cNvPr>
        <xdr:cNvSpPr/>
      </xdr:nvSpPr>
      <xdr:spPr>
        <a:xfrm>
          <a:off x="1943101" y="14687550"/>
          <a:ext cx="6477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支払い</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158750</xdr:colOff>
      <xdr:row>72</xdr:row>
      <xdr:rowOff>88900</xdr:rowOff>
    </xdr:from>
    <xdr:to>
      <xdr:col>4</xdr:col>
      <xdr:colOff>298450</xdr:colOff>
      <xdr:row>75</xdr:row>
      <xdr:rowOff>19050</xdr:rowOff>
    </xdr:to>
    <xdr:sp macro="" textlink="">
      <xdr:nvSpPr>
        <xdr:cNvPr id="74" name="正方形/長方形 73">
          <a:extLst>
            <a:ext uri="{FF2B5EF4-FFF2-40B4-BE49-F238E27FC236}">
              <a16:creationId xmlns:a16="http://schemas.microsoft.com/office/drawing/2014/main" id="{2BE5E1C8-6C3F-436F-85D8-0E74CDC8DC3A}"/>
            </a:ext>
          </a:extLst>
        </xdr:cNvPr>
        <xdr:cNvSpPr/>
      </xdr:nvSpPr>
      <xdr:spPr>
        <a:xfrm>
          <a:off x="514350" y="15420975"/>
          <a:ext cx="1190625" cy="5048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自社</a:t>
          </a:r>
          <a:r>
            <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rPr>
            <a:t>HP</a:t>
          </a:r>
        </a:p>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（ネットショップ）</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317500</xdr:colOff>
      <xdr:row>70</xdr:row>
      <xdr:rowOff>88900</xdr:rowOff>
    </xdr:from>
    <xdr:to>
      <xdr:col>4</xdr:col>
      <xdr:colOff>146049</xdr:colOff>
      <xdr:row>71</xdr:row>
      <xdr:rowOff>166688</xdr:rowOff>
    </xdr:to>
    <xdr:sp macro="" textlink="">
      <xdr:nvSpPr>
        <xdr:cNvPr id="75" name="正方形/長方形 74">
          <a:extLst>
            <a:ext uri="{FF2B5EF4-FFF2-40B4-BE49-F238E27FC236}">
              <a16:creationId xmlns:a16="http://schemas.microsoft.com/office/drawing/2014/main" id="{A3517E29-5985-4EE2-A0A0-F81D8BD9CD85}"/>
            </a:ext>
          </a:extLst>
        </xdr:cNvPr>
        <xdr:cNvSpPr/>
      </xdr:nvSpPr>
      <xdr:spPr>
        <a:xfrm>
          <a:off x="666750" y="15039975"/>
          <a:ext cx="885824"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運営・管理</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38100</xdr:colOff>
      <xdr:row>73</xdr:row>
      <xdr:rowOff>12700</xdr:rowOff>
    </xdr:from>
    <xdr:to>
      <xdr:col>9</xdr:col>
      <xdr:colOff>341583</xdr:colOff>
      <xdr:row>74</xdr:row>
      <xdr:rowOff>182200</xdr:rowOff>
    </xdr:to>
    <xdr:sp macro="" textlink="">
      <xdr:nvSpPr>
        <xdr:cNvPr id="76" name="正方形/長方形 75">
          <a:extLst>
            <a:ext uri="{FF2B5EF4-FFF2-40B4-BE49-F238E27FC236}">
              <a16:creationId xmlns:a16="http://schemas.microsoft.com/office/drawing/2014/main" id="{847B0818-3462-40C4-B022-AFA63BA7E1BC}"/>
            </a:ext>
          </a:extLst>
        </xdr:cNvPr>
        <xdr:cNvSpPr/>
      </xdr:nvSpPr>
      <xdr:spPr>
        <a:xfrm>
          <a:off x="2857500" y="15535275"/>
          <a:ext cx="655908"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高齢者</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44450</xdr:colOff>
      <xdr:row>69</xdr:row>
      <xdr:rowOff>171450</xdr:rowOff>
    </xdr:from>
    <xdr:to>
      <xdr:col>8</xdr:col>
      <xdr:colOff>101600</xdr:colOff>
      <xdr:row>72</xdr:row>
      <xdr:rowOff>101600</xdr:rowOff>
    </xdr:to>
    <xdr:cxnSp macro="">
      <xdr:nvCxnSpPr>
        <xdr:cNvPr id="77" name="直線矢印コネクタ 76">
          <a:extLst>
            <a:ext uri="{FF2B5EF4-FFF2-40B4-BE49-F238E27FC236}">
              <a16:creationId xmlns:a16="http://schemas.microsoft.com/office/drawing/2014/main" id="{0E110EF4-CB3B-437A-B9E5-1F522A6A8DDD}"/>
            </a:ext>
          </a:extLst>
        </xdr:cNvPr>
        <xdr:cNvCxnSpPr/>
      </xdr:nvCxnSpPr>
      <xdr:spPr>
        <a:xfrm>
          <a:off x="1809750" y="14935200"/>
          <a:ext cx="1114425" cy="50482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336550</xdr:colOff>
      <xdr:row>74</xdr:row>
      <xdr:rowOff>69850</xdr:rowOff>
    </xdr:from>
    <xdr:to>
      <xdr:col>8</xdr:col>
      <xdr:colOff>0</xdr:colOff>
      <xdr:row>74</xdr:row>
      <xdr:rowOff>69850</xdr:rowOff>
    </xdr:to>
    <xdr:cxnSp macro="">
      <xdr:nvCxnSpPr>
        <xdr:cNvPr id="78" name="直線矢印コネクタ 77">
          <a:extLst>
            <a:ext uri="{FF2B5EF4-FFF2-40B4-BE49-F238E27FC236}">
              <a16:creationId xmlns:a16="http://schemas.microsoft.com/office/drawing/2014/main" id="{A08A9E5A-117D-46E9-A520-04491E01DD51}"/>
            </a:ext>
          </a:extLst>
        </xdr:cNvPr>
        <xdr:cNvCxnSpPr/>
      </xdr:nvCxnSpPr>
      <xdr:spPr>
        <a:xfrm flipH="1">
          <a:off x="1743075" y="15782925"/>
          <a:ext cx="1076325"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247651</xdr:colOff>
      <xdr:row>73</xdr:row>
      <xdr:rowOff>127000</xdr:rowOff>
    </xdr:from>
    <xdr:to>
      <xdr:col>7</xdr:col>
      <xdr:colOff>82550</xdr:colOff>
      <xdr:row>75</xdr:row>
      <xdr:rowOff>14288</xdr:rowOff>
    </xdr:to>
    <xdr:sp macro="" textlink="">
      <xdr:nvSpPr>
        <xdr:cNvPr id="79" name="正方形/長方形 78">
          <a:extLst>
            <a:ext uri="{FF2B5EF4-FFF2-40B4-BE49-F238E27FC236}">
              <a16:creationId xmlns:a16="http://schemas.microsoft.com/office/drawing/2014/main" id="{6E7C821C-8864-4E70-8E9F-D1DAA5D76BF8}"/>
            </a:ext>
          </a:extLst>
        </xdr:cNvPr>
        <xdr:cNvSpPr/>
      </xdr:nvSpPr>
      <xdr:spPr>
        <a:xfrm>
          <a:off x="2009776" y="15649575"/>
          <a:ext cx="542924"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注文</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330200</xdr:colOff>
      <xdr:row>70</xdr:row>
      <xdr:rowOff>38100</xdr:rowOff>
    </xdr:from>
    <xdr:to>
      <xdr:col>7</xdr:col>
      <xdr:colOff>266700</xdr:colOff>
      <xdr:row>71</xdr:row>
      <xdr:rowOff>115888</xdr:rowOff>
    </xdr:to>
    <xdr:sp macro="" textlink="">
      <xdr:nvSpPr>
        <xdr:cNvPr id="80" name="正方形/長方形 79">
          <a:extLst>
            <a:ext uri="{FF2B5EF4-FFF2-40B4-BE49-F238E27FC236}">
              <a16:creationId xmlns:a16="http://schemas.microsoft.com/office/drawing/2014/main" id="{3A610EC1-5375-4B5D-BEA5-B753218929D1}"/>
            </a:ext>
          </a:extLst>
        </xdr:cNvPr>
        <xdr:cNvSpPr/>
      </xdr:nvSpPr>
      <xdr:spPr>
        <a:xfrm>
          <a:off x="2095500" y="14992350"/>
          <a:ext cx="638175"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発送</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209550</xdr:colOff>
      <xdr:row>70</xdr:row>
      <xdr:rowOff>127000</xdr:rowOff>
    </xdr:from>
    <xdr:to>
      <xdr:col>7</xdr:col>
      <xdr:colOff>203200</xdr:colOff>
      <xdr:row>73</xdr:row>
      <xdr:rowOff>57150</xdr:rowOff>
    </xdr:to>
    <xdr:cxnSp macro="">
      <xdr:nvCxnSpPr>
        <xdr:cNvPr id="81" name="直線矢印コネクタ 80">
          <a:extLst>
            <a:ext uri="{FF2B5EF4-FFF2-40B4-BE49-F238E27FC236}">
              <a16:creationId xmlns:a16="http://schemas.microsoft.com/office/drawing/2014/main" id="{8E30D0AF-789E-46C3-8B67-D8B72080B7F2}"/>
            </a:ext>
          </a:extLst>
        </xdr:cNvPr>
        <xdr:cNvCxnSpPr/>
      </xdr:nvCxnSpPr>
      <xdr:spPr>
        <a:xfrm flipH="1" flipV="1">
          <a:off x="1619250" y="15078075"/>
          <a:ext cx="1047750" cy="50482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71</xdr:row>
      <xdr:rowOff>146050</xdr:rowOff>
    </xdr:from>
    <xdr:to>
      <xdr:col>6</xdr:col>
      <xdr:colOff>298450</xdr:colOff>
      <xdr:row>73</xdr:row>
      <xdr:rowOff>33338</xdr:rowOff>
    </xdr:to>
    <xdr:sp macro="" textlink="">
      <xdr:nvSpPr>
        <xdr:cNvPr id="82" name="正方形/長方形 81">
          <a:extLst>
            <a:ext uri="{FF2B5EF4-FFF2-40B4-BE49-F238E27FC236}">
              <a16:creationId xmlns:a16="http://schemas.microsoft.com/office/drawing/2014/main" id="{7CBF9323-3AFE-4918-AB29-BB2A74879D0A}"/>
            </a:ext>
          </a:extLst>
        </xdr:cNvPr>
        <xdr:cNvSpPr/>
      </xdr:nvSpPr>
      <xdr:spPr>
        <a:xfrm>
          <a:off x="1771650" y="15287625"/>
          <a:ext cx="638175"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支払い</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273050</xdr:colOff>
      <xdr:row>74</xdr:row>
      <xdr:rowOff>76200</xdr:rowOff>
    </xdr:from>
    <xdr:to>
      <xdr:col>21</xdr:col>
      <xdr:colOff>190500</xdr:colOff>
      <xdr:row>77</xdr:row>
      <xdr:rowOff>6350</xdr:rowOff>
    </xdr:to>
    <xdr:sp macro="" textlink="">
      <xdr:nvSpPr>
        <xdr:cNvPr id="83" name="正方形/長方形 82">
          <a:extLst>
            <a:ext uri="{FF2B5EF4-FFF2-40B4-BE49-F238E27FC236}">
              <a16:creationId xmlns:a16="http://schemas.microsoft.com/office/drawing/2014/main" id="{6238168C-6309-469E-8BDD-D76940CDD1A7}"/>
            </a:ext>
          </a:extLst>
        </xdr:cNvPr>
        <xdr:cNvSpPr/>
      </xdr:nvSpPr>
      <xdr:spPr>
        <a:xfrm>
          <a:off x="5562600" y="15792450"/>
          <a:ext cx="2028825" cy="5048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◎◎サービスプラットフォーム</a:t>
          </a:r>
          <a:endPar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（スマホアプリ）</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254000</xdr:colOff>
      <xdr:row>69</xdr:row>
      <xdr:rowOff>127000</xdr:rowOff>
    </xdr:from>
    <xdr:to>
      <xdr:col>21</xdr:col>
      <xdr:colOff>215900</xdr:colOff>
      <xdr:row>71</xdr:row>
      <xdr:rowOff>106000</xdr:rowOff>
    </xdr:to>
    <xdr:sp macro="" textlink="">
      <xdr:nvSpPr>
        <xdr:cNvPr id="84" name="正方形/長方形 83">
          <a:extLst>
            <a:ext uri="{FF2B5EF4-FFF2-40B4-BE49-F238E27FC236}">
              <a16:creationId xmlns:a16="http://schemas.microsoft.com/office/drawing/2014/main" id="{6F52DF26-DD66-40AA-A915-54B48D582A35}"/>
            </a:ext>
          </a:extLst>
        </xdr:cNvPr>
        <xdr:cNvSpPr/>
      </xdr:nvSpPr>
      <xdr:spPr>
        <a:xfrm>
          <a:off x="5543550" y="14887575"/>
          <a:ext cx="2076450"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自社</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17</xdr:col>
      <xdr:colOff>69850</xdr:colOff>
      <xdr:row>71</xdr:row>
      <xdr:rowOff>95250</xdr:rowOff>
    </xdr:from>
    <xdr:to>
      <xdr:col>17</xdr:col>
      <xdr:colOff>69850</xdr:colOff>
      <xdr:row>74</xdr:row>
      <xdr:rowOff>63750</xdr:rowOff>
    </xdr:to>
    <xdr:cxnSp macro="">
      <xdr:nvCxnSpPr>
        <xdr:cNvPr id="85" name="直線矢印コネクタ 84">
          <a:extLst>
            <a:ext uri="{FF2B5EF4-FFF2-40B4-BE49-F238E27FC236}">
              <a16:creationId xmlns:a16="http://schemas.microsoft.com/office/drawing/2014/main" id="{BBFDC276-E15D-4381-A1CE-FCA13A94542A}"/>
            </a:ext>
          </a:extLst>
        </xdr:cNvPr>
        <xdr:cNvCxnSpPr/>
      </xdr:nvCxnSpPr>
      <xdr:spPr>
        <a:xfrm flipH="1" flipV="1">
          <a:off x="6057900" y="15240000"/>
          <a:ext cx="0" cy="54317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xdr:colOff>
      <xdr:row>71</xdr:row>
      <xdr:rowOff>101600</xdr:rowOff>
    </xdr:from>
    <xdr:to>
      <xdr:col>20</xdr:col>
      <xdr:colOff>63500</xdr:colOff>
      <xdr:row>74</xdr:row>
      <xdr:rowOff>70100</xdr:rowOff>
    </xdr:to>
    <xdr:cxnSp macro="">
      <xdr:nvCxnSpPr>
        <xdr:cNvPr id="86" name="直線矢印コネクタ 85">
          <a:extLst>
            <a:ext uri="{FF2B5EF4-FFF2-40B4-BE49-F238E27FC236}">
              <a16:creationId xmlns:a16="http://schemas.microsoft.com/office/drawing/2014/main" id="{095C4DDF-FED3-44BA-9E9B-D12BA27A9DFA}"/>
            </a:ext>
          </a:extLst>
        </xdr:cNvPr>
        <xdr:cNvCxnSpPr/>
      </xdr:nvCxnSpPr>
      <xdr:spPr>
        <a:xfrm>
          <a:off x="7115175" y="15249525"/>
          <a:ext cx="0" cy="5336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72</xdr:row>
      <xdr:rowOff>38100</xdr:rowOff>
    </xdr:from>
    <xdr:to>
      <xdr:col>21</xdr:col>
      <xdr:colOff>177799</xdr:colOff>
      <xdr:row>73</xdr:row>
      <xdr:rowOff>115888</xdr:rowOff>
    </xdr:to>
    <xdr:sp macro="" textlink="">
      <xdr:nvSpPr>
        <xdr:cNvPr id="87" name="正方形/長方形 86">
          <a:extLst>
            <a:ext uri="{FF2B5EF4-FFF2-40B4-BE49-F238E27FC236}">
              <a16:creationId xmlns:a16="http://schemas.microsoft.com/office/drawing/2014/main" id="{5CA09294-0CE9-47F1-AF1E-1E0F0B4FA386}"/>
            </a:ext>
          </a:extLst>
        </xdr:cNvPr>
        <xdr:cNvSpPr/>
      </xdr:nvSpPr>
      <xdr:spPr>
        <a:xfrm>
          <a:off x="6696075" y="15373350"/>
          <a:ext cx="885824"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運営・管理</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260350</xdr:colOff>
      <xdr:row>72</xdr:row>
      <xdr:rowOff>82550</xdr:rowOff>
    </xdr:from>
    <xdr:to>
      <xdr:col>18</xdr:col>
      <xdr:colOff>177799</xdr:colOff>
      <xdr:row>73</xdr:row>
      <xdr:rowOff>160338</xdr:rowOff>
    </xdr:to>
    <xdr:sp macro="" textlink="">
      <xdr:nvSpPr>
        <xdr:cNvPr id="88" name="正方形/長方形 87">
          <a:extLst>
            <a:ext uri="{FF2B5EF4-FFF2-40B4-BE49-F238E27FC236}">
              <a16:creationId xmlns:a16="http://schemas.microsoft.com/office/drawing/2014/main" id="{DC1AE748-3891-4D2C-98FD-FC678E4AE73B}"/>
            </a:ext>
          </a:extLst>
        </xdr:cNvPr>
        <xdr:cNvSpPr/>
      </xdr:nvSpPr>
      <xdr:spPr>
        <a:xfrm>
          <a:off x="5543550" y="15420975"/>
          <a:ext cx="981074"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予約情報等</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11</xdr:col>
      <xdr:colOff>95250</xdr:colOff>
      <xdr:row>69</xdr:row>
      <xdr:rowOff>127000</xdr:rowOff>
    </xdr:from>
    <xdr:to>
      <xdr:col>13</xdr:col>
      <xdr:colOff>49483</xdr:colOff>
      <xdr:row>71</xdr:row>
      <xdr:rowOff>106000</xdr:rowOff>
    </xdr:to>
    <xdr:sp macro="" textlink="">
      <xdr:nvSpPr>
        <xdr:cNvPr id="89" name="正方形/長方形 88">
          <a:extLst>
            <a:ext uri="{FF2B5EF4-FFF2-40B4-BE49-F238E27FC236}">
              <a16:creationId xmlns:a16="http://schemas.microsoft.com/office/drawing/2014/main" id="{D3F67884-69A9-4F4A-8D90-A791145827EA}"/>
            </a:ext>
          </a:extLst>
        </xdr:cNvPr>
        <xdr:cNvSpPr/>
      </xdr:nvSpPr>
      <xdr:spPr>
        <a:xfrm>
          <a:off x="3971925" y="14887575"/>
          <a:ext cx="655908"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高齢者</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260350</xdr:colOff>
      <xdr:row>64</xdr:row>
      <xdr:rowOff>0</xdr:rowOff>
    </xdr:from>
    <xdr:to>
      <xdr:col>21</xdr:col>
      <xdr:colOff>177800</xdr:colOff>
      <xdr:row>66</xdr:row>
      <xdr:rowOff>120650</xdr:rowOff>
    </xdr:to>
    <xdr:sp macro="" textlink="">
      <xdr:nvSpPr>
        <xdr:cNvPr id="90" name="正方形/長方形 89">
          <a:extLst>
            <a:ext uri="{FF2B5EF4-FFF2-40B4-BE49-F238E27FC236}">
              <a16:creationId xmlns:a16="http://schemas.microsoft.com/office/drawing/2014/main" id="{97F70D07-114F-4D2E-9E02-B21E4EC80EF8}"/>
            </a:ext>
          </a:extLst>
        </xdr:cNvPr>
        <xdr:cNvSpPr/>
      </xdr:nvSpPr>
      <xdr:spPr>
        <a:xfrm>
          <a:off x="5543550" y="13811250"/>
          <a:ext cx="2038350" cy="5048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◎◎教室</a:t>
          </a:r>
          <a:endPar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（実店舗）</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196850</xdr:colOff>
      <xdr:row>66</xdr:row>
      <xdr:rowOff>133350</xdr:rowOff>
    </xdr:from>
    <xdr:to>
      <xdr:col>18</xdr:col>
      <xdr:colOff>196850</xdr:colOff>
      <xdr:row>69</xdr:row>
      <xdr:rowOff>101850</xdr:rowOff>
    </xdr:to>
    <xdr:cxnSp macro="">
      <xdr:nvCxnSpPr>
        <xdr:cNvPr id="91" name="直線矢印コネクタ 90">
          <a:extLst>
            <a:ext uri="{FF2B5EF4-FFF2-40B4-BE49-F238E27FC236}">
              <a16:creationId xmlns:a16="http://schemas.microsoft.com/office/drawing/2014/main" id="{36FB37E5-49DA-4AB7-A546-007CA7CABEFD}"/>
            </a:ext>
          </a:extLst>
        </xdr:cNvPr>
        <xdr:cNvCxnSpPr/>
      </xdr:nvCxnSpPr>
      <xdr:spPr>
        <a:xfrm flipH="1" flipV="1">
          <a:off x="6543675" y="14325600"/>
          <a:ext cx="0" cy="54317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107950</xdr:colOff>
      <xdr:row>67</xdr:row>
      <xdr:rowOff>95250</xdr:rowOff>
    </xdr:from>
    <xdr:to>
      <xdr:col>19</xdr:col>
      <xdr:colOff>285749</xdr:colOff>
      <xdr:row>68</xdr:row>
      <xdr:rowOff>173038</xdr:rowOff>
    </xdr:to>
    <xdr:sp macro="" textlink="">
      <xdr:nvSpPr>
        <xdr:cNvPr id="92" name="正方形/長方形 91">
          <a:extLst>
            <a:ext uri="{FF2B5EF4-FFF2-40B4-BE49-F238E27FC236}">
              <a16:creationId xmlns:a16="http://schemas.microsoft.com/office/drawing/2014/main" id="{8904ACDA-9BAD-4C3D-BA6D-1A7344250F21}"/>
            </a:ext>
          </a:extLst>
        </xdr:cNvPr>
        <xdr:cNvSpPr/>
      </xdr:nvSpPr>
      <xdr:spPr>
        <a:xfrm>
          <a:off x="6096000" y="14478000"/>
          <a:ext cx="885824"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運営・管理</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12</xdr:col>
      <xdr:colOff>203200</xdr:colOff>
      <xdr:row>64</xdr:row>
      <xdr:rowOff>117476</xdr:rowOff>
    </xdr:from>
    <xdr:to>
      <xdr:col>14</xdr:col>
      <xdr:colOff>285750</xdr:colOff>
      <xdr:row>68</xdr:row>
      <xdr:rowOff>31750</xdr:rowOff>
    </xdr:to>
    <xdr:cxnSp macro="">
      <xdr:nvCxnSpPr>
        <xdr:cNvPr id="93" name="直線矢印コネクタ 92">
          <a:extLst>
            <a:ext uri="{FF2B5EF4-FFF2-40B4-BE49-F238E27FC236}">
              <a16:creationId xmlns:a16="http://schemas.microsoft.com/office/drawing/2014/main" id="{AB199B21-365A-4B96-9CA0-190A5582A34D}"/>
            </a:ext>
          </a:extLst>
        </xdr:cNvPr>
        <xdr:cNvCxnSpPr/>
      </xdr:nvCxnSpPr>
      <xdr:spPr>
        <a:xfrm flipV="1">
          <a:off x="4429125" y="13931901"/>
          <a:ext cx="790575" cy="66992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317501</xdr:colOff>
      <xdr:row>65</xdr:row>
      <xdr:rowOff>114300</xdr:rowOff>
    </xdr:from>
    <xdr:to>
      <xdr:col>14</xdr:col>
      <xdr:colOff>95251</xdr:colOff>
      <xdr:row>67</xdr:row>
      <xdr:rowOff>1588</xdr:rowOff>
    </xdr:to>
    <xdr:sp macro="" textlink="">
      <xdr:nvSpPr>
        <xdr:cNvPr id="94" name="正方形/長方形 93">
          <a:extLst>
            <a:ext uri="{FF2B5EF4-FFF2-40B4-BE49-F238E27FC236}">
              <a16:creationId xmlns:a16="http://schemas.microsoft.com/office/drawing/2014/main" id="{85FC1C3B-4B5B-4837-BEAA-0C1BA7A48EBE}"/>
            </a:ext>
          </a:extLst>
        </xdr:cNvPr>
        <xdr:cNvSpPr/>
      </xdr:nvSpPr>
      <xdr:spPr>
        <a:xfrm>
          <a:off x="4543426" y="14116050"/>
          <a:ext cx="485775"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来所</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254000</xdr:colOff>
      <xdr:row>66</xdr:row>
      <xdr:rowOff>95250</xdr:rowOff>
    </xdr:from>
    <xdr:to>
      <xdr:col>15</xdr:col>
      <xdr:colOff>101600</xdr:colOff>
      <xdr:row>68</xdr:row>
      <xdr:rowOff>171450</xdr:rowOff>
    </xdr:to>
    <xdr:cxnSp macro="">
      <xdr:nvCxnSpPr>
        <xdr:cNvPr id="95" name="直線矢印コネクタ 94">
          <a:extLst>
            <a:ext uri="{FF2B5EF4-FFF2-40B4-BE49-F238E27FC236}">
              <a16:creationId xmlns:a16="http://schemas.microsoft.com/office/drawing/2014/main" id="{9B9C5A4F-5FC7-4175-B93A-0830467FFF37}"/>
            </a:ext>
          </a:extLst>
        </xdr:cNvPr>
        <xdr:cNvCxnSpPr/>
      </xdr:nvCxnSpPr>
      <xdr:spPr>
        <a:xfrm flipH="1">
          <a:off x="4838700" y="14287500"/>
          <a:ext cx="552450" cy="4572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82550</xdr:colOff>
      <xdr:row>66</xdr:row>
      <xdr:rowOff>158750</xdr:rowOff>
    </xdr:from>
    <xdr:to>
      <xdr:col>17</xdr:col>
      <xdr:colOff>31750</xdr:colOff>
      <xdr:row>68</xdr:row>
      <xdr:rowOff>46038</xdr:rowOff>
    </xdr:to>
    <xdr:sp macro="" textlink="">
      <xdr:nvSpPr>
        <xdr:cNvPr id="96" name="正方形/長方形 95">
          <a:extLst>
            <a:ext uri="{FF2B5EF4-FFF2-40B4-BE49-F238E27FC236}">
              <a16:creationId xmlns:a16="http://schemas.microsoft.com/office/drawing/2014/main" id="{2B8D46C9-96F1-4A0E-A9DC-ADD7F8964631}"/>
            </a:ext>
          </a:extLst>
        </xdr:cNvPr>
        <xdr:cNvSpPr/>
      </xdr:nvSpPr>
      <xdr:spPr>
        <a:xfrm>
          <a:off x="4667250" y="14354175"/>
          <a:ext cx="135255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〇〇サービス提供</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49482</xdr:colOff>
      <xdr:row>70</xdr:row>
      <xdr:rowOff>116500</xdr:rowOff>
    </xdr:from>
    <xdr:to>
      <xdr:col>15</xdr:col>
      <xdr:colOff>214982</xdr:colOff>
      <xdr:row>70</xdr:row>
      <xdr:rowOff>116500</xdr:rowOff>
    </xdr:to>
    <xdr:cxnSp macro="">
      <xdr:nvCxnSpPr>
        <xdr:cNvPr id="97" name="直線矢印コネクタ 96">
          <a:extLst>
            <a:ext uri="{FF2B5EF4-FFF2-40B4-BE49-F238E27FC236}">
              <a16:creationId xmlns:a16="http://schemas.microsoft.com/office/drawing/2014/main" id="{0BCA624B-29C4-45D7-930A-1D3A674CED92}"/>
            </a:ext>
          </a:extLst>
        </xdr:cNvPr>
        <xdr:cNvCxnSpPr>
          <a:stCxn id="89" idx="3"/>
        </xdr:cNvCxnSpPr>
      </xdr:nvCxnSpPr>
      <xdr:spPr>
        <a:xfrm>
          <a:off x="4627832" y="15070750"/>
          <a:ext cx="87670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133350</xdr:colOff>
      <xdr:row>69</xdr:row>
      <xdr:rowOff>88900</xdr:rowOff>
    </xdr:from>
    <xdr:to>
      <xdr:col>15</xdr:col>
      <xdr:colOff>69850</xdr:colOff>
      <xdr:row>71</xdr:row>
      <xdr:rowOff>184150</xdr:rowOff>
    </xdr:to>
    <xdr:sp macro="" textlink="">
      <xdr:nvSpPr>
        <xdr:cNvPr id="98" name="正方形/長方形 97">
          <a:extLst>
            <a:ext uri="{FF2B5EF4-FFF2-40B4-BE49-F238E27FC236}">
              <a16:creationId xmlns:a16="http://schemas.microsoft.com/office/drawing/2014/main" id="{830C7C83-81F7-4AE2-A5FE-49CE8C8E58B9}"/>
            </a:ext>
          </a:extLst>
        </xdr:cNvPr>
        <xdr:cNvSpPr/>
      </xdr:nvSpPr>
      <xdr:spPr>
        <a:xfrm>
          <a:off x="4714875" y="14849475"/>
          <a:ext cx="638175" cy="476250"/>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支払い</a:t>
          </a:r>
          <a:endPar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（月謝）</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12</xdr:col>
      <xdr:colOff>184150</xdr:colOff>
      <xdr:row>72</xdr:row>
      <xdr:rowOff>69850</xdr:rowOff>
    </xdr:from>
    <xdr:to>
      <xdr:col>15</xdr:col>
      <xdr:colOff>6350</xdr:colOff>
      <xdr:row>75</xdr:row>
      <xdr:rowOff>158750</xdr:rowOff>
    </xdr:to>
    <xdr:cxnSp macro="">
      <xdr:nvCxnSpPr>
        <xdr:cNvPr id="99" name="直線矢印コネクタ 98">
          <a:extLst>
            <a:ext uri="{FF2B5EF4-FFF2-40B4-BE49-F238E27FC236}">
              <a16:creationId xmlns:a16="http://schemas.microsoft.com/office/drawing/2014/main" id="{EDFAC77A-5981-4B07-89D7-3BBC24FC8DEE}"/>
            </a:ext>
          </a:extLst>
        </xdr:cNvPr>
        <xdr:cNvCxnSpPr/>
      </xdr:nvCxnSpPr>
      <xdr:spPr>
        <a:xfrm>
          <a:off x="4410075" y="15401925"/>
          <a:ext cx="885825" cy="6667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215901</xdr:colOff>
      <xdr:row>73</xdr:row>
      <xdr:rowOff>0</xdr:rowOff>
    </xdr:from>
    <xdr:to>
      <xdr:col>13</xdr:col>
      <xdr:colOff>342901</xdr:colOff>
      <xdr:row>74</xdr:row>
      <xdr:rowOff>77788</xdr:rowOff>
    </xdr:to>
    <xdr:sp macro="" textlink="">
      <xdr:nvSpPr>
        <xdr:cNvPr id="100" name="正方形/長方形 99">
          <a:extLst>
            <a:ext uri="{FF2B5EF4-FFF2-40B4-BE49-F238E27FC236}">
              <a16:creationId xmlns:a16="http://schemas.microsoft.com/office/drawing/2014/main" id="{F0842990-8F48-44C3-BC70-E9C5566EB2A6}"/>
            </a:ext>
          </a:extLst>
        </xdr:cNvPr>
        <xdr:cNvSpPr/>
      </xdr:nvSpPr>
      <xdr:spPr>
        <a:xfrm>
          <a:off x="4448176" y="15525750"/>
          <a:ext cx="47625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予約</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19</xdr:col>
      <xdr:colOff>49739</xdr:colOff>
      <xdr:row>22</xdr:row>
      <xdr:rowOff>363802</xdr:rowOff>
    </xdr:from>
    <xdr:ext cx="2880000" cy="1926168"/>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157453" y="12229231"/>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55557</xdr:colOff>
      <xdr:row>1</xdr:row>
      <xdr:rowOff>2963593</xdr:rowOff>
    </xdr:from>
    <xdr:ext cx="5648237" cy="2843086"/>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2706998" y="3221328"/>
          <a:ext cx="5648237" cy="2843086"/>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〇就労高齢者の身体的負担を軽減する装着型アシストスーツの開発</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〇就労高齢者（●●代）の平均体重〇〇</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kg</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を就業時間内（●時間）支えることができる機能。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→協力会社で働く高齢者（●●代）■■名を対象に試作品のモニタリングを行う。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（達成目標①：性能）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〇認定機関〇〇の基準において、耐荷重〇〇</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kg</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以上の評価を得る。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→試験機関〇〇の</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テストを実施する。</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■■機能について、★判定以上の評価を受けられれば目標達成とする。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54433</xdr:colOff>
      <xdr:row>1</xdr:row>
      <xdr:rowOff>1736998</xdr:rowOff>
    </xdr:from>
    <xdr:to>
      <xdr:col>19</xdr:col>
      <xdr:colOff>387428</xdr:colOff>
      <xdr:row>1</xdr:row>
      <xdr:rowOff>1742760</xdr:rowOff>
    </xdr:to>
    <xdr:cxnSp macro="">
      <xdr:nvCxnSpPr>
        <xdr:cNvPr id="12" name="直線矢印コネクタ 11">
          <a:extLst>
            <a:ext uri="{FF2B5EF4-FFF2-40B4-BE49-F238E27FC236}">
              <a16:creationId xmlns:a16="http://schemas.microsoft.com/office/drawing/2014/main" id="{00000000-0008-0000-0700-00000C000000}"/>
            </a:ext>
          </a:extLst>
        </xdr:cNvPr>
        <xdr:cNvCxnSpPr/>
      </xdr:nvCxnSpPr>
      <xdr:spPr>
        <a:xfrm flipH="1">
          <a:off x="8499933" y="1990998"/>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77377</xdr:colOff>
      <xdr:row>1</xdr:row>
      <xdr:rowOff>1324435</xdr:rowOff>
    </xdr:from>
    <xdr:ext cx="3799521" cy="825867"/>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9185091" y="1578435"/>
          <a:ext cx="3799521"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・機能は、目標のうち数値で表現できないもの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・性能は、数値で表現できるもの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・目標は、確認方法と切り分けて、簡潔に記入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目標１は必ず設定</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70308</xdr:colOff>
      <xdr:row>10</xdr:row>
      <xdr:rowOff>371747</xdr:rowOff>
    </xdr:from>
    <xdr:to>
      <xdr:col>19</xdr:col>
      <xdr:colOff>403303</xdr:colOff>
      <xdr:row>10</xdr:row>
      <xdr:rowOff>377509</xdr:rowOff>
    </xdr:to>
    <xdr:cxnSp macro="">
      <xdr:nvCxnSpPr>
        <xdr:cNvPr id="14" name="直線矢印コネクタ 13">
          <a:extLst>
            <a:ext uri="{FF2B5EF4-FFF2-40B4-BE49-F238E27FC236}">
              <a16:creationId xmlns:a16="http://schemas.microsoft.com/office/drawing/2014/main" id="{00000000-0008-0000-0700-00000E000000}"/>
            </a:ext>
          </a:extLst>
        </xdr:cNvPr>
        <xdr:cNvCxnSpPr/>
      </xdr:nvCxnSpPr>
      <xdr:spPr>
        <a:xfrm flipH="1">
          <a:off x="8515808" y="7665176"/>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9</xdr:row>
      <xdr:rowOff>323972</xdr:rowOff>
    </xdr:from>
    <xdr:ext cx="3617686" cy="825867"/>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9178013" y="7236401"/>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証明文書は、達成目標を証明する文書に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648915</xdr:colOff>
      <xdr:row>1</xdr:row>
      <xdr:rowOff>3341500</xdr:rowOff>
    </xdr:from>
    <xdr:to>
      <xdr:col>14</xdr:col>
      <xdr:colOff>687581</xdr:colOff>
      <xdr:row>3</xdr:row>
      <xdr:rowOff>100853</xdr:rowOff>
    </xdr:to>
    <xdr:sp macro="" textlink="">
      <xdr:nvSpPr>
        <xdr:cNvPr id="5" name="正方形/長方形 4">
          <a:extLst>
            <a:ext uri="{FF2B5EF4-FFF2-40B4-BE49-F238E27FC236}">
              <a16:creationId xmlns:a16="http://schemas.microsoft.com/office/drawing/2014/main" id="{A315BC5D-5EED-4D46-9C08-9600D90D0993}"/>
            </a:ext>
          </a:extLst>
        </xdr:cNvPr>
        <xdr:cNvSpPr/>
      </xdr:nvSpPr>
      <xdr:spPr>
        <a:xfrm>
          <a:off x="3607268" y="3599235"/>
          <a:ext cx="6291548" cy="871912"/>
        </a:xfrm>
        <a:prstGeom prst="rect">
          <a:avLst/>
        </a:prstGeom>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800" b="0">
              <a:solidFill>
                <a:srgbClr val="FF0000"/>
              </a:solidFill>
              <a:effectLst/>
              <a:latin typeface="HGSｺﾞｼｯｸE" panose="020B0900000000000000" pitchFamily="50" charset="-128"/>
              <a:ea typeface="HGSｺﾞｼｯｸE" panose="020B0900000000000000" pitchFamily="50" charset="-128"/>
              <a:cs typeface="+mn-cs"/>
            </a:rPr>
            <a:t>「サービスの開発・改良」</a:t>
          </a:r>
          <a:endParaRPr lang="en-US" altLang="ja-JP" sz="1800" b="0">
            <a:solidFill>
              <a:srgbClr val="FF0000"/>
            </a:solidFill>
            <a:effectLst/>
            <a:latin typeface="HGSｺﾞｼｯｸE" panose="020B0900000000000000" pitchFamily="50" charset="-128"/>
            <a:ea typeface="HGSｺﾞｼｯｸE" panose="020B0900000000000000" pitchFamily="50" charset="-128"/>
            <a:cs typeface="+mn-cs"/>
          </a:endParaRPr>
        </a:p>
        <a:p>
          <a:pPr algn="ctr"/>
          <a:r>
            <a:rPr lang="ja-JP" altLang="en-US" sz="1800" b="0">
              <a:solidFill>
                <a:srgbClr val="FF0000"/>
              </a:solidFill>
              <a:effectLst/>
              <a:latin typeface="HGSｺﾞｼｯｸE" panose="020B0900000000000000" pitchFamily="50" charset="-128"/>
              <a:ea typeface="HGSｺﾞｼｯｸE" panose="020B0900000000000000" pitchFamily="50" charset="-128"/>
              <a:cs typeface="+mn-cs"/>
            </a:rPr>
            <a:t>を行う場合、本シートの作成は不要です</a:t>
          </a:r>
          <a:endParaRPr lang="en-US" altLang="ja-JP" sz="1800" b="0">
            <a:solidFill>
              <a:srgbClr val="FF0000"/>
            </a:solidFill>
            <a:effectLst/>
            <a:latin typeface="HGSｺﾞｼｯｸE" panose="020B0900000000000000" pitchFamily="50" charset="-128"/>
            <a:ea typeface="HGSｺﾞｼｯｸE" panose="020B0900000000000000" pitchFamily="50" charset="-128"/>
            <a:cs typeface="+mn-cs"/>
          </a:endParaRPr>
        </a:p>
      </xdr:txBody>
    </xdr:sp>
    <xdr:clientData/>
  </xdr:twoCellAnchor>
  <xdr:twoCellAnchor editAs="oneCell">
    <xdr:from>
      <xdr:col>2</xdr:col>
      <xdr:colOff>448236</xdr:colOff>
      <xdr:row>12</xdr:row>
      <xdr:rowOff>302559</xdr:rowOff>
    </xdr:from>
    <xdr:to>
      <xdr:col>16</xdr:col>
      <xdr:colOff>350870</xdr:colOff>
      <xdr:row>17</xdr:row>
      <xdr:rowOff>74104</xdr:rowOff>
    </xdr:to>
    <xdr:pic>
      <xdr:nvPicPr>
        <xdr:cNvPr id="4" name="図 3">
          <a:extLst>
            <a:ext uri="{FF2B5EF4-FFF2-40B4-BE49-F238E27FC236}">
              <a16:creationId xmlns:a16="http://schemas.microsoft.com/office/drawing/2014/main" id="{DC6EF446-9A06-4594-371B-F740A42A9990}"/>
            </a:ext>
          </a:extLst>
        </xdr:cNvPr>
        <xdr:cNvPicPr>
          <a:picLocks noChangeAspect="1"/>
        </xdr:cNvPicPr>
      </xdr:nvPicPr>
      <xdr:blipFill>
        <a:blip xmlns:r="http://schemas.openxmlformats.org/officeDocument/2006/relationships" r:embed="rId1"/>
        <a:stretch>
          <a:fillRect/>
        </a:stretch>
      </xdr:blipFill>
      <xdr:spPr>
        <a:xfrm>
          <a:off x="1322295" y="8359588"/>
          <a:ext cx="9629340" cy="16765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23</xdr:col>
      <xdr:colOff>4993</xdr:colOff>
      <xdr:row>1</xdr:row>
      <xdr:rowOff>0</xdr:rowOff>
    </xdr:from>
    <xdr:ext cx="4610099" cy="825867"/>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7942493" y="317500"/>
          <a:ext cx="4610099"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8</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達成目標」に記載した目標を達成するために、</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a:t>
          </a:r>
          <a:r>
            <a:rPr kumimoji="1" lang="ja-JP" altLang="en-US" sz="1100" b="1" u="sng">
              <a:solidFill>
                <a:schemeClr val="dk1"/>
              </a:solidFill>
              <a:effectLst/>
              <a:latin typeface="ＭＳ Ｐゴシック" panose="020B0600070205080204" pitchFamily="50" charset="-128"/>
              <a:ea typeface="ＭＳ Ｐゴシック" panose="020B0600070205080204" pitchFamily="50" charset="-128"/>
              <a:cs typeface="+mn-cs"/>
            </a:rPr>
            <a:t>又は改良</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上想定される技術的課題とその解決方法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0</xdr:colOff>
      <xdr:row>15</xdr:row>
      <xdr:rowOff>342675</xdr:rowOff>
    </xdr:from>
    <xdr:ext cx="2376000" cy="1926168"/>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7937500" y="57401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222250</xdr:colOff>
      <xdr:row>4</xdr:row>
      <xdr:rowOff>190500</xdr:rowOff>
    </xdr:from>
    <xdr:to>
      <xdr:col>18</xdr:col>
      <xdr:colOff>47625</xdr:colOff>
      <xdr:row>7</xdr:row>
      <xdr:rowOff>222250</xdr:rowOff>
    </xdr:to>
    <xdr:sp macro="" textlink="">
      <xdr:nvSpPr>
        <xdr:cNvPr id="2" name="正方形/長方形 1">
          <a:extLst>
            <a:ext uri="{FF2B5EF4-FFF2-40B4-BE49-F238E27FC236}">
              <a16:creationId xmlns:a16="http://schemas.microsoft.com/office/drawing/2014/main" id="{18B521AC-C422-4D19-B665-50882294B8D9}"/>
            </a:ext>
          </a:extLst>
        </xdr:cNvPr>
        <xdr:cNvSpPr/>
      </xdr:nvSpPr>
      <xdr:spPr>
        <a:xfrm>
          <a:off x="1609725" y="1590675"/>
          <a:ext cx="4359275" cy="1171575"/>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latin typeface="HGPｺﾞｼｯｸE" panose="020B0900000000000000" pitchFamily="50" charset="-128"/>
              <a:ea typeface="HGPｺﾞｼｯｸE" panose="020B0900000000000000" pitchFamily="50" charset="-128"/>
            </a:rPr>
            <a:t>「</a:t>
          </a:r>
          <a:r>
            <a:rPr kumimoji="1" lang="en-US" altLang="ja-JP" sz="1200" b="0">
              <a:solidFill>
                <a:srgbClr val="FF0000"/>
              </a:solidFill>
              <a:latin typeface="HGPｺﾞｼｯｸE" panose="020B0900000000000000" pitchFamily="50" charset="-128"/>
              <a:ea typeface="HGPｺﾞｼｯｸE" panose="020B0900000000000000" pitchFamily="50" charset="-128"/>
            </a:rPr>
            <a:t>2-3</a:t>
          </a:r>
          <a:r>
            <a:rPr kumimoji="1" lang="ja-JP" altLang="en-US" sz="1200" b="0">
              <a:solidFill>
                <a:srgbClr val="FF0000"/>
              </a:solidFill>
              <a:latin typeface="HGPｺﾞｼｯｸE" panose="020B0900000000000000" pitchFamily="50" charset="-128"/>
              <a:ea typeface="HGPｺﾞｼｯｸE" panose="020B0900000000000000" pitchFamily="50" charset="-128"/>
            </a:rPr>
            <a:t>．達成目標」に記載した目標を達成するために、</a:t>
          </a:r>
          <a:r>
            <a:rPr kumimoji="1" lang="ja-JP" altLang="en-US" sz="1200" b="0" u="sng">
              <a:solidFill>
                <a:srgbClr val="FF0000"/>
              </a:solidFill>
              <a:latin typeface="HGPｺﾞｼｯｸE" panose="020B0900000000000000" pitchFamily="50" charset="-128"/>
              <a:ea typeface="HGPｺﾞｼｯｸE" panose="020B0900000000000000" pitchFamily="50" charset="-128"/>
            </a:rPr>
            <a:t>開発又は改良上想定される技術的課題とその解決方法</a:t>
          </a:r>
          <a:r>
            <a:rPr kumimoji="1" lang="ja-JP" altLang="en-US" sz="1200" b="0">
              <a:solidFill>
                <a:srgbClr val="FF0000"/>
              </a:solidFill>
              <a:latin typeface="HGPｺﾞｼｯｸE" panose="020B0900000000000000" pitchFamily="50" charset="-128"/>
              <a:ea typeface="HGPｺﾞｼｯｸE" panose="020B0900000000000000" pitchFamily="50" charset="-128"/>
            </a:rPr>
            <a:t>について記入</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a:p>
          <a:pPr algn="l"/>
          <a:r>
            <a:rPr kumimoji="1" lang="en-US" altLang="ja-JP" sz="1200" b="0">
              <a:solidFill>
                <a:srgbClr val="FF0000"/>
              </a:solidFill>
              <a:latin typeface="HGPｺﾞｼｯｸE" panose="020B0900000000000000" pitchFamily="50" charset="-128"/>
              <a:ea typeface="HGPｺﾞｼｯｸE" panose="020B0900000000000000" pitchFamily="50" charset="-128"/>
            </a:rPr>
            <a:t>※</a:t>
          </a:r>
          <a:r>
            <a:rPr kumimoji="1" lang="ja-JP" altLang="en-US" sz="1200" b="0">
              <a:solidFill>
                <a:srgbClr val="FF0000"/>
              </a:solidFill>
              <a:latin typeface="HGPｺﾞｼｯｸE" panose="020B0900000000000000" pitchFamily="50" charset="-128"/>
              <a:ea typeface="HGPｺﾞｼｯｸE" panose="020B0900000000000000" pitchFamily="50" charset="-128"/>
            </a:rPr>
            <a:t>課題が複数ある場合には、箇条書きで記入してください</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テーブル61024" displayName="テーブル61024" ref="A19:G24" totalsRowShown="0" headerRowDxfId="299" dataDxfId="298">
  <tableColumns count="7">
    <tableColumn id="1" xr3:uid="{00000000-0010-0000-0000-000001000000}" name="申請_x000a_年度" dataDxfId="297"/>
    <tableColumn id="2" xr3:uid="{00000000-0010-0000-0000-000002000000}" name="申 請 先" dataDxfId="296"/>
    <tableColumn id="3" xr3:uid="{00000000-0010-0000-0000-000003000000}" name="助 成 事 業 名" dataDxfId="295"/>
    <tableColumn id="4" xr3:uid="{00000000-0010-0000-0000-000004000000}" name="申 請 テ ー マ" dataDxfId="294"/>
    <tableColumn id="5" xr3:uid="{00000000-0010-0000-0000-000005000000}" name="助成金額（円）" dataDxfId="293" dataCellStyle="桁区切り"/>
    <tableColumn id="6" xr3:uid="{00000000-0010-0000-0000-000006000000}" name="本申請との_x000a_経費の重複" dataDxfId="292"/>
    <tableColumn id="7" xr3:uid="{00000000-0010-0000-0000-000007000000}" name="本申請との_x000a_内容の重複" dataDxfId="291"/>
  </tableColumns>
  <tableStyleInfo name="テーブル スタイル 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原材料・副資材費1521" displayName="原材料・副資材費1521" ref="A9:I27" totalsRowCount="1" headerRowDxfId="141" dataDxfId="140" totalsRowDxfId="139" dataCellStyle="標準 2">
  <tableColumns count="9">
    <tableColumn id="1" xr3:uid="{00000000-0010-0000-0900-000001000000}" name="経費_x000a_番号" dataDxfId="138" totalsRowDxfId="137" dataCellStyle="標準 2">
      <calculatedColumnFormula>ROW()-4</calculatedColumnFormula>
    </tableColumn>
    <tableColumn id="2" xr3:uid="{00000000-0010-0000-0900-000002000000}" name="内容" dataDxfId="136" totalsRowDxfId="135" dataCellStyle="標準 2"/>
    <tableColumn id="5" xr3:uid="{00000000-0010-0000-0900-000005000000}" name="数量_x000a_(A)" dataDxfId="134" totalsRowDxfId="133" dataCellStyle="桁区切り"/>
    <tableColumn id="10" xr3:uid="{00000000-0010-0000-0900-00000A000000}" name="単位" dataDxfId="132" totalsRowDxfId="131" dataCellStyle="桁区切り"/>
    <tableColumn id="6" xr3:uid="{00000000-0010-0000-0900-000006000000}" name="単価_x000a_（税抜）_x000a_(B)" totalsRowLabel="計" dataDxfId="130" totalsRowDxfId="129" dataCellStyle="桁区切り"/>
    <tableColumn id="7" xr3:uid="{00000000-0010-0000-0900-000007000000}" name="助成対象経費_x000a_（税抜）_x000a_(A)×(B)" totalsRowFunction="sum" dataDxfId="128" totalsRowDxfId="127" dataCellStyle="桁区切り"/>
    <tableColumn id="8" xr3:uid="{00000000-0010-0000-0900-000008000000}" name="助成事業に_x000a_要する経費_x000a_（税込）" totalsRowFunction="sum" dataDxfId="126" totalsRowDxfId="125" dataCellStyle="桁区切り"/>
    <tableColumn id="9" xr3:uid="{00000000-0010-0000-0900-000009000000}" name="依頼先事業者名" dataDxfId="124" totalsRowDxfId="123" dataCellStyle="標準 2"/>
    <tableColumn id="12" xr3:uid="{00000000-0010-0000-0900-00000C000000}" name="列1" dataDxfId="122" totalsRowDxfId="121" dataCellStyle="標準 2">
      <calculatedColumnFormula>IF(OR(
      AND(B10="",C10="",D10="",E10="",H10=""),
      AND(B10&lt;&gt;"",C10&lt;&gt;"",D10&lt;&gt;"",E10&lt;&gt;"",H10&lt;&gt;"")),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機械装置・工具器具費1523" displayName="機械装置・工具器具費1523" ref="A7:L25" totalsRowCount="1" headerRowDxfId="120" dataDxfId="119" totalsRowDxfId="118" dataCellStyle="標準 2">
  <tableColumns count="12">
    <tableColumn id="1" xr3:uid="{00000000-0010-0000-0A00-000001000000}" name="経費_x000a_番号" dataDxfId="117" totalsRowDxfId="116" dataCellStyle="標準 2">
      <calculatedColumnFormula>ROW()-7</calculatedColumnFormula>
    </tableColumn>
    <tableColumn id="2" xr3:uid="{00000000-0010-0000-0A00-000002000000}" name="品　名" dataDxfId="115" totalsRowDxfId="114" dataCellStyle="標準 2"/>
    <tableColumn id="4" xr3:uid="{00000000-0010-0000-0A00-000004000000}" name="用　途" dataDxfId="113" totalsRowDxfId="112" dataCellStyle="標準 2"/>
    <tableColumn id="10" xr3:uid="{00000000-0010-0000-0A00-00000A000000}" name="調達_x000a_方法" dataDxfId="111" totalsRowDxfId="110" dataCellStyle="標準 2"/>
    <tableColumn id="3" xr3:uid="{00000000-0010-0000-0A00-000003000000}" name="ﾘｰｽ・_x000a_ﾚﾝﾀﾙ_x000a_期間（月）" dataDxfId="109" totalsRowDxfId="108"/>
    <tableColumn id="5" xr3:uid="{00000000-0010-0000-0A00-000005000000}" name="数量_x000a_(A)" dataDxfId="107" totalsRowDxfId="106" dataCellStyle="桁区切り"/>
    <tableColumn id="13" xr3:uid="{00000000-0010-0000-0A00-00000D000000}" name="単位" dataDxfId="105" totalsRowDxfId="104" dataCellStyle="桁区切り"/>
    <tableColumn id="6" xr3:uid="{00000000-0010-0000-0A00-000006000000}" name="購入単価_x000a_又は_x000a_ﾘｰｽ･ﾚﾝﾀﾙ料_x000a_合計（税抜）_x000a_(B)" totalsRowLabel="計" dataDxfId="103" totalsRowDxfId="102" dataCellStyle="桁区切り"/>
    <tableColumn id="7" xr3:uid="{00000000-0010-0000-0A00-000007000000}" name="助成対象_x000a_経費_x000a_（税抜）_x000a_(A)×(B）" totalsRowFunction="sum" dataDxfId="101" totalsRowDxfId="100" dataCellStyle="桁区切り"/>
    <tableColumn id="8" xr3:uid="{00000000-0010-0000-0A00-000008000000}" name="助成事業に_x000a_要する経費_x000a_（税込）" totalsRowFunction="sum" dataDxfId="99" totalsRowDxfId="98" dataCellStyle="桁区切り"/>
    <tableColumn id="9" xr3:uid="{00000000-0010-0000-0A00-000009000000}" name="購入先又は_x000a_ﾘｰｽ･ﾚﾝﾀﾙ先_x000a_事業者名" dataDxfId="97" totalsRowDxfId="96" dataCellStyle="標準 2"/>
    <tableColumn id="12" xr3:uid="{00000000-0010-0000-0A00-00000C000000}" name="列1" dataDxfId="95" totalsRowDxfId="94" dataCellStyle="標準 2">
      <calculatedColumnFormula>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委託163" displayName="委託163" ref="A6:I8" totalsRowCount="1" headerRowDxfId="93" dataDxfId="92" totalsRowDxfId="91" dataCellStyle="標準 2">
  <tableColumns count="9">
    <tableColumn id="1" xr3:uid="{00000000-0010-0000-0B00-000001000000}" name="経費_x000a_番号" dataDxfId="90" totalsRowDxfId="89" dataCellStyle="標準 2">
      <calculatedColumnFormula>ROW()-6</calculatedColumnFormula>
    </tableColumn>
    <tableColumn id="2" xr3:uid="{00000000-0010-0000-0B00-000002000000}" name="名称" dataDxfId="88" totalsRowDxfId="87" dataCellStyle="標準 2"/>
    <tableColumn id="4" xr3:uid="{00000000-0010-0000-0B00-000004000000}" name="月額家賃_x000a_（税抜）_x000a_(A)" dataDxfId="86" totalsRowDxfId="85" dataCellStyle="桁区切り"/>
    <tableColumn id="6" xr3:uid="{00000000-0010-0000-0B00-000006000000}" name="工事期間_x000a_（月）" dataDxfId="84" totalsRowDxfId="83" dataCellStyle="桁区切り"/>
    <tableColumn id="10" xr3:uid="{00000000-0010-0000-0B00-00000A000000}" name="交付申請する月数_x000a_(B)" totalsRowLabel="計" dataDxfId="82" totalsRowDxfId="81" dataCellStyle="桁区切り"/>
    <tableColumn id="7" xr3:uid="{00000000-0010-0000-0B00-000007000000}" name="助成対象経費_x000a_（税抜）_x000a_(A)×(B）" totalsRowFunction="sum" dataDxfId="80" totalsRowDxfId="79" dataCellStyle="桁区切り"/>
    <tableColumn id="8" xr3:uid="{00000000-0010-0000-0B00-000008000000}" name="助成事業に_x000a_要する経費_x000a_（税込）" totalsRowFunction="sum" dataDxfId="78" totalsRowDxfId="77" dataCellStyle="桁区切り"/>
    <tableColumn id="9" xr3:uid="{00000000-0010-0000-0B00-000009000000}" name="物件所有者_x000a_（賃貸の場合は貸主）" dataDxfId="76" totalsRowDxfId="75" dataCellStyle="標準 2"/>
    <tableColumn id="12" xr3:uid="{00000000-0010-0000-0B00-00000C000000}" name="列1" dataDxfId="74" totalsRowDxfId="73" dataCellStyle="標準 2">
      <calculatedColumnFormula>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委託費11106" displayName="委託費11106" ref="A5:I23" totalsRowCount="1" headerRowDxfId="72" dataDxfId="71" totalsRowDxfId="70" dataCellStyle="標準 2">
  <tableColumns count="9">
    <tableColumn id="1" xr3:uid="{00000000-0010-0000-0C00-000001000000}" name="経費_x000a_番号" dataDxfId="69" totalsRowDxfId="68" dataCellStyle="標準 2">
      <calculatedColumnFormula>ROW()-5</calculatedColumnFormula>
    </tableColumn>
    <tableColumn id="2" xr3:uid="{00000000-0010-0000-0C00-000002000000}" name="委託内容" dataDxfId="67" totalsRowDxfId="66" dataCellStyle="標準 2"/>
    <tableColumn id="4" xr3:uid="{00000000-0010-0000-0C00-000004000000}" name="数量_x000a_(A)" dataDxfId="65" totalsRowDxfId="64" dataCellStyle="桁区切り"/>
    <tableColumn id="6" xr3:uid="{00000000-0010-0000-0C00-000006000000}" name="単位" dataDxfId="63" totalsRowDxfId="62" dataCellStyle="桁区切り"/>
    <tableColumn id="10" xr3:uid="{00000000-0010-0000-0C00-00000A000000}" name="単価_x000a_（税抜）_x000a_(B)" totalsRowLabel="計" dataDxfId="61" totalsRowDxfId="60" dataCellStyle="桁区切り"/>
    <tableColumn id="7" xr3:uid="{00000000-0010-0000-0C00-000007000000}" name="助成対象経費_x000a_（税抜）_x000a_(A)×(B）" totalsRowFunction="sum" dataDxfId="59" totalsRowDxfId="58" dataCellStyle="桁区切り"/>
    <tableColumn id="8" xr3:uid="{00000000-0010-0000-0C00-000008000000}" name="助成事業に_x000a_要する経費_x000a_（税込）" totalsRowFunction="sum" dataDxfId="57" totalsRowDxfId="56" dataCellStyle="桁区切り"/>
    <tableColumn id="9" xr3:uid="{00000000-0010-0000-0C00-000009000000}" name="委託先事業者名／_x000a_専門家所属・氏名   " dataDxfId="55" totalsRowDxfId="54" dataCellStyle="標準 2"/>
    <tableColumn id="12" xr3:uid="{00000000-0010-0000-0C00-00000C000000}" name="列1" dataDxfId="53" totalsRowDxfId="52" dataCellStyle="標準 2"/>
  </tableColumns>
  <tableStyleInfo name="テーブル スタイル 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6101235" displayName="テーブル6101235" ref="A27:G32" totalsRowShown="0" headerRowDxfId="290" dataDxfId="289">
  <tableColumns count="7">
    <tableColumn id="1" xr3:uid="{00000000-0010-0000-0100-000001000000}" name="申請_x000a_年度" dataDxfId="288"/>
    <tableColumn id="2" xr3:uid="{00000000-0010-0000-0100-000002000000}" name="申 請 先" dataDxfId="287"/>
    <tableColumn id="3" xr3:uid="{00000000-0010-0000-0100-000003000000}" name="助 成 事 業 名" dataDxfId="286"/>
    <tableColumn id="4" xr3:uid="{00000000-0010-0000-0100-000004000000}" name="申 請 テ ー マ" dataDxfId="285"/>
    <tableColumn id="5" xr3:uid="{00000000-0010-0000-0100-000005000000}" name="助成金額（円）" dataDxfId="284" dataCellStyle="桁区切り"/>
    <tableColumn id="6" xr3:uid="{00000000-0010-0000-0100-000006000000}" name="本申請との_x000a_経費の重複" dataDxfId="283"/>
    <tableColumn id="7" xr3:uid="{00000000-0010-0000-0100-000007000000}" name="本申請との_x000a_内容の重複" dataDxfId="282"/>
  </tableColumns>
  <tableStyleInfo name="テーブル スタイル 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テーブル17" displayName="テーブル17" ref="A4:G16" totalsRowShown="0" headerRowDxfId="281" dataDxfId="279" headerRowBorderDxfId="280" tableBorderDxfId="278" totalsRowBorderDxfId="277">
  <tableColumns count="7">
    <tableColumn id="8" xr3:uid="{00000000-0010-0000-0200-000008000000}" name="No." dataDxfId="276">
      <calculatedColumnFormula>ROW()-ROW(テーブル17[[#Headers],[No.]])</calculatedColumnFormula>
    </tableColumn>
    <tableColumn id="1" xr3:uid="{00000000-0010-0000-0200-000001000000}" name="氏　　　名" dataDxfId="275" totalsRowDxfId="274"/>
    <tableColumn id="2" xr3:uid="{00000000-0010-0000-0200-000002000000}" name="役　員" dataDxfId="273" totalsRowDxfId="272"/>
    <tableColumn id="3" xr3:uid="{00000000-0010-0000-0200-000003000000}" name="株　主" dataDxfId="271" totalsRowDxfId="270"/>
    <tableColumn id="4" xr3:uid="{00000000-0010-0000-0200-000004000000}" name="役職／申請事業者_x000a_との関係又は職業" dataDxfId="269" totalsRowDxfId="268"/>
    <tableColumn id="5" xr3:uid="{00000000-0010-0000-0200-000005000000}" name="持ち株数" dataDxfId="267" totalsRowDxfId="266" dataCellStyle="桁区切り"/>
    <tableColumn id="6" xr3:uid="{00000000-0010-0000-0200-000006000000}" name="持ち株比率" dataDxfId="265"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原材料・副資材費11" displayName="原材料・副資材費11" ref="A8:K26" totalsRowCount="1" headerRowDxfId="264" dataDxfId="263" totalsRowDxfId="262" dataCellStyle="標準 2">
  <tableColumns count="11">
    <tableColumn id="1" xr3:uid="{00000000-0010-0000-0300-000001000000}" name="経費_x000a_番号" dataDxfId="261" totalsRowDxfId="260" dataCellStyle="標準 2">
      <calculatedColumnFormula>ROW()-8</calculatedColumnFormula>
    </tableColumn>
    <tableColumn id="2" xr3:uid="{00000000-0010-0000-0300-000002000000}" name="品　名" dataDxfId="259" totalsRowDxfId="258" dataCellStyle="標準 2"/>
    <tableColumn id="3" xr3:uid="{00000000-0010-0000-0300-000003000000}" name="仕　様" dataDxfId="257" totalsRowDxfId="256" dataCellStyle="標準 2"/>
    <tableColumn id="4" xr3:uid="{00000000-0010-0000-0300-000004000000}" name="用　途" dataDxfId="255" totalsRowDxfId="254" dataCellStyle="標準 2"/>
    <tableColumn id="5" xr3:uid="{00000000-0010-0000-0300-000005000000}" name="数量_x000a_(A)" dataDxfId="253" totalsRowDxfId="252" dataCellStyle="桁区切り"/>
    <tableColumn id="10" xr3:uid="{00000000-0010-0000-0300-00000A000000}" name="単位" dataDxfId="251" totalsRowDxfId="250" dataCellStyle="桁区切り"/>
    <tableColumn id="6" xr3:uid="{00000000-0010-0000-0300-000006000000}" name="単価_x000a_（税抜）_x000a_(B)" totalsRowLabel="計" dataDxfId="249" totalsRowDxfId="248" dataCellStyle="桁区切り"/>
    <tableColumn id="7" xr3:uid="{00000000-0010-0000-0300-000007000000}" name="助成対象経費_x000a_（税抜）_x000a_(A)×(B)" totalsRowFunction="sum" dataDxfId="247" totalsRowDxfId="246" dataCellStyle="桁区切り">
      <calculatedColumnFormula>原材料・副資材費11[[#This Row],[数量
(A)]]*原材料・副資材費11[[#This Row],[単価
（税抜）
(B)]]</calculatedColumnFormula>
    </tableColumn>
    <tableColumn id="8" xr3:uid="{00000000-0010-0000-0300-000008000000}" name="助成事業に_x000a_要する経費_x000a_（税込）" totalsRowFunction="sum" dataDxfId="245" totalsRowDxfId="244" dataCellStyle="桁区切り">
      <calculatedColumnFormula>ROUNDDOWN(原材料・副資材費11[[#This Row],[助成対象経費
（税抜）
(A)×(B)]]*1.1,0)</calculatedColumnFormula>
    </tableColumn>
    <tableColumn id="9" xr3:uid="{00000000-0010-0000-0300-000009000000}" name="購入先事業者名" dataDxfId="243" totalsRowDxfId="242" dataCellStyle="標準 2"/>
    <tableColumn id="12" xr3:uid="{00000000-0010-0000-0300-00000C000000}" name="列1" dataDxfId="241" totalsRowDxfId="240" dataCellStyle="標準 2">
      <calculatedColumnFormula>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機械装置・工具器具費1016" displayName="機械装置・工具器具費1016" ref="A7:L25" totalsRowCount="1" headerRowDxfId="239" dataDxfId="238" totalsRowDxfId="237" dataCellStyle="標準 2">
  <tableColumns count="12">
    <tableColumn id="1" xr3:uid="{00000000-0010-0000-0400-000001000000}" name="経費_x000a_番号" dataDxfId="236" totalsRowDxfId="235" dataCellStyle="標準 2">
      <calculatedColumnFormula>ROW()-7</calculatedColumnFormula>
    </tableColumn>
    <tableColumn id="2" xr3:uid="{00000000-0010-0000-0400-000002000000}" name="品　名" dataDxfId="234" totalsRowDxfId="233" dataCellStyle="標準 2"/>
    <tableColumn id="4" xr3:uid="{00000000-0010-0000-0400-000004000000}" name="用　途" dataDxfId="232" totalsRowDxfId="231" dataCellStyle="標準 2"/>
    <tableColumn id="10" xr3:uid="{00000000-0010-0000-0400-00000A000000}" name="調達_x000a_方法" dataDxfId="230" totalsRowDxfId="229" dataCellStyle="標準 2"/>
    <tableColumn id="3" xr3:uid="{00000000-0010-0000-0400-000003000000}" name="ﾘｰｽ・_x000a_ﾚﾝﾀﾙ_x000a_期間（月）" dataDxfId="228" totalsRowDxfId="227"/>
    <tableColumn id="5" xr3:uid="{00000000-0010-0000-0400-000005000000}" name="数量_x000a_(A)" dataDxfId="226" totalsRowDxfId="225" dataCellStyle="桁区切り"/>
    <tableColumn id="13" xr3:uid="{00000000-0010-0000-0400-00000D000000}" name="単位" dataDxfId="224" totalsRowDxfId="223" dataCellStyle="桁区切り"/>
    <tableColumn id="6" xr3:uid="{00000000-0010-0000-0400-000006000000}" name="購入単価_x000a_又は_x000a_ﾘｰｽ･ﾚﾝﾀﾙ料_x000a_合計（税抜）_x000a_(B)" totalsRowLabel="計" dataDxfId="222" totalsRowDxfId="221" dataCellStyle="桁区切り"/>
    <tableColumn id="7" xr3:uid="{00000000-0010-0000-0400-000007000000}" name="助成対象_x000a_経費_x000a_（税抜）_x000a_(A)×(B）" totalsRowFunction="sum" dataDxfId="220" totalsRowDxfId="219" dataCellStyle="桁区切り"/>
    <tableColumn id="8" xr3:uid="{00000000-0010-0000-0400-000008000000}" name="助成事業に_x000a_要する経費_x000a_（税込）" totalsRowFunction="sum" dataDxfId="218" totalsRowDxfId="217" dataCellStyle="桁区切り"/>
    <tableColumn id="9" xr3:uid="{00000000-0010-0000-0400-000009000000}" name="購入先又は_x000a_ﾘｰｽ･ﾚﾝﾀﾙ先_x000a_事業者名" dataDxfId="216" totalsRowDxfId="215" dataCellStyle="標準 2"/>
    <tableColumn id="12" xr3:uid="{00000000-0010-0000-0400-00000C000000}" name="列1" dataDxfId="214" totalsRowDxfId="213" dataCellStyle="標準 2">
      <calculatedColumnFormula>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委託費1117" displayName="委託費1117" ref="A6:I24" totalsRowCount="1" headerRowDxfId="212" dataDxfId="211" totalsRowDxfId="210" dataCellStyle="標準 2">
  <tableColumns count="9">
    <tableColumn id="1" xr3:uid="{00000000-0010-0000-0500-000001000000}" name="経費_x000a_番号" dataDxfId="209" totalsRowDxfId="208" dataCellStyle="標準 2">
      <calculatedColumnFormula>ROW()-6</calculatedColumnFormula>
    </tableColumn>
    <tableColumn id="2" xr3:uid="{00000000-0010-0000-0500-000002000000}" name="委託内容" dataDxfId="207" totalsRowDxfId="206" dataCellStyle="標準 2"/>
    <tableColumn id="4" xr3:uid="{00000000-0010-0000-0500-000004000000}" name="数量_x000a_(A)" dataDxfId="205" totalsRowDxfId="204" dataCellStyle="桁区切り"/>
    <tableColumn id="6" xr3:uid="{00000000-0010-0000-0500-000006000000}" name="単位" dataDxfId="203" totalsRowDxfId="202" dataCellStyle="桁区切り"/>
    <tableColumn id="10" xr3:uid="{00000000-0010-0000-0500-00000A000000}" name="単価_x000a_（税抜）_x000a_(B)" totalsRowLabel="計" dataDxfId="201" totalsRowDxfId="200" dataCellStyle="桁区切り"/>
    <tableColumn id="7" xr3:uid="{00000000-0010-0000-0500-000007000000}" name="助成対象経費_x000a_（税抜）_x000a_(A)×(B）" totalsRowFunction="sum" dataDxfId="199" totalsRowDxfId="198" dataCellStyle="桁区切り"/>
    <tableColumn id="8" xr3:uid="{00000000-0010-0000-0500-000008000000}" name="助成事業に_x000a_要する経費_x000a_（税込）" totalsRowFunction="sum" dataDxfId="197" totalsRowDxfId="196" dataCellStyle="桁区切り"/>
    <tableColumn id="9" xr3:uid="{00000000-0010-0000-0500-000009000000}" name="委託先事業者名／_x000a_専門家所属・氏名   " dataDxfId="195" totalsRowDxfId="194" dataCellStyle="標準 2"/>
    <tableColumn id="12" xr3:uid="{00000000-0010-0000-0500-00000C000000}" name="列1" dataDxfId="193" totalsRowDxfId="192" dataCellStyle="標準 2">
      <calculatedColumnFormula>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6000000}" name="産業財産権・出願導入費18" displayName="産業財産権・出願導入費18" ref="A4:I15" totalsRowCount="1" headerRowDxfId="191" dataDxfId="190" totalsRowDxfId="189" dataCellStyle="標準 2">
  <tableColumns count="9">
    <tableColumn id="1" xr3:uid="{00000000-0010-0000-0600-000001000000}" name="経費_x000a_番号" dataDxfId="188" totalsRowDxfId="187" dataCellStyle="標準 2">
      <calculatedColumnFormula>ROW()-4</calculatedColumnFormula>
    </tableColumn>
    <tableColumn id="2" xr3:uid="{00000000-0010-0000-0600-000002000000}" name="対象製品・サービス等" dataDxfId="186" totalsRowDxfId="185" dataCellStyle="標準 2"/>
    <tableColumn id="3" xr3:uid="{00000000-0010-0000-0600-000003000000}" name="権利名" dataDxfId="184" totalsRowDxfId="183" dataCellStyle="標準 2"/>
    <tableColumn id="10" xr3:uid="{00000000-0010-0000-0600-00000A000000}" name="内容" dataDxfId="182" totalsRowDxfId="181" dataCellStyle="桁区切り"/>
    <tableColumn id="5" xr3:uid="{00000000-0010-0000-0600-000005000000}" name="弁理士事務所_x000a_又は_x000a_権利所有事業者名" dataDxfId="180" totalsRowDxfId="179" dataCellStyle="桁区切り"/>
    <tableColumn id="8" xr3:uid="{00000000-0010-0000-0600-000008000000}" name="単価_x000a_（税抜）" totalsRowLabel="計" dataDxfId="178" totalsRowDxfId="177" dataCellStyle="桁区切り"/>
    <tableColumn id="6" xr3:uid="{00000000-0010-0000-0600-000006000000}" name="助成対象経費_x000a_（税抜）" totalsRowFunction="sum" dataDxfId="176" totalsRowDxfId="175" dataCellStyle="桁区切り"/>
    <tableColumn id="12" xr3:uid="{00000000-0010-0000-0600-00000C000000}" name="助成事業に_x000a_要する経費_x000a_（税込）" totalsRowFunction="sum" dataDxfId="174" totalsRowDxfId="173" dataCellStyle="桁区切り"/>
    <tableColumn id="4" xr3:uid="{00000000-0010-0000-0600-000004000000}" name="列2" dataDxfId="172" totalsRowDxfId="171" dataCellStyle="標準 2">
      <calculatedColumnFormula>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7000000}" name="直接人件費19" displayName="直接人件費19" ref="A5:K21" totalsRowCount="1" headerRowDxfId="170" dataDxfId="169" totalsRowDxfId="168" headerRowCellStyle="標準 2">
  <tableColumns count="11">
    <tableColumn id="1" xr3:uid="{00000000-0010-0000-0700-000001000000}" name="経費_x000a_番号" dataDxfId="167" totalsRowDxfId="166" dataCellStyle="標準 2">
      <calculatedColumnFormula>ROW()-5</calculatedColumnFormula>
    </tableColumn>
    <tableColumn id="2" xr3:uid="{00000000-0010-0000-0700-000002000000}" name="従事者氏名" dataDxfId="165" totalsRowDxfId="164" dataCellStyle="標準 2"/>
    <tableColumn id="3" xr3:uid="{00000000-0010-0000-0700-000003000000}" name="所属・役職" dataDxfId="163" totalsRowDxfId="162" dataCellStyle="標準 2"/>
    <tableColumn id="12" xr3:uid="{00000000-0010-0000-0700-00000C000000}" name="種別" dataDxfId="161" totalsRowDxfId="160" dataCellStyle="標準 2"/>
    <tableColumn id="10" xr3:uid="{00000000-0010-0000-0700-00000A000000}" name="保有資格・経験" dataDxfId="159" totalsRowDxfId="158" dataCellStyle="標準 2"/>
    <tableColumn id="4" xr3:uid="{00000000-0010-0000-0700-000004000000}" name="従事内容" dataDxfId="157" totalsRowDxfId="156" dataCellStyle="桁区切り"/>
    <tableColumn id="5" xr3:uid="{00000000-0010-0000-0700-000005000000}" name="従事時間_x000a_(A)" dataDxfId="155" totalsRowDxfId="154" dataCellStyle="桁区切り"/>
    <tableColumn id="6" xr3:uid="{00000000-0010-0000-0700-000006000000}" name="時間単価_x000a_(B)" totalsRowLabel="計" dataDxfId="153" totalsRowDxfId="152" dataCellStyle="桁区切り"/>
    <tableColumn id="7" xr3:uid="{00000000-0010-0000-0700-000007000000}" name="助成対象経費_x000a_(A)×(B)" totalsRowFunction="sum" dataDxfId="151" totalsRowDxfId="150" dataCellStyle="桁区切り"/>
    <tableColumn id="11" xr3:uid="{00000000-0010-0000-0700-00000B000000}" name="助成事業に_x000a_要する経費" totalsRowFunction="sum" dataDxfId="149" totalsRowDxfId="148" dataCellStyle="桁区切り"/>
    <tableColumn id="8" xr3:uid="{00000000-0010-0000-0700-000008000000}" name="列2" dataDxfId="147" totalsRowDxfId="146" dataCellStyle="標準 2">
      <calculatedColumnFormula>IF(OR(
      AND(B6="",C6="",D6="",E6="",F6="",G6="",H6=""),
      AND(B6&lt;&gt;"",C6&lt;&gt;"",D6&lt;&gt;"",E6&lt;&gt;"",F6&lt;&gt;"",G6&lt;&gt;"",H6&lt;&gt;"")),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8000000}" name="人件費単価表20" displayName="人件費単価表20" ref="N22:O48" totalsRowShown="0" headerRowDxfId="145" dataDxfId="144">
  <autoFilter ref="N22:O48" xr:uid="{00000000-0009-0000-0100-000013000000}"/>
  <tableColumns count="2">
    <tableColumn id="1" xr3:uid="{00000000-0010-0000-0800-000001000000}" name="報酬月額（給与等）" dataDxfId="143"/>
    <tableColumn id="2" xr3:uid="{00000000-0010-0000-0800-000002000000}" name="人件費単価（時給）" dataDxfId="142"/>
  </tableColumns>
  <tableStyleInfo name="テーブル スタイル 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table" Target="../tables/table9.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Z49"/>
  <sheetViews>
    <sheetView showGridLines="0" tabSelected="1" view="pageBreakPreview" zoomScale="80" zoomScaleNormal="100" zoomScaleSheetLayoutView="80" workbookViewId="0">
      <selection activeCell="BK20" sqref="A1:XFD1048576"/>
    </sheetView>
  </sheetViews>
  <sheetFormatPr defaultColWidth="2.4140625" defaultRowHeight="12.5"/>
  <cols>
    <col min="1" max="1" width="2.25" style="1" customWidth="1"/>
    <col min="2" max="31" width="3.33203125" style="1" customWidth="1"/>
    <col min="32" max="32" width="1.5" style="1" customWidth="1"/>
    <col min="33" max="16384" width="2.4140625" style="1"/>
  </cols>
  <sheetData>
    <row r="1" spans="1:36">
      <c r="A1" s="1" t="s">
        <v>0</v>
      </c>
      <c r="F1" s="3"/>
      <c r="G1" s="3"/>
      <c r="H1" s="3"/>
      <c r="I1" s="3"/>
      <c r="W1" s="465" t="s">
        <v>1</v>
      </c>
      <c r="X1" s="466"/>
      <c r="Y1" s="466"/>
      <c r="Z1" s="466"/>
      <c r="AA1" s="466"/>
      <c r="AB1" s="466"/>
      <c r="AC1" s="466"/>
      <c r="AD1" s="466"/>
      <c r="AE1" s="467"/>
    </row>
    <row r="2" spans="1:36" ht="15" customHeight="1">
      <c r="F2" s="3"/>
      <c r="G2" s="3"/>
      <c r="H2" s="3"/>
      <c r="I2" s="3"/>
      <c r="W2" s="465" t="s">
        <v>2</v>
      </c>
      <c r="X2" s="466"/>
      <c r="Y2" s="467"/>
      <c r="Z2" s="762"/>
      <c r="AA2" s="763"/>
      <c r="AB2" s="763"/>
      <c r="AC2" s="763"/>
      <c r="AD2" s="763"/>
      <c r="AE2" s="764"/>
    </row>
    <row r="3" spans="1:36" ht="15" customHeight="1">
      <c r="A3" s="1" t="s">
        <v>3</v>
      </c>
      <c r="F3" s="3"/>
      <c r="G3" s="3"/>
      <c r="H3" s="3"/>
      <c r="I3" s="3"/>
      <c r="V3" s="3"/>
      <c r="W3" s="465" t="s">
        <v>4</v>
      </c>
      <c r="X3" s="466"/>
      <c r="Y3" s="467"/>
      <c r="Z3" s="762"/>
      <c r="AA3" s="763"/>
      <c r="AB3" s="763"/>
      <c r="AC3" s="763"/>
      <c r="AD3" s="763"/>
      <c r="AE3" s="764"/>
    </row>
    <row r="4" spans="1:36" ht="15" customHeight="1">
      <c r="A4" s="1" t="s">
        <v>5</v>
      </c>
      <c r="F4" s="3"/>
      <c r="G4" s="3"/>
      <c r="H4" s="3"/>
      <c r="I4" s="3"/>
      <c r="W4" s="465" t="s">
        <v>6</v>
      </c>
      <c r="X4" s="466"/>
      <c r="Y4" s="467"/>
      <c r="Z4" s="762"/>
      <c r="AA4" s="763"/>
      <c r="AB4" s="763"/>
      <c r="AC4" s="763"/>
      <c r="AD4" s="763"/>
      <c r="AE4" s="764"/>
    </row>
    <row r="5" spans="1:36">
      <c r="F5" s="3"/>
      <c r="G5" s="3"/>
      <c r="H5" s="3"/>
      <c r="I5" s="3"/>
      <c r="X5" s="3"/>
      <c r="Y5" s="468"/>
      <c r="Z5" s="468"/>
      <c r="AA5" s="119"/>
      <c r="AB5" s="119"/>
      <c r="AC5" s="119"/>
      <c r="AD5" s="119"/>
    </row>
    <row r="6" spans="1:36" ht="15" customHeight="1">
      <c r="O6" s="769" t="s">
        <v>7</v>
      </c>
      <c r="P6" s="770"/>
      <c r="Q6" s="770"/>
      <c r="R6" s="770"/>
      <c r="S6" s="774" t="str">
        <f>'1-1.申請者概要'!G7</f>
        <v>東京都○○区○○町○－○</v>
      </c>
      <c r="T6" s="775"/>
      <c r="U6" s="775"/>
      <c r="V6" s="775"/>
      <c r="W6" s="775"/>
      <c r="X6" s="775"/>
      <c r="Y6" s="775"/>
      <c r="Z6" s="775"/>
      <c r="AA6" s="775"/>
      <c r="AB6" s="775"/>
      <c r="AC6" s="775"/>
      <c r="AD6" s="776"/>
    </row>
    <row r="7" spans="1:36" ht="15" customHeight="1">
      <c r="B7" s="2"/>
      <c r="O7" s="771"/>
      <c r="P7" s="772"/>
      <c r="Q7" s="772"/>
      <c r="R7" s="772"/>
      <c r="S7" s="777"/>
      <c r="T7" s="778"/>
      <c r="U7" s="778"/>
      <c r="V7" s="778"/>
      <c r="W7" s="778"/>
      <c r="X7" s="778"/>
      <c r="Y7" s="778"/>
      <c r="Z7" s="778"/>
      <c r="AA7" s="778"/>
      <c r="AB7" s="778"/>
      <c r="AC7" s="778"/>
      <c r="AD7" s="779"/>
    </row>
    <row r="8" spans="1:36" ht="15" customHeight="1">
      <c r="O8" s="773"/>
      <c r="P8" s="748"/>
      <c r="Q8" s="748"/>
      <c r="R8" s="748"/>
      <c r="S8" s="780"/>
      <c r="T8" s="781"/>
      <c r="U8" s="781"/>
      <c r="V8" s="781"/>
      <c r="W8" s="781"/>
      <c r="X8" s="781"/>
      <c r="Y8" s="781"/>
      <c r="Z8" s="781"/>
      <c r="AA8" s="781"/>
      <c r="AB8" s="781"/>
      <c r="AC8" s="781"/>
      <c r="AD8" s="782"/>
    </row>
    <row r="9" spans="1:36" ht="20.149999999999999" customHeight="1">
      <c r="N9" s="3"/>
      <c r="O9" s="783" t="s">
        <v>8</v>
      </c>
      <c r="P9" s="784"/>
      <c r="Q9" s="784"/>
      <c r="R9" s="785"/>
      <c r="S9" s="741" t="str">
        <f>'1-1.申請者概要'!C5</f>
        <v>株式会社東京</v>
      </c>
      <c r="T9" s="742"/>
      <c r="U9" s="742"/>
      <c r="V9" s="742"/>
      <c r="W9" s="742"/>
      <c r="X9" s="742"/>
      <c r="Y9" s="742"/>
      <c r="Z9" s="742"/>
      <c r="AA9" s="742"/>
      <c r="AB9" s="742"/>
      <c r="AC9" s="742"/>
      <c r="AD9" s="743"/>
      <c r="AE9" s="3"/>
    </row>
    <row r="10" spans="1:36">
      <c r="B10" s="2"/>
      <c r="N10" s="3"/>
      <c r="O10" s="744"/>
      <c r="P10" s="745"/>
      <c r="Q10" s="745"/>
      <c r="R10" s="746"/>
      <c r="S10" s="744"/>
      <c r="T10" s="745"/>
      <c r="U10" s="745"/>
      <c r="V10" s="745"/>
      <c r="W10" s="745"/>
      <c r="X10" s="745"/>
      <c r="Y10" s="745"/>
      <c r="Z10" s="745"/>
      <c r="AA10" s="745"/>
      <c r="AB10" s="745"/>
      <c r="AC10" s="745"/>
      <c r="AD10" s="746"/>
      <c r="AE10" s="3"/>
    </row>
    <row r="11" spans="1:36" ht="20.149999999999999" customHeight="1">
      <c r="O11" s="747" t="s">
        <v>9</v>
      </c>
      <c r="P11" s="748"/>
      <c r="Q11" s="748"/>
      <c r="R11" s="749"/>
      <c r="S11" s="753" t="s">
        <v>10</v>
      </c>
      <c r="T11" s="754"/>
      <c r="U11" s="755"/>
      <c r="V11" s="756" t="str">
        <f>'1-1.申請者概要'!L6</f>
        <v>代表取締役</v>
      </c>
      <c r="W11" s="757"/>
      <c r="X11" s="757"/>
      <c r="Y11" s="757"/>
      <c r="Z11" s="757"/>
      <c r="AA11" s="757"/>
      <c r="AB11" s="757"/>
      <c r="AC11" s="757"/>
      <c r="AD11" s="758"/>
      <c r="AE11" s="3"/>
    </row>
    <row r="12" spans="1:36" ht="20.149999999999999" customHeight="1">
      <c r="B12" s="2"/>
      <c r="O12" s="750"/>
      <c r="P12" s="751"/>
      <c r="Q12" s="751"/>
      <c r="R12" s="752"/>
      <c r="S12" s="759" t="s">
        <v>11</v>
      </c>
      <c r="T12" s="751"/>
      <c r="U12" s="752"/>
      <c r="V12" s="760" t="str">
        <f>'1-1.申請者概要'!L5</f>
        <v>東京　太郎</v>
      </c>
      <c r="W12" s="761"/>
      <c r="X12" s="761"/>
      <c r="Y12" s="761"/>
      <c r="Z12" s="761"/>
      <c r="AA12" s="761"/>
      <c r="AB12" s="761"/>
      <c r="AC12" s="761"/>
      <c r="AD12" s="746"/>
      <c r="AE12" s="119"/>
    </row>
    <row r="13" spans="1:36">
      <c r="O13" s="3"/>
      <c r="P13" s="3"/>
      <c r="Q13" s="3"/>
      <c r="R13" s="3"/>
      <c r="S13" s="3"/>
      <c r="T13" s="3"/>
      <c r="U13" s="3"/>
      <c r="V13" s="3"/>
      <c r="W13" s="3"/>
      <c r="X13" s="3"/>
      <c r="Y13" s="3"/>
      <c r="Z13" s="3"/>
      <c r="AA13" s="3"/>
      <c r="AB13" s="3"/>
      <c r="AC13" s="3"/>
    </row>
    <row r="14" spans="1:36" ht="14">
      <c r="A14" s="768" t="s">
        <v>753</v>
      </c>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F14" s="4"/>
      <c r="AG14" s="4"/>
      <c r="AJ14" s="3"/>
    </row>
    <row r="16" spans="1:36">
      <c r="B16" s="1" t="s">
        <v>12</v>
      </c>
    </row>
    <row r="17" spans="1:104">
      <c r="AF17" s="4"/>
      <c r="AG17" s="4"/>
    </row>
    <row r="18" spans="1:104" ht="18" customHeight="1">
      <c r="A18" s="733"/>
      <c r="B18" s="733"/>
      <c r="C18" s="733"/>
      <c r="D18" s="733"/>
      <c r="E18" s="733"/>
      <c r="F18" s="733"/>
      <c r="G18" s="733"/>
      <c r="H18" s="733"/>
      <c r="I18" s="733"/>
      <c r="J18" s="733"/>
      <c r="K18" s="733"/>
      <c r="L18" s="733"/>
      <c r="M18" s="733"/>
      <c r="N18" s="733"/>
      <c r="O18" s="733"/>
      <c r="P18" s="733" t="s">
        <v>13</v>
      </c>
      <c r="Q18" s="733"/>
      <c r="R18" s="733"/>
      <c r="S18" s="733"/>
      <c r="T18" s="733"/>
      <c r="U18" s="733"/>
      <c r="V18" s="733"/>
      <c r="W18" s="733"/>
      <c r="X18" s="733"/>
      <c r="Y18" s="733"/>
      <c r="Z18" s="733"/>
      <c r="AA18" s="733"/>
      <c r="AB18" s="733"/>
      <c r="AC18" s="733"/>
      <c r="AD18" s="733"/>
      <c r="AE18" s="733"/>
    </row>
    <row r="21" spans="1:104" s="4" customFormat="1" ht="25" customHeight="1">
      <c r="A21" s="4">
        <v>1</v>
      </c>
      <c r="B21" s="5" t="s">
        <v>14</v>
      </c>
      <c r="C21" s="6"/>
      <c r="D21" s="6"/>
      <c r="E21" s="6"/>
      <c r="F21" s="5"/>
      <c r="G21" s="5"/>
      <c r="H21" s="5"/>
      <c r="I21" s="5"/>
      <c r="J21" s="5"/>
      <c r="K21" s="5"/>
      <c r="L21" s="5"/>
      <c r="M21" s="5"/>
      <c r="N21" s="5"/>
      <c r="O21" s="5"/>
      <c r="P21" s="5"/>
      <c r="Q21" s="5"/>
      <c r="R21" s="5"/>
      <c r="S21" s="5"/>
      <c r="T21" s="5"/>
      <c r="U21" s="5"/>
      <c r="V21" s="5"/>
      <c r="W21" s="5"/>
      <c r="X21" s="5"/>
      <c r="Y21" s="5"/>
      <c r="Z21" s="5"/>
      <c r="AA21" s="5"/>
      <c r="AB21" s="5"/>
      <c r="AC21" s="5"/>
      <c r="AH21" s="469"/>
    </row>
    <row r="22" spans="1:104" ht="39" customHeight="1">
      <c r="B22" s="736" t="str">
        <f>IF('2-1.実施計画'!H2="","",'2-1.実施計画'!H2)</f>
        <v>○○な高齢者に向けた■■機能を持つ△△</v>
      </c>
      <c r="C22" s="734"/>
      <c r="D22" s="734"/>
      <c r="E22" s="734"/>
      <c r="F22" s="734"/>
      <c r="G22" s="734"/>
      <c r="H22" s="734"/>
      <c r="I22" s="734"/>
      <c r="J22" s="734"/>
      <c r="K22" s="734"/>
      <c r="L22" s="734"/>
      <c r="M22" s="734"/>
      <c r="N22" s="734"/>
      <c r="O22" s="734"/>
      <c r="P22" s="734"/>
      <c r="Q22" s="734"/>
      <c r="R22" s="734"/>
      <c r="S22" s="734"/>
      <c r="T22" s="734"/>
      <c r="U22" s="734"/>
      <c r="V22" s="734"/>
      <c r="W22" s="734"/>
      <c r="X22" s="734"/>
      <c r="Y22" s="734" t="str">
        <f>IF('2-1.実施計画'!S2="","",'2-1.実施計画'!S2)</f>
        <v>の</v>
      </c>
      <c r="Z22" s="734"/>
      <c r="AA22" s="734" t="str">
        <f>IF(OR('2-1.実施計画'!T2="",'2-1.実施計画'!T2="選択してください"),"",'2-1.実施計画'!T2)</f>
        <v>開発</v>
      </c>
      <c r="AB22" s="734"/>
      <c r="AC22" s="734"/>
      <c r="AD22" s="734"/>
      <c r="AE22" s="735"/>
    </row>
    <row r="23" spans="1:104" ht="18" customHeight="1">
      <c r="B23" s="84" t="s">
        <v>286</v>
      </c>
      <c r="C23" s="84"/>
      <c r="D23" s="84"/>
      <c r="E23" s="84"/>
      <c r="F23" s="84"/>
      <c r="G23" s="84"/>
      <c r="H23" s="84"/>
      <c r="I23" s="84"/>
      <c r="J23" s="84"/>
      <c r="K23" s="84"/>
      <c r="L23" s="84"/>
      <c r="AD23" s="7"/>
    </row>
    <row r="24" spans="1:104">
      <c r="AD24" s="7"/>
    </row>
    <row r="25" spans="1:104" s="4" customFormat="1" ht="25" customHeight="1">
      <c r="A25" s="4">
        <v>2</v>
      </c>
      <c r="B25" s="766" t="s">
        <v>400</v>
      </c>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8"/>
      <c r="AF25" s="1"/>
      <c r="AG25" s="1"/>
    </row>
    <row r="26" spans="1:104" s="88" customFormat="1" ht="25" customHeight="1">
      <c r="B26" s="738" t="s">
        <v>391</v>
      </c>
      <c r="C26" s="739"/>
      <c r="D26" s="739"/>
      <c r="E26" s="739"/>
      <c r="F26" s="739"/>
      <c r="G26" s="739"/>
      <c r="H26" s="739"/>
      <c r="I26" s="739"/>
      <c r="J26" s="739"/>
      <c r="K26" s="739"/>
      <c r="L26" s="739"/>
      <c r="M26" s="739"/>
      <c r="N26" s="739"/>
      <c r="O26" s="739"/>
      <c r="P26" s="739"/>
      <c r="Q26" s="739"/>
      <c r="R26" s="739"/>
      <c r="S26" s="739"/>
      <c r="T26" s="739"/>
      <c r="U26" s="739"/>
      <c r="V26" s="739"/>
      <c r="W26" s="739"/>
      <c r="X26" s="738" t="s">
        <v>404</v>
      </c>
      <c r="Y26" s="739"/>
      <c r="Z26" s="739"/>
      <c r="AA26" s="739"/>
      <c r="AB26" s="739"/>
      <c r="AC26" s="739"/>
      <c r="AD26" s="740"/>
      <c r="AE26" s="470"/>
      <c r="AF26" s="84"/>
      <c r="AG26" s="8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row>
    <row r="27" spans="1:104" s="4" customFormat="1" ht="25" customHeight="1">
      <c r="B27" s="91" t="s">
        <v>343</v>
      </c>
      <c r="C27" s="697" t="s">
        <v>392</v>
      </c>
      <c r="D27" s="698"/>
      <c r="E27" s="698"/>
      <c r="F27" s="698"/>
      <c r="G27" s="698"/>
      <c r="H27" s="698"/>
      <c r="I27" s="698"/>
      <c r="J27" s="698"/>
      <c r="K27" s="698"/>
      <c r="L27" s="698"/>
      <c r="M27" s="698"/>
      <c r="N27" s="699"/>
      <c r="O27" s="715" t="s">
        <v>398</v>
      </c>
      <c r="P27" s="716"/>
      <c r="Q27" s="716"/>
      <c r="R27" s="716"/>
      <c r="S27" s="716"/>
      <c r="T27" s="716"/>
      <c r="U27" s="716"/>
      <c r="V27" s="716"/>
      <c r="W27" s="717"/>
      <c r="X27" s="703" t="s">
        <v>791</v>
      </c>
      <c r="Y27" s="704"/>
      <c r="Z27" s="704"/>
      <c r="AA27" s="704"/>
      <c r="AB27" s="704"/>
      <c r="AC27" s="704"/>
      <c r="AD27" s="705"/>
      <c r="AE27" s="8"/>
      <c r="AF27" s="1"/>
      <c r="AG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s="4" customFormat="1" ht="25" customHeight="1">
      <c r="B28" s="89" t="s">
        <v>344</v>
      </c>
      <c r="C28" s="712" t="s">
        <v>393</v>
      </c>
      <c r="D28" s="713"/>
      <c r="E28" s="713"/>
      <c r="F28" s="713"/>
      <c r="G28" s="713"/>
      <c r="H28" s="713"/>
      <c r="I28" s="713"/>
      <c r="J28" s="713"/>
      <c r="K28" s="713"/>
      <c r="L28" s="713"/>
      <c r="M28" s="713"/>
      <c r="N28" s="714"/>
      <c r="O28" s="718"/>
      <c r="P28" s="719"/>
      <c r="Q28" s="719"/>
      <c r="R28" s="719"/>
      <c r="S28" s="719"/>
      <c r="T28" s="719"/>
      <c r="U28" s="719"/>
      <c r="V28" s="719"/>
      <c r="W28" s="720"/>
      <c r="X28" s="706"/>
      <c r="Y28" s="707"/>
      <c r="Z28" s="707"/>
      <c r="AA28" s="707"/>
      <c r="AB28" s="707"/>
      <c r="AC28" s="707"/>
      <c r="AD28" s="708"/>
      <c r="AE28" s="8"/>
      <c r="AF28" s="1"/>
      <c r="AG28" s="1"/>
    </row>
    <row r="29" spans="1:104" s="4" customFormat="1" ht="25" customHeight="1">
      <c r="B29" s="89" t="s">
        <v>345</v>
      </c>
      <c r="C29" s="700" t="s">
        <v>394</v>
      </c>
      <c r="D29" s="701"/>
      <c r="E29" s="701"/>
      <c r="F29" s="701"/>
      <c r="G29" s="701"/>
      <c r="H29" s="701"/>
      <c r="I29" s="701"/>
      <c r="J29" s="701"/>
      <c r="K29" s="701"/>
      <c r="L29" s="701"/>
      <c r="M29" s="701"/>
      <c r="N29" s="702"/>
      <c r="O29" s="721"/>
      <c r="P29" s="722"/>
      <c r="Q29" s="722"/>
      <c r="R29" s="722"/>
      <c r="S29" s="722"/>
      <c r="T29" s="722"/>
      <c r="U29" s="722"/>
      <c r="V29" s="722"/>
      <c r="W29" s="723"/>
      <c r="X29" s="703"/>
      <c r="Y29" s="704"/>
      <c r="Z29" s="704"/>
      <c r="AA29" s="704"/>
      <c r="AB29" s="704"/>
      <c r="AC29" s="704"/>
      <c r="AD29" s="705"/>
      <c r="AE29" s="8"/>
      <c r="AF29" s="1"/>
      <c r="AG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s="4" customFormat="1" ht="25" customHeight="1">
      <c r="B30" s="89" t="s">
        <v>346</v>
      </c>
      <c r="C30" s="697" t="s">
        <v>392</v>
      </c>
      <c r="D30" s="698"/>
      <c r="E30" s="698"/>
      <c r="F30" s="698"/>
      <c r="G30" s="698"/>
      <c r="H30" s="698"/>
      <c r="I30" s="698"/>
      <c r="J30" s="698"/>
      <c r="K30" s="698"/>
      <c r="L30" s="698"/>
      <c r="M30" s="698"/>
      <c r="N30" s="699"/>
      <c r="O30" s="724" t="s">
        <v>399</v>
      </c>
      <c r="P30" s="725"/>
      <c r="Q30" s="725"/>
      <c r="R30" s="725"/>
      <c r="S30" s="725"/>
      <c r="T30" s="725"/>
      <c r="U30" s="725"/>
      <c r="V30" s="725"/>
      <c r="W30" s="726"/>
      <c r="X30" s="709" t="s">
        <v>791</v>
      </c>
      <c r="Y30" s="710"/>
      <c r="Z30" s="710"/>
      <c r="AA30" s="710"/>
      <c r="AB30" s="710"/>
      <c r="AC30" s="710"/>
      <c r="AD30" s="711"/>
      <c r="AE30" s="8"/>
      <c r="AF30" s="1"/>
      <c r="AG30" s="1"/>
    </row>
    <row r="31" spans="1:104" s="4" customFormat="1" ht="25" customHeight="1">
      <c r="B31" s="89" t="s">
        <v>347</v>
      </c>
      <c r="C31" s="697" t="s">
        <v>393</v>
      </c>
      <c r="D31" s="698"/>
      <c r="E31" s="698"/>
      <c r="F31" s="698"/>
      <c r="G31" s="698"/>
      <c r="H31" s="698"/>
      <c r="I31" s="698"/>
      <c r="J31" s="698"/>
      <c r="K31" s="698"/>
      <c r="L31" s="698"/>
      <c r="M31" s="698"/>
      <c r="N31" s="699"/>
      <c r="O31" s="727"/>
      <c r="P31" s="728"/>
      <c r="Q31" s="728"/>
      <c r="R31" s="728"/>
      <c r="S31" s="728"/>
      <c r="T31" s="728"/>
      <c r="U31" s="728"/>
      <c r="V31" s="728"/>
      <c r="W31" s="729"/>
      <c r="X31" s="694"/>
      <c r="Y31" s="695"/>
      <c r="Z31" s="695"/>
      <c r="AA31" s="695"/>
      <c r="AB31" s="695"/>
      <c r="AC31" s="695"/>
      <c r="AD31" s="696"/>
      <c r="AE31" s="8"/>
      <c r="AF31" s="1"/>
      <c r="AG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s="4" customFormat="1" ht="25" customHeight="1">
      <c r="B32" s="90" t="s">
        <v>348</v>
      </c>
      <c r="C32" s="700" t="s">
        <v>394</v>
      </c>
      <c r="D32" s="701"/>
      <c r="E32" s="701"/>
      <c r="F32" s="701"/>
      <c r="G32" s="701"/>
      <c r="H32" s="701"/>
      <c r="I32" s="701"/>
      <c r="J32" s="701"/>
      <c r="K32" s="701"/>
      <c r="L32" s="701"/>
      <c r="M32" s="701"/>
      <c r="N32" s="702"/>
      <c r="O32" s="730"/>
      <c r="P32" s="731"/>
      <c r="Q32" s="731"/>
      <c r="R32" s="731"/>
      <c r="S32" s="731"/>
      <c r="T32" s="731"/>
      <c r="U32" s="731"/>
      <c r="V32" s="731"/>
      <c r="W32" s="732"/>
      <c r="X32" s="694"/>
      <c r="Y32" s="695"/>
      <c r="Z32" s="695"/>
      <c r="AA32" s="695"/>
      <c r="AB32" s="695"/>
      <c r="AC32" s="695"/>
      <c r="AD32" s="696"/>
      <c r="AE32" s="8"/>
      <c r="AF32" s="1"/>
      <c r="AG32" s="1"/>
    </row>
    <row r="33" spans="1:104" s="4" customFormat="1" ht="25" customHeight="1">
      <c r="B33" s="89" t="s">
        <v>349</v>
      </c>
      <c r="C33" s="765" t="s">
        <v>395</v>
      </c>
      <c r="D33" s="765"/>
      <c r="E33" s="765"/>
      <c r="F33" s="765"/>
      <c r="G33" s="765"/>
      <c r="H33" s="765"/>
      <c r="I33" s="765"/>
      <c r="J33" s="765"/>
      <c r="K33" s="765"/>
      <c r="L33" s="765"/>
      <c r="M33" s="765"/>
      <c r="N33" s="765"/>
      <c r="O33" s="765"/>
      <c r="P33" s="765"/>
      <c r="Q33" s="765"/>
      <c r="R33" s="765"/>
      <c r="S33" s="765"/>
      <c r="T33" s="765"/>
      <c r="U33" s="765"/>
      <c r="V33" s="765"/>
      <c r="W33" s="765"/>
      <c r="X33" s="694"/>
      <c r="Y33" s="695"/>
      <c r="Z33" s="695"/>
      <c r="AA33" s="695"/>
      <c r="AB33" s="695"/>
      <c r="AC33" s="695"/>
      <c r="AD33" s="696"/>
      <c r="AE33" s="8"/>
      <c r="AF33" s="1"/>
      <c r="AG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s="4" customFormat="1" ht="25" customHeight="1">
      <c r="B34" s="89" t="s">
        <v>350</v>
      </c>
      <c r="C34" s="765" t="s">
        <v>396</v>
      </c>
      <c r="D34" s="765"/>
      <c r="E34" s="765"/>
      <c r="F34" s="765"/>
      <c r="G34" s="765"/>
      <c r="H34" s="765"/>
      <c r="I34" s="765"/>
      <c r="J34" s="765"/>
      <c r="K34" s="765"/>
      <c r="L34" s="765"/>
      <c r="M34" s="765"/>
      <c r="N34" s="765"/>
      <c r="O34" s="765"/>
      <c r="P34" s="765"/>
      <c r="Q34" s="765"/>
      <c r="R34" s="765"/>
      <c r="S34" s="765"/>
      <c r="T34" s="765"/>
      <c r="U34" s="765"/>
      <c r="V34" s="765"/>
      <c r="W34" s="765"/>
      <c r="X34" s="694"/>
      <c r="Y34" s="695"/>
      <c r="Z34" s="695"/>
      <c r="AA34" s="695"/>
      <c r="AB34" s="695"/>
      <c r="AC34" s="695"/>
      <c r="AD34" s="696"/>
      <c r="AE34" s="8"/>
      <c r="AF34" s="1"/>
      <c r="AG34" s="1"/>
    </row>
    <row r="35" spans="1:104" s="4" customFormat="1" ht="25" customHeight="1">
      <c r="B35" s="89" t="s">
        <v>351</v>
      </c>
      <c r="C35" s="765" t="s">
        <v>406</v>
      </c>
      <c r="D35" s="765"/>
      <c r="E35" s="765"/>
      <c r="F35" s="765"/>
      <c r="G35" s="765"/>
      <c r="H35" s="765"/>
      <c r="I35" s="765"/>
      <c r="J35" s="765"/>
      <c r="K35" s="765"/>
      <c r="L35" s="765"/>
      <c r="M35" s="765"/>
      <c r="N35" s="765"/>
      <c r="O35" s="765"/>
      <c r="P35" s="765"/>
      <c r="Q35" s="765"/>
      <c r="R35" s="765"/>
      <c r="S35" s="765"/>
      <c r="T35" s="765"/>
      <c r="U35" s="765"/>
      <c r="V35" s="765"/>
      <c r="W35" s="765"/>
      <c r="X35" s="694"/>
      <c r="Y35" s="695"/>
      <c r="Z35" s="695"/>
      <c r="AA35" s="695"/>
      <c r="AB35" s="695"/>
      <c r="AC35" s="695"/>
      <c r="AD35" s="696"/>
      <c r="AE35" s="8"/>
      <c r="AF35" s="1"/>
      <c r="AG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s="4" customFormat="1" ht="25" customHeight="1">
      <c r="B36" s="89" t="s">
        <v>352</v>
      </c>
      <c r="C36" s="765" t="s">
        <v>397</v>
      </c>
      <c r="D36" s="765"/>
      <c r="E36" s="765"/>
      <c r="F36" s="765"/>
      <c r="G36" s="765"/>
      <c r="H36" s="765"/>
      <c r="I36" s="765"/>
      <c r="J36" s="765"/>
      <c r="K36" s="765"/>
      <c r="L36" s="765"/>
      <c r="M36" s="765"/>
      <c r="N36" s="765"/>
      <c r="O36" s="765"/>
      <c r="P36" s="765"/>
      <c r="Q36" s="765"/>
      <c r="R36" s="765"/>
      <c r="S36" s="765"/>
      <c r="T36" s="765"/>
      <c r="U36" s="765"/>
      <c r="V36" s="765"/>
      <c r="W36" s="765"/>
      <c r="X36" s="694"/>
      <c r="Y36" s="695"/>
      <c r="Z36" s="695"/>
      <c r="AA36" s="695"/>
      <c r="AB36" s="695"/>
      <c r="AC36" s="695"/>
      <c r="AD36" s="696"/>
      <c r="AE36" s="8"/>
      <c r="AF36" s="1"/>
      <c r="AG36" s="1"/>
    </row>
    <row r="37" spans="1:104" s="4" customFormat="1" ht="25" customHeight="1">
      <c r="B37" s="1" t="s">
        <v>704</v>
      </c>
      <c r="C37" s="1"/>
      <c r="D37" s="1"/>
      <c r="E37" s="1"/>
      <c r="F37" s="1"/>
      <c r="G37" s="3"/>
      <c r="H37" s="1"/>
      <c r="I37" s="1"/>
      <c r="J37" s="1"/>
      <c r="K37" s="1"/>
      <c r="L37" s="1"/>
      <c r="M37" s="3"/>
      <c r="N37" s="1"/>
      <c r="O37" s="1"/>
      <c r="P37" s="1"/>
      <c r="Q37" s="1"/>
      <c r="R37" s="1"/>
      <c r="S37" s="3"/>
      <c r="T37" s="3"/>
      <c r="U37" s="3"/>
      <c r="V37" s="3"/>
      <c r="W37" s="3"/>
      <c r="X37" s="3"/>
      <c r="Y37" s="3"/>
      <c r="Z37" s="3"/>
      <c r="AA37" s="3"/>
      <c r="AB37" s="3"/>
      <c r="AC37" s="3"/>
      <c r="AD37" s="3"/>
      <c r="AE37" s="8"/>
      <c r="AF37" s="1"/>
      <c r="AG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c r="G38" s="3"/>
      <c r="M38" s="3"/>
      <c r="S38" s="3"/>
      <c r="T38" s="3"/>
      <c r="U38" s="3"/>
      <c r="V38" s="3"/>
      <c r="W38" s="3"/>
      <c r="X38" s="3"/>
      <c r="Y38" s="3"/>
      <c r="Z38" s="3"/>
      <c r="AA38" s="3"/>
      <c r="AB38" s="3"/>
      <c r="AC38" s="3"/>
      <c r="AD38" s="3"/>
      <c r="AE38" s="3"/>
      <c r="AF38" s="8"/>
      <c r="AG38" s="4"/>
      <c r="BU38" s="4"/>
      <c r="BV38" s="4"/>
      <c r="CW38" s="4"/>
      <c r="CX38" s="4"/>
    </row>
    <row r="39" spans="1:104" s="4" customFormat="1" ht="25" customHeight="1">
      <c r="A39" s="4">
        <v>3</v>
      </c>
      <c r="B39" s="683" t="s">
        <v>15</v>
      </c>
      <c r="C39" s="683"/>
      <c r="D39" s="683"/>
      <c r="E39" s="683"/>
      <c r="F39" s="683"/>
      <c r="G39" s="683"/>
      <c r="H39" s="683"/>
      <c r="I39" s="683"/>
      <c r="J39" s="683"/>
      <c r="K39" s="683"/>
      <c r="L39" s="683"/>
      <c r="M39" s="683"/>
      <c r="N39" s="683"/>
      <c r="O39" s="683"/>
      <c r="P39" s="683"/>
      <c r="Q39" s="683"/>
      <c r="R39" s="683"/>
      <c r="S39" s="683"/>
      <c r="T39" s="683"/>
      <c r="U39" s="683"/>
      <c r="V39" s="683"/>
      <c r="W39" s="683"/>
      <c r="X39" s="683"/>
      <c r="Y39" s="683"/>
      <c r="Z39" s="683"/>
      <c r="AA39" s="683"/>
      <c r="AB39" s="683"/>
      <c r="AC39" s="683"/>
      <c r="AD39" s="683"/>
      <c r="AE39" s="8"/>
      <c r="AF39" s="1"/>
      <c r="AG39" s="1"/>
      <c r="BU39" s="1"/>
      <c r="BV39" s="1"/>
      <c r="CW39" s="1"/>
      <c r="CX39" s="1"/>
    </row>
    <row r="40" spans="1:104" ht="25" customHeight="1">
      <c r="A40" s="3"/>
      <c r="B40" s="684" t="s">
        <v>16</v>
      </c>
      <c r="C40" s="684"/>
      <c r="D40" s="684"/>
      <c r="E40" s="684"/>
      <c r="F40" s="684"/>
      <c r="G40" s="684"/>
      <c r="H40" s="684"/>
      <c r="I40" s="684"/>
      <c r="J40" s="684"/>
      <c r="K40" s="685">
        <f>'3.資金計画'!F17</f>
        <v>6401000</v>
      </c>
      <c r="L40" s="686"/>
      <c r="M40" s="686"/>
      <c r="N40" s="686"/>
      <c r="O40" s="686"/>
      <c r="P40" s="686"/>
      <c r="Q40" s="686"/>
      <c r="R40" s="686"/>
      <c r="S40" s="686"/>
      <c r="T40" s="687"/>
      <c r="U40" s="120" t="s">
        <v>17</v>
      </c>
      <c r="V40" s="3"/>
      <c r="W40" s="3"/>
    </row>
    <row r="41" spans="1:104" ht="25" customHeight="1">
      <c r="A41" s="3"/>
      <c r="B41" s="693" t="s">
        <v>401</v>
      </c>
      <c r="C41" s="693"/>
      <c r="D41" s="693"/>
      <c r="E41" s="693"/>
      <c r="F41" s="693"/>
      <c r="G41" s="693"/>
      <c r="H41" s="693"/>
      <c r="I41" s="693"/>
      <c r="J41" s="693"/>
      <c r="K41" s="686">
        <f>'3.資金計画'!F24</f>
        <v>1099000</v>
      </c>
      <c r="L41" s="686"/>
      <c r="M41" s="686"/>
      <c r="N41" s="686"/>
      <c r="O41" s="686"/>
      <c r="P41" s="686"/>
      <c r="Q41" s="686"/>
      <c r="R41" s="686"/>
      <c r="S41" s="686"/>
      <c r="T41" s="687"/>
      <c r="U41" s="120" t="s">
        <v>17</v>
      </c>
      <c r="V41" s="3"/>
      <c r="W41" s="3"/>
      <c r="X41" s="3"/>
      <c r="Y41" s="3"/>
      <c r="AA41" s="3"/>
      <c r="AB41" s="3"/>
      <c r="AC41" s="3"/>
      <c r="AD41" s="3"/>
      <c r="AE41" s="3"/>
    </row>
    <row r="42" spans="1:104" ht="25" customHeight="1">
      <c r="A42" s="3"/>
      <c r="B42" s="684" t="s">
        <v>18</v>
      </c>
      <c r="C42" s="684"/>
      <c r="D42" s="684"/>
      <c r="E42" s="684"/>
      <c r="F42" s="684"/>
      <c r="G42" s="684"/>
      <c r="H42" s="684"/>
      <c r="I42" s="684"/>
      <c r="J42" s="684"/>
      <c r="K42" s="686">
        <f>'3.資金計画'!F29</f>
        <v>7500000</v>
      </c>
      <c r="L42" s="686"/>
      <c r="M42" s="686"/>
      <c r="N42" s="686"/>
      <c r="O42" s="686"/>
      <c r="P42" s="686"/>
      <c r="Q42" s="686"/>
      <c r="R42" s="686"/>
      <c r="S42" s="686"/>
      <c r="T42" s="687"/>
      <c r="U42" s="120" t="s">
        <v>17</v>
      </c>
      <c r="V42" s="3"/>
      <c r="W42" s="3"/>
      <c r="X42" s="3"/>
      <c r="Y42" s="3"/>
      <c r="AA42" s="3"/>
      <c r="AB42" s="3"/>
      <c r="AC42" s="3"/>
      <c r="AD42" s="3"/>
      <c r="AE42" s="3"/>
    </row>
    <row r="44" spans="1:104">
      <c r="BU44" s="4"/>
      <c r="BV44" s="4"/>
      <c r="CW44" s="4"/>
      <c r="CX44" s="4"/>
    </row>
    <row r="45" spans="1:104" s="4" customFormat="1" ht="25" customHeight="1">
      <c r="A45" s="4">
        <v>4</v>
      </c>
      <c r="B45" s="8" t="s">
        <v>19</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F45" s="1"/>
      <c r="AG45" s="1"/>
      <c r="BU45" s="1"/>
      <c r="BV45" s="1"/>
      <c r="CW45" s="1"/>
      <c r="CX45" s="1"/>
    </row>
    <row r="46" spans="1:104" ht="32.25" customHeight="1">
      <c r="A46" s="3"/>
      <c r="B46" s="688" t="s">
        <v>16</v>
      </c>
      <c r="C46" s="688"/>
      <c r="D46" s="688"/>
      <c r="E46" s="688"/>
      <c r="F46" s="688"/>
      <c r="G46" s="688"/>
      <c r="H46" s="688"/>
      <c r="I46" s="688"/>
      <c r="J46" s="688"/>
      <c r="K46" s="121"/>
      <c r="L46" s="689" t="s">
        <v>20</v>
      </c>
      <c r="M46" s="690"/>
      <c r="N46" s="690"/>
      <c r="O46" s="691">
        <f>'2-9.フロー・スケジュール'!D2</f>
        <v>9</v>
      </c>
      <c r="P46" s="692"/>
      <c r="Q46" s="689" t="s">
        <v>21</v>
      </c>
      <c r="R46" s="690"/>
      <c r="S46" s="691">
        <f>'2-9.フロー・スケジュール'!H2</f>
        <v>1</v>
      </c>
      <c r="T46" s="692"/>
      <c r="U46" s="689" t="s">
        <v>22</v>
      </c>
      <c r="V46" s="690"/>
      <c r="W46" s="691">
        <f>'2-9.フロー・スケジュール'!L2</f>
        <v>31</v>
      </c>
      <c r="X46" s="692"/>
      <c r="Y46" s="689" t="s">
        <v>23</v>
      </c>
      <c r="Z46" s="690"/>
      <c r="AA46" s="438"/>
      <c r="AB46" s="438"/>
      <c r="AC46" s="438"/>
      <c r="AD46" s="438"/>
      <c r="AE46" s="122"/>
    </row>
    <row r="47" spans="1:104" ht="32.25" customHeight="1">
      <c r="A47" s="3"/>
      <c r="B47" s="693" t="s">
        <v>401</v>
      </c>
      <c r="C47" s="737"/>
      <c r="D47" s="737"/>
      <c r="E47" s="737"/>
      <c r="F47" s="737"/>
      <c r="G47" s="737"/>
      <c r="H47" s="737"/>
      <c r="I47" s="737"/>
      <c r="J47" s="737"/>
      <c r="K47" s="430"/>
      <c r="L47" s="689" t="s">
        <v>20</v>
      </c>
      <c r="M47" s="690"/>
      <c r="N47" s="690"/>
      <c r="O47" s="691">
        <f>'2-9.フロー・スケジュール'!D3</f>
        <v>9</v>
      </c>
      <c r="P47" s="692"/>
      <c r="Q47" s="689" t="s">
        <v>21</v>
      </c>
      <c r="R47" s="690"/>
      <c r="S47" s="691">
        <f>'2-9.フロー・スケジュール'!H3</f>
        <v>9</v>
      </c>
      <c r="T47" s="692"/>
      <c r="U47" s="689" t="s">
        <v>22</v>
      </c>
      <c r="V47" s="690"/>
      <c r="W47" s="691">
        <f>'2-9.フロー・スケジュール'!L3</f>
        <v>30</v>
      </c>
      <c r="X47" s="692"/>
      <c r="Y47" s="689" t="s">
        <v>23</v>
      </c>
      <c r="Z47" s="690"/>
      <c r="AA47" s="431"/>
      <c r="AB47" s="431"/>
      <c r="AC47" s="431"/>
      <c r="AD47" s="431"/>
      <c r="AE47" s="432"/>
    </row>
    <row r="48" spans="1:104" ht="13" customHeight="1">
      <c r="B48" s="88"/>
    </row>
    <row r="49" spans="3:22">
      <c r="C49" s="84" t="s">
        <v>754</v>
      </c>
      <c r="D49" s="84"/>
      <c r="E49" s="84"/>
      <c r="F49" s="84"/>
      <c r="G49" s="84"/>
      <c r="H49" s="84"/>
      <c r="I49" s="84"/>
      <c r="J49" s="84"/>
      <c r="K49" s="84"/>
      <c r="L49" s="84"/>
      <c r="M49" s="84"/>
      <c r="N49" s="84"/>
      <c r="O49" s="84"/>
      <c r="P49" s="84"/>
      <c r="Q49" s="84"/>
      <c r="R49" s="84"/>
      <c r="S49" s="84"/>
      <c r="T49" s="84"/>
      <c r="U49" s="84"/>
      <c r="V49" s="84"/>
    </row>
  </sheetData>
  <sheetProtection algorithmName="SHA-512" hashValue="q3DZLkGl6AxHdeTMBAPeuBrmic2d4iZGohHjLjv9NyaFvQcdF8i8ZDKyJbAi/6laRwDA+Kp52GFd1RVt4d871Q==" saltValue="hrUlkJDI81wjpmKAWdigcQ==" spinCount="100000" sheet="1" objects="1" scenarios="1" selectLockedCells="1" selectUnlockedCells="1"/>
  <mergeCells count="65">
    <mergeCell ref="Z2:AE2"/>
    <mergeCell ref="Z3:AE3"/>
    <mergeCell ref="Z4:AE4"/>
    <mergeCell ref="X36:AD36"/>
    <mergeCell ref="C33:W33"/>
    <mergeCell ref="C36:W36"/>
    <mergeCell ref="C35:W35"/>
    <mergeCell ref="C34:W34"/>
    <mergeCell ref="X33:AD33"/>
    <mergeCell ref="X34:AD34"/>
    <mergeCell ref="X35:AD35"/>
    <mergeCell ref="B25:AD25"/>
    <mergeCell ref="A14:AD14"/>
    <mergeCell ref="O6:R8"/>
    <mergeCell ref="S6:AD8"/>
    <mergeCell ref="O9:R10"/>
    <mergeCell ref="S9:AD10"/>
    <mergeCell ref="O11:R12"/>
    <mergeCell ref="S11:U11"/>
    <mergeCell ref="V11:AD11"/>
    <mergeCell ref="S12:U12"/>
    <mergeCell ref="V12:AD12"/>
    <mergeCell ref="A18:AE18"/>
    <mergeCell ref="AA22:AE22"/>
    <mergeCell ref="Y22:Z22"/>
    <mergeCell ref="B22:X22"/>
    <mergeCell ref="U47:V47"/>
    <mergeCell ref="Y47:Z47"/>
    <mergeCell ref="W47:X47"/>
    <mergeCell ref="B42:J42"/>
    <mergeCell ref="K42:T42"/>
    <mergeCell ref="B47:J47"/>
    <mergeCell ref="L47:N47"/>
    <mergeCell ref="O47:P47"/>
    <mergeCell ref="Q47:R47"/>
    <mergeCell ref="S47:T47"/>
    <mergeCell ref="B26:W26"/>
    <mergeCell ref="X26:AD26"/>
    <mergeCell ref="X32:AD32"/>
    <mergeCell ref="C31:N31"/>
    <mergeCell ref="C32:N32"/>
    <mergeCell ref="X27:AD27"/>
    <mergeCell ref="X28:AD28"/>
    <mergeCell ref="X29:AD29"/>
    <mergeCell ref="X30:AD30"/>
    <mergeCell ref="X31:AD31"/>
    <mergeCell ref="C28:N28"/>
    <mergeCell ref="C27:N27"/>
    <mergeCell ref="O27:W29"/>
    <mergeCell ref="O30:W32"/>
    <mergeCell ref="C29:N29"/>
    <mergeCell ref="C30:N30"/>
    <mergeCell ref="B39:AD39"/>
    <mergeCell ref="B40:J40"/>
    <mergeCell ref="K40:T40"/>
    <mergeCell ref="B46:J46"/>
    <mergeCell ref="L46:N46"/>
    <mergeCell ref="O46:P46"/>
    <mergeCell ref="Q46:R46"/>
    <mergeCell ref="S46:T46"/>
    <mergeCell ref="U46:V46"/>
    <mergeCell ref="W46:X46"/>
    <mergeCell ref="Y46:Z46"/>
    <mergeCell ref="B41:J41"/>
    <mergeCell ref="K41:T41"/>
  </mergeCells>
  <phoneticPr fontId="2"/>
  <dataValidations xWindow="730" yWindow="906" count="2">
    <dataValidation allowBlank="1" showInputMessage="1" showErrorMessage="1" prompt="自動転記されますので、直接記入不要です。" sqref="K40:T42 W46:X47 S6:AD10 V11:AD12 O46:P47 S46:T47 AA22 B22 Y22" xr:uid="{00000000-0002-0000-0000-000000000000}"/>
    <dataValidation type="list" allowBlank="1" showInputMessage="1" showErrorMessage="1" sqref="X27:AD36" xr:uid="{00000000-0002-0000-0000-000001000000}">
      <formula1>"該当するテーマを選択,○"</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25</xdr:col>
                    <xdr:colOff>184150</xdr:colOff>
                    <xdr:row>24</xdr:row>
                    <xdr:rowOff>0</xdr:rowOff>
                  </from>
                  <to>
                    <xdr:col>25</xdr:col>
                    <xdr:colOff>184150</xdr:colOff>
                    <xdr:row>25</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L19"/>
  <sheetViews>
    <sheetView showGridLines="0" view="pageBreakPreview" zoomScale="80" zoomScaleNormal="100" zoomScaleSheetLayoutView="80" workbookViewId="0">
      <selection activeCell="BK20" sqref="A1:XFD1048576"/>
    </sheetView>
  </sheetViews>
  <sheetFormatPr defaultRowHeight="13"/>
  <cols>
    <col min="1" max="2" width="5.75" style="21" customWidth="1"/>
    <col min="3" max="18" width="9.08203125" style="21" customWidth="1"/>
    <col min="19" max="16384" width="8.6640625" style="21"/>
  </cols>
  <sheetData>
    <row r="1" spans="1:38" ht="20" customHeight="1">
      <c r="A1" s="1280" t="s">
        <v>295</v>
      </c>
      <c r="B1" s="1281"/>
      <c r="C1" s="1281"/>
      <c r="D1" s="1281"/>
      <c r="E1" s="1281"/>
      <c r="F1" s="1281"/>
      <c r="G1" s="1281"/>
      <c r="H1" s="1281"/>
      <c r="I1" s="1281"/>
      <c r="J1" s="1281"/>
      <c r="K1" s="1281"/>
      <c r="L1" s="1281"/>
      <c r="M1" s="1281"/>
      <c r="N1" s="1281"/>
      <c r="O1" s="1281"/>
      <c r="P1" s="1281"/>
      <c r="Q1" s="1281"/>
      <c r="R1" s="1281"/>
    </row>
    <row r="2" spans="1:38" ht="316" customHeight="1">
      <c r="A2" s="1209" t="s">
        <v>168</v>
      </c>
      <c r="B2" s="1210"/>
      <c r="C2" s="1211" t="s">
        <v>745</v>
      </c>
      <c r="D2" s="1212"/>
      <c r="E2" s="1212"/>
      <c r="F2" s="1212"/>
      <c r="G2" s="1212"/>
      <c r="H2" s="1212"/>
      <c r="I2" s="1212"/>
      <c r="J2" s="1212"/>
      <c r="K2" s="1212"/>
      <c r="L2" s="1212"/>
      <c r="M2" s="1212"/>
      <c r="N2" s="1212"/>
      <c r="O2" s="1212"/>
      <c r="P2" s="1212"/>
      <c r="Q2" s="1212"/>
      <c r="R2" s="1213"/>
      <c r="AC2" s="472"/>
      <c r="AD2" s="472"/>
      <c r="AE2" s="472"/>
      <c r="AF2" s="472"/>
      <c r="AG2" s="472"/>
      <c r="AH2" s="472"/>
      <c r="AI2" s="472"/>
      <c r="AJ2" s="472"/>
      <c r="AK2" s="472"/>
      <c r="AL2" s="473"/>
    </row>
    <row r="3" spans="1:38">
      <c r="A3" s="1282"/>
      <c r="B3" s="1282"/>
      <c r="C3" s="1282"/>
      <c r="D3" s="1282"/>
      <c r="E3" s="1282"/>
      <c r="F3" s="1282"/>
      <c r="G3" s="1282"/>
      <c r="H3" s="1282"/>
      <c r="I3" s="1282"/>
      <c r="J3" s="1282"/>
      <c r="K3" s="1282"/>
      <c r="L3" s="1282"/>
      <c r="M3" s="1282"/>
      <c r="N3" s="1282"/>
      <c r="O3" s="1282"/>
      <c r="P3" s="1282"/>
      <c r="Q3" s="1282"/>
      <c r="R3" s="1282"/>
      <c r="AD3" s="473"/>
    </row>
    <row r="4" spans="1:38" ht="50" customHeight="1">
      <c r="A4" s="1283"/>
      <c r="B4" s="1216"/>
      <c r="C4" s="1284" t="s">
        <v>871</v>
      </c>
      <c r="D4" s="1285"/>
      <c r="E4" s="1285"/>
      <c r="F4" s="1285"/>
      <c r="G4" s="1285"/>
      <c r="H4" s="1285"/>
      <c r="I4" s="1285"/>
      <c r="J4" s="1286"/>
      <c r="K4" s="1284" t="s">
        <v>872</v>
      </c>
      <c r="L4" s="1285"/>
      <c r="M4" s="1285"/>
      <c r="N4" s="1285"/>
      <c r="O4" s="1285"/>
      <c r="P4" s="1285"/>
      <c r="Q4" s="1285"/>
      <c r="R4" s="1286"/>
    </row>
    <row r="5" spans="1:38" ht="50" customHeight="1">
      <c r="A5" s="1151" t="s">
        <v>870</v>
      </c>
      <c r="B5" s="1247" t="s">
        <v>869</v>
      </c>
      <c r="C5" s="1189" t="s">
        <v>1063</v>
      </c>
      <c r="D5" s="1190"/>
      <c r="E5" s="1190"/>
      <c r="F5" s="1190"/>
      <c r="G5" s="1190"/>
      <c r="H5" s="1190"/>
      <c r="I5" s="1190"/>
      <c r="J5" s="1191"/>
      <c r="K5" s="1271" t="s">
        <v>1062</v>
      </c>
      <c r="L5" s="1272"/>
      <c r="M5" s="1272"/>
      <c r="N5" s="1272"/>
      <c r="O5" s="1272"/>
      <c r="P5" s="1272"/>
      <c r="Q5" s="1272"/>
      <c r="R5" s="1273"/>
    </row>
    <row r="6" spans="1:38" ht="50" customHeight="1">
      <c r="A6" s="1152"/>
      <c r="B6" s="1248"/>
      <c r="C6" s="1192"/>
      <c r="D6" s="1270"/>
      <c r="E6" s="1270"/>
      <c r="F6" s="1270"/>
      <c r="G6" s="1270"/>
      <c r="H6" s="1270"/>
      <c r="I6" s="1270"/>
      <c r="J6" s="1194"/>
      <c r="K6" s="1274"/>
      <c r="L6" s="1275"/>
      <c r="M6" s="1275"/>
      <c r="N6" s="1275"/>
      <c r="O6" s="1275"/>
      <c r="P6" s="1275"/>
      <c r="Q6" s="1275"/>
      <c r="R6" s="1276"/>
    </row>
    <row r="7" spans="1:38" ht="50" customHeight="1">
      <c r="A7" s="1153"/>
      <c r="B7" s="1249"/>
      <c r="C7" s="1195"/>
      <c r="D7" s="1196"/>
      <c r="E7" s="1196"/>
      <c r="F7" s="1196"/>
      <c r="G7" s="1196"/>
      <c r="H7" s="1196"/>
      <c r="I7" s="1196"/>
      <c r="J7" s="1197"/>
      <c r="K7" s="1277"/>
      <c r="L7" s="1278"/>
      <c r="M7" s="1278"/>
      <c r="N7" s="1278"/>
      <c r="O7" s="1278"/>
      <c r="P7" s="1278"/>
      <c r="Q7" s="1278"/>
      <c r="R7" s="1279"/>
    </row>
    <row r="8" spans="1:38" ht="30" customHeight="1">
      <c r="A8" s="1138" t="s">
        <v>177</v>
      </c>
      <c r="B8" s="1139"/>
      <c r="C8" s="1260" t="s">
        <v>169</v>
      </c>
      <c r="D8" s="1261"/>
      <c r="E8" s="1262"/>
      <c r="F8" s="578" t="s">
        <v>791</v>
      </c>
      <c r="G8" s="1177" t="s">
        <v>170</v>
      </c>
      <c r="H8" s="1178"/>
      <c r="I8" s="1179"/>
      <c r="J8" s="578" t="s">
        <v>791</v>
      </c>
      <c r="K8" s="1260" t="s">
        <v>171</v>
      </c>
      <c r="L8" s="1261"/>
      <c r="M8" s="1262"/>
      <c r="N8" s="578"/>
      <c r="O8" s="1177" t="s">
        <v>172</v>
      </c>
      <c r="P8" s="1178"/>
      <c r="Q8" s="1179"/>
      <c r="R8" s="578"/>
    </row>
    <row r="9" spans="1:38" ht="30" customHeight="1">
      <c r="A9" s="1175"/>
      <c r="B9" s="1176"/>
      <c r="C9" s="1183" t="s">
        <v>173</v>
      </c>
      <c r="D9" s="1184"/>
      <c r="E9" s="1185"/>
      <c r="F9" s="579" t="s">
        <v>791</v>
      </c>
      <c r="G9" s="1183" t="s">
        <v>174</v>
      </c>
      <c r="H9" s="1184"/>
      <c r="I9" s="1185"/>
      <c r="J9" s="579"/>
      <c r="K9" s="1183" t="s">
        <v>175</v>
      </c>
      <c r="L9" s="1184"/>
      <c r="M9" s="1185"/>
      <c r="N9" s="579" t="s">
        <v>791</v>
      </c>
      <c r="O9" s="1186" t="s">
        <v>176</v>
      </c>
      <c r="P9" s="1187"/>
      <c r="Q9" s="1188"/>
      <c r="R9" s="579"/>
    </row>
    <row r="10" spans="1:38" ht="50" customHeight="1">
      <c r="A10" s="1263" t="s">
        <v>873</v>
      </c>
      <c r="B10" s="1247" t="s">
        <v>874</v>
      </c>
      <c r="C10" s="1157"/>
      <c r="D10" s="1158"/>
      <c r="E10" s="1158"/>
      <c r="F10" s="1158"/>
      <c r="G10" s="1158"/>
      <c r="H10" s="1158"/>
      <c r="I10" s="1158"/>
      <c r="J10" s="1159"/>
      <c r="K10" s="1251"/>
      <c r="L10" s="1252"/>
      <c r="M10" s="1252"/>
      <c r="N10" s="1252"/>
      <c r="O10" s="1252"/>
      <c r="P10" s="1252"/>
      <c r="Q10" s="1252"/>
      <c r="R10" s="1253"/>
    </row>
    <row r="11" spans="1:38" ht="50" customHeight="1">
      <c r="A11" s="1264"/>
      <c r="B11" s="1248"/>
      <c r="C11" s="1160"/>
      <c r="D11" s="1250"/>
      <c r="E11" s="1250"/>
      <c r="F11" s="1250"/>
      <c r="G11" s="1250"/>
      <c r="H11" s="1250"/>
      <c r="I11" s="1250"/>
      <c r="J11" s="1162"/>
      <c r="K11" s="1254"/>
      <c r="L11" s="1255"/>
      <c r="M11" s="1255"/>
      <c r="N11" s="1255"/>
      <c r="O11" s="1255"/>
      <c r="P11" s="1255"/>
      <c r="Q11" s="1255"/>
      <c r="R11" s="1256"/>
    </row>
    <row r="12" spans="1:38" ht="50" customHeight="1">
      <c r="A12" s="1265"/>
      <c r="B12" s="1249"/>
      <c r="C12" s="1163"/>
      <c r="D12" s="1164"/>
      <c r="E12" s="1164"/>
      <c r="F12" s="1164"/>
      <c r="G12" s="1164"/>
      <c r="H12" s="1164"/>
      <c r="I12" s="1164"/>
      <c r="J12" s="1165"/>
      <c r="K12" s="1257"/>
      <c r="L12" s="1258"/>
      <c r="M12" s="1258"/>
      <c r="N12" s="1258"/>
      <c r="O12" s="1258"/>
      <c r="P12" s="1258"/>
      <c r="Q12" s="1258"/>
      <c r="R12" s="1259"/>
    </row>
    <row r="13" spans="1:38" ht="30" customHeight="1">
      <c r="A13" s="1266" t="s">
        <v>177</v>
      </c>
      <c r="B13" s="1267"/>
      <c r="C13" s="1260" t="s">
        <v>169</v>
      </c>
      <c r="D13" s="1261"/>
      <c r="E13" s="1262"/>
      <c r="F13" s="578" t="s">
        <v>178</v>
      </c>
      <c r="G13" s="1177" t="s">
        <v>170</v>
      </c>
      <c r="H13" s="1178"/>
      <c r="I13" s="1179"/>
      <c r="J13" s="578" t="s">
        <v>178</v>
      </c>
      <c r="K13" s="1260" t="s">
        <v>171</v>
      </c>
      <c r="L13" s="1261"/>
      <c r="M13" s="1262"/>
      <c r="N13" s="578"/>
      <c r="O13" s="1177" t="s">
        <v>172</v>
      </c>
      <c r="P13" s="1178"/>
      <c r="Q13" s="1179"/>
      <c r="R13" s="578"/>
    </row>
    <row r="14" spans="1:38" ht="30" customHeight="1">
      <c r="A14" s="1268"/>
      <c r="B14" s="1269"/>
      <c r="C14" s="1183" t="s">
        <v>173</v>
      </c>
      <c r="D14" s="1184"/>
      <c r="E14" s="1185"/>
      <c r="F14" s="579" t="s">
        <v>178</v>
      </c>
      <c r="G14" s="1183" t="s">
        <v>174</v>
      </c>
      <c r="H14" s="1184"/>
      <c r="I14" s="1185"/>
      <c r="J14" s="579"/>
      <c r="K14" s="1183" t="s">
        <v>175</v>
      </c>
      <c r="L14" s="1184"/>
      <c r="M14" s="1185"/>
      <c r="N14" s="579"/>
      <c r="O14" s="1186" t="s">
        <v>176</v>
      </c>
      <c r="P14" s="1187"/>
      <c r="Q14" s="1188"/>
      <c r="R14" s="579"/>
    </row>
    <row r="15" spans="1:38" ht="50" customHeight="1">
      <c r="A15" s="1246" t="s">
        <v>875</v>
      </c>
      <c r="B15" s="1247" t="s">
        <v>874</v>
      </c>
      <c r="C15" s="1157"/>
      <c r="D15" s="1158"/>
      <c r="E15" s="1158"/>
      <c r="F15" s="1158"/>
      <c r="G15" s="1158"/>
      <c r="H15" s="1158"/>
      <c r="I15" s="1158"/>
      <c r="J15" s="1159"/>
      <c r="K15" s="1251"/>
      <c r="L15" s="1252"/>
      <c r="M15" s="1252"/>
      <c r="N15" s="1252"/>
      <c r="O15" s="1252"/>
      <c r="P15" s="1252"/>
      <c r="Q15" s="1252"/>
      <c r="R15" s="1253"/>
    </row>
    <row r="16" spans="1:38" ht="50" customHeight="1">
      <c r="A16" s="1246"/>
      <c r="B16" s="1248"/>
      <c r="C16" s="1160"/>
      <c r="D16" s="1250"/>
      <c r="E16" s="1250"/>
      <c r="F16" s="1250"/>
      <c r="G16" s="1250"/>
      <c r="H16" s="1250"/>
      <c r="I16" s="1250"/>
      <c r="J16" s="1162"/>
      <c r="K16" s="1254"/>
      <c r="L16" s="1255"/>
      <c r="M16" s="1255"/>
      <c r="N16" s="1255"/>
      <c r="O16" s="1255"/>
      <c r="P16" s="1255"/>
      <c r="Q16" s="1255"/>
      <c r="R16" s="1256"/>
    </row>
    <row r="17" spans="1:18" ht="50" customHeight="1">
      <c r="A17" s="1246"/>
      <c r="B17" s="1249"/>
      <c r="C17" s="1163"/>
      <c r="D17" s="1164"/>
      <c r="E17" s="1164"/>
      <c r="F17" s="1164"/>
      <c r="G17" s="1164"/>
      <c r="H17" s="1164"/>
      <c r="I17" s="1164"/>
      <c r="J17" s="1165"/>
      <c r="K17" s="1257"/>
      <c r="L17" s="1258"/>
      <c r="M17" s="1258"/>
      <c r="N17" s="1258"/>
      <c r="O17" s="1258"/>
      <c r="P17" s="1258"/>
      <c r="Q17" s="1258"/>
      <c r="R17" s="1259"/>
    </row>
    <row r="18" spans="1:18" ht="30" customHeight="1">
      <c r="A18" s="1138" t="s">
        <v>177</v>
      </c>
      <c r="B18" s="1139"/>
      <c r="C18" s="1142" t="s">
        <v>169</v>
      </c>
      <c r="D18" s="1143"/>
      <c r="E18" s="1144"/>
      <c r="F18" s="129" t="s">
        <v>178</v>
      </c>
      <c r="G18" s="1145" t="s">
        <v>170</v>
      </c>
      <c r="H18" s="1146"/>
      <c r="I18" s="1147"/>
      <c r="J18" s="129" t="s">
        <v>178</v>
      </c>
      <c r="K18" s="1142" t="s">
        <v>171</v>
      </c>
      <c r="L18" s="1143"/>
      <c r="M18" s="1144"/>
      <c r="N18" s="129"/>
      <c r="O18" s="1145" t="s">
        <v>172</v>
      </c>
      <c r="P18" s="1146"/>
      <c r="Q18" s="1147"/>
      <c r="R18" s="129"/>
    </row>
    <row r="19" spans="1:18" ht="30" customHeight="1">
      <c r="A19" s="1175"/>
      <c r="B19" s="1176"/>
      <c r="C19" s="1180" t="s">
        <v>173</v>
      </c>
      <c r="D19" s="1181"/>
      <c r="E19" s="1182"/>
      <c r="F19" s="130" t="s">
        <v>178</v>
      </c>
      <c r="G19" s="1180" t="s">
        <v>174</v>
      </c>
      <c r="H19" s="1181"/>
      <c r="I19" s="1182"/>
      <c r="J19" s="130"/>
      <c r="K19" s="1180" t="s">
        <v>175</v>
      </c>
      <c r="L19" s="1181"/>
      <c r="M19" s="1182"/>
      <c r="N19" s="130"/>
      <c r="O19" s="1186" t="s">
        <v>176</v>
      </c>
      <c r="P19" s="1187"/>
      <c r="Q19" s="1188"/>
      <c r="R19" s="130"/>
    </row>
  </sheetData>
  <sheetProtection algorithmName="SHA-512" hashValue="HcIvJwB5uODZ/6kZmB8ygQ2/niWeeD//u9RlELtCFfwW0h5koxcw3TyIkhKrutGJE5NT7meFs3MC/1H3BIYzxA==" saltValue="9ib/yH1u3/6PgMpYsAPa/g==" spinCount="100000" sheet="1" objects="1" scenarios="1" selectLockedCells="1" selectUnlockedCells="1"/>
  <mergeCells count="46">
    <mergeCell ref="A5:A7"/>
    <mergeCell ref="B5:B7"/>
    <mergeCell ref="C5:J7"/>
    <mergeCell ref="K5:R7"/>
    <mergeCell ref="A1:R1"/>
    <mergeCell ref="A2:B2"/>
    <mergeCell ref="C2:R2"/>
    <mergeCell ref="A3:R3"/>
    <mergeCell ref="A4:B4"/>
    <mergeCell ref="C4:J4"/>
    <mergeCell ref="K4:R4"/>
    <mergeCell ref="A10:A12"/>
    <mergeCell ref="B10:B12"/>
    <mergeCell ref="C10:J12"/>
    <mergeCell ref="K10:R12"/>
    <mergeCell ref="A13:B14"/>
    <mergeCell ref="C13:E13"/>
    <mergeCell ref="G13:I13"/>
    <mergeCell ref="K13:M13"/>
    <mergeCell ref="O13:Q13"/>
    <mergeCell ref="C14:E14"/>
    <mergeCell ref="G14:I14"/>
    <mergeCell ref="K14:M14"/>
    <mergeCell ref="O14:Q14"/>
    <mergeCell ref="A8:B9"/>
    <mergeCell ref="C8:E8"/>
    <mergeCell ref="G8:I8"/>
    <mergeCell ref="K8:M8"/>
    <mergeCell ref="O8:Q8"/>
    <mergeCell ref="C9:E9"/>
    <mergeCell ref="G9:I9"/>
    <mergeCell ref="K9:M9"/>
    <mergeCell ref="O9:Q9"/>
    <mergeCell ref="A15:A17"/>
    <mergeCell ref="B15:B17"/>
    <mergeCell ref="C15:J17"/>
    <mergeCell ref="K15:R17"/>
    <mergeCell ref="A18:B19"/>
    <mergeCell ref="C18:E18"/>
    <mergeCell ref="G18:I18"/>
    <mergeCell ref="K18:M18"/>
    <mergeCell ref="O18:Q18"/>
    <mergeCell ref="C19:E19"/>
    <mergeCell ref="G19:I19"/>
    <mergeCell ref="K19:M19"/>
    <mergeCell ref="O19:Q19"/>
  </mergeCells>
  <phoneticPr fontId="2"/>
  <conditionalFormatting sqref="C4:R4 A5:A7 A10:A12 A15:A17">
    <cfRule type="containsText" dxfId="47" priority="2" operator="containsText" text="記載不要">
      <formula>NOT(ISERROR(SEARCH("記載不要",A4)))</formula>
    </cfRule>
  </conditionalFormatting>
  <conditionalFormatting sqref="C5:R7 C10:R12 C15:R17">
    <cfRule type="expression" dxfId="46" priority="1">
      <formula>$C$4="記載不要"</formula>
    </cfRule>
  </conditionalFormatting>
  <dataValidations count="3">
    <dataValidation allowBlank="1" showErrorMessage="1" prompt="製品の新規性・優秀性を構成する機能について、主観的な表現を避けて記入してください。" sqref="C5:J7" xr:uid="{E4E8AB19-2D2A-42F9-8D99-6422AF420B77}"/>
    <dataValidation type="list" allowBlank="1" showInputMessage="1" showErrorMessage="1" sqref="B5:B7 B10:B12 B15:B17" xr:uid="{00000000-0002-0000-0900-000001000000}">
      <formula1>"（選択してください）,新規性,優秀性"</formula1>
    </dataValidation>
    <dataValidation type="list" allowBlank="1" showInputMessage="1" showErrorMessage="1" sqref="F13:F14 J13:J14 N13:N14 R13:R14 F18:F19 J18:J19 N18:N19 R18:R19 F8:F9 J8:J9 N8:N9 R8:R9" xr:uid="{00000000-0002-0000-0900-000002000000}">
      <formula1>"　,○"</formula1>
    </dataValidation>
  </dataValidations>
  <printOptions horizontalCentered="1" verticalCentered="1"/>
  <pageMargins left="0.23622047244094491" right="0.23622047244094491" top="0.74803149606299213" bottom="0.74803149606299213" header="0.31496062992125984" footer="0.31496062992125984"/>
  <pageSetup paperSize="8" scale="84"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Y13"/>
  <sheetViews>
    <sheetView showGridLines="0" view="pageBreakPreview" zoomScale="80" zoomScaleNormal="100" zoomScaleSheetLayoutView="80" workbookViewId="0">
      <selection activeCell="BK20" sqref="A1:XFD1048576"/>
    </sheetView>
  </sheetViews>
  <sheetFormatPr defaultRowHeight="18"/>
  <cols>
    <col min="1" max="1" width="5.5" style="39" customWidth="1"/>
    <col min="2" max="2" width="4.25" style="39" customWidth="1"/>
    <col min="3" max="22" width="5.58203125" style="39" customWidth="1"/>
    <col min="23" max="16384" width="8.6640625" style="39"/>
  </cols>
  <sheetData>
    <row r="1" spans="1:25" ht="35.5" customHeight="1">
      <c r="A1" s="1237" t="s">
        <v>381</v>
      </c>
      <c r="B1" s="1292"/>
      <c r="C1" s="1292"/>
      <c r="D1" s="1292"/>
      <c r="E1" s="1292"/>
      <c r="F1" s="1292"/>
      <c r="G1" s="1292"/>
      <c r="H1" s="1292"/>
      <c r="I1" s="1292"/>
      <c r="J1" s="1292"/>
      <c r="K1" s="1292"/>
      <c r="L1" s="1292"/>
      <c r="M1" s="1292"/>
      <c r="N1" s="1292"/>
      <c r="O1" s="1292"/>
      <c r="P1" s="1292"/>
      <c r="Q1" s="1292"/>
      <c r="R1" s="1292"/>
      <c r="S1" s="1292"/>
      <c r="T1" s="1292"/>
      <c r="U1" s="1292"/>
      <c r="V1" s="1292"/>
      <c r="W1" s="40"/>
      <c r="X1" s="40"/>
      <c r="Y1" s="40"/>
    </row>
    <row r="2" spans="1:25" ht="20" customHeight="1">
      <c r="A2" s="1293"/>
      <c r="B2" s="1294"/>
      <c r="C2" s="1293" t="s">
        <v>877</v>
      </c>
      <c r="D2" s="1297"/>
      <c r="E2" s="1297"/>
      <c r="F2" s="1297"/>
      <c r="G2" s="1297"/>
      <c r="H2" s="1297"/>
      <c r="I2" s="1297"/>
      <c r="J2" s="1297"/>
      <c r="K2" s="1297"/>
      <c r="L2" s="1294"/>
      <c r="M2" s="1299" t="s">
        <v>878</v>
      </c>
      <c r="N2" s="1299"/>
      <c r="O2" s="1299"/>
      <c r="P2" s="1299"/>
      <c r="Q2" s="1299"/>
      <c r="R2" s="1299"/>
      <c r="S2" s="1299"/>
      <c r="T2" s="1299"/>
      <c r="U2" s="1299"/>
      <c r="V2" s="1299"/>
      <c r="W2" s="40"/>
      <c r="X2" s="40"/>
      <c r="Y2" s="40"/>
    </row>
    <row r="3" spans="1:25" ht="20" customHeight="1">
      <c r="A3" s="1295"/>
      <c r="B3" s="1296"/>
      <c r="C3" s="1295"/>
      <c r="D3" s="1298"/>
      <c r="E3" s="1298"/>
      <c r="F3" s="1298"/>
      <c r="G3" s="1298"/>
      <c r="H3" s="1298"/>
      <c r="I3" s="1298"/>
      <c r="J3" s="1298"/>
      <c r="K3" s="1298"/>
      <c r="L3" s="1296"/>
      <c r="M3" s="1299"/>
      <c r="N3" s="1299"/>
      <c r="O3" s="1299"/>
      <c r="P3" s="1299"/>
      <c r="Q3" s="1299"/>
      <c r="R3" s="1299"/>
      <c r="S3" s="1299"/>
      <c r="T3" s="1299"/>
      <c r="U3" s="1299"/>
      <c r="V3" s="1299"/>
      <c r="W3" s="40"/>
      <c r="X3" s="40"/>
      <c r="Y3" s="40"/>
    </row>
    <row r="4" spans="1:25" ht="50" customHeight="1">
      <c r="A4" s="1289" t="s">
        <v>870</v>
      </c>
      <c r="B4" s="1247" t="s">
        <v>869</v>
      </c>
      <c r="C4" s="1228"/>
      <c r="D4" s="1229"/>
      <c r="E4" s="1229"/>
      <c r="F4" s="1229"/>
      <c r="G4" s="1229"/>
      <c r="H4" s="1229"/>
      <c r="I4" s="1229"/>
      <c r="J4" s="1229"/>
      <c r="K4" s="1229"/>
      <c r="L4" s="1230"/>
      <c r="M4" s="1228"/>
      <c r="N4" s="1229"/>
      <c r="O4" s="1229"/>
      <c r="P4" s="1229"/>
      <c r="Q4" s="1229"/>
      <c r="R4" s="1229"/>
      <c r="S4" s="1229"/>
      <c r="T4" s="1229"/>
      <c r="U4" s="1229"/>
      <c r="V4" s="1230"/>
      <c r="W4" s="40"/>
      <c r="X4" s="40"/>
      <c r="Y4" s="40"/>
    </row>
    <row r="5" spans="1:25" ht="50" customHeight="1">
      <c r="A5" s="1290"/>
      <c r="B5" s="1248"/>
      <c r="C5" s="1231"/>
      <c r="D5" s="1245"/>
      <c r="E5" s="1245"/>
      <c r="F5" s="1245"/>
      <c r="G5" s="1245"/>
      <c r="H5" s="1245"/>
      <c r="I5" s="1245"/>
      <c r="J5" s="1245"/>
      <c r="K5" s="1245"/>
      <c r="L5" s="1233"/>
      <c r="M5" s="1231"/>
      <c r="N5" s="1245"/>
      <c r="O5" s="1245"/>
      <c r="P5" s="1245"/>
      <c r="Q5" s="1245"/>
      <c r="R5" s="1245"/>
      <c r="S5" s="1245"/>
      <c r="T5" s="1245"/>
      <c r="U5" s="1245"/>
      <c r="V5" s="1233"/>
      <c r="W5" s="40"/>
      <c r="X5" s="40"/>
      <c r="Y5" s="40"/>
    </row>
    <row r="6" spans="1:25" ht="50" customHeight="1">
      <c r="A6" s="1291"/>
      <c r="B6" s="1249"/>
      <c r="C6" s="1234"/>
      <c r="D6" s="1235"/>
      <c r="E6" s="1235"/>
      <c r="F6" s="1235"/>
      <c r="G6" s="1235"/>
      <c r="H6" s="1235"/>
      <c r="I6" s="1235"/>
      <c r="J6" s="1235"/>
      <c r="K6" s="1235"/>
      <c r="L6" s="1236"/>
      <c r="M6" s="1234"/>
      <c r="N6" s="1235"/>
      <c r="O6" s="1235"/>
      <c r="P6" s="1235"/>
      <c r="Q6" s="1235"/>
      <c r="R6" s="1235"/>
      <c r="S6" s="1235"/>
      <c r="T6" s="1235"/>
      <c r="U6" s="1235"/>
      <c r="V6" s="1236"/>
      <c r="W6" s="40"/>
      <c r="X6" s="40"/>
      <c r="Y6" s="40"/>
    </row>
    <row r="7" spans="1:25" ht="50" customHeight="1">
      <c r="A7" s="1289" t="s">
        <v>873</v>
      </c>
      <c r="B7" s="1247" t="s">
        <v>874</v>
      </c>
      <c r="C7" s="1228"/>
      <c r="D7" s="1229"/>
      <c r="E7" s="1229"/>
      <c r="F7" s="1229"/>
      <c r="G7" s="1229"/>
      <c r="H7" s="1229"/>
      <c r="I7" s="1229"/>
      <c r="J7" s="1229"/>
      <c r="K7" s="1229"/>
      <c r="L7" s="1230"/>
      <c r="M7" s="1228"/>
      <c r="N7" s="1229"/>
      <c r="O7" s="1229"/>
      <c r="P7" s="1229"/>
      <c r="Q7" s="1229"/>
      <c r="R7" s="1229"/>
      <c r="S7" s="1229"/>
      <c r="T7" s="1229"/>
      <c r="U7" s="1229"/>
      <c r="V7" s="1230"/>
      <c r="W7" s="40"/>
      <c r="X7" s="40"/>
      <c r="Y7" s="40"/>
    </row>
    <row r="8" spans="1:25" ht="50" customHeight="1">
      <c r="A8" s="1290"/>
      <c r="B8" s="1248"/>
      <c r="C8" s="1231"/>
      <c r="D8" s="1245"/>
      <c r="E8" s="1245"/>
      <c r="F8" s="1245"/>
      <c r="G8" s="1245"/>
      <c r="H8" s="1245"/>
      <c r="I8" s="1245"/>
      <c r="J8" s="1245"/>
      <c r="K8" s="1245"/>
      <c r="L8" s="1233"/>
      <c r="M8" s="1231"/>
      <c r="N8" s="1245"/>
      <c r="O8" s="1245"/>
      <c r="P8" s="1245"/>
      <c r="Q8" s="1245"/>
      <c r="R8" s="1245"/>
      <c r="S8" s="1245"/>
      <c r="T8" s="1245"/>
      <c r="U8" s="1245"/>
      <c r="V8" s="1233"/>
      <c r="W8" s="40"/>
      <c r="X8" s="40"/>
      <c r="Y8" s="40"/>
    </row>
    <row r="9" spans="1:25" ht="50" customHeight="1">
      <c r="A9" s="1291"/>
      <c r="B9" s="1249"/>
      <c r="C9" s="1234"/>
      <c r="D9" s="1235"/>
      <c r="E9" s="1235"/>
      <c r="F9" s="1235"/>
      <c r="G9" s="1235"/>
      <c r="H9" s="1235"/>
      <c r="I9" s="1235"/>
      <c r="J9" s="1235"/>
      <c r="K9" s="1235"/>
      <c r="L9" s="1236"/>
      <c r="M9" s="1234"/>
      <c r="N9" s="1235"/>
      <c r="O9" s="1235"/>
      <c r="P9" s="1235"/>
      <c r="Q9" s="1235"/>
      <c r="R9" s="1235"/>
      <c r="S9" s="1235"/>
      <c r="T9" s="1235"/>
      <c r="U9" s="1235"/>
      <c r="V9" s="1236"/>
      <c r="W9" s="40"/>
      <c r="X9" s="40"/>
      <c r="Y9" s="40"/>
    </row>
    <row r="10" spans="1:25" ht="50" customHeight="1">
      <c r="A10" s="1287" t="s">
        <v>875</v>
      </c>
      <c r="B10" s="1247" t="s">
        <v>874</v>
      </c>
      <c r="C10" s="1228"/>
      <c r="D10" s="1229"/>
      <c r="E10" s="1229"/>
      <c r="F10" s="1229"/>
      <c r="G10" s="1229"/>
      <c r="H10" s="1229"/>
      <c r="I10" s="1229"/>
      <c r="J10" s="1229"/>
      <c r="K10" s="1229"/>
      <c r="L10" s="1230"/>
      <c r="M10" s="1228"/>
      <c r="N10" s="1229"/>
      <c r="O10" s="1229"/>
      <c r="P10" s="1229"/>
      <c r="Q10" s="1229"/>
      <c r="R10" s="1229"/>
      <c r="S10" s="1229"/>
      <c r="T10" s="1229"/>
      <c r="U10" s="1229"/>
      <c r="V10" s="1230"/>
      <c r="W10" s="40"/>
      <c r="X10" s="40"/>
      <c r="Y10" s="40"/>
    </row>
    <row r="11" spans="1:25" ht="50" customHeight="1">
      <c r="A11" s="1288"/>
      <c r="B11" s="1248"/>
      <c r="C11" s="1231"/>
      <c r="D11" s="1245"/>
      <c r="E11" s="1245"/>
      <c r="F11" s="1245"/>
      <c r="G11" s="1245"/>
      <c r="H11" s="1245"/>
      <c r="I11" s="1245"/>
      <c r="J11" s="1245"/>
      <c r="K11" s="1245"/>
      <c r="L11" s="1233"/>
      <c r="M11" s="1231"/>
      <c r="N11" s="1245"/>
      <c r="O11" s="1245"/>
      <c r="P11" s="1245"/>
      <c r="Q11" s="1245"/>
      <c r="R11" s="1245"/>
      <c r="S11" s="1245"/>
      <c r="T11" s="1245"/>
      <c r="U11" s="1245"/>
      <c r="V11" s="1233"/>
      <c r="W11" s="40"/>
      <c r="X11" s="40"/>
      <c r="Y11" s="40"/>
    </row>
    <row r="12" spans="1:25" ht="50" customHeight="1">
      <c r="A12" s="1288"/>
      <c r="B12" s="1249"/>
      <c r="C12" s="1234"/>
      <c r="D12" s="1235"/>
      <c r="E12" s="1235"/>
      <c r="F12" s="1235"/>
      <c r="G12" s="1235"/>
      <c r="H12" s="1235"/>
      <c r="I12" s="1235"/>
      <c r="J12" s="1235"/>
      <c r="K12" s="1235"/>
      <c r="L12" s="1236"/>
      <c r="M12" s="1234"/>
      <c r="N12" s="1235"/>
      <c r="O12" s="1235"/>
      <c r="P12" s="1235"/>
      <c r="Q12" s="1235"/>
      <c r="R12" s="1235"/>
      <c r="S12" s="1235"/>
      <c r="T12" s="1235"/>
      <c r="U12" s="1235"/>
      <c r="V12" s="1236"/>
      <c r="W12" s="40"/>
      <c r="X12" s="40"/>
      <c r="Y12" s="40"/>
    </row>
    <row r="13" spans="1:25">
      <c r="A13" s="1220"/>
      <c r="B13" s="1221"/>
      <c r="C13" s="1221"/>
      <c r="D13" s="1221"/>
      <c r="E13" s="1221"/>
      <c r="F13" s="1221"/>
      <c r="G13" s="1221"/>
      <c r="H13" s="1221"/>
      <c r="I13" s="1221"/>
      <c r="J13" s="1221"/>
      <c r="K13" s="1221"/>
      <c r="L13" s="1221"/>
      <c r="M13" s="1221"/>
      <c r="N13" s="1221"/>
      <c r="O13" s="1221"/>
      <c r="P13" s="1221"/>
      <c r="Q13" s="1221"/>
      <c r="R13" s="1221"/>
      <c r="S13" s="1221"/>
      <c r="T13" s="1221"/>
      <c r="U13" s="1221"/>
      <c r="V13" s="1221"/>
      <c r="W13" s="40"/>
      <c r="X13" s="40"/>
      <c r="Y13" s="40"/>
    </row>
  </sheetData>
  <sheetProtection algorithmName="SHA-512" hashValue="OZPFFVTdsdVhcPHeSvgw/Rm/qa6ita+GJYcz8IjPsPoTRgsvGnVk7GjyfvtEw2iKGIcQq1h8jTL8Qm5eUDRSNA==" saltValue="Sh875UYUugr7jnkzsrxjfA==" spinCount="100000" sheet="1" objects="1" scenarios="1" selectLockedCells="1" selectUnlockedCells="1"/>
  <mergeCells count="17">
    <mergeCell ref="A7:A9"/>
    <mergeCell ref="B7:B9"/>
    <mergeCell ref="C7:L9"/>
    <mergeCell ref="M7:V9"/>
    <mergeCell ref="A1:V1"/>
    <mergeCell ref="A2:B3"/>
    <mergeCell ref="C2:L3"/>
    <mergeCell ref="M2:V3"/>
    <mergeCell ref="A4:A6"/>
    <mergeCell ref="B4:B6"/>
    <mergeCell ref="C4:L6"/>
    <mergeCell ref="M4:V6"/>
    <mergeCell ref="A13:V13"/>
    <mergeCell ref="A10:A12"/>
    <mergeCell ref="B10:B12"/>
    <mergeCell ref="C10:L12"/>
    <mergeCell ref="M10:V12"/>
  </mergeCells>
  <phoneticPr fontId="2"/>
  <conditionalFormatting sqref="C2:V3 A4:A12">
    <cfRule type="containsText" dxfId="45" priority="2" operator="containsText" text="記載不要">
      <formula>NOT(ISERROR(SEARCH("記載不要",A2)))</formula>
    </cfRule>
  </conditionalFormatting>
  <conditionalFormatting sqref="C4:V12">
    <cfRule type="expression" dxfId="44" priority="1">
      <formula>$C$2="記載不要"</formula>
    </cfRule>
  </conditionalFormatting>
  <dataValidations count="1">
    <dataValidation type="list" allowBlank="1" showInputMessage="1" showErrorMessage="1" sqref="B4:B12" xr:uid="{5BC263AC-BE7D-4118-9D52-4F69F1F7C807}">
      <formula1>"（選択してください）,新規性,優秀性"</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B64"/>
  <sheetViews>
    <sheetView showGridLines="0" view="pageBreakPreview" zoomScale="80" zoomScaleNormal="100" zoomScaleSheetLayoutView="80" workbookViewId="0">
      <selection activeCell="BK20" sqref="A1:XFD1048576"/>
    </sheetView>
  </sheetViews>
  <sheetFormatPr defaultColWidth="4.58203125" defaultRowHeight="15" customHeight="1"/>
  <cols>
    <col min="1" max="4" width="5.58203125" style="41" customWidth="1"/>
    <col min="5" max="19" width="5.58203125" style="38" customWidth="1"/>
    <col min="20" max="20" width="4.08203125" style="20" bestFit="1" customWidth="1"/>
    <col min="21" max="26" width="4.58203125" style="20"/>
    <col min="27" max="16384" width="4.58203125" style="38"/>
  </cols>
  <sheetData>
    <row r="1" spans="1:21" ht="18">
      <c r="A1" s="131" t="s">
        <v>356</v>
      </c>
      <c r="B1" s="42"/>
      <c r="C1" s="42"/>
      <c r="D1" s="42"/>
      <c r="E1" s="42"/>
      <c r="F1" s="42"/>
      <c r="G1" s="42"/>
      <c r="H1" s="42"/>
      <c r="I1" s="42"/>
      <c r="J1" s="42"/>
      <c r="K1" s="42"/>
      <c r="L1" s="42"/>
      <c r="M1" s="42"/>
      <c r="N1" s="42"/>
      <c r="O1" s="42"/>
      <c r="P1" s="42"/>
      <c r="Q1" s="42"/>
      <c r="R1" s="42"/>
      <c r="S1" s="43"/>
      <c r="T1" s="36"/>
      <c r="U1" s="50"/>
    </row>
    <row r="2" spans="1:21" ht="13" customHeight="1">
      <c r="A2" s="948" t="s">
        <v>179</v>
      </c>
      <c r="B2" s="949"/>
      <c r="C2" s="949"/>
      <c r="D2" s="949"/>
      <c r="E2" s="949"/>
      <c r="F2" s="949"/>
      <c r="G2" s="949"/>
      <c r="H2" s="949"/>
      <c r="I2" s="949"/>
      <c r="J2" s="949"/>
      <c r="K2" s="949"/>
      <c r="L2" s="949"/>
      <c r="M2" s="949"/>
      <c r="N2" s="949"/>
      <c r="O2" s="949"/>
      <c r="P2" s="949"/>
      <c r="Q2" s="949"/>
      <c r="R2" s="949"/>
      <c r="S2" s="950"/>
      <c r="T2" s="36"/>
    </row>
    <row r="3" spans="1:21" ht="13" customHeight="1">
      <c r="A3" s="1313"/>
      <c r="B3" s="1314"/>
      <c r="C3" s="1314"/>
      <c r="D3" s="1314"/>
      <c r="E3" s="1314"/>
      <c r="F3" s="1314"/>
      <c r="G3" s="1314"/>
      <c r="H3" s="1314"/>
      <c r="I3" s="1314"/>
      <c r="J3" s="1314"/>
      <c r="K3" s="1314"/>
      <c r="L3" s="1314"/>
      <c r="M3" s="1314"/>
      <c r="N3" s="1314"/>
      <c r="O3" s="1314"/>
      <c r="P3" s="1314"/>
      <c r="Q3" s="1314"/>
      <c r="R3" s="1314"/>
      <c r="S3" s="1315"/>
      <c r="T3" s="36"/>
    </row>
    <row r="4" spans="1:21" ht="18">
      <c r="A4" s="1135"/>
      <c r="B4" s="1316"/>
      <c r="C4" s="1316"/>
      <c r="D4" s="1316"/>
      <c r="E4" s="1316"/>
      <c r="F4" s="1316"/>
      <c r="G4" s="1316"/>
      <c r="H4" s="1316"/>
      <c r="I4" s="1316"/>
      <c r="J4" s="1316"/>
      <c r="K4" s="1316"/>
      <c r="L4" s="1316"/>
      <c r="M4" s="1316"/>
      <c r="N4" s="1316"/>
      <c r="O4" s="1316"/>
      <c r="P4" s="1316"/>
      <c r="Q4" s="1316"/>
      <c r="R4" s="1316"/>
      <c r="S4" s="1137"/>
    </row>
    <row r="5" spans="1:21" ht="18">
      <c r="A5" s="1135"/>
      <c r="B5" s="1316"/>
      <c r="C5" s="1316"/>
      <c r="D5" s="1316"/>
      <c r="E5" s="1316"/>
      <c r="F5" s="1316"/>
      <c r="G5" s="1316"/>
      <c r="H5" s="1316"/>
      <c r="I5" s="1316"/>
      <c r="J5" s="1316"/>
      <c r="K5" s="1316"/>
      <c r="L5" s="1316"/>
      <c r="M5" s="1316"/>
      <c r="N5" s="1316"/>
      <c r="O5" s="1316"/>
      <c r="P5" s="1316"/>
      <c r="Q5" s="1316"/>
      <c r="R5" s="1316"/>
      <c r="S5" s="1137"/>
    </row>
    <row r="6" spans="1:21" ht="18">
      <c r="A6" s="1135"/>
      <c r="B6" s="1316"/>
      <c r="C6" s="1316"/>
      <c r="D6" s="1316"/>
      <c r="E6" s="1316"/>
      <c r="F6" s="1316"/>
      <c r="G6" s="1316"/>
      <c r="H6" s="1316"/>
      <c r="I6" s="1316"/>
      <c r="J6" s="1316"/>
      <c r="K6" s="1316"/>
      <c r="L6" s="1316"/>
      <c r="M6" s="1316"/>
      <c r="N6" s="1316"/>
      <c r="O6" s="1316"/>
      <c r="P6" s="1316"/>
      <c r="Q6" s="1316"/>
      <c r="R6" s="1316"/>
      <c r="S6" s="1137"/>
    </row>
    <row r="7" spans="1:21" ht="18">
      <c r="A7" s="1135"/>
      <c r="B7" s="1316"/>
      <c r="C7" s="1316"/>
      <c r="D7" s="1316"/>
      <c r="E7" s="1316"/>
      <c r="F7" s="1316"/>
      <c r="G7" s="1316"/>
      <c r="H7" s="1316"/>
      <c r="I7" s="1316"/>
      <c r="J7" s="1316"/>
      <c r="K7" s="1316"/>
      <c r="L7" s="1316"/>
      <c r="M7" s="1316"/>
      <c r="N7" s="1316"/>
      <c r="O7" s="1316"/>
      <c r="P7" s="1316"/>
      <c r="Q7" s="1316"/>
      <c r="R7" s="1316"/>
      <c r="S7" s="1137"/>
    </row>
    <row r="8" spans="1:21" ht="18">
      <c r="A8" s="1135"/>
      <c r="B8" s="1316"/>
      <c r="C8" s="1316"/>
      <c r="D8" s="1316"/>
      <c r="E8" s="1316"/>
      <c r="F8" s="1316"/>
      <c r="G8" s="1316"/>
      <c r="H8" s="1316"/>
      <c r="I8" s="1316"/>
      <c r="J8" s="1316"/>
      <c r="K8" s="1316"/>
      <c r="L8" s="1316"/>
      <c r="M8" s="1316"/>
      <c r="N8" s="1316"/>
      <c r="O8" s="1316"/>
      <c r="P8" s="1316"/>
      <c r="Q8" s="1316"/>
      <c r="R8" s="1316"/>
      <c r="S8" s="1137"/>
    </row>
    <row r="9" spans="1:21" ht="18">
      <c r="A9" s="1135"/>
      <c r="B9" s="1316"/>
      <c r="C9" s="1316"/>
      <c r="D9" s="1316"/>
      <c r="E9" s="1316"/>
      <c r="F9" s="1316"/>
      <c r="G9" s="1316"/>
      <c r="H9" s="1316"/>
      <c r="I9" s="1316"/>
      <c r="J9" s="1316"/>
      <c r="K9" s="1316"/>
      <c r="L9" s="1316"/>
      <c r="M9" s="1316"/>
      <c r="N9" s="1316"/>
      <c r="O9" s="1316"/>
      <c r="P9" s="1316"/>
      <c r="Q9" s="1316"/>
      <c r="R9" s="1316"/>
      <c r="S9" s="1137"/>
    </row>
    <row r="10" spans="1:21" ht="18">
      <c r="A10" s="1135"/>
      <c r="B10" s="1316"/>
      <c r="C10" s="1316"/>
      <c r="D10" s="1316"/>
      <c r="E10" s="1316"/>
      <c r="F10" s="1316"/>
      <c r="G10" s="1316"/>
      <c r="H10" s="1316"/>
      <c r="I10" s="1316"/>
      <c r="J10" s="1316"/>
      <c r="K10" s="1316"/>
      <c r="L10" s="1316"/>
      <c r="M10" s="1316"/>
      <c r="N10" s="1316"/>
      <c r="O10" s="1316"/>
      <c r="P10" s="1316"/>
      <c r="Q10" s="1316"/>
      <c r="R10" s="1316"/>
      <c r="S10" s="1137"/>
    </row>
    <row r="11" spans="1:21" ht="18">
      <c r="A11" s="1135"/>
      <c r="B11" s="1316"/>
      <c r="C11" s="1316"/>
      <c r="D11" s="1316"/>
      <c r="E11" s="1316"/>
      <c r="F11" s="1316"/>
      <c r="G11" s="1316"/>
      <c r="H11" s="1316"/>
      <c r="I11" s="1316"/>
      <c r="J11" s="1316"/>
      <c r="K11" s="1316"/>
      <c r="L11" s="1316"/>
      <c r="M11" s="1316"/>
      <c r="N11" s="1316"/>
      <c r="O11" s="1316"/>
      <c r="P11" s="1316"/>
      <c r="Q11" s="1316"/>
      <c r="R11" s="1316"/>
      <c r="S11" s="1137"/>
    </row>
    <row r="12" spans="1:21" ht="18">
      <c r="A12" s="1135"/>
      <c r="B12" s="1316"/>
      <c r="C12" s="1316"/>
      <c r="D12" s="1316"/>
      <c r="E12" s="1316"/>
      <c r="F12" s="1316"/>
      <c r="G12" s="1316"/>
      <c r="H12" s="1316"/>
      <c r="I12" s="1316"/>
      <c r="J12" s="1316"/>
      <c r="K12" s="1316"/>
      <c r="L12" s="1316"/>
      <c r="M12" s="1316"/>
      <c r="N12" s="1316"/>
      <c r="O12" s="1316"/>
      <c r="P12" s="1316"/>
      <c r="Q12" s="1316"/>
      <c r="R12" s="1316"/>
      <c r="S12" s="1137"/>
    </row>
    <row r="13" spans="1:21" ht="18">
      <c r="A13" s="1135"/>
      <c r="B13" s="1316"/>
      <c r="C13" s="1316"/>
      <c r="D13" s="1316"/>
      <c r="E13" s="1316"/>
      <c r="F13" s="1316"/>
      <c r="G13" s="1316"/>
      <c r="H13" s="1316"/>
      <c r="I13" s="1316"/>
      <c r="J13" s="1316"/>
      <c r="K13" s="1316"/>
      <c r="L13" s="1316"/>
      <c r="M13" s="1316"/>
      <c r="N13" s="1316"/>
      <c r="O13" s="1316"/>
      <c r="P13" s="1316"/>
      <c r="Q13" s="1316"/>
      <c r="R13" s="1316"/>
      <c r="S13" s="1137"/>
    </row>
    <row r="14" spans="1:21" ht="18">
      <c r="A14" s="1135"/>
      <c r="B14" s="1316"/>
      <c r="C14" s="1316"/>
      <c r="D14" s="1316"/>
      <c r="E14" s="1316"/>
      <c r="F14" s="1316"/>
      <c r="G14" s="1316"/>
      <c r="H14" s="1316"/>
      <c r="I14" s="1316"/>
      <c r="J14" s="1316"/>
      <c r="K14" s="1316"/>
      <c r="L14" s="1316"/>
      <c r="M14" s="1316"/>
      <c r="N14" s="1316"/>
      <c r="O14" s="1316"/>
      <c r="P14" s="1316"/>
      <c r="Q14" s="1316"/>
      <c r="R14" s="1316"/>
      <c r="S14" s="1137"/>
    </row>
    <row r="15" spans="1:21" ht="18">
      <c r="A15" s="1135"/>
      <c r="B15" s="1316"/>
      <c r="C15" s="1316"/>
      <c r="D15" s="1316"/>
      <c r="E15" s="1316"/>
      <c r="F15" s="1316"/>
      <c r="G15" s="1316"/>
      <c r="H15" s="1316"/>
      <c r="I15" s="1316"/>
      <c r="J15" s="1316"/>
      <c r="K15" s="1316"/>
      <c r="L15" s="1316"/>
      <c r="M15" s="1316"/>
      <c r="N15" s="1316"/>
      <c r="O15" s="1316"/>
      <c r="P15" s="1316"/>
      <c r="Q15" s="1316"/>
      <c r="R15" s="1316"/>
      <c r="S15" s="1137"/>
    </row>
    <row r="16" spans="1:21" ht="18">
      <c r="A16" s="1135"/>
      <c r="B16" s="1316"/>
      <c r="C16" s="1316"/>
      <c r="D16" s="1316"/>
      <c r="E16" s="1316"/>
      <c r="F16" s="1316"/>
      <c r="G16" s="1316"/>
      <c r="H16" s="1316"/>
      <c r="I16" s="1316"/>
      <c r="J16" s="1316"/>
      <c r="K16" s="1316"/>
      <c r="L16" s="1316"/>
      <c r="M16" s="1316"/>
      <c r="N16" s="1316"/>
      <c r="O16" s="1316"/>
      <c r="P16" s="1316"/>
      <c r="Q16" s="1316"/>
      <c r="R16" s="1316"/>
      <c r="S16" s="1137"/>
    </row>
    <row r="17" spans="1:26" ht="18">
      <c r="A17" s="1135"/>
      <c r="B17" s="1316"/>
      <c r="C17" s="1316"/>
      <c r="D17" s="1316"/>
      <c r="E17" s="1316"/>
      <c r="F17" s="1316"/>
      <c r="G17" s="1316"/>
      <c r="H17" s="1316"/>
      <c r="I17" s="1316"/>
      <c r="J17" s="1316"/>
      <c r="K17" s="1316"/>
      <c r="L17" s="1316"/>
      <c r="M17" s="1316"/>
      <c r="N17" s="1316"/>
      <c r="O17" s="1316"/>
      <c r="P17" s="1316"/>
      <c r="Q17" s="1316"/>
      <c r="R17" s="1316"/>
      <c r="S17" s="1137"/>
    </row>
    <row r="18" spans="1:26" ht="18">
      <c r="A18" s="1135"/>
      <c r="B18" s="1316"/>
      <c r="C18" s="1316"/>
      <c r="D18" s="1316"/>
      <c r="E18" s="1316"/>
      <c r="F18" s="1316"/>
      <c r="G18" s="1316"/>
      <c r="H18" s="1316"/>
      <c r="I18" s="1316"/>
      <c r="J18" s="1316"/>
      <c r="K18" s="1316"/>
      <c r="L18" s="1316"/>
      <c r="M18" s="1316"/>
      <c r="N18" s="1316"/>
      <c r="O18" s="1316"/>
      <c r="P18" s="1316"/>
      <c r="Q18" s="1316"/>
      <c r="R18" s="1316"/>
      <c r="S18" s="1137"/>
    </row>
    <row r="19" spans="1:26" ht="18">
      <c r="A19" s="1135"/>
      <c r="B19" s="1316"/>
      <c r="C19" s="1316"/>
      <c r="D19" s="1316"/>
      <c r="E19" s="1316"/>
      <c r="F19" s="1316"/>
      <c r="G19" s="1316"/>
      <c r="H19" s="1316"/>
      <c r="I19" s="1316"/>
      <c r="J19" s="1316"/>
      <c r="K19" s="1316"/>
      <c r="L19" s="1316"/>
      <c r="M19" s="1316"/>
      <c r="N19" s="1316"/>
      <c r="O19" s="1316"/>
      <c r="P19" s="1316"/>
      <c r="Q19" s="1316"/>
      <c r="R19" s="1316"/>
      <c r="S19" s="1137"/>
    </row>
    <row r="20" spans="1:26" ht="18">
      <c r="A20" s="1135"/>
      <c r="B20" s="1316"/>
      <c r="C20" s="1316"/>
      <c r="D20" s="1316"/>
      <c r="E20" s="1316"/>
      <c r="F20" s="1316"/>
      <c r="G20" s="1316"/>
      <c r="H20" s="1316"/>
      <c r="I20" s="1316"/>
      <c r="J20" s="1316"/>
      <c r="K20" s="1316"/>
      <c r="L20" s="1316"/>
      <c r="M20" s="1316"/>
      <c r="N20" s="1316"/>
      <c r="O20" s="1316"/>
      <c r="P20" s="1316"/>
      <c r="Q20" s="1316"/>
      <c r="R20" s="1316"/>
      <c r="S20" s="1137"/>
    </row>
    <row r="21" spans="1:26" ht="18">
      <c r="A21" s="1135"/>
      <c r="B21" s="1316"/>
      <c r="C21" s="1316"/>
      <c r="D21" s="1316"/>
      <c r="E21" s="1316"/>
      <c r="F21" s="1316"/>
      <c r="G21" s="1316"/>
      <c r="H21" s="1316"/>
      <c r="I21" s="1316"/>
      <c r="J21" s="1316"/>
      <c r="K21" s="1316"/>
      <c r="L21" s="1316"/>
      <c r="M21" s="1316"/>
      <c r="N21" s="1316"/>
      <c r="O21" s="1316"/>
      <c r="P21" s="1316"/>
      <c r="Q21" s="1316"/>
      <c r="R21" s="1316"/>
      <c r="S21" s="1137"/>
    </row>
    <row r="22" spans="1:26" ht="18">
      <c r="A22" s="1135"/>
      <c r="B22" s="1316"/>
      <c r="C22" s="1316"/>
      <c r="D22" s="1316"/>
      <c r="E22" s="1316"/>
      <c r="F22" s="1316"/>
      <c r="G22" s="1316"/>
      <c r="H22" s="1316"/>
      <c r="I22" s="1316"/>
      <c r="J22" s="1316"/>
      <c r="K22" s="1316"/>
      <c r="L22" s="1316"/>
      <c r="M22" s="1316"/>
      <c r="N22" s="1316"/>
      <c r="O22" s="1316"/>
      <c r="P22" s="1316"/>
      <c r="Q22" s="1316"/>
      <c r="R22" s="1316"/>
      <c r="S22" s="1137"/>
    </row>
    <row r="23" spans="1:26" ht="18">
      <c r="A23" s="1135"/>
      <c r="B23" s="1316"/>
      <c r="C23" s="1316"/>
      <c r="D23" s="1316"/>
      <c r="E23" s="1316"/>
      <c r="F23" s="1316"/>
      <c r="G23" s="1316"/>
      <c r="H23" s="1316"/>
      <c r="I23" s="1316"/>
      <c r="J23" s="1316"/>
      <c r="K23" s="1316"/>
      <c r="L23" s="1316"/>
      <c r="M23" s="1316"/>
      <c r="N23" s="1316"/>
      <c r="O23" s="1316"/>
      <c r="P23" s="1316"/>
      <c r="Q23" s="1316"/>
      <c r="R23" s="1316"/>
      <c r="S23" s="1137"/>
    </row>
    <row r="24" spans="1:26" ht="18">
      <c r="A24" s="1135"/>
      <c r="B24" s="1316"/>
      <c r="C24" s="1316"/>
      <c r="D24" s="1316"/>
      <c r="E24" s="1316"/>
      <c r="F24" s="1316"/>
      <c r="G24" s="1316"/>
      <c r="H24" s="1316"/>
      <c r="I24" s="1316"/>
      <c r="J24" s="1316"/>
      <c r="K24" s="1316"/>
      <c r="L24" s="1316"/>
      <c r="M24" s="1316"/>
      <c r="N24" s="1316"/>
      <c r="O24" s="1316"/>
      <c r="P24" s="1316"/>
      <c r="Q24" s="1316"/>
      <c r="R24" s="1316"/>
      <c r="S24" s="1137"/>
      <c r="V24" s="51"/>
      <c r="W24" s="474"/>
      <c r="X24" s="474"/>
      <c r="Y24" s="38"/>
      <c r="Z24" s="38"/>
    </row>
    <row r="25" spans="1:26" ht="18">
      <c r="A25" s="1135"/>
      <c r="B25" s="1316"/>
      <c r="C25" s="1316"/>
      <c r="D25" s="1316"/>
      <c r="E25" s="1316"/>
      <c r="F25" s="1316"/>
      <c r="G25" s="1316"/>
      <c r="H25" s="1316"/>
      <c r="I25" s="1316"/>
      <c r="J25" s="1316"/>
      <c r="K25" s="1316"/>
      <c r="L25" s="1316"/>
      <c r="M25" s="1316"/>
      <c r="N25" s="1316"/>
      <c r="O25" s="1316"/>
      <c r="P25" s="1316"/>
      <c r="Q25" s="1316"/>
      <c r="R25" s="1316"/>
      <c r="S25" s="1137"/>
      <c r="V25" s="51"/>
      <c r="W25" s="474"/>
      <c r="X25" s="474"/>
      <c r="Y25" s="38"/>
      <c r="Z25" s="38"/>
    </row>
    <row r="26" spans="1:26" ht="18">
      <c r="A26" s="1135"/>
      <c r="B26" s="1316"/>
      <c r="C26" s="1316"/>
      <c r="D26" s="1316"/>
      <c r="E26" s="1316"/>
      <c r="F26" s="1316"/>
      <c r="G26" s="1316"/>
      <c r="H26" s="1316"/>
      <c r="I26" s="1316"/>
      <c r="J26" s="1316"/>
      <c r="K26" s="1316"/>
      <c r="L26" s="1316"/>
      <c r="M26" s="1316"/>
      <c r="N26" s="1316"/>
      <c r="O26" s="1316"/>
      <c r="P26" s="1316"/>
      <c r="Q26" s="1316"/>
      <c r="R26" s="1316"/>
      <c r="S26" s="1137"/>
      <c r="V26" s="51"/>
      <c r="W26" s="474"/>
      <c r="X26" s="474"/>
      <c r="Y26" s="38"/>
      <c r="Z26" s="38"/>
    </row>
    <row r="27" spans="1:26" ht="18">
      <c r="A27" s="1135"/>
      <c r="B27" s="1316"/>
      <c r="C27" s="1316"/>
      <c r="D27" s="1316"/>
      <c r="E27" s="1316"/>
      <c r="F27" s="1316"/>
      <c r="G27" s="1316"/>
      <c r="H27" s="1316"/>
      <c r="I27" s="1316"/>
      <c r="J27" s="1316"/>
      <c r="K27" s="1316"/>
      <c r="L27" s="1316"/>
      <c r="M27" s="1316"/>
      <c r="N27" s="1316"/>
      <c r="O27" s="1316"/>
      <c r="P27" s="1316"/>
      <c r="Q27" s="1316"/>
      <c r="R27" s="1316"/>
      <c r="S27" s="1137"/>
      <c r="V27" s="51"/>
      <c r="W27" s="474"/>
      <c r="X27" s="474"/>
      <c r="Y27" s="38"/>
      <c r="Z27" s="38"/>
    </row>
    <row r="28" spans="1:26" ht="18">
      <c r="A28" s="1135"/>
      <c r="B28" s="1316"/>
      <c r="C28" s="1316"/>
      <c r="D28" s="1316"/>
      <c r="E28" s="1316"/>
      <c r="F28" s="1316"/>
      <c r="G28" s="1316"/>
      <c r="H28" s="1316"/>
      <c r="I28" s="1316"/>
      <c r="J28" s="1316"/>
      <c r="K28" s="1316"/>
      <c r="L28" s="1316"/>
      <c r="M28" s="1316"/>
      <c r="N28" s="1316"/>
      <c r="O28" s="1316"/>
      <c r="P28" s="1316"/>
      <c r="Q28" s="1316"/>
      <c r="R28" s="1316"/>
      <c r="S28" s="1137"/>
      <c r="V28" s="51"/>
      <c r="W28" s="474"/>
      <c r="X28" s="474"/>
      <c r="Y28" s="38"/>
      <c r="Z28" s="38"/>
    </row>
    <row r="29" spans="1:26" ht="18">
      <c r="A29" s="1135"/>
      <c r="B29" s="1316"/>
      <c r="C29" s="1316"/>
      <c r="D29" s="1316"/>
      <c r="E29" s="1316"/>
      <c r="F29" s="1316"/>
      <c r="G29" s="1316"/>
      <c r="H29" s="1316"/>
      <c r="I29" s="1316"/>
      <c r="J29" s="1316"/>
      <c r="K29" s="1316"/>
      <c r="L29" s="1316"/>
      <c r="M29" s="1316"/>
      <c r="N29" s="1316"/>
      <c r="O29" s="1316"/>
      <c r="P29" s="1316"/>
      <c r="Q29" s="1316"/>
      <c r="R29" s="1316"/>
      <c r="S29" s="1137"/>
      <c r="V29" s="51"/>
      <c r="W29" s="474"/>
      <c r="X29" s="474"/>
      <c r="Y29" s="38"/>
      <c r="Z29" s="38"/>
    </row>
    <row r="30" spans="1:26" ht="18">
      <c r="A30" s="1135"/>
      <c r="B30" s="1316"/>
      <c r="C30" s="1316"/>
      <c r="D30" s="1316"/>
      <c r="E30" s="1316"/>
      <c r="F30" s="1316"/>
      <c r="G30" s="1316"/>
      <c r="H30" s="1316"/>
      <c r="I30" s="1316"/>
      <c r="J30" s="1316"/>
      <c r="K30" s="1316"/>
      <c r="L30" s="1316"/>
      <c r="M30" s="1316"/>
      <c r="N30" s="1316"/>
      <c r="O30" s="1316"/>
      <c r="P30" s="1316"/>
      <c r="Q30" s="1316"/>
      <c r="R30" s="1316"/>
      <c r="S30" s="1137"/>
      <c r="V30" s="51"/>
      <c r="W30" s="474"/>
      <c r="X30" s="474"/>
      <c r="Y30" s="38"/>
      <c r="Z30" s="38"/>
    </row>
    <row r="31" spans="1:26" ht="18">
      <c r="A31" s="1135"/>
      <c r="B31" s="1316"/>
      <c r="C31" s="1316"/>
      <c r="D31" s="1316"/>
      <c r="E31" s="1316"/>
      <c r="F31" s="1316"/>
      <c r="G31" s="1316"/>
      <c r="H31" s="1316"/>
      <c r="I31" s="1316"/>
      <c r="J31" s="1316"/>
      <c r="K31" s="1316"/>
      <c r="L31" s="1316"/>
      <c r="M31" s="1316"/>
      <c r="N31" s="1316"/>
      <c r="O31" s="1316"/>
      <c r="P31" s="1316"/>
      <c r="Q31" s="1316"/>
      <c r="R31" s="1316"/>
      <c r="S31" s="1137"/>
      <c r="V31" s="51"/>
      <c r="W31" s="474"/>
      <c r="X31" s="474"/>
      <c r="Y31" s="38"/>
      <c r="Z31" s="38"/>
    </row>
    <row r="32" spans="1:26" ht="18">
      <c r="A32" s="1135"/>
      <c r="B32" s="1316"/>
      <c r="C32" s="1316"/>
      <c r="D32" s="1316"/>
      <c r="E32" s="1316"/>
      <c r="F32" s="1316"/>
      <c r="G32" s="1316"/>
      <c r="H32" s="1316"/>
      <c r="I32" s="1316"/>
      <c r="J32" s="1316"/>
      <c r="K32" s="1316"/>
      <c r="L32" s="1316"/>
      <c r="M32" s="1316"/>
      <c r="N32" s="1316"/>
      <c r="O32" s="1316"/>
      <c r="P32" s="1316"/>
      <c r="Q32" s="1316"/>
      <c r="R32" s="1316"/>
      <c r="S32" s="1137"/>
      <c r="V32" s="51"/>
      <c r="W32" s="51"/>
      <c r="X32" s="51"/>
      <c r="Y32" s="51"/>
      <c r="Z32" s="51"/>
    </row>
    <row r="33" spans="1:27" ht="18">
      <c r="A33" s="1135"/>
      <c r="B33" s="1316"/>
      <c r="C33" s="1316"/>
      <c r="D33" s="1316"/>
      <c r="E33" s="1316"/>
      <c r="F33" s="1316"/>
      <c r="G33" s="1316"/>
      <c r="H33" s="1316"/>
      <c r="I33" s="1316"/>
      <c r="J33" s="1316"/>
      <c r="K33" s="1316"/>
      <c r="L33" s="1316"/>
      <c r="M33" s="1316"/>
      <c r="N33" s="1316"/>
      <c r="O33" s="1316"/>
      <c r="P33" s="1316"/>
      <c r="Q33" s="1316"/>
      <c r="R33" s="1316"/>
      <c r="S33" s="1137"/>
    </row>
    <row r="34" spans="1:27" ht="18">
      <c r="A34" s="1135"/>
      <c r="B34" s="1316"/>
      <c r="C34" s="1316"/>
      <c r="D34" s="1316"/>
      <c r="E34" s="1316"/>
      <c r="F34" s="1316"/>
      <c r="G34" s="1316"/>
      <c r="H34" s="1316"/>
      <c r="I34" s="1316"/>
      <c r="J34" s="1316"/>
      <c r="K34" s="1316"/>
      <c r="L34" s="1316"/>
      <c r="M34" s="1316"/>
      <c r="N34" s="1316"/>
      <c r="O34" s="1316"/>
      <c r="P34" s="1316"/>
      <c r="Q34" s="1316"/>
      <c r="R34" s="1316"/>
      <c r="S34" s="1137"/>
    </row>
    <row r="35" spans="1:27" ht="18">
      <c r="A35" s="1135"/>
      <c r="B35" s="1316"/>
      <c r="C35" s="1316"/>
      <c r="D35" s="1316"/>
      <c r="E35" s="1316"/>
      <c r="F35" s="1316"/>
      <c r="G35" s="1316"/>
      <c r="H35" s="1316"/>
      <c r="I35" s="1316"/>
      <c r="J35" s="1316"/>
      <c r="K35" s="1316"/>
      <c r="L35" s="1316"/>
      <c r="M35" s="1316"/>
      <c r="N35" s="1316"/>
      <c r="O35" s="1316"/>
      <c r="P35" s="1316"/>
      <c r="Q35" s="1316"/>
      <c r="R35" s="1316"/>
      <c r="S35" s="1137"/>
    </row>
    <row r="36" spans="1:27" ht="18">
      <c r="A36" s="1135"/>
      <c r="B36" s="1316"/>
      <c r="C36" s="1316"/>
      <c r="D36" s="1316"/>
      <c r="E36" s="1316"/>
      <c r="F36" s="1316"/>
      <c r="G36" s="1316"/>
      <c r="H36" s="1316"/>
      <c r="I36" s="1316"/>
      <c r="J36" s="1316"/>
      <c r="K36" s="1316"/>
      <c r="L36" s="1316"/>
      <c r="M36" s="1316"/>
      <c r="N36" s="1316"/>
      <c r="O36" s="1316"/>
      <c r="P36" s="1316"/>
      <c r="Q36" s="1316"/>
      <c r="R36" s="1316"/>
      <c r="S36" s="1137"/>
    </row>
    <row r="37" spans="1:27" ht="18">
      <c r="A37" s="1135"/>
      <c r="B37" s="1316"/>
      <c r="C37" s="1316"/>
      <c r="D37" s="1316"/>
      <c r="E37" s="1316"/>
      <c r="F37" s="1316"/>
      <c r="G37" s="1316"/>
      <c r="H37" s="1316"/>
      <c r="I37" s="1316"/>
      <c r="J37" s="1316"/>
      <c r="K37" s="1316"/>
      <c r="L37" s="1316"/>
      <c r="M37" s="1316"/>
      <c r="N37" s="1316"/>
      <c r="O37" s="1316"/>
      <c r="P37" s="1316"/>
      <c r="Q37" s="1316"/>
      <c r="R37" s="1316"/>
      <c r="S37" s="1137"/>
    </row>
    <row r="38" spans="1:27" ht="18">
      <c r="A38" s="1135"/>
      <c r="B38" s="1316"/>
      <c r="C38" s="1316"/>
      <c r="D38" s="1316"/>
      <c r="E38" s="1316"/>
      <c r="F38" s="1316"/>
      <c r="G38" s="1316"/>
      <c r="H38" s="1316"/>
      <c r="I38" s="1316"/>
      <c r="J38" s="1316"/>
      <c r="K38" s="1316"/>
      <c r="L38" s="1316"/>
      <c r="M38" s="1316"/>
      <c r="N38" s="1316"/>
      <c r="O38" s="1316"/>
      <c r="P38" s="1316"/>
      <c r="Q38" s="1316"/>
      <c r="R38" s="1316"/>
      <c r="S38" s="1137"/>
    </row>
    <row r="39" spans="1:27" ht="18">
      <c r="A39" s="1135"/>
      <c r="B39" s="1316"/>
      <c r="C39" s="1316"/>
      <c r="D39" s="1316"/>
      <c r="E39" s="1316"/>
      <c r="F39" s="1316"/>
      <c r="G39" s="1316"/>
      <c r="H39" s="1316"/>
      <c r="I39" s="1316"/>
      <c r="J39" s="1316"/>
      <c r="K39" s="1316"/>
      <c r="L39" s="1316"/>
      <c r="M39" s="1316"/>
      <c r="N39" s="1316"/>
      <c r="O39" s="1316"/>
      <c r="P39" s="1316"/>
      <c r="Q39" s="1316"/>
      <c r="R39" s="1316"/>
      <c r="S39" s="1137"/>
      <c r="V39" s="51"/>
      <c r="W39" s="474"/>
      <c r="X39" s="474"/>
      <c r="Y39" s="38"/>
      <c r="Z39" s="38"/>
    </row>
    <row r="40" spans="1:27" ht="18">
      <c r="A40" s="1135"/>
      <c r="B40" s="1316"/>
      <c r="C40" s="1316"/>
      <c r="D40" s="1316"/>
      <c r="E40" s="1316"/>
      <c r="F40" s="1316"/>
      <c r="G40" s="1316"/>
      <c r="H40" s="1316"/>
      <c r="I40" s="1316"/>
      <c r="J40" s="1316"/>
      <c r="K40" s="1316"/>
      <c r="L40" s="1316"/>
      <c r="M40" s="1316"/>
      <c r="N40" s="1316"/>
      <c r="O40" s="1316"/>
      <c r="P40" s="1316"/>
      <c r="Q40" s="1316"/>
      <c r="R40" s="1316"/>
      <c r="S40" s="1137"/>
    </row>
    <row r="41" spans="1:27" ht="18">
      <c r="A41" s="1135"/>
      <c r="B41" s="1316"/>
      <c r="C41" s="1316"/>
      <c r="D41" s="1316"/>
      <c r="E41" s="1316"/>
      <c r="F41" s="1316"/>
      <c r="G41" s="1316"/>
      <c r="H41" s="1316"/>
      <c r="I41" s="1316"/>
      <c r="J41" s="1316"/>
      <c r="K41" s="1316"/>
      <c r="L41" s="1316"/>
      <c r="M41" s="1316"/>
      <c r="N41" s="1316"/>
      <c r="O41" s="1316"/>
      <c r="P41" s="1316"/>
      <c r="Q41" s="1316"/>
      <c r="R41" s="1316"/>
      <c r="S41" s="1137"/>
    </row>
    <row r="42" spans="1:27" ht="13" customHeight="1">
      <c r="A42" s="1134" t="s">
        <v>296</v>
      </c>
      <c r="B42" s="1333"/>
      <c r="C42" s="1333"/>
      <c r="D42" s="1333"/>
      <c r="E42" s="1333"/>
      <c r="F42" s="1333"/>
      <c r="G42" s="1333"/>
      <c r="H42" s="1333"/>
      <c r="I42" s="1333"/>
      <c r="J42" s="1333"/>
      <c r="K42" s="1333"/>
      <c r="L42" s="1333"/>
      <c r="M42" s="1333"/>
      <c r="N42" s="1333"/>
      <c r="O42" s="1333"/>
      <c r="P42" s="1333"/>
      <c r="Q42" s="1333"/>
      <c r="R42" s="1333"/>
      <c r="S42" s="1334"/>
      <c r="T42" s="36"/>
    </row>
    <row r="43" spans="1:27" ht="13" customHeight="1">
      <c r="A43" s="1335"/>
      <c r="B43" s="1336"/>
      <c r="C43" s="1336"/>
      <c r="D43" s="1336"/>
      <c r="E43" s="1336"/>
      <c r="F43" s="1336"/>
      <c r="G43" s="1336"/>
      <c r="H43" s="1336"/>
      <c r="I43" s="1336"/>
      <c r="J43" s="1336"/>
      <c r="K43" s="1336"/>
      <c r="L43" s="1336"/>
      <c r="M43" s="1336"/>
      <c r="N43" s="1336"/>
      <c r="O43" s="1336"/>
      <c r="P43" s="1336"/>
      <c r="Q43" s="1336"/>
      <c r="R43" s="1336"/>
      <c r="S43" s="1337"/>
      <c r="T43" s="36"/>
    </row>
    <row r="44" spans="1:27" ht="18">
      <c r="A44" s="1307" t="s">
        <v>879</v>
      </c>
      <c r="B44" s="1308"/>
      <c r="C44" s="1308"/>
      <c r="D44" s="1308"/>
      <c r="E44" s="1308"/>
      <c r="F44" s="1308"/>
      <c r="G44" s="1308"/>
      <c r="H44" s="1308"/>
      <c r="I44" s="1308"/>
      <c r="J44" s="1308"/>
      <c r="K44" s="1308"/>
      <c r="L44" s="1308"/>
      <c r="M44" s="1308"/>
      <c r="N44" s="1308"/>
      <c r="O44" s="1308"/>
      <c r="P44" s="1308"/>
      <c r="Q44" s="1308"/>
      <c r="R44" s="1308"/>
      <c r="S44" s="1309"/>
      <c r="T44" s="36"/>
      <c r="AA44" s="20"/>
    </row>
    <row r="45" spans="1:27" ht="18">
      <c r="A45" s="1307"/>
      <c r="B45" s="1308"/>
      <c r="C45" s="1308"/>
      <c r="D45" s="1308"/>
      <c r="E45" s="1308"/>
      <c r="F45" s="1308"/>
      <c r="G45" s="1308"/>
      <c r="H45" s="1308"/>
      <c r="I45" s="1308"/>
      <c r="J45" s="1308"/>
      <c r="K45" s="1308"/>
      <c r="L45" s="1308"/>
      <c r="M45" s="1308"/>
      <c r="N45" s="1308"/>
      <c r="O45" s="1308"/>
      <c r="P45" s="1308"/>
      <c r="Q45" s="1308"/>
      <c r="R45" s="1308"/>
      <c r="S45" s="1309"/>
      <c r="T45" s="36"/>
      <c r="AA45" s="20"/>
    </row>
    <row r="46" spans="1:27" ht="18">
      <c r="A46" s="1307"/>
      <c r="B46" s="1308"/>
      <c r="C46" s="1308"/>
      <c r="D46" s="1308"/>
      <c r="E46" s="1308"/>
      <c r="F46" s="1308"/>
      <c r="G46" s="1308"/>
      <c r="H46" s="1308"/>
      <c r="I46" s="1308"/>
      <c r="J46" s="1308"/>
      <c r="K46" s="1308"/>
      <c r="L46" s="1308"/>
      <c r="M46" s="1308"/>
      <c r="N46" s="1308"/>
      <c r="O46" s="1308"/>
      <c r="P46" s="1308"/>
      <c r="Q46" s="1308"/>
      <c r="R46" s="1308"/>
      <c r="S46" s="1309"/>
      <c r="T46" s="36"/>
      <c r="AA46" s="20"/>
    </row>
    <row r="47" spans="1:27" ht="18">
      <c r="A47" s="1307"/>
      <c r="B47" s="1308"/>
      <c r="C47" s="1308"/>
      <c r="D47" s="1308"/>
      <c r="E47" s="1308"/>
      <c r="F47" s="1308"/>
      <c r="G47" s="1308"/>
      <c r="H47" s="1308"/>
      <c r="I47" s="1308"/>
      <c r="J47" s="1308"/>
      <c r="K47" s="1308"/>
      <c r="L47" s="1308"/>
      <c r="M47" s="1308"/>
      <c r="N47" s="1308"/>
      <c r="O47" s="1308"/>
      <c r="P47" s="1308"/>
      <c r="Q47" s="1308"/>
      <c r="R47" s="1308"/>
      <c r="S47" s="1309"/>
      <c r="T47" s="36"/>
      <c r="AA47" s="20"/>
    </row>
    <row r="48" spans="1:27" ht="18">
      <c r="A48" s="1307"/>
      <c r="B48" s="1308"/>
      <c r="C48" s="1308"/>
      <c r="D48" s="1308"/>
      <c r="E48" s="1308"/>
      <c r="F48" s="1308"/>
      <c r="G48" s="1308"/>
      <c r="H48" s="1308"/>
      <c r="I48" s="1308"/>
      <c r="J48" s="1308"/>
      <c r="K48" s="1308"/>
      <c r="L48" s="1308"/>
      <c r="M48" s="1308"/>
      <c r="N48" s="1308"/>
      <c r="O48" s="1308"/>
      <c r="P48" s="1308"/>
      <c r="Q48" s="1308"/>
      <c r="R48" s="1308"/>
      <c r="S48" s="1309"/>
      <c r="T48" s="36"/>
      <c r="AA48" s="20"/>
    </row>
    <row r="49" spans="1:28" ht="13" customHeight="1">
      <c r="A49" s="948" t="s">
        <v>358</v>
      </c>
      <c r="B49" s="949"/>
      <c r="C49" s="949"/>
      <c r="D49" s="949"/>
      <c r="E49" s="949"/>
      <c r="F49" s="949"/>
      <c r="G49" s="949"/>
      <c r="H49" s="949"/>
      <c r="I49" s="949"/>
      <c r="J49" s="949"/>
      <c r="K49" s="949"/>
      <c r="L49" s="949"/>
      <c r="M49" s="949"/>
      <c r="N49" s="949"/>
      <c r="O49" s="949"/>
      <c r="P49" s="949"/>
      <c r="Q49" s="949"/>
      <c r="R49" s="949"/>
      <c r="S49" s="950"/>
      <c r="T49" s="36"/>
      <c r="U49" s="54"/>
      <c r="AB49" s="54"/>
    </row>
    <row r="50" spans="1:28" ht="13" customHeight="1">
      <c r="A50" s="1313"/>
      <c r="B50" s="1314"/>
      <c r="C50" s="1314"/>
      <c r="D50" s="1314"/>
      <c r="E50" s="1314"/>
      <c r="F50" s="1314"/>
      <c r="G50" s="1314"/>
      <c r="H50" s="1314"/>
      <c r="I50" s="1314"/>
      <c r="J50" s="1314"/>
      <c r="K50" s="1314"/>
      <c r="L50" s="1314"/>
      <c r="M50" s="1314"/>
      <c r="N50" s="1314"/>
      <c r="O50" s="1314"/>
      <c r="P50" s="1314"/>
      <c r="Q50" s="1314"/>
      <c r="R50" s="1314"/>
      <c r="S50" s="1315"/>
      <c r="T50" s="36"/>
      <c r="U50" s="54"/>
      <c r="AB50" s="54"/>
    </row>
    <row r="51" spans="1:28" ht="18" customHeight="1">
      <c r="A51" s="1317" t="s">
        <v>180</v>
      </c>
      <c r="B51" s="1318"/>
      <c r="C51" s="1321" t="s">
        <v>880</v>
      </c>
      <c r="D51" s="1322"/>
      <c r="E51" s="1322"/>
      <c r="F51" s="1322"/>
      <c r="G51" s="1323"/>
      <c r="H51" s="1327" t="s">
        <v>297</v>
      </c>
      <c r="I51" s="1328"/>
      <c r="J51" s="1329"/>
      <c r="K51" s="1321">
        <v>30</v>
      </c>
      <c r="L51" s="1322"/>
      <c r="M51" s="1322"/>
      <c r="N51" s="1322"/>
      <c r="O51" s="1322"/>
      <c r="P51" s="1322"/>
      <c r="Q51" s="1322"/>
      <c r="R51" s="1322"/>
      <c r="S51" s="1323"/>
      <c r="T51" s="36"/>
      <c r="U51" s="54"/>
      <c r="AB51" s="54"/>
    </row>
    <row r="52" spans="1:28" ht="18">
      <c r="A52" s="1319"/>
      <c r="B52" s="1320"/>
      <c r="C52" s="1324"/>
      <c r="D52" s="1325"/>
      <c r="E52" s="1325"/>
      <c r="F52" s="1325"/>
      <c r="G52" s="1326"/>
      <c r="H52" s="1330"/>
      <c r="I52" s="1331"/>
      <c r="J52" s="1332"/>
      <c r="K52" s="1324"/>
      <c r="L52" s="1325"/>
      <c r="M52" s="1325"/>
      <c r="N52" s="1325"/>
      <c r="O52" s="1325"/>
      <c r="P52" s="1325"/>
      <c r="Q52" s="1325"/>
      <c r="R52" s="1325"/>
      <c r="S52" s="1326"/>
      <c r="T52" s="36"/>
      <c r="U52" s="54"/>
      <c r="AB52" s="54"/>
    </row>
    <row r="53" spans="1:28" ht="18">
      <c r="A53" s="1317" t="s">
        <v>299</v>
      </c>
      <c r="B53" s="1318"/>
      <c r="C53" s="1321" t="s">
        <v>881</v>
      </c>
      <c r="D53" s="1322"/>
      <c r="E53" s="1322"/>
      <c r="F53" s="1322"/>
      <c r="G53" s="1323"/>
      <c r="H53" s="1327" t="s">
        <v>298</v>
      </c>
      <c r="I53" s="1328"/>
      <c r="J53" s="1329"/>
      <c r="K53" s="1321" t="s">
        <v>882</v>
      </c>
      <c r="L53" s="1322"/>
      <c r="M53" s="1322"/>
      <c r="N53" s="1322"/>
      <c r="O53" s="1322"/>
      <c r="P53" s="1322"/>
      <c r="Q53" s="1322"/>
      <c r="R53" s="1322"/>
      <c r="S53" s="1323"/>
      <c r="T53" s="36"/>
      <c r="U53" s="54"/>
      <c r="AB53" s="54"/>
    </row>
    <row r="54" spans="1:28" ht="18">
      <c r="A54" s="1319"/>
      <c r="B54" s="1320"/>
      <c r="C54" s="1324"/>
      <c r="D54" s="1325"/>
      <c r="E54" s="1325"/>
      <c r="F54" s="1325"/>
      <c r="G54" s="1326"/>
      <c r="H54" s="1330"/>
      <c r="I54" s="1331"/>
      <c r="J54" s="1332"/>
      <c r="K54" s="1324"/>
      <c r="L54" s="1325"/>
      <c r="M54" s="1325"/>
      <c r="N54" s="1325"/>
      <c r="O54" s="1325"/>
      <c r="P54" s="1325"/>
      <c r="Q54" s="1325"/>
      <c r="R54" s="1325"/>
      <c r="S54" s="1326"/>
      <c r="T54" s="36"/>
      <c r="U54" s="54"/>
      <c r="AB54" s="54"/>
    </row>
    <row r="55" spans="1:28" ht="18" customHeight="1">
      <c r="A55" s="1300" t="s">
        <v>300</v>
      </c>
      <c r="B55" s="1301"/>
      <c r="C55" s="1304" t="s">
        <v>883</v>
      </c>
      <c r="D55" s="1305"/>
      <c r="E55" s="1305"/>
      <c r="F55" s="1305"/>
      <c r="G55" s="1305"/>
      <c r="H55" s="1305"/>
      <c r="I55" s="1305"/>
      <c r="J55" s="1305"/>
      <c r="K55" s="1305"/>
      <c r="L55" s="1305"/>
      <c r="M55" s="1305"/>
      <c r="N55" s="1305"/>
      <c r="O55" s="1305"/>
      <c r="P55" s="1305"/>
      <c r="Q55" s="1305"/>
      <c r="R55" s="1305"/>
      <c r="S55" s="1306"/>
      <c r="T55" s="36"/>
      <c r="U55" s="54"/>
      <c r="AB55" s="54"/>
    </row>
    <row r="56" spans="1:28" ht="18">
      <c r="A56" s="951"/>
      <c r="B56" s="953"/>
      <c r="C56" s="1307"/>
      <c r="D56" s="1308"/>
      <c r="E56" s="1308"/>
      <c r="F56" s="1308"/>
      <c r="G56" s="1308"/>
      <c r="H56" s="1308"/>
      <c r="I56" s="1308"/>
      <c r="J56" s="1308"/>
      <c r="K56" s="1308"/>
      <c r="L56" s="1308"/>
      <c r="M56" s="1308"/>
      <c r="N56" s="1308"/>
      <c r="O56" s="1308"/>
      <c r="P56" s="1308"/>
      <c r="Q56" s="1308"/>
      <c r="R56" s="1308"/>
      <c r="S56" s="1309"/>
      <c r="T56" s="36"/>
      <c r="U56" s="54"/>
      <c r="AB56" s="54"/>
    </row>
    <row r="57" spans="1:28" ht="18">
      <c r="A57" s="951"/>
      <c r="B57" s="953"/>
      <c r="C57" s="1307"/>
      <c r="D57" s="1308"/>
      <c r="E57" s="1308"/>
      <c r="F57" s="1308"/>
      <c r="G57" s="1308"/>
      <c r="H57" s="1308"/>
      <c r="I57" s="1308"/>
      <c r="J57" s="1308"/>
      <c r="K57" s="1308"/>
      <c r="L57" s="1308"/>
      <c r="M57" s="1308"/>
      <c r="N57" s="1308"/>
      <c r="O57" s="1308"/>
      <c r="P57" s="1308"/>
      <c r="Q57" s="1308"/>
      <c r="R57" s="1308"/>
      <c r="S57" s="1309"/>
      <c r="T57" s="36"/>
      <c r="U57" s="54"/>
      <c r="AB57" s="54"/>
    </row>
    <row r="58" spans="1:28" ht="18">
      <c r="A58" s="1302"/>
      <c r="B58" s="1303"/>
      <c r="C58" s="1310"/>
      <c r="D58" s="1311"/>
      <c r="E58" s="1311"/>
      <c r="F58" s="1311"/>
      <c r="G58" s="1311"/>
      <c r="H58" s="1311"/>
      <c r="I58" s="1311"/>
      <c r="J58" s="1311"/>
      <c r="K58" s="1311"/>
      <c r="L58" s="1311"/>
      <c r="M58" s="1311"/>
      <c r="N58" s="1311"/>
      <c r="O58" s="1311"/>
      <c r="P58" s="1311"/>
      <c r="Q58" s="1311"/>
      <c r="R58" s="1311"/>
      <c r="S58" s="1312"/>
      <c r="T58" s="36"/>
      <c r="U58" s="36"/>
      <c r="AA58" s="20"/>
    </row>
    <row r="59" spans="1:28" ht="18">
      <c r="A59" s="1300" t="s">
        <v>301</v>
      </c>
      <c r="B59" s="1301"/>
      <c r="C59" s="1304" t="s">
        <v>884</v>
      </c>
      <c r="D59" s="1305"/>
      <c r="E59" s="1305"/>
      <c r="F59" s="1305"/>
      <c r="G59" s="1305"/>
      <c r="H59" s="1305"/>
      <c r="I59" s="1305"/>
      <c r="J59" s="1305"/>
      <c r="K59" s="1305"/>
      <c r="L59" s="1305"/>
      <c r="M59" s="1305"/>
      <c r="N59" s="1305"/>
      <c r="O59" s="1305"/>
      <c r="P59" s="1305"/>
      <c r="Q59" s="1305"/>
      <c r="R59" s="1305"/>
      <c r="S59" s="1306"/>
    </row>
    <row r="60" spans="1:28" ht="18">
      <c r="A60" s="951"/>
      <c r="B60" s="953"/>
      <c r="C60" s="1307"/>
      <c r="D60" s="1308"/>
      <c r="E60" s="1308"/>
      <c r="F60" s="1308"/>
      <c r="G60" s="1308"/>
      <c r="H60" s="1308"/>
      <c r="I60" s="1308"/>
      <c r="J60" s="1308"/>
      <c r="K60" s="1308"/>
      <c r="L60" s="1308"/>
      <c r="M60" s="1308"/>
      <c r="N60" s="1308"/>
      <c r="O60" s="1308"/>
      <c r="P60" s="1308"/>
      <c r="Q60" s="1308"/>
      <c r="R60" s="1308"/>
      <c r="S60" s="1309"/>
    </row>
    <row r="61" spans="1:28" ht="18">
      <c r="A61" s="951"/>
      <c r="B61" s="953"/>
      <c r="C61" s="1307"/>
      <c r="D61" s="1308"/>
      <c r="E61" s="1308"/>
      <c r="F61" s="1308"/>
      <c r="G61" s="1308"/>
      <c r="H61" s="1308"/>
      <c r="I61" s="1308"/>
      <c r="J61" s="1308"/>
      <c r="K61" s="1308"/>
      <c r="L61" s="1308"/>
      <c r="M61" s="1308"/>
      <c r="N61" s="1308"/>
      <c r="O61" s="1308"/>
      <c r="P61" s="1308"/>
      <c r="Q61" s="1308"/>
      <c r="R61" s="1308"/>
      <c r="S61" s="1309"/>
    </row>
    <row r="62" spans="1:28" ht="18">
      <c r="A62" s="1302"/>
      <c r="B62" s="1303"/>
      <c r="C62" s="1310"/>
      <c r="D62" s="1311"/>
      <c r="E62" s="1311"/>
      <c r="F62" s="1311"/>
      <c r="G62" s="1311"/>
      <c r="H62" s="1311"/>
      <c r="I62" s="1311"/>
      <c r="J62" s="1311"/>
      <c r="K62" s="1311"/>
      <c r="L62" s="1311"/>
      <c r="M62" s="1311"/>
      <c r="N62" s="1311"/>
      <c r="O62" s="1311"/>
      <c r="P62" s="1311"/>
      <c r="Q62" s="1311"/>
      <c r="R62" s="1311"/>
      <c r="S62" s="1312"/>
    </row>
    <row r="63" spans="1:28" ht="15" customHeight="1">
      <c r="E63" s="55"/>
      <c r="F63" s="55"/>
      <c r="G63" s="55"/>
      <c r="H63" s="55"/>
      <c r="I63" s="55"/>
      <c r="J63" s="55"/>
      <c r="K63" s="55"/>
      <c r="L63" s="55"/>
      <c r="M63" s="55"/>
      <c r="N63" s="55"/>
      <c r="O63" s="55"/>
      <c r="P63" s="55"/>
      <c r="Q63" s="55"/>
      <c r="R63" s="55"/>
    </row>
    <row r="64" spans="1:28" ht="15" customHeight="1">
      <c r="E64" s="55"/>
      <c r="F64" s="55"/>
      <c r="G64" s="55"/>
      <c r="H64" s="55"/>
      <c r="I64" s="55"/>
      <c r="J64" s="55"/>
      <c r="K64" s="55"/>
      <c r="L64" s="55"/>
      <c r="M64" s="55"/>
      <c r="N64" s="55"/>
      <c r="O64" s="55"/>
      <c r="P64" s="55"/>
      <c r="Q64" s="55"/>
      <c r="R64" s="55"/>
    </row>
  </sheetData>
  <sheetProtection algorithmName="SHA-512" hashValue="dyHv6GlpXoSPH9k5rkj89QhZKcSyjC4LN+Nm4qHx4yWrN6s7PgwRfcz3vSYfaO7J9HtXlIG9nI2dv0JAr6rqow==" saltValue="rRwA+j3MLxgyHlogGGydRQ==" spinCount="100000" sheet="1" objects="1" scenarios="1" selectLockedCells="1" selectUnlockedCells="1"/>
  <mergeCells count="17">
    <mergeCell ref="K51:S52"/>
    <mergeCell ref="A55:B58"/>
    <mergeCell ref="C55:S58"/>
    <mergeCell ref="A59:B62"/>
    <mergeCell ref="C59:S62"/>
    <mergeCell ref="A2:S3"/>
    <mergeCell ref="A4:S41"/>
    <mergeCell ref="A49:S50"/>
    <mergeCell ref="A53:B54"/>
    <mergeCell ref="C53:G54"/>
    <mergeCell ref="H53:J54"/>
    <mergeCell ref="K53:S54"/>
    <mergeCell ref="A42:S43"/>
    <mergeCell ref="A44:S48"/>
    <mergeCell ref="A51:B52"/>
    <mergeCell ref="C51:G52"/>
    <mergeCell ref="H51:J52"/>
  </mergeCells>
  <phoneticPr fontId="2"/>
  <dataValidations xWindow="273" yWindow="912" count="1">
    <dataValidation allowBlank="1" showInputMessage="1" showErrorMessage="1" prompt="上記の社内体制図には、助成事業の主担当者を必ず記入してください。" sqref="C51:G54" xr:uid="{26FF1573-7D2B-4444-B35F-86FFFB9A3432}"/>
  </dataValidations>
  <printOptions horizontalCentered="1" verticalCentered="1"/>
  <pageMargins left="0.23622047244094491" right="0.23622047244094491" top="0.74803149606299213" bottom="0.74803149606299213" header="0.31496062992125984" footer="0.31496062992125984"/>
  <pageSetup paperSize="8" scale="97"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E73"/>
  <sheetViews>
    <sheetView showGridLines="0" view="pageBreakPreview" zoomScale="80" zoomScaleNormal="100" zoomScaleSheetLayoutView="80" workbookViewId="0">
      <selection activeCell="BK20" sqref="A1:XFD1048576"/>
    </sheetView>
  </sheetViews>
  <sheetFormatPr defaultColWidth="4.58203125" defaultRowHeight="15" customHeight="1"/>
  <cols>
    <col min="1" max="3" width="4.58203125" style="41"/>
    <col min="4" max="4" width="6.4140625" style="41" customWidth="1"/>
    <col min="5" max="19" width="4.58203125" style="38"/>
    <col min="20" max="20" width="4.08203125" style="20" bestFit="1" customWidth="1"/>
    <col min="21" max="21" width="8.08203125" style="20" bestFit="1" customWidth="1"/>
    <col min="22" max="26" width="4.58203125" style="20"/>
    <col min="27" max="16384" width="4.58203125" style="38"/>
  </cols>
  <sheetData>
    <row r="1" spans="1:21" ht="20">
      <c r="A1" s="1373" t="s">
        <v>357</v>
      </c>
      <c r="B1" s="1374"/>
      <c r="C1" s="1374"/>
      <c r="D1" s="1374"/>
      <c r="E1" s="1374"/>
      <c r="F1" s="1374"/>
      <c r="G1" s="1374"/>
      <c r="H1" s="1374"/>
      <c r="I1" s="1374"/>
      <c r="J1" s="1374"/>
      <c r="K1" s="1374"/>
      <c r="L1" s="1374"/>
      <c r="M1" s="1374"/>
      <c r="N1" s="1374"/>
      <c r="O1" s="1374"/>
      <c r="P1" s="1374"/>
      <c r="Q1" s="1374"/>
      <c r="R1" s="1374"/>
      <c r="S1" s="1374"/>
      <c r="T1" s="1374"/>
      <c r="U1" s="37"/>
    </row>
    <row r="2" spans="1:21" s="39" customFormat="1" ht="18" customHeight="1">
      <c r="A2" s="1375" t="s">
        <v>302</v>
      </c>
      <c r="B2" s="1376"/>
      <c r="C2" s="1376"/>
      <c r="D2" s="1376"/>
      <c r="E2" s="1376"/>
      <c r="F2" s="1376"/>
      <c r="G2" s="1376"/>
      <c r="H2" s="1376"/>
      <c r="I2" s="1376"/>
      <c r="J2" s="1376"/>
      <c r="K2" s="1376"/>
      <c r="L2" s="1376"/>
      <c r="M2" s="1376"/>
      <c r="N2" s="1376"/>
      <c r="O2" s="1376"/>
      <c r="P2" s="1376"/>
      <c r="Q2" s="1376"/>
      <c r="R2" s="1376"/>
      <c r="S2" s="1376"/>
      <c r="T2" s="1377"/>
      <c r="U2" s="39">
        <f>LEN(A5)</f>
        <v>0</v>
      </c>
    </row>
    <row r="3" spans="1:21" s="39" customFormat="1" ht="18" customHeight="1">
      <c r="A3" s="1385" t="s">
        <v>885</v>
      </c>
      <c r="B3" s="1386"/>
      <c r="C3" s="1386"/>
      <c r="D3" s="1386"/>
      <c r="E3" s="1386"/>
      <c r="F3" s="1386"/>
      <c r="G3" s="1386"/>
      <c r="H3" s="1386"/>
      <c r="I3" s="1386"/>
      <c r="J3" s="1386"/>
      <c r="K3" s="1386"/>
      <c r="L3" s="1387"/>
      <c r="M3" s="1381" t="s">
        <v>886</v>
      </c>
      <c r="N3" s="1381"/>
      <c r="O3" s="1381"/>
      <c r="P3" s="1381"/>
      <c r="Q3" s="1381"/>
      <c r="R3" s="1381"/>
      <c r="S3" s="1381"/>
      <c r="T3" s="1382"/>
    </row>
    <row r="4" spans="1:21" s="39" customFormat="1" ht="18" customHeight="1">
      <c r="A4" s="1388"/>
      <c r="B4" s="1389"/>
      <c r="C4" s="1389"/>
      <c r="D4" s="1389"/>
      <c r="E4" s="1389"/>
      <c r="F4" s="1389"/>
      <c r="G4" s="1389"/>
      <c r="H4" s="1389"/>
      <c r="I4" s="1389"/>
      <c r="J4" s="1389"/>
      <c r="K4" s="1389"/>
      <c r="L4" s="1390"/>
      <c r="M4" s="1383"/>
      <c r="N4" s="1383"/>
      <c r="O4" s="1383"/>
      <c r="P4" s="1383"/>
      <c r="Q4" s="1383"/>
      <c r="R4" s="1383"/>
      <c r="S4" s="1383"/>
      <c r="T4" s="1384"/>
    </row>
    <row r="5" spans="1:21" s="39" customFormat="1" ht="18">
      <c r="A5" s="1081"/>
      <c r="B5" s="1082"/>
      <c r="C5" s="1082"/>
      <c r="D5" s="1082"/>
      <c r="E5" s="1082"/>
      <c r="F5" s="1082"/>
      <c r="G5" s="1082"/>
      <c r="H5" s="1082"/>
      <c r="I5" s="1082"/>
      <c r="J5" s="1082"/>
      <c r="K5" s="1082"/>
      <c r="L5" s="1082"/>
      <c r="M5" s="1082"/>
      <c r="N5" s="1082"/>
      <c r="O5" s="1082"/>
      <c r="P5" s="1082"/>
      <c r="Q5" s="1082"/>
      <c r="R5" s="1082"/>
      <c r="S5" s="1082"/>
      <c r="T5" s="1083"/>
    </row>
    <row r="6" spans="1:21" s="39" customFormat="1" ht="18">
      <c r="A6" s="1084"/>
      <c r="B6" s="1085"/>
      <c r="C6" s="1085"/>
      <c r="D6" s="1085"/>
      <c r="E6" s="1085"/>
      <c r="F6" s="1085"/>
      <c r="G6" s="1085"/>
      <c r="H6" s="1085"/>
      <c r="I6" s="1085"/>
      <c r="J6" s="1085"/>
      <c r="K6" s="1085"/>
      <c r="L6" s="1085"/>
      <c r="M6" s="1085"/>
      <c r="N6" s="1085"/>
      <c r="O6" s="1085"/>
      <c r="P6" s="1085"/>
      <c r="Q6" s="1085"/>
      <c r="R6" s="1085"/>
      <c r="S6" s="1085"/>
      <c r="T6" s="1086"/>
    </row>
    <row r="7" spans="1:21" s="39" customFormat="1" ht="18">
      <c r="A7" s="1084"/>
      <c r="B7" s="1085"/>
      <c r="C7" s="1085"/>
      <c r="D7" s="1085"/>
      <c r="E7" s="1085"/>
      <c r="F7" s="1085"/>
      <c r="G7" s="1085"/>
      <c r="H7" s="1085"/>
      <c r="I7" s="1085"/>
      <c r="J7" s="1085"/>
      <c r="K7" s="1085"/>
      <c r="L7" s="1085"/>
      <c r="M7" s="1085"/>
      <c r="N7" s="1085"/>
      <c r="O7" s="1085"/>
      <c r="P7" s="1085"/>
      <c r="Q7" s="1085"/>
      <c r="R7" s="1085"/>
      <c r="S7" s="1085"/>
      <c r="T7" s="1086"/>
    </row>
    <row r="8" spans="1:21" s="39" customFormat="1" ht="18">
      <c r="A8" s="1084"/>
      <c r="B8" s="1085"/>
      <c r="C8" s="1085"/>
      <c r="D8" s="1085"/>
      <c r="E8" s="1085"/>
      <c r="F8" s="1085"/>
      <c r="G8" s="1085"/>
      <c r="H8" s="1085"/>
      <c r="I8" s="1085"/>
      <c r="J8" s="1085"/>
      <c r="K8" s="1085"/>
      <c r="L8" s="1085"/>
      <c r="M8" s="1085"/>
      <c r="N8" s="1085"/>
      <c r="O8" s="1085"/>
      <c r="P8" s="1085"/>
      <c r="Q8" s="1085"/>
      <c r="R8" s="1085"/>
      <c r="S8" s="1085"/>
      <c r="T8" s="1086"/>
    </row>
    <row r="9" spans="1:21" s="39" customFormat="1" ht="18">
      <c r="A9" s="1084"/>
      <c r="B9" s="1085"/>
      <c r="C9" s="1085"/>
      <c r="D9" s="1085"/>
      <c r="E9" s="1085"/>
      <c r="F9" s="1085"/>
      <c r="G9" s="1085"/>
      <c r="H9" s="1085"/>
      <c r="I9" s="1085"/>
      <c r="J9" s="1085"/>
      <c r="K9" s="1085"/>
      <c r="L9" s="1085"/>
      <c r="M9" s="1085"/>
      <c r="N9" s="1085"/>
      <c r="O9" s="1085"/>
      <c r="P9" s="1085"/>
      <c r="Q9" s="1085"/>
      <c r="R9" s="1085"/>
      <c r="S9" s="1085"/>
      <c r="T9" s="1086"/>
    </row>
    <row r="10" spans="1:21" s="39" customFormat="1" ht="18">
      <c r="A10" s="1084"/>
      <c r="B10" s="1085"/>
      <c r="C10" s="1085"/>
      <c r="D10" s="1085"/>
      <c r="E10" s="1085"/>
      <c r="F10" s="1085"/>
      <c r="G10" s="1085"/>
      <c r="H10" s="1085"/>
      <c r="I10" s="1085"/>
      <c r="J10" s="1085"/>
      <c r="K10" s="1085"/>
      <c r="L10" s="1085"/>
      <c r="M10" s="1085"/>
      <c r="N10" s="1085"/>
      <c r="O10" s="1085"/>
      <c r="P10" s="1085"/>
      <c r="Q10" s="1085"/>
      <c r="R10" s="1085"/>
      <c r="S10" s="1085"/>
      <c r="T10" s="1086"/>
    </row>
    <row r="11" spans="1:21" s="39" customFormat="1" ht="18">
      <c r="A11" s="1084"/>
      <c r="B11" s="1085"/>
      <c r="C11" s="1085"/>
      <c r="D11" s="1085"/>
      <c r="E11" s="1085"/>
      <c r="F11" s="1085"/>
      <c r="G11" s="1085"/>
      <c r="H11" s="1085"/>
      <c r="I11" s="1085"/>
      <c r="J11" s="1085"/>
      <c r="K11" s="1085"/>
      <c r="L11" s="1085"/>
      <c r="M11" s="1085"/>
      <c r="N11" s="1085"/>
      <c r="O11" s="1085"/>
      <c r="P11" s="1085"/>
      <c r="Q11" s="1085"/>
      <c r="R11" s="1085"/>
      <c r="S11" s="1085"/>
      <c r="T11" s="1086"/>
    </row>
    <row r="12" spans="1:21" s="39" customFormat="1" ht="18">
      <c r="A12" s="1084"/>
      <c r="B12" s="1085"/>
      <c r="C12" s="1085"/>
      <c r="D12" s="1085"/>
      <c r="E12" s="1085"/>
      <c r="F12" s="1085"/>
      <c r="G12" s="1085"/>
      <c r="H12" s="1085"/>
      <c r="I12" s="1085"/>
      <c r="J12" s="1085"/>
      <c r="K12" s="1085"/>
      <c r="L12" s="1085"/>
      <c r="M12" s="1085"/>
      <c r="N12" s="1085"/>
      <c r="O12" s="1085"/>
      <c r="P12" s="1085"/>
      <c r="Q12" s="1085"/>
      <c r="R12" s="1085"/>
      <c r="S12" s="1085"/>
      <c r="T12" s="1086"/>
    </row>
    <row r="13" spans="1:21" s="39" customFormat="1" ht="18">
      <c r="A13" s="1084"/>
      <c r="B13" s="1085"/>
      <c r="C13" s="1085"/>
      <c r="D13" s="1085"/>
      <c r="E13" s="1085"/>
      <c r="F13" s="1085"/>
      <c r="G13" s="1085"/>
      <c r="H13" s="1085"/>
      <c r="I13" s="1085"/>
      <c r="J13" s="1085"/>
      <c r="K13" s="1085"/>
      <c r="L13" s="1085"/>
      <c r="M13" s="1085"/>
      <c r="N13" s="1085"/>
      <c r="O13" s="1085"/>
      <c r="P13" s="1085"/>
      <c r="Q13" s="1085"/>
      <c r="R13" s="1085"/>
      <c r="S13" s="1085"/>
      <c r="T13" s="1086"/>
    </row>
    <row r="14" spans="1:21" s="39" customFormat="1" ht="18" customHeight="1">
      <c r="A14" s="1378" t="s">
        <v>887</v>
      </c>
      <c r="B14" s="1379"/>
      <c r="C14" s="1379"/>
      <c r="D14" s="1379"/>
      <c r="E14" s="1379"/>
      <c r="F14" s="1379"/>
      <c r="G14" s="1379"/>
      <c r="H14" s="1379"/>
      <c r="I14" s="1379"/>
      <c r="J14" s="1379"/>
      <c r="K14" s="1379"/>
      <c r="L14" s="1379"/>
      <c r="M14" s="1379"/>
      <c r="N14" s="1379"/>
      <c r="O14" s="1379"/>
      <c r="P14" s="1379"/>
      <c r="Q14" s="1379"/>
      <c r="R14" s="1379"/>
      <c r="S14" s="1379"/>
      <c r="T14" s="1380"/>
      <c r="U14" s="39">
        <f>LEN(A15)</f>
        <v>0</v>
      </c>
    </row>
    <row r="15" spans="1:21" s="39" customFormat="1" ht="18">
      <c r="A15" s="1081"/>
      <c r="B15" s="1082"/>
      <c r="C15" s="1082"/>
      <c r="D15" s="1082"/>
      <c r="E15" s="1082"/>
      <c r="F15" s="1082"/>
      <c r="G15" s="1082"/>
      <c r="H15" s="1082"/>
      <c r="I15" s="1082"/>
      <c r="J15" s="1082"/>
      <c r="K15" s="1082"/>
      <c r="L15" s="1082"/>
      <c r="M15" s="1082"/>
      <c r="N15" s="1082"/>
      <c r="O15" s="1082"/>
      <c r="P15" s="1082"/>
      <c r="Q15" s="1082"/>
      <c r="R15" s="1082"/>
      <c r="S15" s="1082"/>
      <c r="T15" s="1083"/>
    </row>
    <row r="16" spans="1:21" s="39" customFormat="1" ht="18">
      <c r="A16" s="1084"/>
      <c r="B16" s="1085"/>
      <c r="C16" s="1085"/>
      <c r="D16" s="1085"/>
      <c r="E16" s="1085"/>
      <c r="F16" s="1085"/>
      <c r="G16" s="1085"/>
      <c r="H16" s="1085"/>
      <c r="I16" s="1085"/>
      <c r="J16" s="1085"/>
      <c r="K16" s="1085"/>
      <c r="L16" s="1085"/>
      <c r="M16" s="1085"/>
      <c r="N16" s="1085"/>
      <c r="O16" s="1085"/>
      <c r="P16" s="1085"/>
      <c r="Q16" s="1085"/>
      <c r="R16" s="1085"/>
      <c r="S16" s="1085"/>
      <c r="T16" s="1086"/>
    </row>
    <row r="17" spans="1:31" s="39" customFormat="1" ht="18">
      <c r="A17" s="1084"/>
      <c r="B17" s="1085"/>
      <c r="C17" s="1085"/>
      <c r="D17" s="1085"/>
      <c r="E17" s="1085"/>
      <c r="F17" s="1085"/>
      <c r="G17" s="1085"/>
      <c r="H17" s="1085"/>
      <c r="I17" s="1085"/>
      <c r="J17" s="1085"/>
      <c r="K17" s="1085"/>
      <c r="L17" s="1085"/>
      <c r="M17" s="1085"/>
      <c r="N17" s="1085"/>
      <c r="O17" s="1085"/>
      <c r="P17" s="1085"/>
      <c r="Q17" s="1085"/>
      <c r="R17" s="1085"/>
      <c r="S17" s="1085"/>
      <c r="T17" s="1086"/>
    </row>
    <row r="18" spans="1:31" s="39" customFormat="1" ht="18">
      <c r="A18" s="1084"/>
      <c r="B18" s="1085"/>
      <c r="C18" s="1085"/>
      <c r="D18" s="1085"/>
      <c r="E18" s="1085"/>
      <c r="F18" s="1085"/>
      <c r="G18" s="1085"/>
      <c r="H18" s="1085"/>
      <c r="I18" s="1085"/>
      <c r="J18" s="1085"/>
      <c r="K18" s="1085"/>
      <c r="L18" s="1085"/>
      <c r="M18" s="1085"/>
      <c r="N18" s="1085"/>
      <c r="O18" s="1085"/>
      <c r="P18" s="1085"/>
      <c r="Q18" s="1085"/>
      <c r="R18" s="1085"/>
      <c r="S18" s="1085"/>
      <c r="T18" s="1086"/>
    </row>
    <row r="19" spans="1:31" s="39" customFormat="1" ht="18">
      <c r="A19" s="1084"/>
      <c r="B19" s="1085"/>
      <c r="C19" s="1085"/>
      <c r="D19" s="1085"/>
      <c r="E19" s="1085"/>
      <c r="F19" s="1085"/>
      <c r="G19" s="1085"/>
      <c r="H19" s="1085"/>
      <c r="I19" s="1085"/>
      <c r="J19" s="1085"/>
      <c r="K19" s="1085"/>
      <c r="L19" s="1085"/>
      <c r="M19" s="1085"/>
      <c r="N19" s="1085"/>
      <c r="O19" s="1085"/>
      <c r="P19" s="1085"/>
      <c r="Q19" s="1085"/>
      <c r="R19" s="1085"/>
      <c r="S19" s="1085"/>
      <c r="T19" s="1086"/>
    </row>
    <row r="20" spans="1:31" s="39" customFormat="1" ht="18">
      <c r="A20" s="1084"/>
      <c r="B20" s="1085"/>
      <c r="C20" s="1085"/>
      <c r="D20" s="1085"/>
      <c r="E20" s="1085"/>
      <c r="F20" s="1085"/>
      <c r="G20" s="1085"/>
      <c r="H20" s="1085"/>
      <c r="I20" s="1085"/>
      <c r="J20" s="1085"/>
      <c r="K20" s="1085"/>
      <c r="L20" s="1085"/>
      <c r="M20" s="1085"/>
      <c r="N20" s="1085"/>
      <c r="O20" s="1085"/>
      <c r="P20" s="1085"/>
      <c r="Q20" s="1085"/>
      <c r="R20" s="1085"/>
      <c r="S20" s="1085"/>
      <c r="T20" s="1086"/>
    </row>
    <row r="21" spans="1:31" s="39" customFormat="1" ht="18">
      <c r="A21" s="1084"/>
      <c r="B21" s="1085"/>
      <c r="C21" s="1085"/>
      <c r="D21" s="1085"/>
      <c r="E21" s="1085"/>
      <c r="F21" s="1085"/>
      <c r="G21" s="1085"/>
      <c r="H21" s="1085"/>
      <c r="I21" s="1085"/>
      <c r="J21" s="1085"/>
      <c r="K21" s="1085"/>
      <c r="L21" s="1085"/>
      <c r="M21" s="1085"/>
      <c r="N21" s="1085"/>
      <c r="O21" s="1085"/>
      <c r="P21" s="1085"/>
      <c r="Q21" s="1085"/>
      <c r="R21" s="1085"/>
      <c r="S21" s="1085"/>
      <c r="T21" s="1086"/>
    </row>
    <row r="22" spans="1:31" s="39" customFormat="1" ht="18">
      <c r="A22" s="1084"/>
      <c r="B22" s="1085"/>
      <c r="C22" s="1085"/>
      <c r="D22" s="1085"/>
      <c r="E22" s="1085"/>
      <c r="F22" s="1085"/>
      <c r="G22" s="1085"/>
      <c r="H22" s="1085"/>
      <c r="I22" s="1085"/>
      <c r="J22" s="1085"/>
      <c r="K22" s="1085"/>
      <c r="L22" s="1085"/>
      <c r="M22" s="1085"/>
      <c r="N22" s="1085"/>
      <c r="O22" s="1085"/>
      <c r="P22" s="1085"/>
      <c r="Q22" s="1085"/>
      <c r="R22" s="1085"/>
      <c r="S22" s="1085"/>
      <c r="T22" s="1086"/>
    </row>
    <row r="23" spans="1:31" s="39" customFormat="1" ht="18">
      <c r="A23" s="1087"/>
      <c r="B23" s="1088"/>
      <c r="C23" s="1088"/>
      <c r="D23" s="1088"/>
      <c r="E23" s="1088"/>
      <c r="F23" s="1088"/>
      <c r="G23" s="1088"/>
      <c r="H23" s="1088"/>
      <c r="I23" s="1088"/>
      <c r="J23" s="1088"/>
      <c r="K23" s="1088"/>
      <c r="L23" s="1088"/>
      <c r="M23" s="1088"/>
      <c r="N23" s="1088"/>
      <c r="O23" s="1088"/>
      <c r="P23" s="1088"/>
      <c r="Q23" s="1088"/>
      <c r="R23" s="1088"/>
      <c r="S23" s="1088"/>
      <c r="T23" s="1089"/>
    </row>
    <row r="24" spans="1:31" s="39" customFormat="1" ht="18" customHeight="1">
      <c r="A24" s="1378" t="s">
        <v>303</v>
      </c>
      <c r="B24" s="1379"/>
      <c r="C24" s="1379"/>
      <c r="D24" s="1379"/>
      <c r="E24" s="1379"/>
      <c r="F24" s="1379"/>
      <c r="G24" s="1379"/>
      <c r="H24" s="1379"/>
      <c r="I24" s="1379"/>
      <c r="J24" s="1379"/>
      <c r="K24" s="1379"/>
      <c r="L24" s="1379"/>
      <c r="M24" s="1379"/>
      <c r="N24" s="1379"/>
      <c r="O24" s="1379"/>
      <c r="P24" s="1379"/>
      <c r="Q24" s="1379"/>
      <c r="R24" s="1379"/>
      <c r="S24" s="1379"/>
      <c r="T24" s="1380"/>
      <c r="U24" s="39">
        <f>LEN(A25)</f>
        <v>0</v>
      </c>
    </row>
    <row r="25" spans="1:31" s="39" customFormat="1" ht="18">
      <c r="A25" s="1081"/>
      <c r="B25" s="1082"/>
      <c r="C25" s="1082"/>
      <c r="D25" s="1082"/>
      <c r="E25" s="1082"/>
      <c r="F25" s="1082"/>
      <c r="G25" s="1082"/>
      <c r="H25" s="1082"/>
      <c r="I25" s="1082"/>
      <c r="J25" s="1082"/>
      <c r="K25" s="1082"/>
      <c r="L25" s="1082"/>
      <c r="M25" s="1082"/>
      <c r="N25" s="1082"/>
      <c r="O25" s="1082"/>
      <c r="P25" s="1082"/>
      <c r="Q25" s="1082"/>
      <c r="R25" s="1082"/>
      <c r="S25" s="1082"/>
      <c r="T25" s="1083"/>
    </row>
    <row r="26" spans="1:31" s="39" customFormat="1" ht="18">
      <c r="A26" s="1084"/>
      <c r="B26" s="1085"/>
      <c r="C26" s="1085"/>
      <c r="D26" s="1085"/>
      <c r="E26" s="1085"/>
      <c r="F26" s="1085"/>
      <c r="G26" s="1085"/>
      <c r="H26" s="1085"/>
      <c r="I26" s="1085"/>
      <c r="J26" s="1085"/>
      <c r="K26" s="1085"/>
      <c r="L26" s="1085"/>
      <c r="M26" s="1085"/>
      <c r="N26" s="1085"/>
      <c r="O26" s="1085"/>
      <c r="P26" s="1085"/>
      <c r="Q26" s="1085"/>
      <c r="R26" s="1085"/>
      <c r="S26" s="1085"/>
      <c r="T26" s="1086"/>
    </row>
    <row r="27" spans="1:31" s="39" customFormat="1" ht="18">
      <c r="A27" s="1084"/>
      <c r="B27" s="1085"/>
      <c r="C27" s="1085"/>
      <c r="D27" s="1085"/>
      <c r="E27" s="1085"/>
      <c r="F27" s="1085"/>
      <c r="G27" s="1085"/>
      <c r="H27" s="1085"/>
      <c r="I27" s="1085"/>
      <c r="J27" s="1085"/>
      <c r="K27" s="1085"/>
      <c r="L27" s="1085"/>
      <c r="M27" s="1085"/>
      <c r="N27" s="1085"/>
      <c r="O27" s="1085"/>
      <c r="P27" s="1085"/>
      <c r="Q27" s="1085"/>
      <c r="R27" s="1085"/>
      <c r="S27" s="1085"/>
      <c r="T27" s="1086"/>
      <c r="W27" s="52"/>
      <c r="X27" s="474"/>
      <c r="Y27" s="474"/>
      <c r="Z27" s="1368"/>
      <c r="AA27" s="1368"/>
      <c r="AB27" s="1368"/>
      <c r="AC27" s="1368"/>
      <c r="AD27" s="52"/>
      <c r="AE27" s="474"/>
    </row>
    <row r="28" spans="1:31" s="39" customFormat="1" ht="18">
      <c r="A28" s="1084"/>
      <c r="B28" s="1085"/>
      <c r="C28" s="1085"/>
      <c r="D28" s="1085"/>
      <c r="E28" s="1085"/>
      <c r="F28" s="1085"/>
      <c r="G28" s="1085"/>
      <c r="H28" s="1085"/>
      <c r="I28" s="1085"/>
      <c r="J28" s="1085"/>
      <c r="K28" s="1085"/>
      <c r="L28" s="1085"/>
      <c r="M28" s="1085"/>
      <c r="N28" s="1085"/>
      <c r="O28" s="1085"/>
      <c r="P28" s="1085"/>
      <c r="Q28" s="1085"/>
      <c r="R28" s="1085"/>
      <c r="S28" s="1085"/>
      <c r="T28" s="1086"/>
      <c r="W28" s="52"/>
      <c r="X28" s="52"/>
      <c r="Y28" s="52"/>
      <c r="Z28" s="52"/>
      <c r="AA28" s="52"/>
      <c r="AB28" s="52"/>
      <c r="AC28" s="52"/>
      <c r="AD28" s="52"/>
      <c r="AE28" s="52"/>
    </row>
    <row r="29" spans="1:31" s="39" customFormat="1" ht="18">
      <c r="A29" s="1084"/>
      <c r="B29" s="1085"/>
      <c r="C29" s="1085"/>
      <c r="D29" s="1085"/>
      <c r="E29" s="1085"/>
      <c r="F29" s="1085"/>
      <c r="G29" s="1085"/>
      <c r="H29" s="1085"/>
      <c r="I29" s="1085"/>
      <c r="J29" s="1085"/>
      <c r="K29" s="1085"/>
      <c r="L29" s="1085"/>
      <c r="M29" s="1085"/>
      <c r="N29" s="1085"/>
      <c r="O29" s="1085"/>
      <c r="P29" s="1085"/>
      <c r="Q29" s="1085"/>
      <c r="R29" s="1085"/>
      <c r="S29" s="1085"/>
      <c r="T29" s="1086"/>
      <c r="W29" s="52"/>
      <c r="X29" s="52"/>
      <c r="Y29" s="52"/>
      <c r="Z29" s="52"/>
      <c r="AA29" s="52"/>
      <c r="AB29" s="52"/>
      <c r="AC29" s="52"/>
      <c r="AD29" s="52"/>
      <c r="AE29" s="52"/>
    </row>
    <row r="30" spans="1:31" s="475" customFormat="1" ht="16.5">
      <c r="A30" s="1084"/>
      <c r="B30" s="1085"/>
      <c r="C30" s="1085"/>
      <c r="D30" s="1085"/>
      <c r="E30" s="1085"/>
      <c r="F30" s="1085"/>
      <c r="G30" s="1085"/>
      <c r="H30" s="1085"/>
      <c r="I30" s="1085"/>
      <c r="J30" s="1085"/>
      <c r="K30" s="1085"/>
      <c r="L30" s="1085"/>
      <c r="M30" s="1085"/>
      <c r="N30" s="1085"/>
      <c r="O30" s="1085"/>
      <c r="P30" s="1085"/>
      <c r="Q30" s="1085"/>
      <c r="R30" s="1085"/>
      <c r="S30" s="1085"/>
      <c r="T30" s="1086"/>
      <c r="W30" s="476"/>
      <c r="X30" s="476"/>
      <c r="Y30" s="476"/>
      <c r="Z30" s="476"/>
      <c r="AA30" s="476"/>
      <c r="AB30" s="476"/>
      <c r="AC30" s="476"/>
      <c r="AD30" s="476"/>
      <c r="AE30" s="476"/>
    </row>
    <row r="31" spans="1:31" s="475" customFormat="1" ht="16.5">
      <c r="A31" s="1084"/>
      <c r="B31" s="1085"/>
      <c r="C31" s="1085"/>
      <c r="D31" s="1085"/>
      <c r="E31" s="1085"/>
      <c r="F31" s="1085"/>
      <c r="G31" s="1085"/>
      <c r="H31" s="1085"/>
      <c r="I31" s="1085"/>
      <c r="J31" s="1085"/>
      <c r="K31" s="1085"/>
      <c r="L31" s="1085"/>
      <c r="M31" s="1085"/>
      <c r="N31" s="1085"/>
      <c r="O31" s="1085"/>
      <c r="P31" s="1085"/>
      <c r="Q31" s="1085"/>
      <c r="R31" s="1085"/>
      <c r="S31" s="1085"/>
      <c r="T31" s="1086"/>
      <c r="W31" s="476"/>
      <c r="X31" s="476"/>
      <c r="Y31" s="476"/>
      <c r="Z31" s="476"/>
      <c r="AA31" s="476"/>
      <c r="AB31" s="476"/>
      <c r="AC31" s="476"/>
      <c r="AD31" s="476"/>
      <c r="AE31" s="476"/>
    </row>
    <row r="32" spans="1:31" s="39" customFormat="1" ht="18">
      <c r="A32" s="1084"/>
      <c r="B32" s="1085"/>
      <c r="C32" s="1085"/>
      <c r="D32" s="1085"/>
      <c r="E32" s="1085"/>
      <c r="F32" s="1085"/>
      <c r="G32" s="1085"/>
      <c r="H32" s="1085"/>
      <c r="I32" s="1085"/>
      <c r="J32" s="1085"/>
      <c r="K32" s="1085"/>
      <c r="L32" s="1085"/>
      <c r="M32" s="1085"/>
      <c r="N32" s="1085"/>
      <c r="O32" s="1085"/>
      <c r="P32" s="1085"/>
      <c r="Q32" s="1085"/>
      <c r="R32" s="1085"/>
      <c r="S32" s="1085"/>
      <c r="T32" s="1086"/>
      <c r="W32" s="52"/>
      <c r="X32" s="52"/>
      <c r="Y32" s="52"/>
      <c r="Z32" s="52"/>
      <c r="AA32" s="52"/>
      <c r="AB32" s="52"/>
      <c r="AC32" s="52"/>
      <c r="AD32" s="52"/>
      <c r="AE32" s="52"/>
    </row>
    <row r="33" spans="1:31" s="39" customFormat="1" ht="18">
      <c r="A33" s="1087"/>
      <c r="B33" s="1088"/>
      <c r="C33" s="1088"/>
      <c r="D33" s="1088"/>
      <c r="E33" s="1088"/>
      <c r="F33" s="1088"/>
      <c r="G33" s="1088"/>
      <c r="H33" s="1088"/>
      <c r="I33" s="1088"/>
      <c r="J33" s="1088"/>
      <c r="K33" s="1088"/>
      <c r="L33" s="1088"/>
      <c r="M33" s="1088"/>
      <c r="N33" s="1088"/>
      <c r="O33" s="1088"/>
      <c r="P33" s="1088"/>
      <c r="Q33" s="1088"/>
      <c r="R33" s="1088"/>
      <c r="S33" s="1088"/>
      <c r="T33" s="1089"/>
      <c r="W33" s="52"/>
      <c r="X33" s="52"/>
      <c r="Y33" s="52"/>
      <c r="Z33" s="52"/>
      <c r="AA33" s="52"/>
      <c r="AB33" s="52"/>
      <c r="AC33" s="52"/>
      <c r="AD33" s="52"/>
      <c r="AE33" s="52"/>
    </row>
    <row r="34" spans="1:31" s="39" customFormat="1" ht="36" customHeight="1">
      <c r="A34" s="580" t="s">
        <v>697</v>
      </c>
      <c r="B34" s="1372" t="s">
        <v>698</v>
      </c>
      <c r="C34" s="1372"/>
      <c r="D34" s="1372"/>
      <c r="E34" s="1372"/>
      <c r="F34" s="1372" t="s">
        <v>699</v>
      </c>
      <c r="G34" s="1372"/>
      <c r="H34" s="1372"/>
      <c r="I34" s="1372"/>
      <c r="J34" s="1372" t="s">
        <v>700</v>
      </c>
      <c r="K34" s="1372"/>
      <c r="L34" s="1372"/>
      <c r="M34" s="1372"/>
      <c r="N34" s="1372"/>
      <c r="O34" s="1372"/>
      <c r="P34" s="1372"/>
      <c r="Q34" s="1372"/>
      <c r="R34" s="1372"/>
      <c r="S34" s="1372"/>
      <c r="T34" s="1372"/>
      <c r="V34" s="53"/>
    </row>
    <row r="35" spans="1:31" s="39" customFormat="1" ht="18">
      <c r="A35" s="1364">
        <v>1</v>
      </c>
      <c r="B35" s="1367" t="s">
        <v>888</v>
      </c>
      <c r="C35" s="1367"/>
      <c r="D35" s="1367"/>
      <c r="E35" s="1367"/>
      <c r="F35" s="1367" t="s">
        <v>889</v>
      </c>
      <c r="G35" s="1367"/>
      <c r="H35" s="1367"/>
      <c r="I35" s="1367"/>
      <c r="J35" s="1367" t="s">
        <v>890</v>
      </c>
      <c r="K35" s="1367"/>
      <c r="L35" s="1367"/>
      <c r="M35" s="1367"/>
      <c r="N35" s="1367"/>
      <c r="O35" s="1367"/>
      <c r="P35" s="1367"/>
      <c r="Q35" s="1367"/>
      <c r="R35" s="1367"/>
      <c r="S35" s="1367"/>
      <c r="T35" s="1367"/>
    </row>
    <row r="36" spans="1:31" s="39" customFormat="1" ht="18">
      <c r="A36" s="1365"/>
      <c r="B36" s="1367"/>
      <c r="C36" s="1367"/>
      <c r="D36" s="1367"/>
      <c r="E36" s="1367"/>
      <c r="F36" s="1367"/>
      <c r="G36" s="1367"/>
      <c r="H36" s="1367"/>
      <c r="I36" s="1367"/>
      <c r="J36" s="1367"/>
      <c r="K36" s="1367"/>
      <c r="L36" s="1367"/>
      <c r="M36" s="1367"/>
      <c r="N36" s="1367"/>
      <c r="O36" s="1367"/>
      <c r="P36" s="1367"/>
      <c r="Q36" s="1367"/>
      <c r="R36" s="1367"/>
      <c r="S36" s="1367"/>
      <c r="T36" s="1367"/>
    </row>
    <row r="37" spans="1:31" s="39" customFormat="1" ht="18">
      <c r="A37" s="1366"/>
      <c r="B37" s="1367"/>
      <c r="C37" s="1367"/>
      <c r="D37" s="1367"/>
      <c r="E37" s="1367"/>
      <c r="F37" s="1367"/>
      <c r="G37" s="1367"/>
      <c r="H37" s="1367"/>
      <c r="I37" s="1367"/>
      <c r="J37" s="1367"/>
      <c r="K37" s="1367"/>
      <c r="L37" s="1367"/>
      <c r="M37" s="1367"/>
      <c r="N37" s="1367"/>
      <c r="O37" s="1367"/>
      <c r="P37" s="1367"/>
      <c r="Q37" s="1367"/>
      <c r="R37" s="1367"/>
      <c r="S37" s="1367"/>
      <c r="T37" s="1367"/>
    </row>
    <row r="38" spans="1:31" s="39" customFormat="1" ht="18">
      <c r="A38" s="1364">
        <v>2</v>
      </c>
      <c r="B38" s="1367" t="s">
        <v>891</v>
      </c>
      <c r="C38" s="1367"/>
      <c r="D38" s="1367"/>
      <c r="E38" s="1367"/>
      <c r="F38" s="1367" t="s">
        <v>892</v>
      </c>
      <c r="G38" s="1367"/>
      <c r="H38" s="1367"/>
      <c r="I38" s="1367"/>
      <c r="J38" s="1367" t="s">
        <v>890</v>
      </c>
      <c r="K38" s="1367"/>
      <c r="L38" s="1367"/>
      <c r="M38" s="1367"/>
      <c r="N38" s="1367"/>
      <c r="O38" s="1367"/>
      <c r="P38" s="1367"/>
      <c r="Q38" s="1367"/>
      <c r="R38" s="1367"/>
      <c r="S38" s="1367"/>
      <c r="T38" s="1367"/>
    </row>
    <row r="39" spans="1:31" s="39" customFormat="1" ht="18">
      <c r="A39" s="1365"/>
      <c r="B39" s="1367"/>
      <c r="C39" s="1367"/>
      <c r="D39" s="1367"/>
      <c r="E39" s="1367"/>
      <c r="F39" s="1367"/>
      <c r="G39" s="1367"/>
      <c r="H39" s="1367"/>
      <c r="I39" s="1367"/>
      <c r="J39" s="1367"/>
      <c r="K39" s="1367"/>
      <c r="L39" s="1367"/>
      <c r="M39" s="1367"/>
      <c r="N39" s="1367"/>
      <c r="O39" s="1367"/>
      <c r="P39" s="1367"/>
      <c r="Q39" s="1367"/>
      <c r="R39" s="1367"/>
      <c r="S39" s="1367"/>
      <c r="T39" s="1367"/>
    </row>
    <row r="40" spans="1:31" s="39" customFormat="1" ht="18">
      <c r="A40" s="1366"/>
      <c r="B40" s="1367"/>
      <c r="C40" s="1367"/>
      <c r="D40" s="1367"/>
      <c r="E40" s="1367"/>
      <c r="F40" s="1367"/>
      <c r="G40" s="1367"/>
      <c r="H40" s="1367"/>
      <c r="I40" s="1367"/>
      <c r="J40" s="1367"/>
      <c r="K40" s="1367"/>
      <c r="L40" s="1367"/>
      <c r="M40" s="1367"/>
      <c r="N40" s="1367"/>
      <c r="O40" s="1367"/>
      <c r="P40" s="1367"/>
      <c r="Q40" s="1367"/>
      <c r="R40" s="1367"/>
      <c r="S40" s="1367"/>
      <c r="T40" s="1367"/>
    </row>
    <row r="41" spans="1:31" s="39" customFormat="1" ht="18">
      <c r="A41" s="1364">
        <v>3</v>
      </c>
      <c r="B41" s="1367"/>
      <c r="C41" s="1367"/>
      <c r="D41" s="1367"/>
      <c r="E41" s="1367"/>
      <c r="F41" s="1367"/>
      <c r="G41" s="1367"/>
      <c r="H41" s="1367"/>
      <c r="I41" s="1367"/>
      <c r="J41" s="1367"/>
      <c r="K41" s="1367"/>
      <c r="L41" s="1367"/>
      <c r="M41" s="1367"/>
      <c r="N41" s="1367"/>
      <c r="O41" s="1367"/>
      <c r="P41" s="1367"/>
      <c r="Q41" s="1367"/>
      <c r="R41" s="1367"/>
      <c r="S41" s="1367"/>
      <c r="T41" s="1367"/>
    </row>
    <row r="42" spans="1:31" s="39" customFormat="1" ht="18">
      <c r="A42" s="1365"/>
      <c r="B42" s="1367"/>
      <c r="C42" s="1367"/>
      <c r="D42" s="1367"/>
      <c r="E42" s="1367"/>
      <c r="F42" s="1367"/>
      <c r="G42" s="1367"/>
      <c r="H42" s="1367"/>
      <c r="I42" s="1367"/>
      <c r="J42" s="1367"/>
      <c r="K42" s="1367"/>
      <c r="L42" s="1367"/>
      <c r="M42" s="1367"/>
      <c r="N42" s="1367"/>
      <c r="O42" s="1367"/>
      <c r="P42" s="1367"/>
      <c r="Q42" s="1367"/>
      <c r="R42" s="1367"/>
      <c r="S42" s="1367"/>
      <c r="T42" s="1367"/>
    </row>
    <row r="43" spans="1:31" s="39" customFormat="1" ht="18">
      <c r="A43" s="1366"/>
      <c r="B43" s="1367"/>
      <c r="C43" s="1367"/>
      <c r="D43" s="1367"/>
      <c r="E43" s="1367"/>
      <c r="F43" s="1367"/>
      <c r="G43" s="1367"/>
      <c r="H43" s="1367"/>
      <c r="I43" s="1367"/>
      <c r="J43" s="1367"/>
      <c r="K43" s="1367"/>
      <c r="L43" s="1367"/>
      <c r="M43" s="1367"/>
      <c r="N43" s="1367"/>
      <c r="O43" s="1367"/>
      <c r="P43" s="1367"/>
      <c r="Q43" s="1367"/>
      <c r="R43" s="1367"/>
      <c r="S43" s="1367"/>
      <c r="T43" s="1367"/>
    </row>
    <row r="44" spans="1:31" s="39" customFormat="1" ht="20">
      <c r="A44" s="1369" t="s">
        <v>304</v>
      </c>
      <c r="B44" s="1370"/>
      <c r="C44" s="1370"/>
      <c r="D44" s="1370"/>
      <c r="E44" s="1370"/>
      <c r="F44" s="1370"/>
      <c r="G44" s="1370"/>
      <c r="H44" s="1370"/>
      <c r="I44" s="1370"/>
      <c r="J44" s="1370"/>
      <c r="K44" s="1370"/>
      <c r="L44" s="1370"/>
      <c r="M44" s="1370"/>
      <c r="N44" s="1370"/>
      <c r="O44" s="1370"/>
      <c r="P44" s="1370"/>
      <c r="Q44" s="1370"/>
      <c r="R44" s="1370"/>
      <c r="S44" s="1370"/>
      <c r="T44" s="1371"/>
      <c r="U44" s="39">
        <f>LEN(A45)</f>
        <v>0</v>
      </c>
      <c r="V44" s="53"/>
    </row>
    <row r="45" spans="1:31" s="39" customFormat="1" ht="18">
      <c r="A45" s="1081"/>
      <c r="B45" s="1082"/>
      <c r="C45" s="1082"/>
      <c r="D45" s="1082"/>
      <c r="E45" s="1082"/>
      <c r="F45" s="1082"/>
      <c r="G45" s="1082"/>
      <c r="H45" s="1082"/>
      <c r="I45" s="1082"/>
      <c r="J45" s="1082"/>
      <c r="K45" s="1082"/>
      <c r="L45" s="1082"/>
      <c r="M45" s="1082"/>
      <c r="N45" s="1082"/>
      <c r="O45" s="1082"/>
      <c r="P45" s="1082"/>
      <c r="Q45" s="1082"/>
      <c r="R45" s="1082"/>
      <c r="S45" s="1082"/>
      <c r="T45" s="1083"/>
    </row>
    <row r="46" spans="1:31" s="39" customFormat="1" ht="18">
      <c r="A46" s="1084"/>
      <c r="B46" s="1085"/>
      <c r="C46" s="1085"/>
      <c r="D46" s="1085"/>
      <c r="E46" s="1085"/>
      <c r="F46" s="1085"/>
      <c r="G46" s="1085"/>
      <c r="H46" s="1085"/>
      <c r="I46" s="1085"/>
      <c r="J46" s="1085"/>
      <c r="K46" s="1085"/>
      <c r="L46" s="1085"/>
      <c r="M46" s="1085"/>
      <c r="N46" s="1085"/>
      <c r="O46" s="1085"/>
      <c r="P46" s="1085"/>
      <c r="Q46" s="1085"/>
      <c r="R46" s="1085"/>
      <c r="S46" s="1085"/>
      <c r="T46" s="1086"/>
    </row>
    <row r="47" spans="1:31" s="39" customFormat="1" ht="18">
      <c r="A47" s="1084"/>
      <c r="B47" s="1085"/>
      <c r="C47" s="1085"/>
      <c r="D47" s="1085"/>
      <c r="E47" s="1085"/>
      <c r="F47" s="1085"/>
      <c r="G47" s="1085"/>
      <c r="H47" s="1085"/>
      <c r="I47" s="1085"/>
      <c r="J47" s="1085"/>
      <c r="K47" s="1085"/>
      <c r="L47" s="1085"/>
      <c r="M47" s="1085"/>
      <c r="N47" s="1085"/>
      <c r="O47" s="1085"/>
      <c r="P47" s="1085"/>
      <c r="Q47" s="1085"/>
      <c r="R47" s="1085"/>
      <c r="S47" s="1085"/>
      <c r="T47" s="1086"/>
    </row>
    <row r="48" spans="1:31" s="39" customFormat="1" ht="18">
      <c r="A48" s="1084"/>
      <c r="B48" s="1085"/>
      <c r="C48" s="1085"/>
      <c r="D48" s="1085"/>
      <c r="E48" s="1085"/>
      <c r="F48" s="1085"/>
      <c r="G48" s="1085"/>
      <c r="H48" s="1085"/>
      <c r="I48" s="1085"/>
      <c r="J48" s="1085"/>
      <c r="K48" s="1085"/>
      <c r="L48" s="1085"/>
      <c r="M48" s="1085"/>
      <c r="N48" s="1085"/>
      <c r="O48" s="1085"/>
      <c r="P48" s="1085"/>
      <c r="Q48" s="1085"/>
      <c r="R48" s="1085"/>
      <c r="S48" s="1085"/>
      <c r="T48" s="1086"/>
    </row>
    <row r="49" spans="1:28" s="39" customFormat="1" ht="18">
      <c r="A49" s="1084"/>
      <c r="B49" s="1085"/>
      <c r="C49" s="1085"/>
      <c r="D49" s="1085"/>
      <c r="E49" s="1085"/>
      <c r="F49" s="1085"/>
      <c r="G49" s="1085"/>
      <c r="H49" s="1085"/>
      <c r="I49" s="1085"/>
      <c r="J49" s="1085"/>
      <c r="K49" s="1085"/>
      <c r="L49" s="1085"/>
      <c r="M49" s="1085"/>
      <c r="N49" s="1085"/>
      <c r="O49" s="1085"/>
      <c r="P49" s="1085"/>
      <c r="Q49" s="1085"/>
      <c r="R49" s="1085"/>
      <c r="S49" s="1085"/>
      <c r="T49" s="1086"/>
    </row>
    <row r="50" spans="1:28" s="39" customFormat="1" ht="18">
      <c r="A50" s="1084"/>
      <c r="B50" s="1085"/>
      <c r="C50" s="1085"/>
      <c r="D50" s="1085"/>
      <c r="E50" s="1085"/>
      <c r="F50" s="1085"/>
      <c r="G50" s="1085"/>
      <c r="H50" s="1085"/>
      <c r="I50" s="1085"/>
      <c r="J50" s="1085"/>
      <c r="K50" s="1085"/>
      <c r="L50" s="1085"/>
      <c r="M50" s="1085"/>
      <c r="N50" s="1085"/>
      <c r="O50" s="1085"/>
      <c r="P50" s="1085"/>
      <c r="Q50" s="1085"/>
      <c r="R50" s="1085"/>
      <c r="S50" s="1085"/>
      <c r="T50" s="1086"/>
    </row>
    <row r="51" spans="1:28" s="39" customFormat="1" ht="18">
      <c r="A51" s="1084"/>
      <c r="B51" s="1085"/>
      <c r="C51" s="1085"/>
      <c r="D51" s="1085"/>
      <c r="E51" s="1085"/>
      <c r="F51" s="1085"/>
      <c r="G51" s="1085"/>
      <c r="H51" s="1085"/>
      <c r="I51" s="1085"/>
      <c r="J51" s="1085"/>
      <c r="K51" s="1085"/>
      <c r="L51" s="1085"/>
      <c r="M51" s="1085"/>
      <c r="N51" s="1085"/>
      <c r="O51" s="1085"/>
      <c r="P51" s="1085"/>
      <c r="Q51" s="1085"/>
      <c r="R51" s="1085"/>
      <c r="S51" s="1085"/>
      <c r="T51" s="1086"/>
    </row>
    <row r="52" spans="1:28" s="39" customFormat="1" ht="18">
      <c r="A52" s="1084"/>
      <c r="B52" s="1085"/>
      <c r="C52" s="1085"/>
      <c r="D52" s="1085"/>
      <c r="E52" s="1085"/>
      <c r="F52" s="1085"/>
      <c r="G52" s="1085"/>
      <c r="H52" s="1085"/>
      <c r="I52" s="1085"/>
      <c r="J52" s="1085"/>
      <c r="K52" s="1085"/>
      <c r="L52" s="1085"/>
      <c r="M52" s="1085"/>
      <c r="N52" s="1085"/>
      <c r="O52" s="1085"/>
      <c r="P52" s="1085"/>
      <c r="Q52" s="1085"/>
      <c r="R52" s="1085"/>
      <c r="S52" s="1085"/>
      <c r="T52" s="1086"/>
    </row>
    <row r="53" spans="1:28" s="39" customFormat="1" ht="18">
      <c r="A53" s="1084"/>
      <c r="B53" s="1085"/>
      <c r="C53" s="1085"/>
      <c r="D53" s="1085"/>
      <c r="E53" s="1085"/>
      <c r="F53" s="1085"/>
      <c r="G53" s="1085"/>
      <c r="H53" s="1085"/>
      <c r="I53" s="1085"/>
      <c r="J53" s="1085"/>
      <c r="K53" s="1085"/>
      <c r="L53" s="1085"/>
      <c r="M53" s="1085"/>
      <c r="N53" s="1085"/>
      <c r="O53" s="1085"/>
      <c r="P53" s="1085"/>
      <c r="Q53" s="1085"/>
      <c r="R53" s="1085"/>
      <c r="S53" s="1085"/>
      <c r="T53" s="1086"/>
    </row>
    <row r="54" spans="1:28" s="39" customFormat="1" ht="20">
      <c r="A54" s="1009" t="s">
        <v>368</v>
      </c>
      <c r="B54" s="1362"/>
      <c r="C54" s="1362"/>
      <c r="D54" s="1362"/>
      <c r="E54" s="1362"/>
      <c r="F54" s="1362"/>
      <c r="G54" s="1362"/>
      <c r="H54" s="1362"/>
      <c r="I54" s="1362"/>
      <c r="J54" s="1362"/>
      <c r="K54" s="1362"/>
      <c r="L54" s="1362"/>
      <c r="M54" s="1362"/>
      <c r="N54" s="1362"/>
      <c r="O54" s="1362"/>
      <c r="P54" s="1362"/>
      <c r="Q54" s="1362"/>
      <c r="R54" s="1362"/>
      <c r="S54" s="1362"/>
      <c r="T54" s="1363"/>
      <c r="V54" s="53"/>
    </row>
    <row r="55" spans="1:28" s="39" customFormat="1" ht="20" customHeight="1">
      <c r="A55" s="1361" t="s">
        <v>370</v>
      </c>
      <c r="B55" s="1361"/>
      <c r="C55" s="1361"/>
      <c r="D55" s="1361"/>
      <c r="E55" s="1361"/>
      <c r="F55" s="1361"/>
      <c r="G55" s="1361"/>
      <c r="H55" s="1361"/>
      <c r="I55" s="1338" t="s">
        <v>164</v>
      </c>
      <c r="J55" s="1339"/>
      <c r="K55" s="1339"/>
      <c r="L55" s="1340"/>
      <c r="M55" s="1338" t="s">
        <v>165</v>
      </c>
      <c r="N55" s="1351"/>
      <c r="O55" s="1351"/>
      <c r="P55" s="1352"/>
      <c r="Q55" s="1351" t="s">
        <v>166</v>
      </c>
      <c r="R55" s="1351"/>
      <c r="S55" s="1351"/>
      <c r="T55" s="1352"/>
    </row>
    <row r="56" spans="1:28" s="39" customFormat="1" ht="20" customHeight="1">
      <c r="A56" s="1361"/>
      <c r="B56" s="1361"/>
      <c r="C56" s="1361"/>
      <c r="D56" s="1361"/>
      <c r="E56" s="1361"/>
      <c r="F56" s="1361"/>
      <c r="G56" s="1361"/>
      <c r="H56" s="1361"/>
      <c r="I56" s="1341"/>
      <c r="J56" s="1342"/>
      <c r="K56" s="1342"/>
      <c r="L56" s="1343"/>
      <c r="M56" s="1353"/>
      <c r="N56" s="1354"/>
      <c r="O56" s="1354"/>
      <c r="P56" s="1355"/>
      <c r="Q56" s="1354"/>
      <c r="R56" s="1354"/>
      <c r="S56" s="1354"/>
      <c r="T56" s="1355"/>
    </row>
    <row r="57" spans="1:28" s="39" customFormat="1" ht="18" customHeight="1">
      <c r="A57" s="1348" t="s">
        <v>79</v>
      </c>
      <c r="B57" s="1348"/>
      <c r="C57" s="1348"/>
      <c r="D57" s="1348"/>
      <c r="E57" s="1348"/>
      <c r="F57" s="1348"/>
      <c r="G57" s="1348"/>
      <c r="H57" s="1348"/>
      <c r="I57" s="1344"/>
      <c r="J57" s="1345"/>
      <c r="K57" s="1345"/>
      <c r="L57" s="1349" t="s">
        <v>63</v>
      </c>
      <c r="M57" s="1357"/>
      <c r="N57" s="1358"/>
      <c r="O57" s="1358"/>
      <c r="P57" s="1349" t="s">
        <v>63</v>
      </c>
      <c r="Q57" s="1357"/>
      <c r="R57" s="1358"/>
      <c r="S57" s="1358"/>
      <c r="T57" s="1349" t="s">
        <v>63</v>
      </c>
    </row>
    <row r="58" spans="1:28" s="39" customFormat="1" ht="18">
      <c r="A58" s="1348"/>
      <c r="B58" s="1348"/>
      <c r="C58" s="1348"/>
      <c r="D58" s="1348"/>
      <c r="E58" s="1348"/>
      <c r="F58" s="1348"/>
      <c r="G58" s="1348"/>
      <c r="H58" s="1348"/>
      <c r="I58" s="1346"/>
      <c r="J58" s="1347"/>
      <c r="K58" s="1347"/>
      <c r="L58" s="1350"/>
      <c r="M58" s="1359"/>
      <c r="N58" s="1360"/>
      <c r="O58" s="1360"/>
      <c r="P58" s="1350"/>
      <c r="Q58" s="1359"/>
      <c r="R58" s="1360"/>
      <c r="S58" s="1360"/>
      <c r="T58" s="1350"/>
    </row>
    <row r="59" spans="1:28" s="39" customFormat="1" ht="18" customHeight="1">
      <c r="A59" s="1348" t="s">
        <v>167</v>
      </c>
      <c r="B59" s="1348"/>
      <c r="C59" s="1348"/>
      <c r="D59" s="1348"/>
      <c r="E59" s="1348"/>
      <c r="F59" s="1348"/>
      <c r="G59" s="1348"/>
      <c r="H59" s="1348"/>
      <c r="I59" s="1344"/>
      <c r="J59" s="1345"/>
      <c r="K59" s="1345"/>
      <c r="L59" s="1349" t="s">
        <v>63</v>
      </c>
      <c r="M59" s="1357"/>
      <c r="N59" s="1358"/>
      <c r="O59" s="1358"/>
      <c r="P59" s="1349" t="s">
        <v>63</v>
      </c>
      <c r="Q59" s="1357"/>
      <c r="R59" s="1358"/>
      <c r="S59" s="1358"/>
      <c r="T59" s="1349" t="s">
        <v>63</v>
      </c>
      <c r="V59" s="999"/>
      <c r="W59" s="999"/>
      <c r="X59" s="999"/>
      <c r="Y59" s="999"/>
      <c r="Z59" s="999"/>
      <c r="AA59" s="999"/>
      <c r="AB59" s="999"/>
    </row>
    <row r="60" spans="1:28" s="39" customFormat="1" ht="18">
      <c r="A60" s="1348"/>
      <c r="B60" s="1348"/>
      <c r="C60" s="1348"/>
      <c r="D60" s="1348"/>
      <c r="E60" s="1348"/>
      <c r="F60" s="1348"/>
      <c r="G60" s="1348"/>
      <c r="H60" s="1348"/>
      <c r="I60" s="1346"/>
      <c r="J60" s="1347"/>
      <c r="K60" s="1347"/>
      <c r="L60" s="1350"/>
      <c r="M60" s="1359"/>
      <c r="N60" s="1360"/>
      <c r="O60" s="1360"/>
      <c r="P60" s="1350"/>
      <c r="Q60" s="1359"/>
      <c r="R60" s="1360"/>
      <c r="S60" s="1360"/>
      <c r="T60" s="1350"/>
    </row>
    <row r="61" spans="1:28" s="39" customFormat="1" ht="20" customHeight="1">
      <c r="A61" s="1361" t="s">
        <v>369</v>
      </c>
      <c r="B61" s="1361"/>
      <c r="C61" s="1361"/>
      <c r="D61" s="1361"/>
      <c r="E61" s="1361"/>
      <c r="F61" s="1361"/>
      <c r="G61" s="1361"/>
      <c r="H61" s="1361"/>
      <c r="I61" s="1338" t="s">
        <v>164</v>
      </c>
      <c r="J61" s="1339"/>
      <c r="K61" s="1339"/>
      <c r="L61" s="1340"/>
      <c r="M61" s="1338" t="s">
        <v>165</v>
      </c>
      <c r="N61" s="1351"/>
      <c r="O61" s="1351"/>
      <c r="P61" s="1352"/>
      <c r="Q61" s="1338" t="s">
        <v>166</v>
      </c>
      <c r="R61" s="1351"/>
      <c r="S61" s="1351"/>
      <c r="T61" s="1352"/>
    </row>
    <row r="62" spans="1:28" s="39" customFormat="1" ht="20" customHeight="1">
      <c r="A62" s="1361"/>
      <c r="B62" s="1361"/>
      <c r="C62" s="1361"/>
      <c r="D62" s="1361"/>
      <c r="E62" s="1361"/>
      <c r="F62" s="1361"/>
      <c r="G62" s="1361"/>
      <c r="H62" s="1361"/>
      <c r="I62" s="1341"/>
      <c r="J62" s="1342"/>
      <c r="K62" s="1342"/>
      <c r="L62" s="1343"/>
      <c r="M62" s="1353"/>
      <c r="N62" s="1354"/>
      <c r="O62" s="1354"/>
      <c r="P62" s="1355"/>
      <c r="Q62" s="1353"/>
      <c r="R62" s="1354"/>
      <c r="S62" s="1354"/>
      <c r="T62" s="1355"/>
    </row>
    <row r="63" spans="1:28" s="39" customFormat="1" ht="18" customHeight="1">
      <c r="A63" s="1348" t="s">
        <v>79</v>
      </c>
      <c r="B63" s="1348"/>
      <c r="C63" s="1348"/>
      <c r="D63" s="1348"/>
      <c r="E63" s="1348"/>
      <c r="F63" s="1348"/>
      <c r="G63" s="1348"/>
      <c r="H63" s="1348"/>
      <c r="I63" s="1344"/>
      <c r="J63" s="1345"/>
      <c r="K63" s="1345"/>
      <c r="L63" s="1349" t="s">
        <v>63</v>
      </c>
      <c r="M63" s="1344"/>
      <c r="N63" s="1345"/>
      <c r="O63" s="1345"/>
      <c r="P63" s="1349" t="s">
        <v>63</v>
      </c>
      <c r="Q63" s="1344"/>
      <c r="R63" s="1345"/>
      <c r="S63" s="1345"/>
      <c r="T63" s="1349" t="s">
        <v>63</v>
      </c>
    </row>
    <row r="64" spans="1:28" s="39" customFormat="1" ht="18">
      <c r="A64" s="1348"/>
      <c r="B64" s="1348"/>
      <c r="C64" s="1348"/>
      <c r="D64" s="1348"/>
      <c r="E64" s="1348"/>
      <c r="F64" s="1348"/>
      <c r="G64" s="1348"/>
      <c r="H64" s="1348"/>
      <c r="I64" s="1346"/>
      <c r="J64" s="1347"/>
      <c r="K64" s="1347"/>
      <c r="L64" s="1350"/>
      <c r="M64" s="1346"/>
      <c r="N64" s="1347"/>
      <c r="O64" s="1347"/>
      <c r="P64" s="1350"/>
      <c r="Q64" s="1346"/>
      <c r="R64" s="1347"/>
      <c r="S64" s="1347"/>
      <c r="T64" s="1350"/>
    </row>
    <row r="65" spans="1:21" s="39" customFormat="1" ht="18" customHeight="1">
      <c r="A65" s="1348" t="s">
        <v>167</v>
      </c>
      <c r="B65" s="1348"/>
      <c r="C65" s="1348"/>
      <c r="D65" s="1348"/>
      <c r="E65" s="1348"/>
      <c r="F65" s="1348"/>
      <c r="G65" s="1348"/>
      <c r="H65" s="1348"/>
      <c r="I65" s="1344"/>
      <c r="J65" s="1345"/>
      <c r="K65" s="1345"/>
      <c r="L65" s="1349" t="s">
        <v>63</v>
      </c>
      <c r="M65" s="1344"/>
      <c r="N65" s="1345"/>
      <c r="O65" s="1345"/>
      <c r="P65" s="1349" t="s">
        <v>63</v>
      </c>
      <c r="Q65" s="1344"/>
      <c r="R65" s="1345"/>
      <c r="S65" s="1345"/>
      <c r="T65" s="1349" t="s">
        <v>63</v>
      </c>
    </row>
    <row r="66" spans="1:21" s="39" customFormat="1" ht="18">
      <c r="A66" s="1348"/>
      <c r="B66" s="1348"/>
      <c r="C66" s="1348"/>
      <c r="D66" s="1348"/>
      <c r="E66" s="1348"/>
      <c r="F66" s="1348"/>
      <c r="G66" s="1348"/>
      <c r="H66" s="1348"/>
      <c r="I66" s="1346"/>
      <c r="J66" s="1347"/>
      <c r="K66" s="1347"/>
      <c r="L66" s="1350"/>
      <c r="M66" s="1346"/>
      <c r="N66" s="1347"/>
      <c r="O66" s="1347"/>
      <c r="P66" s="1350"/>
      <c r="Q66" s="1346"/>
      <c r="R66" s="1347"/>
      <c r="S66" s="1347"/>
      <c r="T66" s="1350"/>
    </row>
    <row r="67" spans="1:21" s="39" customFormat="1" ht="34.5" customHeight="1">
      <c r="A67" s="1356" t="s">
        <v>705</v>
      </c>
      <c r="B67" s="1010"/>
      <c r="C67" s="1010"/>
      <c r="D67" s="1010"/>
      <c r="E67" s="1010"/>
      <c r="F67" s="1010"/>
      <c r="G67" s="1010"/>
      <c r="H67" s="1010"/>
      <c r="I67" s="1010"/>
      <c r="J67" s="1010"/>
      <c r="K67" s="1010"/>
      <c r="L67" s="1010"/>
      <c r="M67" s="1010"/>
      <c r="N67" s="1010"/>
      <c r="O67" s="1010"/>
      <c r="P67" s="1010"/>
      <c r="Q67" s="1010"/>
      <c r="R67" s="1010"/>
      <c r="S67" s="1010"/>
      <c r="T67" s="1012"/>
      <c r="U67" s="40"/>
    </row>
    <row r="68" spans="1:21" s="39" customFormat="1" ht="18" customHeight="1">
      <c r="A68" s="1391" t="s">
        <v>164</v>
      </c>
      <c r="B68" s="1392"/>
      <c r="C68" s="1393"/>
      <c r="D68" s="1397"/>
      <c r="E68" s="1398"/>
      <c r="F68" s="1398"/>
      <c r="G68" s="1398"/>
      <c r="H68" s="1398"/>
      <c r="I68" s="1398"/>
      <c r="J68" s="1398"/>
      <c r="K68" s="1398"/>
      <c r="L68" s="1398"/>
      <c r="M68" s="1398"/>
      <c r="N68" s="1398"/>
      <c r="O68" s="1398"/>
      <c r="P68" s="1398"/>
      <c r="Q68" s="1398"/>
      <c r="R68" s="1398"/>
      <c r="S68" s="1398"/>
      <c r="T68" s="1399"/>
    </row>
    <row r="69" spans="1:21" s="39" customFormat="1" ht="18">
      <c r="A69" s="1394"/>
      <c r="B69" s="1395"/>
      <c r="C69" s="1396"/>
      <c r="D69" s="1400"/>
      <c r="E69" s="1401"/>
      <c r="F69" s="1401"/>
      <c r="G69" s="1401"/>
      <c r="H69" s="1401"/>
      <c r="I69" s="1401"/>
      <c r="J69" s="1401"/>
      <c r="K69" s="1401"/>
      <c r="L69" s="1401"/>
      <c r="M69" s="1401"/>
      <c r="N69" s="1401"/>
      <c r="O69" s="1401"/>
      <c r="P69" s="1401"/>
      <c r="Q69" s="1401"/>
      <c r="R69" s="1401"/>
      <c r="S69" s="1401"/>
      <c r="T69" s="1402"/>
    </row>
    <row r="70" spans="1:21" s="39" customFormat="1" ht="18" customHeight="1">
      <c r="A70" s="1391" t="s">
        <v>165</v>
      </c>
      <c r="B70" s="1392"/>
      <c r="C70" s="1393"/>
      <c r="D70" s="1397"/>
      <c r="E70" s="1398"/>
      <c r="F70" s="1398"/>
      <c r="G70" s="1398"/>
      <c r="H70" s="1398"/>
      <c r="I70" s="1398"/>
      <c r="J70" s="1398"/>
      <c r="K70" s="1398"/>
      <c r="L70" s="1398"/>
      <c r="M70" s="1398"/>
      <c r="N70" s="1398"/>
      <c r="O70" s="1398"/>
      <c r="P70" s="1398"/>
      <c r="Q70" s="1398"/>
      <c r="R70" s="1398"/>
      <c r="S70" s="1398"/>
      <c r="T70" s="1399"/>
    </row>
    <row r="71" spans="1:21" s="39" customFormat="1" ht="18">
      <c r="A71" s="1394"/>
      <c r="B71" s="1395"/>
      <c r="C71" s="1396"/>
      <c r="D71" s="1400"/>
      <c r="E71" s="1401"/>
      <c r="F71" s="1401"/>
      <c r="G71" s="1401"/>
      <c r="H71" s="1401"/>
      <c r="I71" s="1401"/>
      <c r="J71" s="1401"/>
      <c r="K71" s="1401"/>
      <c r="L71" s="1401"/>
      <c r="M71" s="1401"/>
      <c r="N71" s="1401"/>
      <c r="O71" s="1401"/>
      <c r="P71" s="1401"/>
      <c r="Q71" s="1401"/>
      <c r="R71" s="1401"/>
      <c r="S71" s="1401"/>
      <c r="T71" s="1402"/>
    </row>
    <row r="72" spans="1:21" s="39" customFormat="1" ht="18" customHeight="1">
      <c r="A72" s="1391" t="s">
        <v>166</v>
      </c>
      <c r="B72" s="1392"/>
      <c r="C72" s="1393"/>
      <c r="D72" s="1397"/>
      <c r="E72" s="1398"/>
      <c r="F72" s="1398"/>
      <c r="G72" s="1398"/>
      <c r="H72" s="1398"/>
      <c r="I72" s="1398"/>
      <c r="J72" s="1398"/>
      <c r="K72" s="1398"/>
      <c r="L72" s="1398"/>
      <c r="M72" s="1398"/>
      <c r="N72" s="1398"/>
      <c r="O72" s="1398"/>
      <c r="P72" s="1398"/>
      <c r="Q72" s="1398"/>
      <c r="R72" s="1398"/>
      <c r="S72" s="1398"/>
      <c r="T72" s="1399"/>
    </row>
    <row r="73" spans="1:21" s="39" customFormat="1" ht="18">
      <c r="A73" s="1394"/>
      <c r="B73" s="1395"/>
      <c r="C73" s="1396"/>
      <c r="D73" s="1400"/>
      <c r="E73" s="1401"/>
      <c r="F73" s="1401"/>
      <c r="G73" s="1401"/>
      <c r="H73" s="1401"/>
      <c r="I73" s="1401"/>
      <c r="J73" s="1401"/>
      <c r="K73" s="1401"/>
      <c r="L73" s="1401"/>
      <c r="M73" s="1401"/>
      <c r="N73" s="1401"/>
      <c r="O73" s="1401"/>
      <c r="P73" s="1401"/>
      <c r="Q73" s="1401"/>
      <c r="R73" s="1401"/>
      <c r="S73" s="1401"/>
      <c r="T73" s="1402"/>
    </row>
  </sheetData>
  <sheetProtection algorithmName="SHA-512" hashValue="JBnT94xFe3MUEhj4S2n6Vk7fogJDbA3lcnEb5wApOGjwWS/AoHFoWYoCz6EzybArqPux4Hm8+G7UCOfmOyP1KA==" saltValue="wydAeqPvudSn2CC2o9+lcQ==" spinCount="100000" sheet="1" objects="1" scenarios="1" selectLockedCells="1" selectUnlockedCells="1"/>
  <mergeCells count="72">
    <mergeCell ref="A59:H60"/>
    <mergeCell ref="T57:T58"/>
    <mergeCell ref="I59:K60"/>
    <mergeCell ref="L59:L60"/>
    <mergeCell ref="M59:O60"/>
    <mergeCell ref="A57:H58"/>
    <mergeCell ref="A68:C69"/>
    <mergeCell ref="A70:C71"/>
    <mergeCell ref="A72:C73"/>
    <mergeCell ref="D72:T73"/>
    <mergeCell ref="D70:T71"/>
    <mergeCell ref="D68:T69"/>
    <mergeCell ref="J35:T37"/>
    <mergeCell ref="A1:T1"/>
    <mergeCell ref="A2:T2"/>
    <mergeCell ref="A5:T13"/>
    <mergeCell ref="A14:T14"/>
    <mergeCell ref="A15:T23"/>
    <mergeCell ref="M3:T4"/>
    <mergeCell ref="A3:L4"/>
    <mergeCell ref="A24:T24"/>
    <mergeCell ref="A25:T33"/>
    <mergeCell ref="B34:E34"/>
    <mergeCell ref="A38:A40"/>
    <mergeCell ref="B38:E40"/>
    <mergeCell ref="Z27:AC27"/>
    <mergeCell ref="A44:T44"/>
    <mergeCell ref="A45:T53"/>
    <mergeCell ref="F38:I40"/>
    <mergeCell ref="J38:T40"/>
    <mergeCell ref="A41:A43"/>
    <mergeCell ref="B41:E43"/>
    <mergeCell ref="F41:I43"/>
    <mergeCell ref="J41:T43"/>
    <mergeCell ref="F34:I34"/>
    <mergeCell ref="J34:T34"/>
    <mergeCell ref="A35:A37"/>
    <mergeCell ref="B35:E37"/>
    <mergeCell ref="F35:I37"/>
    <mergeCell ref="A55:H56"/>
    <mergeCell ref="I55:L56"/>
    <mergeCell ref="M55:P56"/>
    <mergeCell ref="Q55:T56"/>
    <mergeCell ref="A54:T54"/>
    <mergeCell ref="V59:AB59"/>
    <mergeCell ref="A67:T67"/>
    <mergeCell ref="Q59:S60"/>
    <mergeCell ref="T59:T60"/>
    <mergeCell ref="I57:K58"/>
    <mergeCell ref="L57:L58"/>
    <mergeCell ref="M57:O58"/>
    <mergeCell ref="P57:P58"/>
    <mergeCell ref="Q57:S58"/>
    <mergeCell ref="P59:P60"/>
    <mergeCell ref="A61:H62"/>
    <mergeCell ref="Q65:S66"/>
    <mergeCell ref="T65:T66"/>
    <mergeCell ref="A65:H66"/>
    <mergeCell ref="I65:K66"/>
    <mergeCell ref="L65:L66"/>
    <mergeCell ref="M65:O66"/>
    <mergeCell ref="P65:P66"/>
    <mergeCell ref="M61:P62"/>
    <mergeCell ref="Q61:T62"/>
    <mergeCell ref="T63:T64"/>
    <mergeCell ref="I61:L62"/>
    <mergeCell ref="Q63:S64"/>
    <mergeCell ref="A63:H64"/>
    <mergeCell ref="I63:K64"/>
    <mergeCell ref="L63:L64"/>
    <mergeCell ref="M63:O64"/>
    <mergeCell ref="P63:P64"/>
  </mergeCells>
  <phoneticPr fontId="2"/>
  <dataValidations xWindow="424" yWindow="1296" count="3">
    <dataValidation allowBlank="1" showInputMessage="1" showErrorMessage="1" prompt="助成事業で開発・改良した製品・サービスの収益計画について記入してください。" sqref="M57:O60 Q57:S60 I57:K60" xr:uid="{00000000-0002-0000-0C00-000000000000}"/>
    <dataValidation allowBlank="1" showInputMessage="1" showErrorMessage="1" prompt="既存事業等を含む全体の収益計画について記入してください。" sqref="I63:K66 M63:O66 Q63:S66" xr:uid="{00000000-0002-0000-0C00-000001000000}"/>
    <dataValidation type="list" allowBlank="1" showInputMessage="1" showErrorMessage="1" sqref="M3:T4" xr:uid="{F51BE3DB-64CB-4971-B6AF-65D34CB43ACB}">
      <formula1>"選択してください,高齢者,その他（介護従事者等を含む）"</formula1>
    </dataValidation>
  </dataValidations>
  <printOptions horizontalCentered="1" verticalCentered="1"/>
  <pageMargins left="0.23622047244094491" right="0.23622047244094491" top="0.74803149606299213" bottom="0.74803149606299213" header="0.31496062992125984" footer="0.31496062992125984"/>
  <pageSetup paperSize="8" scale="77"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X64"/>
  <sheetViews>
    <sheetView showGridLines="0" view="pageBreakPreview" zoomScale="80" zoomScaleNormal="100" zoomScaleSheetLayoutView="80" workbookViewId="0">
      <selection activeCell="B46" sqref="B46:B48"/>
    </sheetView>
  </sheetViews>
  <sheetFormatPr defaultColWidth="2.1640625" defaultRowHeight="16.5"/>
  <cols>
    <col min="1" max="1" width="4.25" style="477" customWidth="1"/>
    <col min="2" max="2" width="22.25" style="477" customWidth="1"/>
    <col min="3" max="3" width="8.1640625" style="477" customWidth="1"/>
    <col min="4" max="24" width="6.58203125" style="477" customWidth="1"/>
    <col min="25" max="16384" width="2.1640625" style="477"/>
  </cols>
  <sheetData>
    <row r="1" spans="1:24" ht="25" customHeight="1">
      <c r="A1" s="1481" t="s">
        <v>366</v>
      </c>
      <c r="B1" s="1482"/>
      <c r="C1" s="1482"/>
      <c r="D1" s="1482"/>
      <c r="E1" s="1482"/>
      <c r="F1" s="1482"/>
      <c r="G1" s="1482"/>
      <c r="H1" s="1482"/>
      <c r="I1" s="1482"/>
      <c r="J1" s="1482"/>
      <c r="K1" s="1482"/>
      <c r="L1" s="1482"/>
      <c r="M1" s="1482"/>
      <c r="N1" s="1482"/>
      <c r="O1" s="1482"/>
      <c r="P1" s="1482"/>
      <c r="Q1" s="1482"/>
      <c r="R1" s="1482"/>
      <c r="S1" s="1482"/>
      <c r="T1" s="1482"/>
      <c r="U1" s="1482"/>
      <c r="V1" s="1482"/>
      <c r="W1" s="1482"/>
      <c r="X1" s="1482"/>
    </row>
    <row r="2" spans="1:24" ht="35" customHeight="1">
      <c r="A2" s="1403" t="s">
        <v>181</v>
      </c>
      <c r="B2" s="1404"/>
      <c r="C2" s="447" t="s">
        <v>20</v>
      </c>
      <c r="D2" s="1407">
        <v>9</v>
      </c>
      <c r="E2" s="1408"/>
      <c r="F2" s="1405" t="s">
        <v>21</v>
      </c>
      <c r="G2" s="1406"/>
      <c r="H2" s="1407">
        <v>1</v>
      </c>
      <c r="I2" s="1408"/>
      <c r="J2" s="1405" t="s">
        <v>22</v>
      </c>
      <c r="K2" s="1406"/>
      <c r="L2" s="1407">
        <v>31</v>
      </c>
      <c r="M2" s="1408"/>
      <c r="N2" s="1405" t="s">
        <v>23</v>
      </c>
      <c r="O2" s="1406"/>
      <c r="P2" s="897"/>
      <c r="Q2" s="897"/>
      <c r="R2" s="897"/>
      <c r="S2" s="897"/>
      <c r="T2" s="897"/>
      <c r="U2" s="897"/>
      <c r="V2" s="897"/>
      <c r="W2" s="897"/>
      <c r="X2" s="898"/>
    </row>
    <row r="3" spans="1:24" ht="35" customHeight="1">
      <c r="A3" s="1403" t="s">
        <v>761</v>
      </c>
      <c r="B3" s="1404"/>
      <c r="C3" s="447" t="s">
        <v>20</v>
      </c>
      <c r="D3" s="1407">
        <v>9</v>
      </c>
      <c r="E3" s="1408"/>
      <c r="F3" s="1405" t="s">
        <v>21</v>
      </c>
      <c r="G3" s="1406"/>
      <c r="H3" s="1407">
        <v>9</v>
      </c>
      <c r="I3" s="1408"/>
      <c r="J3" s="1405" t="s">
        <v>22</v>
      </c>
      <c r="K3" s="1406"/>
      <c r="L3" s="1407">
        <v>30</v>
      </c>
      <c r="M3" s="1408"/>
      <c r="N3" s="1405" t="s">
        <v>23</v>
      </c>
      <c r="O3" s="1406"/>
      <c r="P3" s="448"/>
      <c r="Q3" s="448"/>
      <c r="R3" s="448"/>
      <c r="S3" s="448"/>
      <c r="T3" s="448"/>
      <c r="U3" s="448"/>
      <c r="V3" s="448"/>
      <c r="W3" s="448"/>
      <c r="X3" s="449"/>
    </row>
    <row r="4" spans="1:24" ht="35" customHeight="1">
      <c r="A4" s="1403" t="s">
        <v>775</v>
      </c>
      <c r="B4" s="1404"/>
      <c r="C4" s="447" t="s">
        <v>20</v>
      </c>
      <c r="D4" s="1407">
        <v>10</v>
      </c>
      <c r="E4" s="1408"/>
      <c r="F4" s="1405" t="s">
        <v>21</v>
      </c>
      <c r="G4" s="1406"/>
      <c r="H4" s="1407">
        <v>1</v>
      </c>
      <c r="I4" s="1408"/>
      <c r="J4" s="1405" t="s">
        <v>182</v>
      </c>
      <c r="K4" s="1406"/>
      <c r="L4" s="436"/>
      <c r="M4" s="436"/>
      <c r="N4" s="436"/>
      <c r="O4" s="436"/>
      <c r="P4" s="1475"/>
      <c r="Q4" s="1475"/>
      <c r="R4" s="1475"/>
      <c r="S4" s="1475"/>
      <c r="T4" s="1475"/>
      <c r="U4" s="1475"/>
      <c r="V4" s="1475"/>
      <c r="W4" s="1475"/>
      <c r="X4" s="1404"/>
    </row>
    <row r="5" spans="1:24" ht="98" customHeight="1">
      <c r="A5" s="478" t="s">
        <v>183</v>
      </c>
      <c r="B5" s="1472" t="s">
        <v>762</v>
      </c>
      <c r="C5" s="1473"/>
      <c r="D5" s="1473"/>
      <c r="E5" s="1473"/>
      <c r="F5" s="1473"/>
      <c r="G5" s="1473"/>
      <c r="H5" s="1473"/>
      <c r="I5" s="1473"/>
      <c r="J5" s="1473"/>
      <c r="K5" s="1473"/>
      <c r="L5" s="1473"/>
      <c r="M5" s="1473"/>
      <c r="N5" s="1473"/>
      <c r="O5" s="1473"/>
      <c r="P5" s="1473"/>
      <c r="Q5" s="1473"/>
      <c r="R5" s="1473"/>
      <c r="S5" s="1473"/>
      <c r="T5" s="1473"/>
      <c r="U5" s="1473"/>
      <c r="V5" s="1473"/>
      <c r="W5" s="1473"/>
      <c r="X5" s="1474"/>
    </row>
    <row r="6" spans="1:24" ht="18">
      <c r="A6" s="1489" t="s">
        <v>184</v>
      </c>
      <c r="B6" s="1489" t="s">
        <v>185</v>
      </c>
      <c r="C6" s="1492" t="s">
        <v>186</v>
      </c>
      <c r="D6" s="1479" t="s">
        <v>763</v>
      </c>
      <c r="E6" s="1480"/>
      <c r="F6" s="1480"/>
      <c r="G6" s="1480"/>
      <c r="H6" s="1480"/>
      <c r="I6" s="1480"/>
      <c r="J6" s="1480"/>
      <c r="K6" s="1480"/>
      <c r="L6" s="1480"/>
      <c r="M6" s="1480"/>
      <c r="N6" s="1480"/>
      <c r="O6" s="1480"/>
      <c r="P6" s="1476" t="s">
        <v>764</v>
      </c>
      <c r="Q6" s="1477"/>
      <c r="R6" s="1477"/>
      <c r="S6" s="1477"/>
      <c r="T6" s="1477"/>
      <c r="U6" s="1477"/>
      <c r="V6" s="1477"/>
      <c r="W6" s="1477"/>
      <c r="X6" s="1478"/>
    </row>
    <row r="7" spans="1:24" ht="18" customHeight="1">
      <c r="A7" s="1490"/>
      <c r="B7" s="1490"/>
      <c r="C7" s="1493"/>
      <c r="D7" s="479">
        <v>1</v>
      </c>
      <c r="E7" s="480">
        <v>2</v>
      </c>
      <c r="F7" s="479">
        <v>3</v>
      </c>
      <c r="G7" s="479">
        <v>4</v>
      </c>
      <c r="H7" s="480">
        <v>5</v>
      </c>
      <c r="I7" s="479">
        <v>6</v>
      </c>
      <c r="J7" s="479">
        <v>7</v>
      </c>
      <c r="K7" s="480">
        <v>8</v>
      </c>
      <c r="L7" s="479">
        <v>9</v>
      </c>
      <c r="M7" s="479">
        <v>10</v>
      </c>
      <c r="N7" s="481">
        <v>11</v>
      </c>
      <c r="O7" s="482">
        <v>12</v>
      </c>
      <c r="P7" s="479">
        <v>1</v>
      </c>
      <c r="Q7" s="480">
        <v>2</v>
      </c>
      <c r="R7" s="480">
        <v>3</v>
      </c>
      <c r="S7" s="479">
        <v>4</v>
      </c>
      <c r="T7" s="480">
        <v>5</v>
      </c>
      <c r="U7" s="480">
        <v>6</v>
      </c>
      <c r="V7" s="479">
        <v>7</v>
      </c>
      <c r="W7" s="480">
        <v>8</v>
      </c>
      <c r="X7" s="483">
        <v>9</v>
      </c>
    </row>
    <row r="8" spans="1:24" ht="18" customHeight="1">
      <c r="A8" s="1490"/>
      <c r="B8" s="1490"/>
      <c r="C8" s="1493"/>
      <c r="D8" s="1501" t="s">
        <v>913</v>
      </c>
      <c r="E8" s="1483" t="s">
        <v>913</v>
      </c>
      <c r="F8" s="1483" t="s">
        <v>913</v>
      </c>
      <c r="G8" s="1483" t="s">
        <v>913</v>
      </c>
      <c r="H8" s="1483" t="s">
        <v>913</v>
      </c>
      <c r="I8" s="1483" t="s">
        <v>913</v>
      </c>
      <c r="J8" s="1483" t="s">
        <v>913</v>
      </c>
      <c r="K8" s="1483" t="s">
        <v>913</v>
      </c>
      <c r="L8" s="1483" t="s">
        <v>913</v>
      </c>
      <c r="M8" s="1483" t="s">
        <v>913</v>
      </c>
      <c r="N8" s="1483" t="s">
        <v>913</v>
      </c>
      <c r="O8" s="1495" t="s">
        <v>913</v>
      </c>
      <c r="P8" s="1498" t="s">
        <v>913</v>
      </c>
      <c r="Q8" s="1483" t="s">
        <v>914</v>
      </c>
      <c r="R8" s="1483" t="s">
        <v>914</v>
      </c>
      <c r="S8" s="1483" t="s">
        <v>914</v>
      </c>
      <c r="T8" s="1483" t="s">
        <v>914</v>
      </c>
      <c r="U8" s="1483" t="s">
        <v>914</v>
      </c>
      <c r="V8" s="1483" t="s">
        <v>914</v>
      </c>
      <c r="W8" s="1483" t="s">
        <v>914</v>
      </c>
      <c r="X8" s="1486" t="s">
        <v>914</v>
      </c>
    </row>
    <row r="9" spans="1:24" ht="18" customHeight="1">
      <c r="A9" s="1490"/>
      <c r="B9" s="1490"/>
      <c r="C9" s="1493"/>
      <c r="D9" s="1502"/>
      <c r="E9" s="1484"/>
      <c r="F9" s="1484"/>
      <c r="G9" s="1484"/>
      <c r="H9" s="1484"/>
      <c r="I9" s="1484"/>
      <c r="J9" s="1484"/>
      <c r="K9" s="1484"/>
      <c r="L9" s="1484"/>
      <c r="M9" s="1484"/>
      <c r="N9" s="1484"/>
      <c r="O9" s="1496"/>
      <c r="P9" s="1499"/>
      <c r="Q9" s="1484"/>
      <c r="R9" s="1484"/>
      <c r="S9" s="1484"/>
      <c r="T9" s="1484"/>
      <c r="U9" s="1484"/>
      <c r="V9" s="1484"/>
      <c r="W9" s="1484"/>
      <c r="X9" s="1487"/>
    </row>
    <row r="10" spans="1:24" ht="18" customHeight="1">
      <c r="A10" s="1490"/>
      <c r="B10" s="1490"/>
      <c r="C10" s="1493"/>
      <c r="D10" s="1502"/>
      <c r="E10" s="1484"/>
      <c r="F10" s="1484"/>
      <c r="G10" s="1484"/>
      <c r="H10" s="1484"/>
      <c r="I10" s="1484"/>
      <c r="J10" s="1484"/>
      <c r="K10" s="1484"/>
      <c r="L10" s="1484"/>
      <c r="M10" s="1484"/>
      <c r="N10" s="1484"/>
      <c r="O10" s="1496"/>
      <c r="P10" s="1499"/>
      <c r="Q10" s="1484"/>
      <c r="R10" s="1484"/>
      <c r="S10" s="1484"/>
      <c r="T10" s="1484"/>
      <c r="U10" s="1484"/>
      <c r="V10" s="1484"/>
      <c r="W10" s="1484"/>
      <c r="X10" s="1487"/>
    </row>
    <row r="11" spans="1:24" ht="18" customHeight="1">
      <c r="A11" s="1490"/>
      <c r="B11" s="1490"/>
      <c r="C11" s="1493"/>
      <c r="D11" s="1502"/>
      <c r="E11" s="1484"/>
      <c r="F11" s="1484"/>
      <c r="G11" s="1484"/>
      <c r="H11" s="1484"/>
      <c r="I11" s="1484"/>
      <c r="J11" s="1484"/>
      <c r="K11" s="1484"/>
      <c r="L11" s="1484"/>
      <c r="M11" s="1484"/>
      <c r="N11" s="1484"/>
      <c r="O11" s="1496"/>
      <c r="P11" s="1499"/>
      <c r="Q11" s="1484"/>
      <c r="R11" s="1484"/>
      <c r="S11" s="1484"/>
      <c r="T11" s="1484"/>
      <c r="U11" s="1484"/>
      <c r="V11" s="1484"/>
      <c r="W11" s="1484"/>
      <c r="X11" s="1487"/>
    </row>
    <row r="12" spans="1:24" ht="18" customHeight="1">
      <c r="A12" s="1491"/>
      <c r="B12" s="1491"/>
      <c r="C12" s="1494"/>
      <c r="D12" s="1503"/>
      <c r="E12" s="1485"/>
      <c r="F12" s="1485"/>
      <c r="G12" s="1485"/>
      <c r="H12" s="1485"/>
      <c r="I12" s="1485"/>
      <c r="J12" s="1485"/>
      <c r="K12" s="1485"/>
      <c r="L12" s="1485"/>
      <c r="M12" s="1485"/>
      <c r="N12" s="1485"/>
      <c r="O12" s="1497"/>
      <c r="P12" s="1500"/>
      <c r="Q12" s="1485"/>
      <c r="R12" s="1485"/>
      <c r="S12" s="1485"/>
      <c r="T12" s="1485"/>
      <c r="U12" s="1485"/>
      <c r="V12" s="1485"/>
      <c r="W12" s="1485"/>
      <c r="X12" s="1488"/>
    </row>
    <row r="13" spans="1:24">
      <c r="A13" s="1413">
        <v>1</v>
      </c>
      <c r="B13" s="1447" t="s">
        <v>893</v>
      </c>
      <c r="C13" s="1447" t="s">
        <v>904</v>
      </c>
      <c r="D13" s="1471" t="s">
        <v>791</v>
      </c>
      <c r="E13" s="1469" t="s">
        <v>791</v>
      </c>
      <c r="F13" s="1469" t="s">
        <v>791</v>
      </c>
      <c r="G13" s="1469"/>
      <c r="H13" s="1469"/>
      <c r="I13" s="1470"/>
      <c r="J13" s="1469"/>
      <c r="K13" s="1469"/>
      <c r="L13" s="1469"/>
      <c r="M13" s="1464"/>
      <c r="N13" s="1466"/>
      <c r="O13" s="1467"/>
      <c r="P13" s="1468"/>
      <c r="Q13" s="1462"/>
      <c r="R13" s="1462"/>
      <c r="S13" s="1455"/>
      <c r="T13" s="1462"/>
      <c r="U13" s="1462"/>
      <c r="V13" s="1462"/>
      <c r="W13" s="1462"/>
      <c r="X13" s="1463"/>
    </row>
    <row r="14" spans="1:24">
      <c r="A14" s="1414"/>
      <c r="B14" s="1448"/>
      <c r="C14" s="1448"/>
      <c r="D14" s="1460"/>
      <c r="E14" s="1452"/>
      <c r="F14" s="1452"/>
      <c r="G14" s="1452"/>
      <c r="H14" s="1452"/>
      <c r="I14" s="1452"/>
      <c r="J14" s="1452"/>
      <c r="K14" s="1452"/>
      <c r="L14" s="1452"/>
      <c r="M14" s="1465"/>
      <c r="N14" s="1454"/>
      <c r="O14" s="1457"/>
      <c r="P14" s="1459"/>
      <c r="Q14" s="1450"/>
      <c r="R14" s="1450"/>
      <c r="S14" s="1450"/>
      <c r="T14" s="1450"/>
      <c r="U14" s="1450"/>
      <c r="V14" s="1450"/>
      <c r="W14" s="1450"/>
      <c r="X14" s="1451"/>
    </row>
    <row r="15" spans="1:24">
      <c r="A15" s="1415"/>
      <c r="B15" s="1449"/>
      <c r="C15" s="1449"/>
      <c r="D15" s="1460"/>
      <c r="E15" s="1452"/>
      <c r="F15" s="1452"/>
      <c r="G15" s="1452"/>
      <c r="H15" s="1452"/>
      <c r="I15" s="1452"/>
      <c r="J15" s="1452"/>
      <c r="K15" s="1452"/>
      <c r="L15" s="1452"/>
      <c r="M15" s="1465"/>
      <c r="N15" s="1455"/>
      <c r="O15" s="1458"/>
      <c r="P15" s="1459"/>
      <c r="Q15" s="1450"/>
      <c r="R15" s="1450"/>
      <c r="S15" s="1450"/>
      <c r="T15" s="1450"/>
      <c r="U15" s="1450"/>
      <c r="V15" s="1450"/>
      <c r="W15" s="1450"/>
      <c r="X15" s="1451"/>
    </row>
    <row r="16" spans="1:24">
      <c r="A16" s="1413">
        <v>2</v>
      </c>
      <c r="B16" s="1447" t="s">
        <v>894</v>
      </c>
      <c r="C16" s="1447" t="s">
        <v>905</v>
      </c>
      <c r="D16" s="1446"/>
      <c r="E16" s="1441"/>
      <c r="F16" s="1446" t="s">
        <v>791</v>
      </c>
      <c r="G16" s="1441"/>
      <c r="H16" s="1441"/>
      <c r="I16" s="1452"/>
      <c r="J16" s="1452"/>
      <c r="K16" s="1452"/>
      <c r="L16" s="1452"/>
      <c r="M16" s="1461"/>
      <c r="N16" s="1425"/>
      <c r="O16" s="1438"/>
      <c r="P16" s="1411"/>
      <c r="Q16" s="1423"/>
      <c r="R16" s="1409"/>
      <c r="S16" s="1409"/>
      <c r="T16" s="1409"/>
      <c r="U16" s="1409"/>
      <c r="V16" s="1409"/>
      <c r="W16" s="1409"/>
      <c r="X16" s="1421"/>
    </row>
    <row r="17" spans="1:24">
      <c r="A17" s="1414"/>
      <c r="B17" s="1448"/>
      <c r="C17" s="1448"/>
      <c r="D17" s="1446"/>
      <c r="E17" s="1441"/>
      <c r="F17" s="1446"/>
      <c r="G17" s="1441"/>
      <c r="H17" s="1441"/>
      <c r="I17" s="1452"/>
      <c r="J17" s="1452"/>
      <c r="K17" s="1452"/>
      <c r="L17" s="1452"/>
      <c r="M17" s="1461"/>
      <c r="N17" s="1426"/>
      <c r="O17" s="1439"/>
      <c r="P17" s="1411"/>
      <c r="Q17" s="1423"/>
      <c r="R17" s="1409"/>
      <c r="S17" s="1409"/>
      <c r="T17" s="1409"/>
      <c r="U17" s="1409"/>
      <c r="V17" s="1409"/>
      <c r="W17" s="1409"/>
      <c r="X17" s="1421"/>
    </row>
    <row r="18" spans="1:24">
      <c r="A18" s="1415"/>
      <c r="B18" s="1449"/>
      <c r="C18" s="1449"/>
      <c r="D18" s="1446"/>
      <c r="E18" s="1441"/>
      <c r="F18" s="1446"/>
      <c r="G18" s="1441"/>
      <c r="H18" s="1441"/>
      <c r="I18" s="1452"/>
      <c r="J18" s="1452"/>
      <c r="K18" s="1452"/>
      <c r="L18" s="1452"/>
      <c r="M18" s="1461"/>
      <c r="N18" s="1437"/>
      <c r="O18" s="1440"/>
      <c r="P18" s="1411"/>
      <c r="Q18" s="1423"/>
      <c r="R18" s="1409"/>
      <c r="S18" s="1409"/>
      <c r="T18" s="1409"/>
      <c r="U18" s="1409"/>
      <c r="V18" s="1409"/>
      <c r="W18" s="1409"/>
      <c r="X18" s="1421"/>
    </row>
    <row r="19" spans="1:24">
      <c r="A19" s="1413">
        <v>3</v>
      </c>
      <c r="B19" s="1447" t="s">
        <v>895</v>
      </c>
      <c r="C19" s="1447" t="s">
        <v>906</v>
      </c>
      <c r="D19" s="1446"/>
      <c r="E19" s="1441" t="s">
        <v>791</v>
      </c>
      <c r="F19" s="1446" t="s">
        <v>791</v>
      </c>
      <c r="G19" s="1441"/>
      <c r="H19" s="1441"/>
      <c r="I19" s="1441"/>
      <c r="J19" s="1441"/>
      <c r="K19" s="1441"/>
      <c r="L19" s="1441"/>
      <c r="M19" s="1461"/>
      <c r="N19" s="1425"/>
      <c r="O19" s="1438"/>
      <c r="P19" s="1411"/>
      <c r="Q19" s="1409"/>
      <c r="R19" s="1409"/>
      <c r="S19" s="1409"/>
      <c r="T19" s="1409"/>
      <c r="U19" s="1409"/>
      <c r="V19" s="1409"/>
      <c r="W19" s="1409"/>
      <c r="X19" s="1421"/>
    </row>
    <row r="20" spans="1:24">
      <c r="A20" s="1414"/>
      <c r="B20" s="1448"/>
      <c r="C20" s="1448"/>
      <c r="D20" s="1446"/>
      <c r="E20" s="1441"/>
      <c r="F20" s="1446"/>
      <c r="G20" s="1441"/>
      <c r="H20" s="1441"/>
      <c r="I20" s="1441"/>
      <c r="J20" s="1441"/>
      <c r="K20" s="1441"/>
      <c r="L20" s="1441"/>
      <c r="M20" s="1461"/>
      <c r="N20" s="1426"/>
      <c r="O20" s="1439"/>
      <c r="P20" s="1411"/>
      <c r="Q20" s="1409"/>
      <c r="R20" s="1409"/>
      <c r="S20" s="1409"/>
      <c r="T20" s="1409"/>
      <c r="U20" s="1409"/>
      <c r="V20" s="1409"/>
      <c r="W20" s="1409"/>
      <c r="X20" s="1421"/>
    </row>
    <row r="21" spans="1:24">
      <c r="A21" s="1415"/>
      <c r="B21" s="1449"/>
      <c r="C21" s="1449"/>
      <c r="D21" s="1446"/>
      <c r="E21" s="1441"/>
      <c r="F21" s="1446"/>
      <c r="G21" s="1441"/>
      <c r="H21" s="1441"/>
      <c r="I21" s="1441"/>
      <c r="J21" s="1441"/>
      <c r="K21" s="1441"/>
      <c r="L21" s="1441"/>
      <c r="M21" s="1461"/>
      <c r="N21" s="1437"/>
      <c r="O21" s="1440"/>
      <c r="P21" s="1411"/>
      <c r="Q21" s="1409"/>
      <c r="R21" s="1409"/>
      <c r="S21" s="1409"/>
      <c r="T21" s="1409"/>
      <c r="U21" s="1409"/>
      <c r="V21" s="1409"/>
      <c r="W21" s="1409"/>
      <c r="X21" s="1421"/>
    </row>
    <row r="22" spans="1:24">
      <c r="A22" s="1413">
        <v>4</v>
      </c>
      <c r="B22" s="1447" t="s">
        <v>896</v>
      </c>
      <c r="C22" s="1447" t="s">
        <v>907</v>
      </c>
      <c r="D22" s="1446"/>
      <c r="E22" s="1441"/>
      <c r="F22" s="1446"/>
      <c r="G22" s="1441" t="s">
        <v>791</v>
      </c>
      <c r="H22" s="1441" t="s">
        <v>791</v>
      </c>
      <c r="I22" s="1441"/>
      <c r="J22" s="1441"/>
      <c r="K22" s="1441"/>
      <c r="L22" s="1441"/>
      <c r="M22" s="1461"/>
      <c r="N22" s="1425"/>
      <c r="O22" s="1438"/>
      <c r="P22" s="1411"/>
      <c r="Q22" s="1409"/>
      <c r="R22" s="1409"/>
      <c r="S22" s="1409"/>
      <c r="T22" s="1409"/>
      <c r="U22" s="1409"/>
      <c r="V22" s="1409"/>
      <c r="W22" s="1409"/>
      <c r="X22" s="1421"/>
    </row>
    <row r="23" spans="1:24">
      <c r="A23" s="1414"/>
      <c r="B23" s="1448"/>
      <c r="C23" s="1448"/>
      <c r="D23" s="1446"/>
      <c r="E23" s="1441"/>
      <c r="F23" s="1446"/>
      <c r="G23" s="1441"/>
      <c r="H23" s="1441"/>
      <c r="I23" s="1441"/>
      <c r="J23" s="1441"/>
      <c r="K23" s="1441"/>
      <c r="L23" s="1441"/>
      <c r="M23" s="1461"/>
      <c r="N23" s="1426"/>
      <c r="O23" s="1439"/>
      <c r="P23" s="1411"/>
      <c r="Q23" s="1409"/>
      <c r="R23" s="1409"/>
      <c r="S23" s="1409"/>
      <c r="T23" s="1409"/>
      <c r="U23" s="1409"/>
      <c r="V23" s="1409"/>
      <c r="W23" s="1409"/>
      <c r="X23" s="1421"/>
    </row>
    <row r="24" spans="1:24">
      <c r="A24" s="1415"/>
      <c r="B24" s="1449"/>
      <c r="C24" s="1449"/>
      <c r="D24" s="1446"/>
      <c r="E24" s="1441"/>
      <c r="F24" s="1446"/>
      <c r="G24" s="1441"/>
      <c r="H24" s="1441"/>
      <c r="I24" s="1441"/>
      <c r="J24" s="1441"/>
      <c r="K24" s="1441"/>
      <c r="L24" s="1441"/>
      <c r="M24" s="1461"/>
      <c r="N24" s="1437"/>
      <c r="O24" s="1440"/>
      <c r="P24" s="1411"/>
      <c r="Q24" s="1409"/>
      <c r="R24" s="1409"/>
      <c r="S24" s="1409"/>
      <c r="T24" s="1409"/>
      <c r="U24" s="1409"/>
      <c r="V24" s="1409"/>
      <c r="W24" s="1409"/>
      <c r="X24" s="1421"/>
    </row>
    <row r="25" spans="1:24">
      <c r="A25" s="1413">
        <v>5</v>
      </c>
      <c r="B25" s="1447" t="s">
        <v>897</v>
      </c>
      <c r="C25" s="1447" t="s">
        <v>908</v>
      </c>
      <c r="D25" s="1446"/>
      <c r="E25" s="1441"/>
      <c r="F25" s="1446"/>
      <c r="G25" s="1441" t="s">
        <v>915</v>
      </c>
      <c r="H25" s="1441" t="s">
        <v>915</v>
      </c>
      <c r="I25" s="1441" t="s">
        <v>915</v>
      </c>
      <c r="J25" s="1441"/>
      <c r="K25" s="1441"/>
      <c r="L25" s="1441"/>
      <c r="M25" s="1461"/>
      <c r="N25" s="1425"/>
      <c r="O25" s="1438"/>
      <c r="P25" s="1411"/>
      <c r="Q25" s="1409"/>
      <c r="R25" s="1409"/>
      <c r="S25" s="1409"/>
      <c r="T25" s="1409"/>
      <c r="U25" s="1409"/>
      <c r="V25" s="1409"/>
      <c r="W25" s="1409"/>
      <c r="X25" s="1421"/>
    </row>
    <row r="26" spans="1:24">
      <c r="A26" s="1414"/>
      <c r="B26" s="1448"/>
      <c r="C26" s="1448"/>
      <c r="D26" s="1446"/>
      <c r="E26" s="1441"/>
      <c r="F26" s="1446"/>
      <c r="G26" s="1441"/>
      <c r="H26" s="1441"/>
      <c r="I26" s="1441"/>
      <c r="J26" s="1441"/>
      <c r="K26" s="1441"/>
      <c r="L26" s="1441"/>
      <c r="M26" s="1461"/>
      <c r="N26" s="1426"/>
      <c r="O26" s="1439"/>
      <c r="P26" s="1411"/>
      <c r="Q26" s="1409"/>
      <c r="R26" s="1409"/>
      <c r="S26" s="1409"/>
      <c r="T26" s="1409"/>
      <c r="U26" s="1409"/>
      <c r="V26" s="1409"/>
      <c r="W26" s="1409"/>
      <c r="X26" s="1421"/>
    </row>
    <row r="27" spans="1:24">
      <c r="A27" s="1415"/>
      <c r="B27" s="1449"/>
      <c r="C27" s="1449"/>
      <c r="D27" s="1446"/>
      <c r="E27" s="1441"/>
      <c r="F27" s="1446"/>
      <c r="G27" s="1441"/>
      <c r="H27" s="1441"/>
      <c r="I27" s="1441"/>
      <c r="J27" s="1441"/>
      <c r="K27" s="1441"/>
      <c r="L27" s="1441"/>
      <c r="M27" s="1461"/>
      <c r="N27" s="1437"/>
      <c r="O27" s="1440"/>
      <c r="P27" s="1411"/>
      <c r="Q27" s="1409"/>
      <c r="R27" s="1409"/>
      <c r="S27" s="1409"/>
      <c r="T27" s="1409"/>
      <c r="U27" s="1409"/>
      <c r="V27" s="1409"/>
      <c r="W27" s="1409"/>
      <c r="X27" s="1421"/>
    </row>
    <row r="28" spans="1:24">
      <c r="A28" s="1413">
        <v>6</v>
      </c>
      <c r="B28" s="1447" t="s">
        <v>898</v>
      </c>
      <c r="C28" s="1447" t="s">
        <v>909</v>
      </c>
      <c r="D28" s="1460"/>
      <c r="E28" s="1441"/>
      <c r="F28" s="1446"/>
      <c r="G28" s="1452"/>
      <c r="H28" s="1452" t="s">
        <v>791</v>
      </c>
      <c r="I28" s="1452" t="s">
        <v>791</v>
      </c>
      <c r="J28" s="1452" t="s">
        <v>791</v>
      </c>
      <c r="K28" s="1452"/>
      <c r="L28" s="1452"/>
      <c r="M28" s="1452"/>
      <c r="N28" s="1453"/>
      <c r="O28" s="1456"/>
      <c r="P28" s="1459"/>
      <c r="Q28" s="1450"/>
      <c r="R28" s="1450"/>
      <c r="S28" s="1450"/>
      <c r="T28" s="1450"/>
      <c r="U28" s="1450"/>
      <c r="V28" s="1450"/>
      <c r="W28" s="1450"/>
      <c r="X28" s="1451"/>
    </row>
    <row r="29" spans="1:24">
      <c r="A29" s="1414"/>
      <c r="B29" s="1448"/>
      <c r="C29" s="1448"/>
      <c r="D29" s="1460"/>
      <c r="E29" s="1441"/>
      <c r="F29" s="1446"/>
      <c r="G29" s="1452"/>
      <c r="H29" s="1452"/>
      <c r="I29" s="1452"/>
      <c r="J29" s="1452"/>
      <c r="K29" s="1452"/>
      <c r="L29" s="1452"/>
      <c r="M29" s="1452"/>
      <c r="N29" s="1454"/>
      <c r="O29" s="1457"/>
      <c r="P29" s="1459"/>
      <c r="Q29" s="1450"/>
      <c r="R29" s="1450"/>
      <c r="S29" s="1450"/>
      <c r="T29" s="1450"/>
      <c r="U29" s="1450"/>
      <c r="V29" s="1450"/>
      <c r="W29" s="1450"/>
      <c r="X29" s="1451"/>
    </row>
    <row r="30" spans="1:24">
      <c r="A30" s="1415"/>
      <c r="B30" s="1449"/>
      <c r="C30" s="1449"/>
      <c r="D30" s="1460"/>
      <c r="E30" s="1441"/>
      <c r="F30" s="1446"/>
      <c r="G30" s="1452"/>
      <c r="H30" s="1452"/>
      <c r="I30" s="1452"/>
      <c r="J30" s="1452"/>
      <c r="K30" s="1452"/>
      <c r="L30" s="1452"/>
      <c r="M30" s="1452"/>
      <c r="N30" s="1455"/>
      <c r="O30" s="1458"/>
      <c r="P30" s="1459"/>
      <c r="Q30" s="1450"/>
      <c r="R30" s="1450"/>
      <c r="S30" s="1450"/>
      <c r="T30" s="1450"/>
      <c r="U30" s="1450"/>
      <c r="V30" s="1450"/>
      <c r="W30" s="1450"/>
      <c r="X30" s="1451"/>
    </row>
    <row r="31" spans="1:24">
      <c r="A31" s="1413">
        <v>7</v>
      </c>
      <c r="B31" s="1447" t="s">
        <v>899</v>
      </c>
      <c r="C31" s="1447" t="s">
        <v>910</v>
      </c>
      <c r="D31" s="1446"/>
      <c r="E31" s="1441"/>
      <c r="F31" s="1446"/>
      <c r="G31" s="1441"/>
      <c r="H31" s="1441"/>
      <c r="I31" s="1441"/>
      <c r="J31" s="1441"/>
      <c r="K31" s="1441" t="s">
        <v>916</v>
      </c>
      <c r="L31" s="1441" t="s">
        <v>916</v>
      </c>
      <c r="M31" s="1441" t="s">
        <v>916</v>
      </c>
      <c r="N31" s="1425"/>
      <c r="O31" s="1438"/>
      <c r="P31" s="1411"/>
      <c r="Q31" s="1409"/>
      <c r="R31" s="1409"/>
      <c r="S31" s="1409"/>
      <c r="T31" s="1409"/>
      <c r="U31" s="1409"/>
      <c r="V31" s="1409"/>
      <c r="W31" s="1409"/>
      <c r="X31" s="1421"/>
    </row>
    <row r="32" spans="1:24">
      <c r="A32" s="1414"/>
      <c r="B32" s="1448"/>
      <c r="C32" s="1448"/>
      <c r="D32" s="1446"/>
      <c r="E32" s="1441"/>
      <c r="F32" s="1446"/>
      <c r="G32" s="1441"/>
      <c r="H32" s="1441"/>
      <c r="I32" s="1441"/>
      <c r="J32" s="1441"/>
      <c r="K32" s="1441"/>
      <c r="L32" s="1441"/>
      <c r="M32" s="1441"/>
      <c r="N32" s="1426"/>
      <c r="O32" s="1439"/>
      <c r="P32" s="1411"/>
      <c r="Q32" s="1409"/>
      <c r="R32" s="1409"/>
      <c r="S32" s="1409"/>
      <c r="T32" s="1409"/>
      <c r="U32" s="1409"/>
      <c r="V32" s="1409"/>
      <c r="W32" s="1409"/>
      <c r="X32" s="1421"/>
    </row>
    <row r="33" spans="1:24">
      <c r="A33" s="1415"/>
      <c r="B33" s="1449"/>
      <c r="C33" s="1449"/>
      <c r="D33" s="1446"/>
      <c r="E33" s="1441"/>
      <c r="F33" s="1446"/>
      <c r="G33" s="1441"/>
      <c r="H33" s="1441"/>
      <c r="I33" s="1441"/>
      <c r="J33" s="1441"/>
      <c r="K33" s="1441"/>
      <c r="L33" s="1441"/>
      <c r="M33" s="1441"/>
      <c r="N33" s="1437"/>
      <c r="O33" s="1440"/>
      <c r="P33" s="1411"/>
      <c r="Q33" s="1409"/>
      <c r="R33" s="1409"/>
      <c r="S33" s="1409"/>
      <c r="T33" s="1409"/>
      <c r="U33" s="1409"/>
      <c r="V33" s="1409"/>
      <c r="W33" s="1409"/>
      <c r="X33" s="1421"/>
    </row>
    <row r="34" spans="1:24">
      <c r="A34" s="1413">
        <v>8</v>
      </c>
      <c r="B34" s="1447" t="s">
        <v>900</v>
      </c>
      <c r="C34" s="1447" t="s">
        <v>911</v>
      </c>
      <c r="D34" s="1411"/>
      <c r="E34" s="1409"/>
      <c r="F34" s="1411"/>
      <c r="G34" s="1409"/>
      <c r="H34" s="1409"/>
      <c r="I34" s="1409"/>
      <c r="J34" s="1409"/>
      <c r="K34" s="1409"/>
      <c r="L34" s="1409"/>
      <c r="M34" s="1409"/>
      <c r="N34" s="1425"/>
      <c r="O34" s="1443" t="s">
        <v>791</v>
      </c>
      <c r="P34" s="1446"/>
      <c r="Q34" s="1441"/>
      <c r="R34" s="1441"/>
      <c r="S34" s="1441"/>
      <c r="T34" s="1441"/>
      <c r="U34" s="1441"/>
      <c r="V34" s="1441"/>
      <c r="W34" s="1441"/>
      <c r="X34" s="1442"/>
    </row>
    <row r="35" spans="1:24">
      <c r="A35" s="1414"/>
      <c r="B35" s="1448"/>
      <c r="C35" s="1448"/>
      <c r="D35" s="1411"/>
      <c r="E35" s="1409"/>
      <c r="F35" s="1411"/>
      <c r="G35" s="1409"/>
      <c r="H35" s="1409"/>
      <c r="I35" s="1409"/>
      <c r="J35" s="1409"/>
      <c r="K35" s="1409"/>
      <c r="L35" s="1409"/>
      <c r="M35" s="1409"/>
      <c r="N35" s="1426"/>
      <c r="O35" s="1444"/>
      <c r="P35" s="1446"/>
      <c r="Q35" s="1441"/>
      <c r="R35" s="1441"/>
      <c r="S35" s="1441"/>
      <c r="T35" s="1441"/>
      <c r="U35" s="1441"/>
      <c r="V35" s="1441"/>
      <c r="W35" s="1441"/>
      <c r="X35" s="1442"/>
    </row>
    <row r="36" spans="1:24">
      <c r="A36" s="1415"/>
      <c r="B36" s="1449"/>
      <c r="C36" s="1449"/>
      <c r="D36" s="1411"/>
      <c r="E36" s="1409"/>
      <c r="F36" s="1411"/>
      <c r="G36" s="1409"/>
      <c r="H36" s="1409"/>
      <c r="I36" s="1409"/>
      <c r="J36" s="1409"/>
      <c r="K36" s="1409"/>
      <c r="L36" s="1409"/>
      <c r="M36" s="1409"/>
      <c r="N36" s="1437"/>
      <c r="O36" s="1445"/>
      <c r="P36" s="1446"/>
      <c r="Q36" s="1441"/>
      <c r="R36" s="1441"/>
      <c r="S36" s="1441"/>
      <c r="T36" s="1441"/>
      <c r="U36" s="1441"/>
      <c r="V36" s="1441"/>
      <c r="W36" s="1441"/>
      <c r="X36" s="1442"/>
    </row>
    <row r="37" spans="1:24">
      <c r="A37" s="1413">
        <v>9</v>
      </c>
      <c r="B37" s="1447" t="s">
        <v>901</v>
      </c>
      <c r="C37" s="1447" t="s">
        <v>1066</v>
      </c>
      <c r="D37" s="1411"/>
      <c r="E37" s="1409"/>
      <c r="F37" s="1411"/>
      <c r="G37" s="1409"/>
      <c r="H37" s="1409"/>
      <c r="I37" s="1409"/>
      <c r="J37" s="1409"/>
      <c r="K37" s="1409"/>
      <c r="L37" s="1409"/>
      <c r="M37" s="1409"/>
      <c r="N37" s="1425"/>
      <c r="O37" s="1443"/>
      <c r="P37" s="1446"/>
      <c r="Q37" s="1441" t="s">
        <v>791</v>
      </c>
      <c r="R37" s="1441" t="s">
        <v>791</v>
      </c>
      <c r="S37" s="1441" t="s">
        <v>791</v>
      </c>
      <c r="T37" s="1441"/>
      <c r="U37" s="1441"/>
      <c r="V37" s="1441"/>
      <c r="W37" s="1441"/>
      <c r="X37" s="1442"/>
    </row>
    <row r="38" spans="1:24">
      <c r="A38" s="1414"/>
      <c r="B38" s="1448"/>
      <c r="C38" s="1448"/>
      <c r="D38" s="1411"/>
      <c r="E38" s="1409"/>
      <c r="F38" s="1411"/>
      <c r="G38" s="1409"/>
      <c r="H38" s="1409"/>
      <c r="I38" s="1409"/>
      <c r="J38" s="1409"/>
      <c r="K38" s="1409"/>
      <c r="L38" s="1409"/>
      <c r="M38" s="1409"/>
      <c r="N38" s="1426"/>
      <c r="O38" s="1444"/>
      <c r="P38" s="1446"/>
      <c r="Q38" s="1441"/>
      <c r="R38" s="1441"/>
      <c r="S38" s="1441"/>
      <c r="T38" s="1441"/>
      <c r="U38" s="1441"/>
      <c r="V38" s="1441"/>
      <c r="W38" s="1441"/>
      <c r="X38" s="1442"/>
    </row>
    <row r="39" spans="1:24">
      <c r="A39" s="1415"/>
      <c r="B39" s="1449"/>
      <c r="C39" s="1449"/>
      <c r="D39" s="1411"/>
      <c r="E39" s="1409"/>
      <c r="F39" s="1411"/>
      <c r="G39" s="1409"/>
      <c r="H39" s="1409"/>
      <c r="I39" s="1409"/>
      <c r="J39" s="1409"/>
      <c r="K39" s="1409"/>
      <c r="L39" s="1409"/>
      <c r="M39" s="1409"/>
      <c r="N39" s="1437"/>
      <c r="O39" s="1445"/>
      <c r="P39" s="1446"/>
      <c r="Q39" s="1441"/>
      <c r="R39" s="1441"/>
      <c r="S39" s="1441"/>
      <c r="T39" s="1441"/>
      <c r="U39" s="1441"/>
      <c r="V39" s="1441"/>
      <c r="W39" s="1441"/>
      <c r="X39" s="1442"/>
    </row>
    <row r="40" spans="1:24">
      <c r="A40" s="1413">
        <v>10</v>
      </c>
      <c r="B40" s="1447" t="s">
        <v>902</v>
      </c>
      <c r="C40" s="1447" t="s">
        <v>912</v>
      </c>
      <c r="D40" s="1411"/>
      <c r="E40" s="1409"/>
      <c r="F40" s="1411"/>
      <c r="G40" s="1409"/>
      <c r="H40" s="1409"/>
      <c r="I40" s="1409"/>
      <c r="J40" s="1409"/>
      <c r="K40" s="1409"/>
      <c r="L40" s="1409"/>
      <c r="M40" s="1409"/>
      <c r="N40" s="1425"/>
      <c r="O40" s="1443"/>
      <c r="P40" s="1446"/>
      <c r="Q40" s="1441"/>
      <c r="R40" s="1441"/>
      <c r="S40" s="1441"/>
      <c r="T40" s="1441" t="s">
        <v>791</v>
      </c>
      <c r="U40" s="1441" t="s">
        <v>791</v>
      </c>
      <c r="V40" s="1441" t="s">
        <v>791</v>
      </c>
      <c r="W40" s="1441" t="s">
        <v>791</v>
      </c>
      <c r="X40" s="1442"/>
    </row>
    <row r="41" spans="1:24">
      <c r="A41" s="1414"/>
      <c r="B41" s="1448"/>
      <c r="C41" s="1448"/>
      <c r="D41" s="1411"/>
      <c r="E41" s="1409"/>
      <c r="F41" s="1411"/>
      <c r="G41" s="1409"/>
      <c r="H41" s="1409"/>
      <c r="I41" s="1409"/>
      <c r="J41" s="1409"/>
      <c r="K41" s="1409"/>
      <c r="L41" s="1409"/>
      <c r="M41" s="1409"/>
      <c r="N41" s="1426"/>
      <c r="O41" s="1444"/>
      <c r="P41" s="1446"/>
      <c r="Q41" s="1441"/>
      <c r="R41" s="1441"/>
      <c r="S41" s="1441"/>
      <c r="T41" s="1441"/>
      <c r="U41" s="1441"/>
      <c r="V41" s="1441"/>
      <c r="W41" s="1441"/>
      <c r="X41" s="1442"/>
    </row>
    <row r="42" spans="1:24">
      <c r="A42" s="1415"/>
      <c r="B42" s="1449"/>
      <c r="C42" s="1449"/>
      <c r="D42" s="1411"/>
      <c r="E42" s="1409"/>
      <c r="F42" s="1411"/>
      <c r="G42" s="1409"/>
      <c r="H42" s="1409"/>
      <c r="I42" s="1409"/>
      <c r="J42" s="1409"/>
      <c r="K42" s="1409"/>
      <c r="L42" s="1409"/>
      <c r="M42" s="1409"/>
      <c r="N42" s="1437"/>
      <c r="O42" s="1445"/>
      <c r="P42" s="1446"/>
      <c r="Q42" s="1441"/>
      <c r="R42" s="1441"/>
      <c r="S42" s="1441"/>
      <c r="T42" s="1441"/>
      <c r="U42" s="1441"/>
      <c r="V42" s="1441"/>
      <c r="W42" s="1441"/>
      <c r="X42" s="1442"/>
    </row>
    <row r="43" spans="1:24">
      <c r="A43" s="1413">
        <v>11</v>
      </c>
      <c r="B43" s="1447" t="s">
        <v>903</v>
      </c>
      <c r="C43" s="1447" t="s">
        <v>1066</v>
      </c>
      <c r="D43" s="1411"/>
      <c r="E43" s="1409"/>
      <c r="F43" s="1411"/>
      <c r="G43" s="1409"/>
      <c r="H43" s="1409"/>
      <c r="I43" s="1409"/>
      <c r="J43" s="1409"/>
      <c r="K43" s="1409"/>
      <c r="L43" s="1409"/>
      <c r="M43" s="1409"/>
      <c r="N43" s="1425"/>
      <c r="O43" s="1443"/>
      <c r="P43" s="1446"/>
      <c r="Q43" s="1441"/>
      <c r="R43" s="1441"/>
      <c r="S43" s="1441"/>
      <c r="T43" s="1441"/>
      <c r="U43" s="1441"/>
      <c r="V43" s="1441"/>
      <c r="W43" s="1441" t="s">
        <v>791</v>
      </c>
      <c r="X43" s="1442" t="s">
        <v>791</v>
      </c>
    </row>
    <row r="44" spans="1:24">
      <c r="A44" s="1414"/>
      <c r="B44" s="1448"/>
      <c r="C44" s="1448"/>
      <c r="D44" s="1411"/>
      <c r="E44" s="1409"/>
      <c r="F44" s="1411"/>
      <c r="G44" s="1409"/>
      <c r="H44" s="1409"/>
      <c r="I44" s="1409"/>
      <c r="J44" s="1409"/>
      <c r="K44" s="1409"/>
      <c r="L44" s="1409"/>
      <c r="M44" s="1409"/>
      <c r="N44" s="1426"/>
      <c r="O44" s="1444"/>
      <c r="P44" s="1446"/>
      <c r="Q44" s="1441"/>
      <c r="R44" s="1441"/>
      <c r="S44" s="1441"/>
      <c r="T44" s="1441"/>
      <c r="U44" s="1441"/>
      <c r="V44" s="1441"/>
      <c r="W44" s="1441"/>
      <c r="X44" s="1442"/>
    </row>
    <row r="45" spans="1:24">
      <c r="A45" s="1415"/>
      <c r="B45" s="1449"/>
      <c r="C45" s="1449"/>
      <c r="D45" s="1411"/>
      <c r="E45" s="1409"/>
      <c r="F45" s="1411"/>
      <c r="G45" s="1409"/>
      <c r="H45" s="1409"/>
      <c r="I45" s="1409"/>
      <c r="J45" s="1409"/>
      <c r="K45" s="1409"/>
      <c r="L45" s="1409"/>
      <c r="M45" s="1409"/>
      <c r="N45" s="1437"/>
      <c r="O45" s="1445"/>
      <c r="P45" s="1446"/>
      <c r="Q45" s="1441"/>
      <c r="R45" s="1441"/>
      <c r="S45" s="1441"/>
      <c r="T45" s="1441"/>
      <c r="U45" s="1441"/>
      <c r="V45" s="1441"/>
      <c r="W45" s="1441"/>
      <c r="X45" s="1442"/>
    </row>
    <row r="46" spans="1:24">
      <c r="A46" s="1413">
        <v>12</v>
      </c>
      <c r="B46" s="1416"/>
      <c r="C46" s="1416"/>
      <c r="D46" s="1411"/>
      <c r="E46" s="1409"/>
      <c r="F46" s="1411"/>
      <c r="G46" s="1409"/>
      <c r="H46" s="1409"/>
      <c r="I46" s="1409"/>
      <c r="J46" s="1409"/>
      <c r="K46" s="1409"/>
      <c r="L46" s="1409"/>
      <c r="M46" s="1409"/>
      <c r="N46" s="1425"/>
      <c r="O46" s="1438"/>
      <c r="P46" s="1411"/>
      <c r="Q46" s="1409"/>
      <c r="R46" s="1409"/>
      <c r="S46" s="1409"/>
      <c r="T46" s="1409"/>
      <c r="U46" s="1409"/>
      <c r="V46" s="1409"/>
      <c r="W46" s="1409"/>
      <c r="X46" s="1421"/>
    </row>
    <row r="47" spans="1:24">
      <c r="A47" s="1414"/>
      <c r="B47" s="1417"/>
      <c r="C47" s="1417"/>
      <c r="D47" s="1411"/>
      <c r="E47" s="1409"/>
      <c r="F47" s="1411"/>
      <c r="G47" s="1409"/>
      <c r="H47" s="1409"/>
      <c r="I47" s="1409"/>
      <c r="J47" s="1409"/>
      <c r="K47" s="1409"/>
      <c r="L47" s="1409"/>
      <c r="M47" s="1409"/>
      <c r="N47" s="1426"/>
      <c r="O47" s="1439"/>
      <c r="P47" s="1411"/>
      <c r="Q47" s="1409"/>
      <c r="R47" s="1409"/>
      <c r="S47" s="1409"/>
      <c r="T47" s="1409"/>
      <c r="U47" s="1409"/>
      <c r="V47" s="1409"/>
      <c r="W47" s="1409"/>
      <c r="X47" s="1421"/>
    </row>
    <row r="48" spans="1:24">
      <c r="A48" s="1415"/>
      <c r="B48" s="1418"/>
      <c r="C48" s="1418"/>
      <c r="D48" s="1411"/>
      <c r="E48" s="1409"/>
      <c r="F48" s="1411"/>
      <c r="G48" s="1409"/>
      <c r="H48" s="1409"/>
      <c r="I48" s="1409"/>
      <c r="J48" s="1409"/>
      <c r="K48" s="1409"/>
      <c r="L48" s="1409"/>
      <c r="M48" s="1409"/>
      <c r="N48" s="1437"/>
      <c r="O48" s="1440"/>
      <c r="P48" s="1411"/>
      <c r="Q48" s="1409"/>
      <c r="R48" s="1409"/>
      <c r="S48" s="1409"/>
      <c r="T48" s="1409"/>
      <c r="U48" s="1409"/>
      <c r="V48" s="1409"/>
      <c r="W48" s="1409"/>
      <c r="X48" s="1421"/>
    </row>
    <row r="49" spans="1:24">
      <c r="A49" s="1413">
        <v>13</v>
      </c>
      <c r="B49" s="1416"/>
      <c r="C49" s="1416"/>
      <c r="D49" s="1411"/>
      <c r="E49" s="1409"/>
      <c r="F49" s="1411"/>
      <c r="G49" s="1409"/>
      <c r="H49" s="1409"/>
      <c r="I49" s="1409"/>
      <c r="J49" s="1409"/>
      <c r="K49" s="1409"/>
      <c r="L49" s="1409"/>
      <c r="M49" s="1409"/>
      <c r="N49" s="1425"/>
      <c r="O49" s="1438"/>
      <c r="P49" s="1411"/>
      <c r="Q49" s="1423"/>
      <c r="R49" s="1409"/>
      <c r="S49" s="1409"/>
      <c r="T49" s="1409"/>
      <c r="U49" s="1409"/>
      <c r="V49" s="1409"/>
      <c r="W49" s="1409"/>
      <c r="X49" s="1421"/>
    </row>
    <row r="50" spans="1:24">
      <c r="A50" s="1414"/>
      <c r="B50" s="1417"/>
      <c r="C50" s="1417"/>
      <c r="D50" s="1411"/>
      <c r="E50" s="1409"/>
      <c r="F50" s="1411"/>
      <c r="G50" s="1409"/>
      <c r="H50" s="1409"/>
      <c r="I50" s="1409"/>
      <c r="J50" s="1409"/>
      <c r="K50" s="1409"/>
      <c r="L50" s="1409"/>
      <c r="M50" s="1409"/>
      <c r="N50" s="1426"/>
      <c r="O50" s="1439"/>
      <c r="P50" s="1411"/>
      <c r="Q50" s="1423"/>
      <c r="R50" s="1409"/>
      <c r="S50" s="1409"/>
      <c r="T50" s="1409"/>
      <c r="U50" s="1409"/>
      <c r="V50" s="1409"/>
      <c r="W50" s="1409"/>
      <c r="X50" s="1421"/>
    </row>
    <row r="51" spans="1:24">
      <c r="A51" s="1415"/>
      <c r="B51" s="1418"/>
      <c r="C51" s="1418"/>
      <c r="D51" s="1411"/>
      <c r="E51" s="1409"/>
      <c r="F51" s="1411"/>
      <c r="G51" s="1409"/>
      <c r="H51" s="1409"/>
      <c r="I51" s="1409"/>
      <c r="J51" s="1409"/>
      <c r="K51" s="1409"/>
      <c r="L51" s="1409"/>
      <c r="M51" s="1409"/>
      <c r="N51" s="1437"/>
      <c r="O51" s="1440"/>
      <c r="P51" s="1411"/>
      <c r="Q51" s="1423"/>
      <c r="R51" s="1409"/>
      <c r="S51" s="1409"/>
      <c r="T51" s="1409"/>
      <c r="U51" s="1409"/>
      <c r="V51" s="1409"/>
      <c r="W51" s="1409"/>
      <c r="X51" s="1421"/>
    </row>
    <row r="52" spans="1:24">
      <c r="A52" s="1413">
        <v>14</v>
      </c>
      <c r="B52" s="1416"/>
      <c r="C52" s="1416"/>
      <c r="D52" s="1419"/>
      <c r="E52" s="1409"/>
      <c r="F52" s="1411"/>
      <c r="G52" s="1409"/>
      <c r="H52" s="1409"/>
      <c r="I52" s="1409"/>
      <c r="J52" s="1409"/>
      <c r="K52" s="1409"/>
      <c r="L52" s="1409"/>
      <c r="M52" s="1409"/>
      <c r="N52" s="1425"/>
      <c r="O52" s="1438"/>
      <c r="P52" s="1411"/>
      <c r="Q52" s="1423"/>
      <c r="R52" s="1409"/>
      <c r="S52" s="1409"/>
      <c r="T52" s="1409"/>
      <c r="U52" s="1409"/>
      <c r="V52" s="1409"/>
      <c r="W52" s="1409"/>
      <c r="X52" s="1421"/>
    </row>
    <row r="53" spans="1:24">
      <c r="A53" s="1414"/>
      <c r="B53" s="1417"/>
      <c r="C53" s="1417"/>
      <c r="D53" s="1419"/>
      <c r="E53" s="1409"/>
      <c r="F53" s="1411"/>
      <c r="G53" s="1409"/>
      <c r="H53" s="1409"/>
      <c r="I53" s="1409"/>
      <c r="J53" s="1409"/>
      <c r="K53" s="1409"/>
      <c r="L53" s="1409"/>
      <c r="M53" s="1409"/>
      <c r="N53" s="1426"/>
      <c r="O53" s="1439"/>
      <c r="P53" s="1411"/>
      <c r="Q53" s="1423"/>
      <c r="R53" s="1409"/>
      <c r="S53" s="1409"/>
      <c r="T53" s="1409"/>
      <c r="U53" s="1409"/>
      <c r="V53" s="1409"/>
      <c r="W53" s="1409"/>
      <c r="X53" s="1421"/>
    </row>
    <row r="54" spans="1:24">
      <c r="A54" s="1415"/>
      <c r="B54" s="1418"/>
      <c r="C54" s="1418"/>
      <c r="D54" s="1419"/>
      <c r="E54" s="1409"/>
      <c r="F54" s="1411"/>
      <c r="G54" s="1409"/>
      <c r="H54" s="1409"/>
      <c r="I54" s="1409"/>
      <c r="J54" s="1409"/>
      <c r="K54" s="1409"/>
      <c r="L54" s="1409"/>
      <c r="M54" s="1409"/>
      <c r="N54" s="1437"/>
      <c r="O54" s="1440"/>
      <c r="P54" s="1411"/>
      <c r="Q54" s="1423"/>
      <c r="R54" s="1409"/>
      <c r="S54" s="1409"/>
      <c r="T54" s="1409"/>
      <c r="U54" s="1409"/>
      <c r="V54" s="1409"/>
      <c r="W54" s="1409"/>
      <c r="X54" s="1421"/>
    </row>
    <row r="55" spans="1:24">
      <c r="A55" s="1413">
        <v>15</v>
      </c>
      <c r="B55" s="1416"/>
      <c r="C55" s="1416"/>
      <c r="D55" s="1411"/>
      <c r="E55" s="1409"/>
      <c r="F55" s="1411"/>
      <c r="G55" s="1409"/>
      <c r="H55" s="1409"/>
      <c r="I55" s="1409"/>
      <c r="J55" s="1409"/>
      <c r="K55" s="1409"/>
      <c r="L55" s="1409"/>
      <c r="M55" s="1409"/>
      <c r="N55" s="1425"/>
      <c r="O55" s="1438"/>
      <c r="P55" s="1411"/>
      <c r="Q55" s="1423"/>
      <c r="R55" s="1409"/>
      <c r="S55" s="1409"/>
      <c r="T55" s="1409"/>
      <c r="U55" s="1409"/>
      <c r="V55" s="1409"/>
      <c r="W55" s="1409"/>
      <c r="X55" s="1421"/>
    </row>
    <row r="56" spans="1:24">
      <c r="A56" s="1414"/>
      <c r="B56" s="1417"/>
      <c r="C56" s="1417"/>
      <c r="D56" s="1411"/>
      <c r="E56" s="1409"/>
      <c r="F56" s="1411"/>
      <c r="G56" s="1409"/>
      <c r="H56" s="1409"/>
      <c r="I56" s="1409"/>
      <c r="J56" s="1409"/>
      <c r="K56" s="1409"/>
      <c r="L56" s="1409"/>
      <c r="M56" s="1409"/>
      <c r="N56" s="1426"/>
      <c r="O56" s="1439"/>
      <c r="P56" s="1411"/>
      <c r="Q56" s="1423"/>
      <c r="R56" s="1409"/>
      <c r="S56" s="1409"/>
      <c r="T56" s="1409"/>
      <c r="U56" s="1409"/>
      <c r="V56" s="1409"/>
      <c r="W56" s="1409"/>
      <c r="X56" s="1421"/>
    </row>
    <row r="57" spans="1:24">
      <c r="A57" s="1415"/>
      <c r="B57" s="1418"/>
      <c r="C57" s="1418"/>
      <c r="D57" s="1411"/>
      <c r="E57" s="1409"/>
      <c r="F57" s="1411"/>
      <c r="G57" s="1409"/>
      <c r="H57" s="1409"/>
      <c r="I57" s="1409"/>
      <c r="J57" s="1409"/>
      <c r="K57" s="1409"/>
      <c r="L57" s="1409"/>
      <c r="M57" s="1409"/>
      <c r="N57" s="1437"/>
      <c r="O57" s="1440"/>
      <c r="P57" s="1411"/>
      <c r="Q57" s="1423"/>
      <c r="R57" s="1409"/>
      <c r="S57" s="1409"/>
      <c r="T57" s="1409"/>
      <c r="U57" s="1409"/>
      <c r="V57" s="1409"/>
      <c r="W57" s="1409"/>
      <c r="X57" s="1421"/>
    </row>
    <row r="58" spans="1:24">
      <c r="A58" s="1413">
        <v>16</v>
      </c>
      <c r="B58" s="1416"/>
      <c r="C58" s="1416"/>
      <c r="D58" s="1411"/>
      <c r="E58" s="1409"/>
      <c r="F58" s="1411"/>
      <c r="G58" s="1409"/>
      <c r="H58" s="1409"/>
      <c r="I58" s="1409"/>
      <c r="J58" s="1409"/>
      <c r="K58" s="1409"/>
      <c r="L58" s="1409"/>
      <c r="M58" s="1409"/>
      <c r="N58" s="1431"/>
      <c r="O58" s="1434"/>
      <c r="P58" s="1411"/>
      <c r="Q58" s="1423"/>
      <c r="R58" s="1409"/>
      <c r="S58" s="1409"/>
      <c r="T58" s="1409"/>
      <c r="U58" s="1409"/>
      <c r="V58" s="1409"/>
      <c r="W58" s="1409"/>
      <c r="X58" s="1421"/>
    </row>
    <row r="59" spans="1:24">
      <c r="A59" s="1414"/>
      <c r="B59" s="1417"/>
      <c r="C59" s="1417"/>
      <c r="D59" s="1411"/>
      <c r="E59" s="1409"/>
      <c r="F59" s="1411"/>
      <c r="G59" s="1409"/>
      <c r="H59" s="1409"/>
      <c r="I59" s="1409"/>
      <c r="J59" s="1409"/>
      <c r="K59" s="1409"/>
      <c r="L59" s="1409"/>
      <c r="M59" s="1409"/>
      <c r="N59" s="1432"/>
      <c r="O59" s="1435"/>
      <c r="P59" s="1411"/>
      <c r="Q59" s="1423"/>
      <c r="R59" s="1409"/>
      <c r="S59" s="1409"/>
      <c r="T59" s="1409"/>
      <c r="U59" s="1409"/>
      <c r="V59" s="1409"/>
      <c r="W59" s="1409"/>
      <c r="X59" s="1421"/>
    </row>
    <row r="60" spans="1:24">
      <c r="A60" s="1415"/>
      <c r="B60" s="1418"/>
      <c r="C60" s="1418"/>
      <c r="D60" s="1411"/>
      <c r="E60" s="1409"/>
      <c r="F60" s="1411"/>
      <c r="G60" s="1409"/>
      <c r="H60" s="1409"/>
      <c r="I60" s="1409"/>
      <c r="J60" s="1409"/>
      <c r="K60" s="1409"/>
      <c r="L60" s="1409"/>
      <c r="M60" s="1409"/>
      <c r="N60" s="1433"/>
      <c r="O60" s="1436"/>
      <c r="P60" s="1411"/>
      <c r="Q60" s="1423"/>
      <c r="R60" s="1409"/>
      <c r="S60" s="1409"/>
      <c r="T60" s="1409"/>
      <c r="U60" s="1409"/>
      <c r="V60" s="1409"/>
      <c r="W60" s="1409"/>
      <c r="X60" s="1421"/>
    </row>
    <row r="61" spans="1:24">
      <c r="A61" s="1413">
        <v>17</v>
      </c>
      <c r="B61" s="1416"/>
      <c r="C61" s="1416"/>
      <c r="D61" s="1419"/>
      <c r="E61" s="1409"/>
      <c r="F61" s="1411"/>
      <c r="G61" s="1411"/>
      <c r="H61" s="1411"/>
      <c r="I61" s="1411"/>
      <c r="J61" s="1411"/>
      <c r="K61" s="1411"/>
      <c r="L61" s="1409"/>
      <c r="M61" s="1423"/>
      <c r="N61" s="1425"/>
      <c r="O61" s="1428"/>
      <c r="P61" s="1419"/>
      <c r="Q61" s="1409"/>
      <c r="R61" s="1411"/>
      <c r="S61" s="1409"/>
      <c r="T61" s="1409"/>
      <c r="U61" s="1409"/>
      <c r="V61" s="1409"/>
      <c r="W61" s="1409"/>
      <c r="X61" s="1421"/>
    </row>
    <row r="62" spans="1:24">
      <c r="A62" s="1414"/>
      <c r="B62" s="1417"/>
      <c r="C62" s="1417"/>
      <c r="D62" s="1419"/>
      <c r="E62" s="1409"/>
      <c r="F62" s="1411"/>
      <c r="G62" s="1411"/>
      <c r="H62" s="1411"/>
      <c r="I62" s="1411"/>
      <c r="J62" s="1411"/>
      <c r="K62" s="1411"/>
      <c r="L62" s="1409"/>
      <c r="M62" s="1423"/>
      <c r="N62" s="1426"/>
      <c r="O62" s="1429"/>
      <c r="P62" s="1419"/>
      <c r="Q62" s="1409"/>
      <c r="R62" s="1411"/>
      <c r="S62" s="1409"/>
      <c r="T62" s="1409"/>
      <c r="U62" s="1409"/>
      <c r="V62" s="1409"/>
      <c r="W62" s="1409"/>
      <c r="X62" s="1421"/>
    </row>
    <row r="63" spans="1:24" ht="17" thickBot="1">
      <c r="A63" s="1415"/>
      <c r="B63" s="1418"/>
      <c r="C63" s="1418"/>
      <c r="D63" s="1420"/>
      <c r="E63" s="1410"/>
      <c r="F63" s="1412"/>
      <c r="G63" s="1412"/>
      <c r="H63" s="1412"/>
      <c r="I63" s="1412"/>
      <c r="J63" s="1412"/>
      <c r="K63" s="1412"/>
      <c r="L63" s="1410"/>
      <c r="M63" s="1424"/>
      <c r="N63" s="1427"/>
      <c r="O63" s="1430"/>
      <c r="P63" s="1420"/>
      <c r="Q63" s="1410"/>
      <c r="R63" s="1412"/>
      <c r="S63" s="1410"/>
      <c r="T63" s="1410"/>
      <c r="U63" s="1410"/>
      <c r="V63" s="1410"/>
      <c r="W63" s="1410"/>
      <c r="X63" s="1422"/>
    </row>
    <row r="64" spans="1:24">
      <c r="A64" s="484"/>
      <c r="B64" s="484"/>
      <c r="C64" s="484"/>
      <c r="D64" s="484"/>
      <c r="E64" s="484"/>
      <c r="F64" s="484"/>
      <c r="G64" s="484"/>
      <c r="H64" s="484"/>
      <c r="I64" s="484"/>
      <c r="J64" s="484"/>
      <c r="K64" s="484"/>
      <c r="L64" s="484"/>
      <c r="M64" s="484"/>
      <c r="N64" s="484"/>
      <c r="O64" s="484"/>
      <c r="P64" s="484"/>
      <c r="Q64" s="484"/>
      <c r="R64" s="484"/>
      <c r="S64" s="484"/>
      <c r="T64" s="484"/>
      <c r="U64" s="484"/>
      <c r="V64" s="484"/>
      <c r="W64" s="484"/>
      <c r="X64" s="484"/>
    </row>
  </sheetData>
  <sheetProtection algorithmName="SHA-512" hashValue="mt85RHHX6XD/HfjUwjSgV5VHfebEvi31PBrWKNR/rd6e+wvh/NOOBYQAdJ+bXhDLROaS8/5eYIF544BaNLzJ+w==" saltValue="AmJcZjpYzY98mykt3GPo8A==" spinCount="100000" sheet="1" objects="1" scenarios="1" selectLockedCells="1" selectUnlockedCells="1"/>
  <mergeCells count="457">
    <mergeCell ref="V8:V12"/>
    <mergeCell ref="X8:X12"/>
    <mergeCell ref="W8:W12"/>
    <mergeCell ref="A6:A12"/>
    <mergeCell ref="B6:B12"/>
    <mergeCell ref="C6:C12"/>
    <mergeCell ref="M8:M12"/>
    <mergeCell ref="N8:N12"/>
    <mergeCell ref="O8:O12"/>
    <mergeCell ref="P8:P12"/>
    <mergeCell ref="Q8:Q12"/>
    <mergeCell ref="R8:R12"/>
    <mergeCell ref="S8:S12"/>
    <mergeCell ref="T8:T12"/>
    <mergeCell ref="U8:U12"/>
    <mergeCell ref="D8:D12"/>
    <mergeCell ref="E8:E12"/>
    <mergeCell ref="F8:F12"/>
    <mergeCell ref="G8:G12"/>
    <mergeCell ref="H8:H12"/>
    <mergeCell ref="I8:I12"/>
    <mergeCell ref="J8:J12"/>
    <mergeCell ref="K8:K12"/>
    <mergeCell ref="L8:L12"/>
    <mergeCell ref="A1:X1"/>
    <mergeCell ref="A2:B2"/>
    <mergeCell ref="D2:E2"/>
    <mergeCell ref="F2:G2"/>
    <mergeCell ref="H2:I2"/>
    <mergeCell ref="J2:K2"/>
    <mergeCell ref="L2:M2"/>
    <mergeCell ref="N2:O2"/>
    <mergeCell ref="P2:X2"/>
    <mergeCell ref="B5:X5"/>
    <mergeCell ref="A4:B4"/>
    <mergeCell ref="D4:E4"/>
    <mergeCell ref="F4:G4"/>
    <mergeCell ref="H4:I4"/>
    <mergeCell ref="J4:K4"/>
    <mergeCell ref="P4:X4"/>
    <mergeCell ref="P6:X6"/>
    <mergeCell ref="D6:O6"/>
    <mergeCell ref="G13:G15"/>
    <mergeCell ref="H13:H15"/>
    <mergeCell ref="I13:I15"/>
    <mergeCell ref="J13:J15"/>
    <mergeCell ref="K13:K15"/>
    <mergeCell ref="L13:L15"/>
    <mergeCell ref="A13:A15"/>
    <mergeCell ref="B13:B15"/>
    <mergeCell ref="C13:C15"/>
    <mergeCell ref="D13:D15"/>
    <mergeCell ref="E13:E15"/>
    <mergeCell ref="F13:F15"/>
    <mergeCell ref="S13:S15"/>
    <mergeCell ref="T13:T15"/>
    <mergeCell ref="U13:U15"/>
    <mergeCell ref="V13:V15"/>
    <mergeCell ref="W13:W15"/>
    <mergeCell ref="X13:X15"/>
    <mergeCell ref="M13:M15"/>
    <mergeCell ref="N13:N15"/>
    <mergeCell ref="O13:O15"/>
    <mergeCell ref="P13:P15"/>
    <mergeCell ref="Q13:Q15"/>
    <mergeCell ref="R13:R15"/>
    <mergeCell ref="G16:G18"/>
    <mergeCell ref="H16:H18"/>
    <mergeCell ref="I16:I18"/>
    <mergeCell ref="J16:J18"/>
    <mergeCell ref="K16:K18"/>
    <mergeCell ref="L16:L18"/>
    <mergeCell ref="A16:A18"/>
    <mergeCell ref="B16:B18"/>
    <mergeCell ref="C16:C18"/>
    <mergeCell ref="D16:D18"/>
    <mergeCell ref="E16:E18"/>
    <mergeCell ref="F16:F18"/>
    <mergeCell ref="S16:S18"/>
    <mergeCell ref="T16:T18"/>
    <mergeCell ref="U16:U18"/>
    <mergeCell ref="V16:V18"/>
    <mergeCell ref="W16:W18"/>
    <mergeCell ref="X16:X18"/>
    <mergeCell ref="M16:M18"/>
    <mergeCell ref="N16:N18"/>
    <mergeCell ref="O16:O18"/>
    <mergeCell ref="P16:P18"/>
    <mergeCell ref="Q16:Q18"/>
    <mergeCell ref="R16:R18"/>
    <mergeCell ref="G19:G21"/>
    <mergeCell ref="H19:H21"/>
    <mergeCell ref="I19:I21"/>
    <mergeCell ref="J19:J21"/>
    <mergeCell ref="K19:K21"/>
    <mergeCell ref="L19:L21"/>
    <mergeCell ref="A19:A21"/>
    <mergeCell ref="B19:B21"/>
    <mergeCell ref="C19:C21"/>
    <mergeCell ref="D19:D21"/>
    <mergeCell ref="E19:E21"/>
    <mergeCell ref="F19:F21"/>
    <mergeCell ref="S19:S21"/>
    <mergeCell ref="T19:T21"/>
    <mergeCell ref="U19:U21"/>
    <mergeCell ref="V19:V21"/>
    <mergeCell ref="W19:W21"/>
    <mergeCell ref="X19:X21"/>
    <mergeCell ref="M19:M21"/>
    <mergeCell ref="N19:N21"/>
    <mergeCell ref="O19:O21"/>
    <mergeCell ref="P19:P21"/>
    <mergeCell ref="Q19:Q21"/>
    <mergeCell ref="R19:R21"/>
    <mergeCell ref="G22:G24"/>
    <mergeCell ref="H22:H24"/>
    <mergeCell ref="I22:I24"/>
    <mergeCell ref="J22:J24"/>
    <mergeCell ref="K22:K24"/>
    <mergeCell ref="L22:L24"/>
    <mergeCell ref="A22:A24"/>
    <mergeCell ref="B22:B24"/>
    <mergeCell ref="C22:C24"/>
    <mergeCell ref="D22:D24"/>
    <mergeCell ref="E22:E24"/>
    <mergeCell ref="F22:F24"/>
    <mergeCell ref="S22:S24"/>
    <mergeCell ref="T22:T24"/>
    <mergeCell ref="U22:U24"/>
    <mergeCell ref="V22:V24"/>
    <mergeCell ref="W22:W24"/>
    <mergeCell ref="X22:X24"/>
    <mergeCell ref="M22:M24"/>
    <mergeCell ref="N22:N24"/>
    <mergeCell ref="O22:O24"/>
    <mergeCell ref="P22:P24"/>
    <mergeCell ref="Q22:Q24"/>
    <mergeCell ref="R22:R24"/>
    <mergeCell ref="G25:G27"/>
    <mergeCell ref="H25:H27"/>
    <mergeCell ref="I25:I27"/>
    <mergeCell ref="J25:J27"/>
    <mergeCell ref="K25:K27"/>
    <mergeCell ref="L25:L27"/>
    <mergeCell ref="A25:A27"/>
    <mergeCell ref="B25:B27"/>
    <mergeCell ref="C25:C27"/>
    <mergeCell ref="D25:D27"/>
    <mergeCell ref="E25:E27"/>
    <mergeCell ref="F25:F27"/>
    <mergeCell ref="S25:S27"/>
    <mergeCell ref="T25:T27"/>
    <mergeCell ref="U25:U27"/>
    <mergeCell ref="V25:V27"/>
    <mergeCell ref="W25:W27"/>
    <mergeCell ref="X25:X27"/>
    <mergeCell ref="M25:M27"/>
    <mergeCell ref="N25:N27"/>
    <mergeCell ref="O25:O27"/>
    <mergeCell ref="P25:P27"/>
    <mergeCell ref="Q25:Q27"/>
    <mergeCell ref="R25:R27"/>
    <mergeCell ref="G28:G30"/>
    <mergeCell ref="H28:H30"/>
    <mergeCell ref="I28:I30"/>
    <mergeCell ref="J28:J30"/>
    <mergeCell ref="K28:K30"/>
    <mergeCell ref="L28:L30"/>
    <mergeCell ref="A28:A30"/>
    <mergeCell ref="B28:B30"/>
    <mergeCell ref="C28:C30"/>
    <mergeCell ref="D28:D30"/>
    <mergeCell ref="E28:E30"/>
    <mergeCell ref="F28:F30"/>
    <mergeCell ref="S28:S30"/>
    <mergeCell ref="T28:T30"/>
    <mergeCell ref="U28:U30"/>
    <mergeCell ref="V28:V30"/>
    <mergeCell ref="W28:W30"/>
    <mergeCell ref="X28:X30"/>
    <mergeCell ref="M28:M30"/>
    <mergeCell ref="N28:N30"/>
    <mergeCell ref="O28:O30"/>
    <mergeCell ref="P28:P30"/>
    <mergeCell ref="Q28:Q30"/>
    <mergeCell ref="R28:R30"/>
    <mergeCell ref="G31:G33"/>
    <mergeCell ref="H31:H33"/>
    <mergeCell ref="I31:I33"/>
    <mergeCell ref="J31:J33"/>
    <mergeCell ref="K31:K33"/>
    <mergeCell ref="L31:L33"/>
    <mergeCell ref="A31:A33"/>
    <mergeCell ref="B31:B33"/>
    <mergeCell ref="C31:C33"/>
    <mergeCell ref="D31:D33"/>
    <mergeCell ref="E31:E33"/>
    <mergeCell ref="F31:F33"/>
    <mergeCell ref="S31:S33"/>
    <mergeCell ref="T31:T33"/>
    <mergeCell ref="U31:U33"/>
    <mergeCell ref="V31:V33"/>
    <mergeCell ref="W31:W33"/>
    <mergeCell ref="X31:X33"/>
    <mergeCell ref="M31:M33"/>
    <mergeCell ref="N31:N33"/>
    <mergeCell ref="O31:O33"/>
    <mergeCell ref="P31:P33"/>
    <mergeCell ref="Q31:Q33"/>
    <mergeCell ref="R31:R33"/>
    <mergeCell ref="G34:G36"/>
    <mergeCell ref="H34:H36"/>
    <mergeCell ref="I34:I36"/>
    <mergeCell ref="J34:J36"/>
    <mergeCell ref="K34:K36"/>
    <mergeCell ref="L34:L36"/>
    <mergeCell ref="A34:A36"/>
    <mergeCell ref="B34:B36"/>
    <mergeCell ref="C34:C36"/>
    <mergeCell ref="D34:D36"/>
    <mergeCell ref="E34:E36"/>
    <mergeCell ref="F34:F36"/>
    <mergeCell ref="S34:S36"/>
    <mergeCell ref="T34:T36"/>
    <mergeCell ref="U34:U36"/>
    <mergeCell ref="V34:V36"/>
    <mergeCell ref="W34:W36"/>
    <mergeCell ref="X34:X36"/>
    <mergeCell ref="M34:M36"/>
    <mergeCell ref="N34:N36"/>
    <mergeCell ref="O34:O36"/>
    <mergeCell ref="P34:P36"/>
    <mergeCell ref="Q34:Q36"/>
    <mergeCell ref="R34:R36"/>
    <mergeCell ref="G37:G39"/>
    <mergeCell ref="H37:H39"/>
    <mergeCell ref="I37:I39"/>
    <mergeCell ref="J37:J39"/>
    <mergeCell ref="K37:K39"/>
    <mergeCell ref="L37:L39"/>
    <mergeCell ref="A37:A39"/>
    <mergeCell ref="B37:B39"/>
    <mergeCell ref="C37:C39"/>
    <mergeCell ref="D37:D39"/>
    <mergeCell ref="E37:E39"/>
    <mergeCell ref="F37:F39"/>
    <mergeCell ref="S37:S39"/>
    <mergeCell ref="T37:T39"/>
    <mergeCell ref="U37:U39"/>
    <mergeCell ref="V37:V39"/>
    <mergeCell ref="W37:W39"/>
    <mergeCell ref="X37:X39"/>
    <mergeCell ref="M37:M39"/>
    <mergeCell ref="N37:N39"/>
    <mergeCell ref="O37:O39"/>
    <mergeCell ref="P37:P39"/>
    <mergeCell ref="Q37:Q39"/>
    <mergeCell ref="R37:R39"/>
    <mergeCell ref="G40:G42"/>
    <mergeCell ref="H40:H42"/>
    <mergeCell ref="I40:I42"/>
    <mergeCell ref="J40:J42"/>
    <mergeCell ref="K40:K42"/>
    <mergeCell ref="L40:L42"/>
    <mergeCell ref="A40:A42"/>
    <mergeCell ref="B40:B42"/>
    <mergeCell ref="C40:C42"/>
    <mergeCell ref="D40:D42"/>
    <mergeCell ref="E40:E42"/>
    <mergeCell ref="F40:F42"/>
    <mergeCell ref="S40:S42"/>
    <mergeCell ref="T40:T42"/>
    <mergeCell ref="U40:U42"/>
    <mergeCell ref="V40:V42"/>
    <mergeCell ref="W40:W42"/>
    <mergeCell ref="X40:X42"/>
    <mergeCell ref="M40:M42"/>
    <mergeCell ref="N40:N42"/>
    <mergeCell ref="O40:O42"/>
    <mergeCell ref="P40:P42"/>
    <mergeCell ref="Q40:Q42"/>
    <mergeCell ref="R40:R42"/>
    <mergeCell ref="G43:G45"/>
    <mergeCell ref="H43:H45"/>
    <mergeCell ref="I43:I45"/>
    <mergeCell ref="J43:J45"/>
    <mergeCell ref="K43:K45"/>
    <mergeCell ref="L43:L45"/>
    <mergeCell ref="A43:A45"/>
    <mergeCell ref="B43:B45"/>
    <mergeCell ref="C43:C45"/>
    <mergeCell ref="D43:D45"/>
    <mergeCell ref="E43:E45"/>
    <mergeCell ref="F43:F45"/>
    <mergeCell ref="S43:S45"/>
    <mergeCell ref="T43:T45"/>
    <mergeCell ref="U43:U45"/>
    <mergeCell ref="V43:V45"/>
    <mergeCell ref="W43:W45"/>
    <mergeCell ref="X43:X45"/>
    <mergeCell ref="M43:M45"/>
    <mergeCell ref="N43:N45"/>
    <mergeCell ref="O43:O45"/>
    <mergeCell ref="P43:P45"/>
    <mergeCell ref="Q43:Q45"/>
    <mergeCell ref="R43:R45"/>
    <mergeCell ref="G46:G48"/>
    <mergeCell ref="H46:H48"/>
    <mergeCell ref="I46:I48"/>
    <mergeCell ref="J46:J48"/>
    <mergeCell ref="K46:K48"/>
    <mergeCell ref="L46:L48"/>
    <mergeCell ref="A46:A48"/>
    <mergeCell ref="B46:B48"/>
    <mergeCell ref="C46:C48"/>
    <mergeCell ref="D46:D48"/>
    <mergeCell ref="E46:E48"/>
    <mergeCell ref="F46:F48"/>
    <mergeCell ref="S46:S48"/>
    <mergeCell ref="T46:T48"/>
    <mergeCell ref="U46:U48"/>
    <mergeCell ref="V46:V48"/>
    <mergeCell ref="W46:W48"/>
    <mergeCell ref="X46:X48"/>
    <mergeCell ref="M46:M48"/>
    <mergeCell ref="N46:N48"/>
    <mergeCell ref="O46:O48"/>
    <mergeCell ref="P46:P48"/>
    <mergeCell ref="Q46:Q48"/>
    <mergeCell ref="R46:R48"/>
    <mergeCell ref="G49:G51"/>
    <mergeCell ref="H49:H51"/>
    <mergeCell ref="I49:I51"/>
    <mergeCell ref="J49:J51"/>
    <mergeCell ref="K49:K51"/>
    <mergeCell ref="L49:L51"/>
    <mergeCell ref="A49:A51"/>
    <mergeCell ref="B49:B51"/>
    <mergeCell ref="C49:C51"/>
    <mergeCell ref="D49:D51"/>
    <mergeCell ref="E49:E51"/>
    <mergeCell ref="F49:F51"/>
    <mergeCell ref="S49:S51"/>
    <mergeCell ref="T49:T51"/>
    <mergeCell ref="U49:U51"/>
    <mergeCell ref="V49:V51"/>
    <mergeCell ref="W49:W51"/>
    <mergeCell ref="X49:X51"/>
    <mergeCell ref="M49:M51"/>
    <mergeCell ref="N49:N51"/>
    <mergeCell ref="O49:O51"/>
    <mergeCell ref="P49:P51"/>
    <mergeCell ref="Q49:Q51"/>
    <mergeCell ref="R49:R51"/>
    <mergeCell ref="G52:G54"/>
    <mergeCell ref="H52:H54"/>
    <mergeCell ref="I52:I54"/>
    <mergeCell ref="J52:J54"/>
    <mergeCell ref="K52:K54"/>
    <mergeCell ref="L52:L54"/>
    <mergeCell ref="A52:A54"/>
    <mergeCell ref="B52:B54"/>
    <mergeCell ref="C52:C54"/>
    <mergeCell ref="D52:D54"/>
    <mergeCell ref="E52:E54"/>
    <mergeCell ref="F52:F54"/>
    <mergeCell ref="S52:S54"/>
    <mergeCell ref="T52:T54"/>
    <mergeCell ref="U52:U54"/>
    <mergeCell ref="V52:V54"/>
    <mergeCell ref="W52:W54"/>
    <mergeCell ref="X52:X54"/>
    <mergeCell ref="M52:M54"/>
    <mergeCell ref="N52:N54"/>
    <mergeCell ref="O52:O54"/>
    <mergeCell ref="P52:P54"/>
    <mergeCell ref="Q52:Q54"/>
    <mergeCell ref="R52:R54"/>
    <mergeCell ref="G55:G57"/>
    <mergeCell ref="H55:H57"/>
    <mergeCell ref="I55:I57"/>
    <mergeCell ref="J55:J57"/>
    <mergeCell ref="K55:K57"/>
    <mergeCell ref="L55:L57"/>
    <mergeCell ref="A55:A57"/>
    <mergeCell ref="B55:B57"/>
    <mergeCell ref="C55:C57"/>
    <mergeCell ref="D55:D57"/>
    <mergeCell ref="E55:E57"/>
    <mergeCell ref="F55:F57"/>
    <mergeCell ref="S55:S57"/>
    <mergeCell ref="T55:T57"/>
    <mergeCell ref="U55:U57"/>
    <mergeCell ref="V55:V57"/>
    <mergeCell ref="W55:W57"/>
    <mergeCell ref="X55:X57"/>
    <mergeCell ref="M55:M57"/>
    <mergeCell ref="N55:N57"/>
    <mergeCell ref="O55:O57"/>
    <mergeCell ref="P55:P57"/>
    <mergeCell ref="Q55:Q57"/>
    <mergeCell ref="R55:R57"/>
    <mergeCell ref="H58:H60"/>
    <mergeCell ref="I58:I60"/>
    <mergeCell ref="J58:J60"/>
    <mergeCell ref="K58:K60"/>
    <mergeCell ref="L58:L60"/>
    <mergeCell ref="A58:A60"/>
    <mergeCell ref="B58:B60"/>
    <mergeCell ref="C58:C60"/>
    <mergeCell ref="D58:D60"/>
    <mergeCell ref="E58:E60"/>
    <mergeCell ref="F58:F60"/>
    <mergeCell ref="U58:U60"/>
    <mergeCell ref="V58:V60"/>
    <mergeCell ref="W58:W60"/>
    <mergeCell ref="X58:X60"/>
    <mergeCell ref="M58:M60"/>
    <mergeCell ref="N58:N60"/>
    <mergeCell ref="O58:O60"/>
    <mergeCell ref="P58:P60"/>
    <mergeCell ref="Q58:Q60"/>
    <mergeCell ref="R58:R60"/>
    <mergeCell ref="U61:U63"/>
    <mergeCell ref="V61:V63"/>
    <mergeCell ref="W61:W63"/>
    <mergeCell ref="X61:X63"/>
    <mergeCell ref="M61:M63"/>
    <mergeCell ref="N61:N63"/>
    <mergeCell ref="O61:O63"/>
    <mergeCell ref="P61:P63"/>
    <mergeCell ref="Q61:Q63"/>
    <mergeCell ref="R61:R63"/>
    <mergeCell ref="A3:B3"/>
    <mergeCell ref="F3:G3"/>
    <mergeCell ref="J3:K3"/>
    <mergeCell ref="N3:O3"/>
    <mergeCell ref="D3:E3"/>
    <mergeCell ref="H3:I3"/>
    <mergeCell ref="L3:M3"/>
    <mergeCell ref="S61:S63"/>
    <mergeCell ref="T61:T63"/>
    <mergeCell ref="G61:G63"/>
    <mergeCell ref="H61:H63"/>
    <mergeCell ref="I61:I63"/>
    <mergeCell ref="J61:J63"/>
    <mergeCell ref="K61:K63"/>
    <mergeCell ref="L61:L63"/>
    <mergeCell ref="A61:A63"/>
    <mergeCell ref="B61:B63"/>
    <mergeCell ref="C61:C63"/>
    <mergeCell ref="D61:D63"/>
    <mergeCell ref="E61:E63"/>
    <mergeCell ref="F61:F63"/>
    <mergeCell ref="S58:S60"/>
    <mergeCell ref="T58:T60"/>
    <mergeCell ref="G58:G60"/>
  </mergeCells>
  <phoneticPr fontId="2"/>
  <dataValidations xWindow="453" yWindow="583" count="5">
    <dataValidation allowBlank="1" showInputMessage="1" showErrorMessage="1" prompt="資金支出明細の番号（原－１、機－１等）を記入してください" sqref="C13:C63" xr:uid="{00000000-0002-0000-0D00-000000000000}"/>
    <dataValidation type="list" allowBlank="1" showInputMessage="1" showErrorMessage="1" sqref="Y11 Y26" xr:uid="{00000000-0002-0000-0D00-000001000000}">
      <formula1>"●,　"</formula1>
    </dataValidation>
    <dataValidation type="list" allowBlank="1" showInputMessage="1" showErrorMessage="1" sqref="D13:X63" xr:uid="{00000000-0002-0000-0D00-000002000000}">
      <formula1>"○,●,○●"</formula1>
    </dataValidation>
    <dataValidation allowBlank="1" showInputMessage="1" showErrorMessage="1" prompt="達成目標の達成だけでなく、支払いが全て完了する日（月末）を記入してください。" sqref="H2:I3 L2:M3 D2:E3" xr:uid="{00000000-0002-0000-0D00-000003000000}"/>
    <dataValidation type="list" allowBlank="1" showInputMessage="1" showErrorMessage="1" sqref="D8:X12" xr:uid="{901C04CE-AA3C-4FC6-AFDF-928508017E36}">
      <formula1>"（選択してください）,開発・改良フェーズ,設備投資・事業環境整備フェーズ,-"</formula1>
    </dataValidation>
  </dataValidations>
  <printOptions horizontalCentered="1" verticalCentered="1"/>
  <pageMargins left="0.23622047244094491" right="0.23622047244094491" top="0.74803149606299213" bottom="0.74803149606299213" header="0.31496062992125984" footer="0.31496062992125984"/>
  <pageSetup paperSize="8" scale="76"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T25"/>
  <sheetViews>
    <sheetView showGridLines="0" view="pageBreakPreview" zoomScale="80" zoomScaleNormal="100" zoomScaleSheetLayoutView="80" workbookViewId="0">
      <selection activeCell="BK20" sqref="A1:XFD1048576"/>
    </sheetView>
  </sheetViews>
  <sheetFormatPr defaultRowHeight="18"/>
  <cols>
    <col min="1" max="11" width="4.58203125" style="39" customWidth="1"/>
    <col min="12" max="12" width="10.33203125" style="39" customWidth="1"/>
    <col min="13" max="18" width="6.83203125" style="39" customWidth="1"/>
    <col min="19" max="16384" width="8.6640625" style="39"/>
  </cols>
  <sheetData>
    <row r="1" spans="1:20" ht="25" customHeight="1">
      <c r="A1" s="1524" t="s">
        <v>367</v>
      </c>
      <c r="B1" s="1524"/>
      <c r="C1" s="1524"/>
      <c r="D1" s="1524"/>
      <c r="E1" s="1524"/>
      <c r="F1" s="1524"/>
      <c r="G1" s="1524"/>
      <c r="H1" s="1524"/>
      <c r="I1" s="1524"/>
      <c r="J1" s="1524"/>
      <c r="K1" s="1524"/>
      <c r="L1" s="1524"/>
      <c r="M1" s="1524"/>
      <c r="N1" s="1524"/>
      <c r="O1" s="1524"/>
      <c r="P1" s="1524"/>
      <c r="Q1" s="1524"/>
      <c r="R1" s="1524"/>
      <c r="S1" s="52"/>
    </row>
    <row r="2" spans="1:20" s="20" customFormat="1" ht="35" customHeight="1">
      <c r="A2" s="1525" t="s">
        <v>187</v>
      </c>
      <c r="B2" s="1526"/>
      <c r="C2" s="1526"/>
      <c r="D2" s="1526"/>
      <c r="E2" s="1526"/>
      <c r="F2" s="1526"/>
      <c r="G2" s="1526"/>
      <c r="H2" s="1526"/>
      <c r="I2" s="1526"/>
      <c r="J2" s="1526"/>
      <c r="K2" s="1526"/>
      <c r="L2" s="1091"/>
      <c r="M2" s="1527" t="s">
        <v>917</v>
      </c>
      <c r="N2" s="1528"/>
      <c r="O2" s="1528"/>
      <c r="P2" s="1528"/>
      <c r="Q2" s="1528"/>
      <c r="R2" s="1529"/>
      <c r="S2" s="485"/>
      <c r="T2" s="51"/>
    </row>
    <row r="3" spans="1:20" ht="25" customHeight="1">
      <c r="A3" s="1518" t="s">
        <v>188</v>
      </c>
      <c r="B3" s="1519"/>
      <c r="C3" s="1519"/>
      <c r="D3" s="1519"/>
      <c r="E3" s="1519"/>
      <c r="F3" s="1519"/>
      <c r="G3" s="1519"/>
      <c r="H3" s="1519"/>
      <c r="I3" s="1519"/>
      <c r="J3" s="1519"/>
      <c r="K3" s="1519"/>
      <c r="L3" s="1519"/>
      <c r="M3" s="1519"/>
      <c r="N3" s="1519"/>
      <c r="O3" s="1519"/>
      <c r="P3" s="1519"/>
      <c r="Q3" s="1519"/>
      <c r="R3" s="1520"/>
    </row>
    <row r="4" spans="1:20" ht="50" customHeight="1">
      <c r="A4" s="1530" t="s">
        <v>189</v>
      </c>
      <c r="B4" s="1530"/>
      <c r="C4" s="1530"/>
      <c r="D4" s="1530"/>
      <c r="E4" s="902"/>
      <c r="F4" s="904"/>
      <c r="G4" s="904"/>
      <c r="H4" s="904"/>
      <c r="I4" s="904"/>
      <c r="J4" s="904"/>
      <c r="K4" s="904"/>
      <c r="L4" s="904"/>
      <c r="M4" s="904"/>
      <c r="N4" s="904"/>
      <c r="O4" s="904"/>
      <c r="P4" s="904"/>
      <c r="Q4" s="904"/>
      <c r="R4" s="903"/>
    </row>
    <row r="5" spans="1:20" ht="180" customHeight="1">
      <c r="A5" s="1510" t="s">
        <v>190</v>
      </c>
      <c r="B5" s="1511"/>
      <c r="C5" s="1511"/>
      <c r="D5" s="1512"/>
      <c r="E5" s="1513"/>
      <c r="F5" s="1514"/>
      <c r="G5" s="1514"/>
      <c r="H5" s="1514"/>
      <c r="I5" s="1514"/>
      <c r="J5" s="1514"/>
      <c r="K5" s="1514"/>
      <c r="L5" s="1514"/>
      <c r="M5" s="1514"/>
      <c r="N5" s="1514"/>
      <c r="O5" s="1514"/>
      <c r="P5" s="1514"/>
      <c r="Q5" s="1514"/>
      <c r="R5" s="1515"/>
    </row>
    <row r="6" spans="1:20" ht="25" customHeight="1">
      <c r="A6" s="1507" t="s">
        <v>191</v>
      </c>
      <c r="B6" s="1507"/>
      <c r="C6" s="1507"/>
      <c r="D6" s="1507"/>
      <c r="E6" s="1507"/>
      <c r="F6" s="1507"/>
      <c r="G6" s="1507"/>
      <c r="H6" s="1507"/>
      <c r="I6" s="1507"/>
      <c r="J6" s="1507"/>
      <c r="K6" s="1507"/>
      <c r="L6" s="1507"/>
      <c r="M6" s="1509" t="s">
        <v>918</v>
      </c>
      <c r="N6" s="1509"/>
      <c r="O6" s="1509"/>
      <c r="P6" s="1509"/>
      <c r="Q6" s="1509"/>
      <c r="R6" s="1509"/>
    </row>
    <row r="7" spans="1:20" ht="25" customHeight="1">
      <c r="A7" s="1507"/>
      <c r="B7" s="1507"/>
      <c r="C7" s="1507"/>
      <c r="D7" s="1507"/>
      <c r="E7" s="1507"/>
      <c r="F7" s="1507"/>
      <c r="G7" s="1507"/>
      <c r="H7" s="1507"/>
      <c r="I7" s="1507"/>
      <c r="J7" s="1507"/>
      <c r="K7" s="1507"/>
      <c r="L7" s="1507"/>
      <c r="M7" s="1509"/>
      <c r="N7" s="1509"/>
      <c r="O7" s="1509"/>
      <c r="P7" s="1509"/>
      <c r="Q7" s="1509"/>
      <c r="R7" s="1509"/>
    </row>
    <row r="8" spans="1:20" ht="25" customHeight="1">
      <c r="A8" s="1508" t="s">
        <v>192</v>
      </c>
      <c r="B8" s="1508"/>
      <c r="C8" s="1508"/>
      <c r="D8" s="1508"/>
      <c r="E8" s="1508"/>
      <c r="F8" s="1508"/>
      <c r="G8" s="1508"/>
      <c r="H8" s="1508"/>
      <c r="I8" s="1508"/>
      <c r="J8" s="1508"/>
      <c r="K8" s="1508"/>
      <c r="L8" s="1508"/>
      <c r="M8" s="876" t="s">
        <v>919</v>
      </c>
      <c r="N8" s="1516"/>
      <c r="O8" s="1516"/>
      <c r="P8" s="1516"/>
      <c r="Q8" s="1516"/>
      <c r="R8" s="1517"/>
    </row>
    <row r="9" spans="1:20" ht="25" customHeight="1">
      <c r="A9" s="1508"/>
      <c r="B9" s="1508"/>
      <c r="C9" s="1508"/>
      <c r="D9" s="1508"/>
      <c r="E9" s="1508"/>
      <c r="F9" s="1508"/>
      <c r="G9" s="1508"/>
      <c r="H9" s="1508"/>
      <c r="I9" s="1508"/>
      <c r="J9" s="1508"/>
      <c r="K9" s="1508"/>
      <c r="L9" s="1508"/>
      <c r="M9" s="1504" t="s">
        <v>474</v>
      </c>
      <c r="N9" s="1505"/>
      <c r="O9" s="1505"/>
      <c r="P9" s="1516" t="s">
        <v>920</v>
      </c>
      <c r="Q9" s="1516"/>
      <c r="R9" s="581" t="s">
        <v>475</v>
      </c>
    </row>
    <row r="10" spans="1:20" ht="50" customHeight="1">
      <c r="A10" s="1518" t="s">
        <v>193</v>
      </c>
      <c r="B10" s="1519"/>
      <c r="C10" s="1519"/>
      <c r="D10" s="1519"/>
      <c r="E10" s="1519"/>
      <c r="F10" s="1519"/>
      <c r="G10" s="1519"/>
      <c r="H10" s="1519"/>
      <c r="I10" s="1519"/>
      <c r="J10" s="1519"/>
      <c r="K10" s="1519"/>
      <c r="L10" s="1520"/>
      <c r="M10" s="1521" t="s">
        <v>817</v>
      </c>
      <c r="N10" s="1522"/>
      <c r="O10" s="1522"/>
      <c r="P10" s="1522"/>
      <c r="Q10" s="1522"/>
      <c r="R10" s="1523"/>
    </row>
    <row r="11" spans="1:20" ht="25" customHeight="1">
      <c r="A11" s="1508" t="s">
        <v>194</v>
      </c>
      <c r="B11" s="1508"/>
      <c r="C11" s="1508"/>
      <c r="D11" s="1508"/>
      <c r="E11" s="1508"/>
      <c r="F11" s="1508"/>
      <c r="G11" s="1508"/>
      <c r="H11" s="1508"/>
      <c r="I11" s="1508"/>
      <c r="J11" s="1508"/>
      <c r="K11" s="1508"/>
      <c r="L11" s="1508"/>
      <c r="M11" s="876" t="s">
        <v>921</v>
      </c>
      <c r="N11" s="1516"/>
      <c r="O11" s="1516"/>
      <c r="P11" s="1516"/>
      <c r="Q11" s="1516"/>
      <c r="R11" s="1517"/>
    </row>
    <row r="12" spans="1:20" ht="25" customHeight="1">
      <c r="A12" s="1508"/>
      <c r="B12" s="1508"/>
      <c r="C12" s="1508"/>
      <c r="D12" s="1508"/>
      <c r="E12" s="1508"/>
      <c r="F12" s="1508"/>
      <c r="G12" s="1508"/>
      <c r="H12" s="1508"/>
      <c r="I12" s="1508"/>
      <c r="J12" s="1508"/>
      <c r="K12" s="1508"/>
      <c r="L12" s="1508"/>
      <c r="M12" s="1504" t="s">
        <v>474</v>
      </c>
      <c r="N12" s="1505"/>
      <c r="O12" s="1505"/>
      <c r="P12" s="1506"/>
      <c r="Q12" s="1506"/>
      <c r="R12" s="581" t="s">
        <v>475</v>
      </c>
    </row>
    <row r="13" spans="1:20" ht="25" customHeight="1">
      <c r="A13" s="1507" t="s">
        <v>195</v>
      </c>
      <c r="B13" s="1508"/>
      <c r="C13" s="1508"/>
      <c r="D13" s="1508"/>
      <c r="E13" s="1508"/>
      <c r="F13" s="1508"/>
      <c r="G13" s="1508"/>
      <c r="H13" s="1508"/>
      <c r="I13" s="1508"/>
      <c r="J13" s="1508"/>
      <c r="K13" s="1508"/>
      <c r="L13" s="1508"/>
      <c r="M13" s="1509" t="s">
        <v>922</v>
      </c>
      <c r="N13" s="1509"/>
      <c r="O13" s="1509"/>
      <c r="P13" s="1509"/>
      <c r="Q13" s="1509"/>
      <c r="R13" s="1509"/>
    </row>
    <row r="14" spans="1:20" ht="25" customHeight="1">
      <c r="A14" s="1508"/>
      <c r="B14" s="1508"/>
      <c r="C14" s="1508"/>
      <c r="D14" s="1508"/>
      <c r="E14" s="1508"/>
      <c r="F14" s="1508"/>
      <c r="G14" s="1508"/>
      <c r="H14" s="1508"/>
      <c r="I14" s="1508"/>
      <c r="J14" s="1508"/>
      <c r="K14" s="1508"/>
      <c r="L14" s="1508"/>
      <c r="M14" s="1509"/>
      <c r="N14" s="1509"/>
      <c r="O14" s="1509"/>
      <c r="P14" s="1509"/>
      <c r="Q14" s="1509"/>
      <c r="R14" s="1509"/>
    </row>
    <row r="15" spans="1:20" ht="68" customHeight="1"/>
    <row r="16" spans="1:20" ht="50" customHeight="1"/>
    <row r="17" spans="1:18" ht="50" customHeight="1"/>
    <row r="18" spans="1:18" ht="50" customHeight="1"/>
    <row r="19" spans="1:18" ht="50" customHeight="1"/>
    <row r="20" spans="1:18" ht="25" customHeight="1"/>
    <row r="21" spans="1:18" ht="150" customHeight="1"/>
    <row r="22" spans="1:18">
      <c r="A22" s="56"/>
      <c r="B22" s="56"/>
      <c r="C22" s="56"/>
      <c r="D22" s="56"/>
      <c r="E22" s="56"/>
      <c r="F22" s="56"/>
      <c r="G22" s="56"/>
      <c r="H22" s="56"/>
      <c r="I22" s="56"/>
      <c r="J22" s="56"/>
      <c r="K22" s="56"/>
      <c r="L22" s="56"/>
      <c r="M22" s="56"/>
      <c r="N22" s="56"/>
      <c r="O22" s="56"/>
      <c r="P22" s="56"/>
      <c r="Q22" s="56"/>
      <c r="R22" s="56"/>
    </row>
    <row r="23" spans="1:18">
      <c r="A23" s="56"/>
      <c r="B23" s="56"/>
      <c r="C23" s="56"/>
      <c r="D23" s="56"/>
      <c r="E23" s="56"/>
      <c r="F23" s="56"/>
      <c r="G23" s="56"/>
      <c r="H23" s="56"/>
      <c r="I23" s="56"/>
      <c r="J23" s="56"/>
      <c r="K23" s="56"/>
      <c r="L23" s="56"/>
      <c r="M23" s="56"/>
      <c r="N23" s="56"/>
      <c r="O23" s="56"/>
      <c r="P23" s="56"/>
      <c r="Q23" s="56"/>
      <c r="R23" s="56"/>
    </row>
    <row r="24" spans="1:18">
      <c r="A24" s="56"/>
      <c r="B24" s="56"/>
      <c r="C24" s="56"/>
      <c r="D24" s="56"/>
      <c r="E24" s="56"/>
      <c r="F24" s="56"/>
      <c r="G24" s="56"/>
      <c r="H24" s="56"/>
      <c r="I24" s="56"/>
      <c r="J24" s="56"/>
      <c r="K24" s="56"/>
      <c r="L24" s="56"/>
      <c r="M24" s="56"/>
      <c r="N24" s="56"/>
      <c r="O24" s="56"/>
      <c r="P24" s="56"/>
      <c r="Q24" s="56"/>
      <c r="R24" s="56"/>
    </row>
    <row r="25" spans="1:18">
      <c r="A25" s="56"/>
      <c r="B25" s="56"/>
      <c r="C25" s="56"/>
      <c r="D25" s="56"/>
      <c r="E25" s="56"/>
      <c r="F25" s="56"/>
      <c r="G25" s="56"/>
      <c r="H25" s="56"/>
      <c r="I25" s="56"/>
      <c r="J25" s="56"/>
      <c r="K25" s="56"/>
      <c r="L25" s="56"/>
      <c r="M25" s="56"/>
      <c r="N25" s="56"/>
      <c r="O25" s="56"/>
      <c r="P25" s="56"/>
      <c r="Q25" s="56"/>
      <c r="R25" s="56"/>
    </row>
  </sheetData>
  <sheetProtection algorithmName="SHA-512" hashValue="QGEo7W+59uzQMpfX981uPGgyNf+8l2lX5m0vevzkMnHj9edYu8NLSIJ1VQeilaZIKJc0zBGvb7ZzMJaNCWy4QQ==" saltValue="epwauUAB6/E1GIXjEEW45w==" spinCount="100000" sheet="1" objects="1" scenarios="1" selectLockedCells="1" selectUnlockedCells="1"/>
  <mergeCells count="22">
    <mergeCell ref="A1:R1"/>
    <mergeCell ref="A2:L2"/>
    <mergeCell ref="M2:R2"/>
    <mergeCell ref="A3:R3"/>
    <mergeCell ref="A4:D4"/>
    <mergeCell ref="E4:R4"/>
    <mergeCell ref="M12:O12"/>
    <mergeCell ref="P12:Q12"/>
    <mergeCell ref="A13:L14"/>
    <mergeCell ref="M13:R14"/>
    <mergeCell ref="A5:D5"/>
    <mergeCell ref="E5:R5"/>
    <mergeCell ref="A6:L7"/>
    <mergeCell ref="M6:R7"/>
    <mergeCell ref="A8:L9"/>
    <mergeCell ref="M8:R8"/>
    <mergeCell ref="A10:L10"/>
    <mergeCell ref="M10:R10"/>
    <mergeCell ref="A11:L12"/>
    <mergeCell ref="M11:R11"/>
    <mergeCell ref="M9:O9"/>
    <mergeCell ref="P9:Q9"/>
  </mergeCells>
  <phoneticPr fontId="2"/>
  <conditionalFormatting sqref="M6:R7">
    <cfRule type="expression" dxfId="43" priority="3">
      <formula>$M$6&lt;&gt;"選択してください"</formula>
    </cfRule>
  </conditionalFormatting>
  <conditionalFormatting sqref="M10:R10">
    <cfRule type="expression" dxfId="42" priority="2">
      <formula>$M$10&lt;&gt;"選択してください"</formula>
    </cfRule>
  </conditionalFormatting>
  <conditionalFormatting sqref="M13:R14">
    <cfRule type="expression" dxfId="41" priority="1">
      <formula>$M$13&lt;&gt;"選択してください"</formula>
    </cfRule>
  </conditionalFormatting>
  <dataValidations xWindow="379" yWindow="1077" count="6">
    <dataValidation type="list" allowBlank="1" showInputMessage="1" showErrorMessage="1" sqref="S2" xr:uid="{00000000-0002-0000-0E00-000000000000}">
      <formula1>"選択してください,はい（先行技術調査を行った）,いいえ（先行技術調査を行っていない）,対象外"</formula1>
    </dataValidation>
    <dataValidation type="list" allowBlank="1" showInputMessage="1" showErrorMessage="1" sqref="M13:R14" xr:uid="{ECA66B69-5127-4C72-81AF-7CA83B891878}">
      <formula1>"選択してください,特許権を出願予定,実用新案権を出願予定,商標権を出願予定,意匠権を出願予定,予定なし"</formula1>
    </dataValidation>
    <dataValidation allowBlank="1" showInputMessage="1" showErrorMessage="1" prompt="先行技術調査や産業財産権に関して、東京都知的財産総合センターで相談可能です_x000a_（相談窓口　ＴＥＬ：０３－３８３２－３６５６）_x000a_" sqref="E5:R5" xr:uid="{0514A725-29CC-40B1-9806-2DF3C00CB4B6}"/>
    <dataValidation type="list" allowBlank="1" showErrorMessage="1" promptTitle="プルダウンより選択してください" prompt="　出願公開前の出願明細書は、記入及び提出書類として添付不要です。" sqref="M8:R8 M11:R11" xr:uid="{91A6B876-6121-4999-8195-7BBDCE882E1C}">
      <formula1>"選択してください,特許権,実用新案権,意匠権,商標権,なし"</formula1>
    </dataValidation>
    <dataValidation type="list" allowBlank="1" showInputMessage="1" showErrorMessage="1" sqref="M6:R7 M10:R10" xr:uid="{E92D101E-9CB4-472A-893B-6527F950F97A}">
      <formula1>"選択してください,はい,いいえ"</formula1>
    </dataValidation>
    <dataValidation type="list" allowBlank="1" showInputMessage="1" showErrorMessage="1" sqref="M2:R2" xr:uid="{5F2D3677-0C02-49BA-9C5F-69021027D16B}">
      <formula1>"選択してください,はい（先行技術調査を実施した）,いいえ（先行技術調査は実施していない）,対象外"</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R30"/>
  <sheetViews>
    <sheetView showGridLines="0" view="pageBreakPreview" zoomScale="80" zoomScaleNormal="70" zoomScaleSheetLayoutView="80" workbookViewId="0">
      <selection sqref="A1:XFD1048576"/>
    </sheetView>
  </sheetViews>
  <sheetFormatPr defaultRowHeight="18"/>
  <cols>
    <col min="1" max="1" width="5.9140625" style="486" customWidth="1"/>
    <col min="2" max="12" width="8.6640625" style="486"/>
    <col min="13" max="13" width="8.6640625" style="486" customWidth="1"/>
    <col min="14" max="16384" width="8.6640625" style="486"/>
  </cols>
  <sheetData>
    <row r="1" spans="1:18">
      <c r="A1" s="1540" t="s">
        <v>476</v>
      </c>
      <c r="B1" s="1540"/>
      <c r="C1" s="1540"/>
      <c r="D1" s="1540"/>
      <c r="E1" s="1540"/>
      <c r="F1" s="1540"/>
      <c r="G1" s="1540"/>
      <c r="H1" s="1540"/>
      <c r="I1" s="1540"/>
      <c r="J1" s="1540"/>
      <c r="K1" s="1540"/>
      <c r="L1" s="1540"/>
      <c r="M1" s="1540"/>
      <c r="N1" s="1540"/>
      <c r="O1" s="1540"/>
      <c r="P1" s="1540"/>
      <c r="Q1" s="1540"/>
      <c r="R1" s="1540"/>
    </row>
    <row r="2" spans="1:18" ht="71" customHeight="1">
      <c r="A2" s="1541" t="s">
        <v>477</v>
      </c>
      <c r="B2" s="1542"/>
      <c r="C2" s="1542"/>
      <c r="D2" s="1542"/>
      <c r="E2" s="1542"/>
      <c r="F2" s="1542"/>
      <c r="G2" s="1542"/>
      <c r="H2" s="1542"/>
      <c r="I2" s="1542"/>
      <c r="J2" s="1542"/>
      <c r="K2" s="1542"/>
      <c r="L2" s="1542"/>
      <c r="M2" s="1542"/>
      <c r="N2" s="1542"/>
      <c r="O2" s="1542"/>
      <c r="P2" s="1542"/>
      <c r="Q2" s="1542"/>
      <c r="R2" s="1543"/>
    </row>
    <row r="3" spans="1:18" ht="101.5" customHeight="1">
      <c r="A3" s="1564"/>
      <c r="B3" s="1565"/>
      <c r="C3" s="1565"/>
      <c r="D3" s="1565"/>
      <c r="E3" s="1565"/>
      <c r="F3" s="1565"/>
      <c r="G3" s="1565"/>
      <c r="H3" s="1565"/>
      <c r="I3" s="1565"/>
      <c r="J3" s="1565"/>
      <c r="K3" s="1565"/>
      <c r="L3" s="1565"/>
      <c r="M3" s="1565"/>
      <c r="N3" s="1565"/>
      <c r="O3" s="1565"/>
      <c r="P3" s="1565"/>
      <c r="Q3" s="1565"/>
      <c r="R3" s="1566"/>
    </row>
    <row r="4" spans="1:18" ht="35" customHeight="1">
      <c r="A4" s="1544" t="s">
        <v>746</v>
      </c>
      <c r="B4" s="1545"/>
      <c r="C4" s="1545"/>
      <c r="D4" s="1545"/>
      <c r="E4" s="1545"/>
      <c r="F4" s="1545"/>
      <c r="G4" s="1545"/>
      <c r="H4" s="1545"/>
      <c r="I4" s="1545"/>
      <c r="J4" s="1545"/>
      <c r="K4" s="1545"/>
      <c r="L4" s="1545"/>
      <c r="M4" s="1545"/>
      <c r="N4" s="1545"/>
      <c r="O4" s="1545"/>
      <c r="P4" s="1545"/>
      <c r="Q4" s="1545"/>
      <c r="R4" s="1545"/>
    </row>
    <row r="5" spans="1:18" ht="35" customHeight="1">
      <c r="A5" s="1546"/>
      <c r="B5" s="1547"/>
      <c r="C5" s="1547"/>
      <c r="D5" s="1547"/>
      <c r="E5" s="1547"/>
      <c r="F5" s="1547"/>
      <c r="G5" s="1547"/>
      <c r="H5" s="1547"/>
      <c r="I5" s="1547"/>
      <c r="J5" s="1547"/>
      <c r="K5" s="1547"/>
      <c r="L5" s="1547"/>
      <c r="M5" s="1547"/>
      <c r="N5" s="1547"/>
      <c r="O5" s="1547"/>
      <c r="P5" s="1547"/>
      <c r="Q5" s="1547"/>
      <c r="R5" s="1547"/>
    </row>
    <row r="6" spans="1:18" ht="22.5" customHeight="1">
      <c r="A6" s="1548"/>
      <c r="B6" s="1548"/>
      <c r="C6" s="1548"/>
      <c r="D6" s="1548"/>
      <c r="E6" s="1548"/>
      <c r="F6" s="1548"/>
      <c r="G6" s="1548"/>
      <c r="H6" s="1548"/>
      <c r="I6" s="1548"/>
      <c r="J6" s="1548"/>
      <c r="K6" s="1548"/>
      <c r="L6" s="1548"/>
      <c r="M6" s="1548"/>
      <c r="N6" s="1548"/>
      <c r="O6" s="1548"/>
      <c r="P6" s="1548"/>
      <c r="Q6" s="1548"/>
      <c r="R6" s="1548"/>
    </row>
    <row r="7" spans="1:18" ht="30" customHeight="1">
      <c r="A7" s="582" t="s">
        <v>478</v>
      </c>
      <c r="B7" s="1549" t="s">
        <v>479</v>
      </c>
      <c r="C7" s="1550"/>
      <c r="D7" s="1550"/>
      <c r="E7" s="1550"/>
      <c r="F7" s="1550"/>
      <c r="G7" s="1551"/>
      <c r="H7" s="1549" t="s">
        <v>480</v>
      </c>
      <c r="I7" s="1550"/>
      <c r="J7" s="1550"/>
      <c r="K7" s="1551"/>
      <c r="L7" s="1549" t="s">
        <v>481</v>
      </c>
      <c r="M7" s="1550"/>
      <c r="N7" s="1550"/>
      <c r="O7" s="1550"/>
      <c r="P7" s="1550"/>
      <c r="Q7" s="1550"/>
      <c r="R7" s="1551"/>
    </row>
    <row r="8" spans="1:18" ht="35" customHeight="1">
      <c r="A8" s="583">
        <v>1</v>
      </c>
      <c r="B8" s="1567" t="s">
        <v>923</v>
      </c>
      <c r="C8" s="1568"/>
      <c r="D8" s="1568"/>
      <c r="E8" s="1568"/>
      <c r="F8" s="1568"/>
      <c r="G8" s="1569"/>
      <c r="H8" s="1555" t="s">
        <v>924</v>
      </c>
      <c r="I8" s="1556"/>
      <c r="J8" s="1556"/>
      <c r="K8" s="1557"/>
      <c r="L8" s="584" t="s">
        <v>925</v>
      </c>
      <c r="M8" s="585">
        <v>10</v>
      </c>
      <c r="N8" s="586" t="s">
        <v>482</v>
      </c>
      <c r="O8" s="585">
        <v>4</v>
      </c>
      <c r="P8" s="586" t="s">
        <v>483</v>
      </c>
      <c r="Q8" s="585">
        <v>1</v>
      </c>
      <c r="R8" s="587" t="s">
        <v>484</v>
      </c>
    </row>
    <row r="9" spans="1:18" ht="35" customHeight="1">
      <c r="A9" s="583">
        <v>2</v>
      </c>
      <c r="B9" s="1567" t="s">
        <v>926</v>
      </c>
      <c r="C9" s="1568"/>
      <c r="D9" s="1568"/>
      <c r="E9" s="1568"/>
      <c r="F9" s="1568"/>
      <c r="G9" s="1569"/>
      <c r="H9" s="1555" t="s">
        <v>927</v>
      </c>
      <c r="I9" s="1556"/>
      <c r="J9" s="1556"/>
      <c r="K9" s="1557"/>
      <c r="L9" s="584" t="s">
        <v>928</v>
      </c>
      <c r="M9" s="585">
        <v>8</v>
      </c>
      <c r="N9" s="586" t="s">
        <v>482</v>
      </c>
      <c r="O9" s="585">
        <v>5</v>
      </c>
      <c r="P9" s="586" t="s">
        <v>483</v>
      </c>
      <c r="Q9" s="585">
        <v>1</v>
      </c>
      <c r="R9" s="587" t="s">
        <v>484</v>
      </c>
    </row>
    <row r="10" spans="1:18" ht="35" customHeight="1">
      <c r="A10" s="583">
        <v>3</v>
      </c>
      <c r="B10" s="1567" t="s">
        <v>929</v>
      </c>
      <c r="C10" s="1568"/>
      <c r="D10" s="1568"/>
      <c r="E10" s="1568"/>
      <c r="F10" s="1568"/>
      <c r="G10" s="1569"/>
      <c r="H10" s="1555" t="s">
        <v>930</v>
      </c>
      <c r="I10" s="1556"/>
      <c r="J10" s="1556"/>
      <c r="K10" s="1557"/>
      <c r="L10" s="584" t="s">
        <v>928</v>
      </c>
      <c r="M10" s="585">
        <v>9</v>
      </c>
      <c r="N10" s="586" t="s">
        <v>482</v>
      </c>
      <c r="O10" s="585">
        <v>9</v>
      </c>
      <c r="P10" s="586" t="s">
        <v>483</v>
      </c>
      <c r="Q10" s="585">
        <v>1</v>
      </c>
      <c r="R10" s="587" t="s">
        <v>484</v>
      </c>
    </row>
    <row r="11" spans="1:18" ht="35" customHeight="1">
      <c r="A11" s="134">
        <v>4</v>
      </c>
      <c r="B11" s="1558"/>
      <c r="C11" s="1559"/>
      <c r="D11" s="1559"/>
      <c r="E11" s="1559"/>
      <c r="F11" s="1559"/>
      <c r="G11" s="1560"/>
      <c r="H11" s="1552" t="s">
        <v>119</v>
      </c>
      <c r="I11" s="1553"/>
      <c r="J11" s="1553"/>
      <c r="K11" s="1554"/>
      <c r="L11" s="487" t="s">
        <v>750</v>
      </c>
      <c r="M11" s="133"/>
      <c r="N11" s="135" t="s">
        <v>482</v>
      </c>
      <c r="O11" s="133"/>
      <c r="P11" s="135" t="s">
        <v>483</v>
      </c>
      <c r="Q11" s="133"/>
      <c r="R11" s="136" t="s">
        <v>484</v>
      </c>
    </row>
    <row r="12" spans="1:18" ht="35" customHeight="1">
      <c r="A12" s="134">
        <v>5</v>
      </c>
      <c r="B12" s="1558"/>
      <c r="C12" s="1559"/>
      <c r="D12" s="1559"/>
      <c r="E12" s="1559"/>
      <c r="F12" s="1559"/>
      <c r="G12" s="1560"/>
      <c r="H12" s="1552" t="s">
        <v>119</v>
      </c>
      <c r="I12" s="1553"/>
      <c r="J12" s="1553"/>
      <c r="K12" s="1554"/>
      <c r="L12" s="487" t="s">
        <v>750</v>
      </c>
      <c r="M12" s="133"/>
      <c r="N12" s="135" t="s">
        <v>482</v>
      </c>
      <c r="O12" s="133"/>
      <c r="P12" s="135" t="s">
        <v>483</v>
      </c>
      <c r="Q12" s="133"/>
      <c r="R12" s="136" t="s">
        <v>484</v>
      </c>
    </row>
    <row r="13" spans="1:18" ht="35" customHeight="1">
      <c r="A13" s="134">
        <v>6</v>
      </c>
      <c r="B13" s="1558"/>
      <c r="C13" s="1559"/>
      <c r="D13" s="1559"/>
      <c r="E13" s="1559"/>
      <c r="F13" s="1559"/>
      <c r="G13" s="1560"/>
      <c r="H13" s="1552" t="s">
        <v>119</v>
      </c>
      <c r="I13" s="1553"/>
      <c r="J13" s="1553"/>
      <c r="K13" s="1554"/>
      <c r="L13" s="487" t="s">
        <v>750</v>
      </c>
      <c r="M13" s="133"/>
      <c r="N13" s="135" t="s">
        <v>482</v>
      </c>
      <c r="O13" s="133"/>
      <c r="P13" s="135" t="s">
        <v>483</v>
      </c>
      <c r="Q13" s="133"/>
      <c r="R13" s="136" t="s">
        <v>484</v>
      </c>
    </row>
    <row r="14" spans="1:18" ht="35" customHeight="1">
      <c r="A14" s="134">
        <v>7</v>
      </c>
      <c r="B14" s="1558"/>
      <c r="C14" s="1559"/>
      <c r="D14" s="1559"/>
      <c r="E14" s="1559"/>
      <c r="F14" s="1559"/>
      <c r="G14" s="1560"/>
      <c r="H14" s="1552" t="s">
        <v>119</v>
      </c>
      <c r="I14" s="1553"/>
      <c r="J14" s="1553"/>
      <c r="K14" s="1554"/>
      <c r="L14" s="487" t="s">
        <v>750</v>
      </c>
      <c r="M14" s="133"/>
      <c r="N14" s="135" t="s">
        <v>482</v>
      </c>
      <c r="O14" s="133"/>
      <c r="P14" s="135" t="s">
        <v>483</v>
      </c>
      <c r="Q14" s="133"/>
      <c r="R14" s="136" t="s">
        <v>484</v>
      </c>
    </row>
    <row r="15" spans="1:18" ht="35" customHeight="1">
      <c r="A15" s="134">
        <v>8</v>
      </c>
      <c r="B15" s="1558"/>
      <c r="C15" s="1559"/>
      <c r="D15" s="1559"/>
      <c r="E15" s="1559"/>
      <c r="F15" s="1559"/>
      <c r="G15" s="1560"/>
      <c r="H15" s="1552" t="s">
        <v>119</v>
      </c>
      <c r="I15" s="1553"/>
      <c r="J15" s="1553"/>
      <c r="K15" s="1554"/>
      <c r="L15" s="487" t="s">
        <v>750</v>
      </c>
      <c r="M15" s="133"/>
      <c r="N15" s="135" t="s">
        <v>482</v>
      </c>
      <c r="O15" s="133"/>
      <c r="P15" s="135" t="s">
        <v>483</v>
      </c>
      <c r="Q15" s="133"/>
      <c r="R15" s="136" t="s">
        <v>484</v>
      </c>
    </row>
    <row r="16" spans="1:18" ht="35" customHeight="1">
      <c r="A16" s="134">
        <v>9</v>
      </c>
      <c r="B16" s="1558"/>
      <c r="C16" s="1559"/>
      <c r="D16" s="1559"/>
      <c r="E16" s="1559"/>
      <c r="F16" s="1559"/>
      <c r="G16" s="1560"/>
      <c r="H16" s="1552" t="s">
        <v>119</v>
      </c>
      <c r="I16" s="1553"/>
      <c r="J16" s="1553"/>
      <c r="K16" s="1554"/>
      <c r="L16" s="487" t="s">
        <v>750</v>
      </c>
      <c r="M16" s="133"/>
      <c r="N16" s="135" t="s">
        <v>482</v>
      </c>
      <c r="O16" s="133"/>
      <c r="P16" s="135" t="s">
        <v>483</v>
      </c>
      <c r="Q16" s="133"/>
      <c r="R16" s="136" t="s">
        <v>484</v>
      </c>
    </row>
    <row r="17" spans="1:18" ht="35" customHeight="1">
      <c r="A17" s="134">
        <v>10</v>
      </c>
      <c r="B17" s="1558"/>
      <c r="C17" s="1559"/>
      <c r="D17" s="1559"/>
      <c r="E17" s="1559"/>
      <c r="F17" s="1559"/>
      <c r="G17" s="1560"/>
      <c r="H17" s="1552" t="s">
        <v>119</v>
      </c>
      <c r="I17" s="1553"/>
      <c r="J17" s="1553"/>
      <c r="K17" s="1554"/>
      <c r="L17" s="487" t="s">
        <v>750</v>
      </c>
      <c r="M17" s="133"/>
      <c r="N17" s="135" t="s">
        <v>482</v>
      </c>
      <c r="O17" s="133"/>
      <c r="P17" s="135" t="s">
        <v>483</v>
      </c>
      <c r="Q17" s="133"/>
      <c r="R17" s="136" t="s">
        <v>484</v>
      </c>
    </row>
    <row r="18" spans="1:18" ht="35" customHeight="1">
      <c r="A18" s="1563" t="s">
        <v>485</v>
      </c>
      <c r="B18" s="1563"/>
      <c r="C18" s="1563"/>
      <c r="D18" s="1563"/>
      <c r="E18" s="1563"/>
      <c r="F18" s="1563"/>
      <c r="G18" s="1563"/>
      <c r="H18" s="1563"/>
      <c r="I18" s="1563"/>
      <c r="J18" s="1563"/>
      <c r="K18" s="1563"/>
      <c r="L18" s="1563"/>
      <c r="M18" s="1563"/>
      <c r="N18" s="1563"/>
      <c r="O18" s="1563"/>
      <c r="P18" s="1563"/>
      <c r="Q18" s="1563"/>
      <c r="R18" s="1563"/>
    </row>
    <row r="19" spans="1:18" ht="186" customHeight="1">
      <c r="A19" s="1562"/>
      <c r="B19" s="1562"/>
      <c r="C19" s="1562"/>
      <c r="D19" s="1562"/>
      <c r="E19" s="1562"/>
      <c r="F19" s="1562"/>
      <c r="G19" s="1562"/>
      <c r="H19" s="1562"/>
      <c r="I19" s="1562"/>
      <c r="J19" s="1562"/>
      <c r="K19" s="1562"/>
      <c r="L19" s="1562"/>
      <c r="M19" s="1562"/>
      <c r="N19" s="1562"/>
      <c r="O19" s="1562"/>
      <c r="P19" s="1562"/>
      <c r="Q19" s="1562"/>
      <c r="R19" s="1562"/>
    </row>
    <row r="20" spans="1:18" ht="25" customHeight="1">
      <c r="A20" s="1561" t="s">
        <v>486</v>
      </c>
      <c r="B20" s="1561"/>
      <c r="C20" s="1561"/>
      <c r="D20" s="1561"/>
      <c r="E20" s="1561"/>
      <c r="F20" s="1561"/>
      <c r="G20" s="1561"/>
      <c r="H20" s="1561"/>
      <c r="I20" s="1561"/>
      <c r="J20" s="1561"/>
      <c r="K20" s="1561"/>
      <c r="L20" s="1561"/>
      <c r="M20" s="1561"/>
      <c r="N20" s="1561"/>
      <c r="O20" s="1561"/>
      <c r="P20" s="1561"/>
      <c r="Q20" s="1561"/>
      <c r="R20" s="1561"/>
    </row>
    <row r="21" spans="1:18">
      <c r="A21" s="1531"/>
      <c r="B21" s="1532"/>
      <c r="C21" s="1532"/>
      <c r="D21" s="1532"/>
      <c r="E21" s="1532"/>
      <c r="F21" s="1532"/>
      <c r="G21" s="1532"/>
      <c r="H21" s="1532"/>
      <c r="I21" s="1532"/>
      <c r="J21" s="1532"/>
      <c r="K21" s="1532"/>
      <c r="L21" s="1532"/>
      <c r="M21" s="1532"/>
      <c r="N21" s="1532"/>
      <c r="O21" s="1532"/>
      <c r="P21" s="1532"/>
      <c r="Q21" s="1532"/>
      <c r="R21" s="1533"/>
    </row>
    <row r="22" spans="1:18">
      <c r="A22" s="1534"/>
      <c r="B22" s="1535"/>
      <c r="C22" s="1535"/>
      <c r="D22" s="1535"/>
      <c r="E22" s="1535"/>
      <c r="F22" s="1535"/>
      <c r="G22" s="1535"/>
      <c r="H22" s="1535"/>
      <c r="I22" s="1535"/>
      <c r="J22" s="1535"/>
      <c r="K22" s="1535"/>
      <c r="L22" s="1535"/>
      <c r="M22" s="1535"/>
      <c r="N22" s="1535"/>
      <c r="O22" s="1535"/>
      <c r="P22" s="1535"/>
      <c r="Q22" s="1535"/>
      <c r="R22" s="1536"/>
    </row>
    <row r="23" spans="1:18">
      <c r="A23" s="1534"/>
      <c r="B23" s="1535"/>
      <c r="C23" s="1535"/>
      <c r="D23" s="1535"/>
      <c r="E23" s="1535"/>
      <c r="F23" s="1535"/>
      <c r="G23" s="1535"/>
      <c r="H23" s="1535"/>
      <c r="I23" s="1535"/>
      <c r="J23" s="1535"/>
      <c r="K23" s="1535"/>
      <c r="L23" s="1535"/>
      <c r="M23" s="1535"/>
      <c r="N23" s="1535"/>
      <c r="O23" s="1535"/>
      <c r="P23" s="1535"/>
      <c r="Q23" s="1535"/>
      <c r="R23" s="1536"/>
    </row>
    <row r="24" spans="1:18">
      <c r="A24" s="1534"/>
      <c r="B24" s="1535"/>
      <c r="C24" s="1535"/>
      <c r="D24" s="1535"/>
      <c r="E24" s="1535"/>
      <c r="F24" s="1535"/>
      <c r="G24" s="1535"/>
      <c r="H24" s="1535"/>
      <c r="I24" s="1535"/>
      <c r="J24" s="1535"/>
      <c r="K24" s="1535"/>
      <c r="L24" s="1535"/>
      <c r="M24" s="1535"/>
      <c r="N24" s="1535"/>
      <c r="O24" s="1535"/>
      <c r="P24" s="1535"/>
      <c r="Q24" s="1535"/>
      <c r="R24" s="1536"/>
    </row>
    <row r="25" spans="1:18">
      <c r="A25" s="1534"/>
      <c r="B25" s="1535"/>
      <c r="C25" s="1535"/>
      <c r="D25" s="1535"/>
      <c r="E25" s="1535"/>
      <c r="F25" s="1535"/>
      <c r="G25" s="1535"/>
      <c r="H25" s="1535"/>
      <c r="I25" s="1535"/>
      <c r="J25" s="1535"/>
      <c r="K25" s="1535"/>
      <c r="L25" s="1535"/>
      <c r="M25" s="1535"/>
      <c r="N25" s="1535"/>
      <c r="O25" s="1535"/>
      <c r="P25" s="1535"/>
      <c r="Q25" s="1535"/>
      <c r="R25" s="1536"/>
    </row>
    <row r="26" spans="1:18">
      <c r="A26" s="1534"/>
      <c r="B26" s="1535"/>
      <c r="C26" s="1535"/>
      <c r="D26" s="1535"/>
      <c r="E26" s="1535"/>
      <c r="F26" s="1535"/>
      <c r="G26" s="1535"/>
      <c r="H26" s="1535"/>
      <c r="I26" s="1535"/>
      <c r="J26" s="1535"/>
      <c r="K26" s="1535"/>
      <c r="L26" s="1535"/>
      <c r="M26" s="1535"/>
      <c r="N26" s="1535"/>
      <c r="O26" s="1535"/>
      <c r="P26" s="1535"/>
      <c r="Q26" s="1535"/>
      <c r="R26" s="1536"/>
    </row>
    <row r="27" spans="1:18">
      <c r="A27" s="1534"/>
      <c r="B27" s="1535"/>
      <c r="C27" s="1535"/>
      <c r="D27" s="1535"/>
      <c r="E27" s="1535"/>
      <c r="F27" s="1535"/>
      <c r="G27" s="1535"/>
      <c r="H27" s="1535"/>
      <c r="I27" s="1535"/>
      <c r="J27" s="1535"/>
      <c r="K27" s="1535"/>
      <c r="L27" s="1535"/>
      <c r="M27" s="1535"/>
      <c r="N27" s="1535"/>
      <c r="O27" s="1535"/>
      <c r="P27" s="1535"/>
      <c r="Q27" s="1535"/>
      <c r="R27" s="1536"/>
    </row>
    <row r="28" spans="1:18">
      <c r="A28" s="1534"/>
      <c r="B28" s="1535"/>
      <c r="C28" s="1535"/>
      <c r="D28" s="1535"/>
      <c r="E28" s="1535"/>
      <c r="F28" s="1535"/>
      <c r="G28" s="1535"/>
      <c r="H28" s="1535"/>
      <c r="I28" s="1535"/>
      <c r="J28" s="1535"/>
      <c r="K28" s="1535"/>
      <c r="L28" s="1535"/>
      <c r="M28" s="1535"/>
      <c r="N28" s="1535"/>
      <c r="O28" s="1535"/>
      <c r="P28" s="1535"/>
      <c r="Q28" s="1535"/>
      <c r="R28" s="1536"/>
    </row>
    <row r="29" spans="1:18">
      <c r="A29" s="1534"/>
      <c r="B29" s="1535"/>
      <c r="C29" s="1535"/>
      <c r="D29" s="1535"/>
      <c r="E29" s="1535"/>
      <c r="F29" s="1535"/>
      <c r="G29" s="1535"/>
      <c r="H29" s="1535"/>
      <c r="I29" s="1535"/>
      <c r="J29" s="1535"/>
      <c r="K29" s="1535"/>
      <c r="L29" s="1535"/>
      <c r="M29" s="1535"/>
      <c r="N29" s="1535"/>
      <c r="O29" s="1535"/>
      <c r="P29" s="1535"/>
      <c r="Q29" s="1535"/>
      <c r="R29" s="1536"/>
    </row>
    <row r="30" spans="1:18">
      <c r="A30" s="1537"/>
      <c r="B30" s="1538"/>
      <c r="C30" s="1538"/>
      <c r="D30" s="1538"/>
      <c r="E30" s="1538"/>
      <c r="F30" s="1538"/>
      <c r="G30" s="1538"/>
      <c r="H30" s="1538"/>
      <c r="I30" s="1538"/>
      <c r="J30" s="1538"/>
      <c r="K30" s="1538"/>
      <c r="L30" s="1538"/>
      <c r="M30" s="1538"/>
      <c r="N30" s="1538"/>
      <c r="O30" s="1538"/>
      <c r="P30" s="1538"/>
      <c r="Q30" s="1538"/>
      <c r="R30" s="1539"/>
    </row>
  </sheetData>
  <sheetProtection algorithmName="SHA-512" hashValue="fF3fxpwl94iWdrrFw10N5z1w9sH9RtlWfVtmonKcLEoVf+TH+yYdkgHMXMvQrMEAT3M87RbKqfm4pva/JMzxUQ==" saltValue="73Sh72h8FbmwtxHIMxz8XA==" spinCount="100000" sheet="1" objects="1" scenarios="1" selectLockedCells="1" selectUnlockedCells="1"/>
  <mergeCells count="31">
    <mergeCell ref="A3:R3"/>
    <mergeCell ref="B8:G8"/>
    <mergeCell ref="B9:G9"/>
    <mergeCell ref="B10:G10"/>
    <mergeCell ref="B11:G11"/>
    <mergeCell ref="H12:K12"/>
    <mergeCell ref="B15:G15"/>
    <mergeCell ref="A20:R20"/>
    <mergeCell ref="A19:R19"/>
    <mergeCell ref="A18:R18"/>
    <mergeCell ref="B16:G16"/>
    <mergeCell ref="B17:G17"/>
    <mergeCell ref="B12:G12"/>
    <mergeCell ref="B13:G13"/>
    <mergeCell ref="B14:G14"/>
    <mergeCell ref="A21:R30"/>
    <mergeCell ref="A1:R1"/>
    <mergeCell ref="A2:R2"/>
    <mergeCell ref="A4:R6"/>
    <mergeCell ref="B7:G7"/>
    <mergeCell ref="H7:K7"/>
    <mergeCell ref="L7:R7"/>
    <mergeCell ref="H13:K13"/>
    <mergeCell ref="H14:K14"/>
    <mergeCell ref="H15:K15"/>
    <mergeCell ref="H16:K16"/>
    <mergeCell ref="H17:K17"/>
    <mergeCell ref="H8:K8"/>
    <mergeCell ref="H9:K9"/>
    <mergeCell ref="H10:K10"/>
    <mergeCell ref="H11:K11"/>
  </mergeCells>
  <phoneticPr fontId="2"/>
  <dataValidations count="2">
    <dataValidation type="list" allowBlank="1" showInputMessage="1" showErrorMessage="1" sqref="H8:K17" xr:uid="{00000000-0002-0000-0F00-000000000000}">
      <formula1>"選択してください,①取得済み,②開発・改良フェーズの期間中に取得又は申請・届出が必要,③設備投資・事業環境整備フェーズの期間中に取得又は申請・届出が必要,④助成事業完了後に取得又は申請・届出を行う予定"</formula1>
    </dataValidation>
    <dataValidation type="list" allowBlank="1" showInputMessage="1" showErrorMessage="1" sqref="L8:L17" xr:uid="{00000000-0002-0000-0F00-000001000000}">
      <formula1>"元号を選択,昭和,平成,令和"</formula1>
    </dataValidation>
  </dataValidations>
  <printOptions horizontalCentered="1" verticalCentered="1"/>
  <pageMargins left="0.23622047244094491" right="0.23622047244094491" top="0.74803149606299213" bottom="0.74803149606299213" header="0.31496062992125984" footer="0.31496062992125984"/>
  <pageSetup paperSize="8" scale="86"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F53"/>
  <sheetViews>
    <sheetView showGridLines="0" view="pageBreakPreview" zoomScale="80" zoomScaleNormal="100" zoomScaleSheetLayoutView="80" workbookViewId="0">
      <selection activeCell="BK20" sqref="A1:XFD1048576"/>
    </sheetView>
  </sheetViews>
  <sheetFormatPr defaultColWidth="1.9140625" defaultRowHeight="16.5"/>
  <cols>
    <col min="1" max="1" width="1.5" style="142" customWidth="1"/>
    <col min="2" max="2" width="4.5" style="142" customWidth="1"/>
    <col min="3" max="3" width="27.58203125" style="142" customWidth="1"/>
    <col min="4" max="7" width="18.83203125" style="142" customWidth="1"/>
    <col min="8" max="8" width="1.25" style="142" customWidth="1"/>
    <col min="9" max="9" width="8.1640625" style="142" customWidth="1"/>
    <col min="10" max="10" width="12.25" style="142" customWidth="1"/>
    <col min="11" max="11" width="3.4140625" style="142" customWidth="1"/>
    <col min="12" max="15" width="3.1640625" style="142" customWidth="1"/>
    <col min="16" max="17" width="3.1640625" style="173" customWidth="1"/>
    <col min="18" max="18" width="5" style="173" customWidth="1"/>
    <col min="19" max="22" width="5" style="143" customWidth="1"/>
    <col min="23" max="26" width="3" style="143" customWidth="1"/>
    <col min="27" max="36" width="2.5" style="143" customWidth="1"/>
    <col min="37" max="16384" width="1.9140625" style="143"/>
  </cols>
  <sheetData>
    <row r="1" spans="1:32">
      <c r="A1" s="138" t="s">
        <v>487</v>
      </c>
      <c r="B1" s="139"/>
      <c r="C1" s="140"/>
      <c r="D1" s="141"/>
      <c r="E1" s="141"/>
      <c r="F1" s="141"/>
      <c r="G1" s="141"/>
      <c r="I1" s="1594"/>
      <c r="J1" s="1594"/>
      <c r="K1" s="1594"/>
      <c r="L1" s="1594"/>
      <c r="M1" s="1594"/>
      <c r="N1" s="1594"/>
      <c r="O1" s="1594"/>
      <c r="P1" s="1594"/>
      <c r="Q1" s="1594"/>
      <c r="R1" s="1594"/>
      <c r="S1" s="1594"/>
      <c r="T1" s="1594"/>
    </row>
    <row r="2" spans="1:32">
      <c r="A2" s="140" t="s">
        <v>196</v>
      </c>
      <c r="B2" s="141"/>
      <c r="C2" s="141"/>
      <c r="D2" s="141"/>
      <c r="E2" s="141"/>
      <c r="F2" s="455"/>
      <c r="G2" s="144" t="s">
        <v>488</v>
      </c>
      <c r="I2" s="1594"/>
      <c r="J2" s="1594"/>
      <c r="K2" s="1594"/>
      <c r="L2" s="1594"/>
      <c r="M2" s="1594"/>
      <c r="N2" s="1594"/>
      <c r="O2" s="1594"/>
      <c r="P2" s="1594"/>
      <c r="Q2" s="1594"/>
      <c r="R2" s="1594"/>
      <c r="S2" s="1594"/>
      <c r="T2" s="1594"/>
    </row>
    <row r="3" spans="1:32">
      <c r="A3" s="145"/>
      <c r="B3" s="1597" t="s">
        <v>197</v>
      </c>
      <c r="C3" s="1598"/>
      <c r="D3" s="146" t="s">
        <v>310</v>
      </c>
      <c r="E3" s="146" t="s">
        <v>489</v>
      </c>
      <c r="F3" s="146" t="s">
        <v>311</v>
      </c>
      <c r="G3" s="1595" t="s">
        <v>490</v>
      </c>
      <c r="H3" s="143"/>
      <c r="I3" s="147"/>
      <c r="J3" s="147"/>
      <c r="K3" s="147"/>
      <c r="L3" s="147"/>
      <c r="M3" s="147"/>
      <c r="N3" s="147"/>
      <c r="O3" s="147"/>
      <c r="P3" s="147"/>
      <c r="Q3" s="147"/>
      <c r="R3" s="147"/>
      <c r="S3" s="147"/>
      <c r="T3" s="147"/>
      <c r="U3" s="147"/>
      <c r="V3" s="147"/>
      <c r="W3" s="147"/>
    </row>
    <row r="4" spans="1:32">
      <c r="A4" s="145"/>
      <c r="B4" s="1599"/>
      <c r="C4" s="1600"/>
      <c r="D4" s="148" t="s">
        <v>491</v>
      </c>
      <c r="E4" s="149" t="s">
        <v>492</v>
      </c>
      <c r="F4" s="149" t="s">
        <v>493</v>
      </c>
      <c r="G4" s="1596"/>
      <c r="H4" s="143"/>
      <c r="I4" s="147"/>
      <c r="J4" s="147"/>
      <c r="K4" s="147"/>
      <c r="L4" s="147"/>
      <c r="M4" s="147"/>
      <c r="N4" s="147"/>
      <c r="O4" s="147"/>
      <c r="P4" s="147"/>
      <c r="Q4" s="147"/>
      <c r="R4" s="147"/>
      <c r="S4" s="147"/>
      <c r="T4" s="147"/>
      <c r="U4" s="147"/>
      <c r="V4" s="147"/>
      <c r="W4" s="147"/>
    </row>
    <row r="5" spans="1:32">
      <c r="A5" s="145"/>
      <c r="B5" s="1570" t="s">
        <v>494</v>
      </c>
      <c r="C5" s="1570"/>
      <c r="D5" s="1570"/>
      <c r="E5" s="1570"/>
      <c r="F5" s="1570"/>
      <c r="G5" s="1570"/>
      <c r="H5" s="143"/>
      <c r="I5" s="143"/>
      <c r="J5" s="150"/>
      <c r="K5" s="143"/>
      <c r="L5" s="143"/>
      <c r="M5" s="143"/>
      <c r="N5" s="143"/>
      <c r="O5" s="143"/>
      <c r="P5" s="143"/>
      <c r="Q5" s="143"/>
      <c r="R5" s="143"/>
    </row>
    <row r="6" spans="1:32">
      <c r="A6" s="145"/>
      <c r="B6" s="151"/>
      <c r="C6" s="152" t="s">
        <v>495</v>
      </c>
      <c r="D6" s="153"/>
      <c r="E6" s="153"/>
      <c r="F6" s="153"/>
      <c r="G6" s="154"/>
      <c r="H6" s="143"/>
      <c r="I6" s="143"/>
      <c r="J6" s="155" t="s">
        <v>496</v>
      </c>
      <c r="K6" s="143"/>
      <c r="L6" s="143"/>
      <c r="M6" s="143"/>
      <c r="N6" s="143"/>
      <c r="O6" s="143"/>
      <c r="P6" s="143"/>
      <c r="Q6" s="143"/>
      <c r="R6" s="143"/>
    </row>
    <row r="7" spans="1:32" ht="18" customHeight="1">
      <c r="A7" s="141"/>
      <c r="B7" s="1571" t="s">
        <v>497</v>
      </c>
      <c r="C7" s="156" t="s">
        <v>305</v>
      </c>
      <c r="D7" s="210">
        <f>'3-(1).原材料・副資材費'!I26</f>
        <v>434500</v>
      </c>
      <c r="E7" s="210">
        <f>'3-(1).原材料・副資材費'!H26</f>
        <v>395000</v>
      </c>
      <c r="F7" s="204">
        <f t="shared" ref="F7:F13" si="0">ROUNDDOWN(E7*2/3,-3)-J7</f>
        <v>263000</v>
      </c>
      <c r="G7" s="228"/>
      <c r="I7" s="157" t="s">
        <v>198</v>
      </c>
      <c r="J7" s="158"/>
      <c r="K7" s="486"/>
      <c r="L7" s="486"/>
      <c r="M7" s="486"/>
      <c r="N7" s="486"/>
      <c r="O7" s="486"/>
      <c r="P7" s="486"/>
      <c r="Q7" s="486"/>
      <c r="R7" s="486"/>
      <c r="U7" s="454"/>
      <c r="V7" s="454"/>
      <c r="W7" s="454"/>
      <c r="X7" s="454"/>
      <c r="Y7" s="454"/>
      <c r="Z7" s="454"/>
      <c r="AA7" s="454"/>
      <c r="AB7" s="454"/>
      <c r="AC7" s="454"/>
      <c r="AD7" s="454"/>
      <c r="AE7" s="454"/>
      <c r="AF7" s="454"/>
    </row>
    <row r="8" spans="1:32" ht="18">
      <c r="A8" s="141"/>
      <c r="B8" s="1572"/>
      <c r="C8" s="159" t="s">
        <v>498</v>
      </c>
      <c r="D8" s="211">
        <f>'3-(2).機械装置・工具器具備品費'!J25</f>
        <v>2255000</v>
      </c>
      <c r="E8" s="211">
        <f>'3-(2).機械装置・工具器具備品費'!I25</f>
        <v>2050000</v>
      </c>
      <c r="F8" s="205">
        <f t="shared" si="0"/>
        <v>1282000</v>
      </c>
      <c r="G8" s="229"/>
      <c r="I8" s="157" t="s">
        <v>199</v>
      </c>
      <c r="J8" s="682">
        <v>84000</v>
      </c>
      <c r="K8" s="486"/>
      <c r="L8" s="486"/>
      <c r="M8" s="486"/>
      <c r="N8" s="486"/>
      <c r="O8" s="486"/>
      <c r="P8" s="486"/>
      <c r="Q8" s="486"/>
      <c r="R8" s="486"/>
      <c r="U8" s="454"/>
      <c r="V8" s="454"/>
      <c r="W8" s="454"/>
      <c r="X8" s="454"/>
      <c r="Y8" s="454"/>
      <c r="Z8" s="454"/>
      <c r="AA8" s="454"/>
      <c r="AB8" s="454"/>
      <c r="AC8" s="454"/>
      <c r="AD8" s="454"/>
      <c r="AE8" s="454"/>
      <c r="AF8" s="454"/>
    </row>
    <row r="9" spans="1:32" ht="18">
      <c r="A9" s="141"/>
      <c r="B9" s="1572"/>
      <c r="C9" s="159" t="s">
        <v>306</v>
      </c>
      <c r="D9" s="211">
        <f>'3-(3).委託・外注費'!G24</f>
        <v>1045000</v>
      </c>
      <c r="E9" s="211">
        <f>'3-(3).委託・外注費'!F24</f>
        <v>950000</v>
      </c>
      <c r="F9" s="206">
        <f t="shared" si="0"/>
        <v>633000</v>
      </c>
      <c r="G9" s="229"/>
      <c r="I9" s="157" t="s">
        <v>200</v>
      </c>
      <c r="J9" s="158"/>
      <c r="K9" s="486"/>
      <c r="L9" s="486"/>
      <c r="M9" s="486"/>
      <c r="N9" s="486"/>
      <c r="O9" s="486"/>
      <c r="P9" s="486"/>
      <c r="Q9" s="486"/>
      <c r="R9" s="486"/>
      <c r="U9" s="454"/>
      <c r="V9" s="454"/>
      <c r="W9" s="454"/>
      <c r="X9" s="454"/>
      <c r="Y9" s="454"/>
      <c r="Z9" s="454"/>
      <c r="AA9" s="454"/>
      <c r="AB9" s="454"/>
      <c r="AC9" s="454"/>
      <c r="AD9" s="454"/>
      <c r="AE9" s="454"/>
      <c r="AF9" s="454"/>
    </row>
    <row r="10" spans="1:32">
      <c r="A10" s="145"/>
      <c r="B10" s="1572"/>
      <c r="C10" s="159" t="s">
        <v>307</v>
      </c>
      <c r="D10" s="211">
        <f>'3-(4).産業財産権出願・導入費'!H15</f>
        <v>660000</v>
      </c>
      <c r="E10" s="211">
        <f>'3-(4).産業財産権出願・導入費'!G15</f>
        <v>600000</v>
      </c>
      <c r="F10" s="207">
        <f t="shared" si="0"/>
        <v>400000</v>
      </c>
      <c r="G10" s="229"/>
      <c r="H10" s="143"/>
      <c r="I10" s="157" t="s">
        <v>201</v>
      </c>
      <c r="J10" s="158"/>
      <c r="K10" s="143"/>
      <c r="L10" s="143"/>
      <c r="M10" s="143"/>
      <c r="N10" s="143"/>
      <c r="O10" s="143"/>
      <c r="P10" s="143"/>
      <c r="Q10" s="143"/>
      <c r="R10" s="143"/>
    </row>
    <row r="11" spans="1:32">
      <c r="A11" s="145"/>
      <c r="B11" s="1572"/>
      <c r="C11" s="160" t="s">
        <v>308</v>
      </c>
      <c r="D11" s="212">
        <f>'3-(5).専門家指導費'!I16</f>
        <v>330000</v>
      </c>
      <c r="E11" s="212">
        <f>'3-(5).専門家指導費'!H16</f>
        <v>300000</v>
      </c>
      <c r="F11" s="207">
        <f t="shared" si="0"/>
        <v>200000</v>
      </c>
      <c r="G11" s="224"/>
      <c r="H11" s="143"/>
      <c r="I11" s="157" t="s">
        <v>202</v>
      </c>
      <c r="J11" s="158"/>
      <c r="K11" s="143"/>
      <c r="L11" s="143"/>
      <c r="M11" s="143"/>
      <c r="N11" s="143"/>
      <c r="O11" s="143"/>
      <c r="P11" s="143"/>
      <c r="Q11" s="143"/>
      <c r="R11" s="143"/>
    </row>
    <row r="12" spans="1:32">
      <c r="A12" s="145"/>
      <c r="B12" s="1572"/>
      <c r="C12" s="160" t="s">
        <v>309</v>
      </c>
      <c r="D12" s="212">
        <f>'3-(6).直接人件費'!I21</f>
        <v>4054800</v>
      </c>
      <c r="E12" s="212">
        <f>'3-(6).直接人件費'!J21</f>
        <v>4054800</v>
      </c>
      <c r="F12" s="207">
        <f t="shared" si="0"/>
        <v>2703000</v>
      </c>
      <c r="G12" s="224"/>
      <c r="H12" s="143"/>
      <c r="I12" s="157" t="s">
        <v>203</v>
      </c>
      <c r="J12" s="158"/>
      <c r="K12" s="143"/>
      <c r="L12" s="143"/>
      <c r="M12" s="143"/>
      <c r="N12" s="143"/>
      <c r="O12" s="143"/>
      <c r="P12" s="143"/>
      <c r="Q12" s="143"/>
      <c r="R12" s="143"/>
    </row>
    <row r="13" spans="1:32">
      <c r="A13" s="145"/>
      <c r="B13" s="1573"/>
      <c r="C13" s="160" t="s">
        <v>499</v>
      </c>
      <c r="D13" s="212">
        <f>'3-(7).規格認証・登録費'!G27</f>
        <v>495000</v>
      </c>
      <c r="E13" s="212">
        <f>'3-(7).規格認証・登録費'!F27</f>
        <v>450000</v>
      </c>
      <c r="F13" s="207">
        <f t="shared" si="0"/>
        <v>300000</v>
      </c>
      <c r="G13" s="224"/>
      <c r="H13" s="143"/>
      <c r="I13" s="157" t="s">
        <v>204</v>
      </c>
      <c r="J13" s="158"/>
      <c r="K13" s="143"/>
      <c r="L13" s="143"/>
      <c r="M13" s="143"/>
      <c r="N13" s="143"/>
      <c r="O13" s="143"/>
      <c r="P13" s="143"/>
      <c r="Q13" s="143"/>
      <c r="R13" s="143"/>
    </row>
    <row r="14" spans="1:32">
      <c r="A14" s="145"/>
      <c r="B14" s="161"/>
      <c r="C14" s="152" t="s">
        <v>500</v>
      </c>
      <c r="D14" s="162"/>
      <c r="E14" s="162"/>
      <c r="F14" s="162"/>
      <c r="G14" s="163"/>
      <c r="H14" s="143"/>
      <c r="I14" s="157"/>
      <c r="J14" s="488"/>
      <c r="K14" s="143"/>
      <c r="L14" s="143"/>
      <c r="M14" s="143"/>
      <c r="N14" s="143"/>
      <c r="O14" s="143"/>
      <c r="P14" s="143"/>
      <c r="Q14" s="143"/>
      <c r="R14" s="143"/>
    </row>
    <row r="15" spans="1:32">
      <c r="A15" s="145"/>
      <c r="B15" s="1571" t="s">
        <v>501</v>
      </c>
      <c r="C15" s="164" t="s">
        <v>502</v>
      </c>
      <c r="D15" s="213">
        <f>'3-(8).展示会等参加費'!K11</f>
        <v>708400</v>
      </c>
      <c r="E15" s="213">
        <f>'3-(8).展示会等参加費'!J11</f>
        <v>644000</v>
      </c>
      <c r="F15" s="207">
        <f>ROUNDDOWN(E15*2/3,-3)-J15</f>
        <v>429000</v>
      </c>
      <c r="G15" s="227"/>
      <c r="H15" s="143"/>
      <c r="I15" s="157" t="s">
        <v>503</v>
      </c>
      <c r="J15" s="158"/>
      <c r="K15" s="143"/>
      <c r="L15" s="143"/>
      <c r="M15" s="143"/>
      <c r="N15" s="143"/>
      <c r="O15" s="143"/>
      <c r="P15" s="143"/>
      <c r="Q15" s="143"/>
      <c r="R15" s="143"/>
    </row>
    <row r="16" spans="1:32">
      <c r="A16" s="145"/>
      <c r="B16" s="1573"/>
      <c r="C16" s="160" t="s">
        <v>504</v>
      </c>
      <c r="D16" s="212">
        <f>'3-(9).広告宣伝費'!J12</f>
        <v>316250</v>
      </c>
      <c r="E16" s="212">
        <f>'3-(9).広告宣伝費'!I12</f>
        <v>287500</v>
      </c>
      <c r="F16" s="207">
        <f>ROUNDDOWN(E16*2/3,-3)-J16</f>
        <v>191000</v>
      </c>
      <c r="G16" s="226"/>
      <c r="H16" s="143"/>
      <c r="I16" s="157" t="s">
        <v>505</v>
      </c>
      <c r="J16" s="158"/>
      <c r="K16" s="143"/>
      <c r="L16" s="143"/>
      <c r="M16" s="143"/>
      <c r="N16" s="143"/>
      <c r="O16" s="143"/>
      <c r="P16" s="143"/>
      <c r="Q16" s="143"/>
      <c r="R16" s="143"/>
    </row>
    <row r="17" spans="1:18">
      <c r="A17" s="145"/>
      <c r="B17" s="1579" t="s">
        <v>506</v>
      </c>
      <c r="C17" s="1580"/>
      <c r="D17" s="216">
        <f>SUM(D7:D13,D15:D16)</f>
        <v>10298950</v>
      </c>
      <c r="E17" s="216">
        <f>SUM(E7:E13,E15:E16)</f>
        <v>9731300</v>
      </c>
      <c r="F17" s="216">
        <f>SUM(F7:F13,F15:F16)</f>
        <v>6401000</v>
      </c>
      <c r="G17" s="165"/>
      <c r="H17" s="143"/>
      <c r="I17" s="157"/>
      <c r="J17" s="489"/>
      <c r="K17" s="143"/>
      <c r="L17" s="143"/>
      <c r="M17" s="143"/>
      <c r="N17" s="143"/>
      <c r="O17" s="143"/>
      <c r="P17" s="143"/>
      <c r="Q17" s="143"/>
      <c r="R17" s="143"/>
    </row>
    <row r="18" spans="1:18">
      <c r="A18" s="145"/>
      <c r="B18" s="1570" t="s">
        <v>507</v>
      </c>
      <c r="C18" s="1570"/>
      <c r="D18" s="1570"/>
      <c r="E18" s="1570"/>
      <c r="F18" s="1570"/>
      <c r="G18" s="1570"/>
      <c r="H18" s="143"/>
      <c r="I18" s="157"/>
      <c r="J18" s="166"/>
      <c r="K18" s="143"/>
      <c r="L18" s="143"/>
      <c r="M18" s="143"/>
      <c r="N18" s="143"/>
      <c r="O18" s="143"/>
      <c r="P18" s="143"/>
      <c r="Q18" s="143"/>
      <c r="R18" s="143"/>
    </row>
    <row r="19" spans="1:18">
      <c r="A19" s="145"/>
      <c r="B19" s="167"/>
      <c r="C19" s="152" t="s">
        <v>508</v>
      </c>
      <c r="D19" s="168"/>
      <c r="E19" s="168"/>
      <c r="F19" s="168"/>
      <c r="G19" s="169"/>
      <c r="H19" s="143"/>
      <c r="I19" s="157"/>
      <c r="J19" s="166"/>
      <c r="K19" s="143"/>
      <c r="L19" s="143"/>
      <c r="M19" s="143"/>
      <c r="N19" s="143"/>
      <c r="O19" s="143"/>
      <c r="P19" s="143"/>
      <c r="Q19" s="143"/>
      <c r="R19" s="143"/>
    </row>
    <row r="20" spans="1:18">
      <c r="A20" s="145"/>
      <c r="B20" s="1571" t="s">
        <v>509</v>
      </c>
      <c r="C20" s="156" t="s">
        <v>510</v>
      </c>
      <c r="D20" s="214">
        <f>'3-(10).機械装置・工具器具備品費'!J25</f>
        <v>495000</v>
      </c>
      <c r="E20" s="214">
        <f>'3-(10).機械装置・工具器具備品費'!I25</f>
        <v>450000</v>
      </c>
      <c r="F20" s="204">
        <f>ROUNDDOWN(E20*2/3,-3)-J20</f>
        <v>300000</v>
      </c>
      <c r="G20" s="225"/>
      <c r="H20" s="143"/>
      <c r="I20" s="157" t="s">
        <v>511</v>
      </c>
      <c r="J20" s="158"/>
      <c r="K20" s="143"/>
      <c r="L20" s="143"/>
      <c r="M20" s="143"/>
      <c r="N20" s="143"/>
      <c r="O20" s="143"/>
      <c r="P20" s="143"/>
      <c r="Q20" s="143"/>
      <c r="R20" s="143"/>
    </row>
    <row r="21" spans="1:18">
      <c r="A21" s="145"/>
      <c r="B21" s="1572"/>
      <c r="C21" s="160" t="s">
        <v>512</v>
      </c>
      <c r="D21" s="212">
        <f>'3-(11).店舗新装・改装工事費'!G24</f>
        <v>550000</v>
      </c>
      <c r="E21" s="212">
        <f>'3-(11).店舗新装・改装工事費'!F24</f>
        <v>500000</v>
      </c>
      <c r="F21" s="208">
        <f>ROUNDDOWN(E21*2/3,-3)-J21</f>
        <v>333000</v>
      </c>
      <c r="G21" s="224"/>
      <c r="H21" s="143"/>
      <c r="I21" s="157" t="s">
        <v>513</v>
      </c>
      <c r="J21" s="158"/>
      <c r="K21" s="143"/>
      <c r="L21" s="143"/>
      <c r="M21" s="143"/>
      <c r="N21" s="143"/>
      <c r="O21" s="143"/>
      <c r="P21" s="143"/>
      <c r="Q21" s="143"/>
      <c r="R21" s="143"/>
    </row>
    <row r="22" spans="1:18">
      <c r="A22" s="145"/>
      <c r="B22" s="1572"/>
      <c r="C22" s="160" t="s">
        <v>514</v>
      </c>
      <c r="D22" s="212">
        <f>'3-(12).店舗賃借料'!G8</f>
        <v>165000</v>
      </c>
      <c r="E22" s="212">
        <f>'3-(12).店舗賃借料'!F8</f>
        <v>150000</v>
      </c>
      <c r="F22" s="208">
        <f>ROUNDDOWN(E22*2/3,-3)-J22</f>
        <v>100000</v>
      </c>
      <c r="G22" s="224"/>
      <c r="H22" s="143"/>
      <c r="I22" s="157" t="s">
        <v>515</v>
      </c>
      <c r="J22" s="158"/>
      <c r="K22" s="143"/>
      <c r="L22" s="143"/>
      <c r="M22" s="143"/>
      <c r="N22" s="143"/>
      <c r="O22" s="143"/>
      <c r="P22" s="143"/>
      <c r="Q22" s="143"/>
      <c r="R22" s="143"/>
    </row>
    <row r="23" spans="1:18">
      <c r="A23" s="145"/>
      <c r="B23" s="1573"/>
      <c r="C23" s="170" t="s">
        <v>516</v>
      </c>
      <c r="D23" s="215">
        <f>'3-(13).委託・外注費'!G23</f>
        <v>605000</v>
      </c>
      <c r="E23" s="215">
        <f>'3-(13).委託・外注費'!F23</f>
        <v>550000</v>
      </c>
      <c r="F23" s="209">
        <f>ROUNDDOWN(E23*2/3,-3)-J23</f>
        <v>366000</v>
      </c>
      <c r="G23" s="223"/>
      <c r="H23" s="143"/>
      <c r="I23" s="157" t="s">
        <v>517</v>
      </c>
      <c r="J23" s="158"/>
      <c r="K23" s="143"/>
      <c r="L23" s="143"/>
      <c r="M23" s="143"/>
      <c r="N23" s="171"/>
      <c r="O23" s="143"/>
      <c r="P23" s="143"/>
      <c r="Q23" s="143"/>
      <c r="R23" s="143"/>
    </row>
    <row r="24" spans="1:18">
      <c r="A24" s="455"/>
      <c r="B24" s="1574" t="s">
        <v>518</v>
      </c>
      <c r="C24" s="1575"/>
      <c r="D24" s="217">
        <f>SUM(D20:D23)</f>
        <v>1815000</v>
      </c>
      <c r="E24" s="217">
        <f>SUM(E20:E23)</f>
        <v>1650000</v>
      </c>
      <c r="F24" s="217">
        <f>SUM(F20:F23)</f>
        <v>1099000</v>
      </c>
      <c r="G24" s="172"/>
      <c r="Q24" s="143"/>
      <c r="R24" s="143"/>
    </row>
    <row r="25" spans="1:18">
      <c r="A25" s="455"/>
      <c r="B25" s="1570" t="s">
        <v>519</v>
      </c>
      <c r="C25" s="1570"/>
      <c r="D25" s="1570"/>
      <c r="E25" s="1570"/>
      <c r="F25" s="1570"/>
      <c r="G25" s="1570"/>
      <c r="Q25" s="143"/>
      <c r="R25" s="143"/>
    </row>
    <row r="26" spans="1:18">
      <c r="A26" s="455"/>
      <c r="B26" s="1579" t="s">
        <v>205</v>
      </c>
      <c r="C26" s="1580"/>
      <c r="D26" s="219">
        <f>'3-(14).その他'!J9</f>
        <v>55000</v>
      </c>
      <c r="E26" s="174"/>
      <c r="F26" s="174"/>
      <c r="G26" s="175"/>
      <c r="Q26" s="143"/>
      <c r="R26" s="143"/>
    </row>
    <row r="27" spans="1:18">
      <c r="A27" s="455"/>
      <c r="B27" s="176"/>
      <c r="C27" s="177"/>
      <c r="D27" s="178"/>
      <c r="E27" s="178"/>
      <c r="F27" s="179"/>
      <c r="G27" s="180"/>
      <c r="Q27" s="143"/>
      <c r="R27" s="143"/>
    </row>
    <row r="28" spans="1:18" ht="18.5" customHeight="1" thickBot="1">
      <c r="A28" s="455"/>
      <c r="B28" s="1581" t="s">
        <v>520</v>
      </c>
      <c r="C28" s="1582"/>
      <c r="D28" s="1582"/>
      <c r="E28" s="1582"/>
      <c r="F28" s="1582"/>
      <c r="G28" s="1583"/>
      <c r="J28" s="142" t="s">
        <v>521</v>
      </c>
      <c r="Q28" s="143"/>
      <c r="R28" s="143"/>
    </row>
    <row r="29" spans="1:18" ht="17.5" thickTop="1" thickBot="1">
      <c r="A29" s="455"/>
      <c r="B29" s="1584" t="s">
        <v>522</v>
      </c>
      <c r="C29" s="1585"/>
      <c r="D29" s="218">
        <f>D17+D24+D26</f>
        <v>12168950</v>
      </c>
      <c r="E29" s="218">
        <f>SUM(E17,E24)</f>
        <v>11381300</v>
      </c>
      <c r="F29" s="218">
        <f>SUM(F17,F24)</f>
        <v>7500000</v>
      </c>
      <c r="G29" s="181"/>
      <c r="J29" s="220">
        <f>SUM(F7:F13,F15:F16,F20:F23)</f>
        <v>7500000</v>
      </c>
      <c r="K29" s="142" t="s">
        <v>523</v>
      </c>
      <c r="Q29" s="143"/>
      <c r="R29" s="143"/>
    </row>
    <row r="30" spans="1:18" ht="17" thickTop="1">
      <c r="A30" s="455"/>
      <c r="B30" s="455"/>
      <c r="C30" s="182"/>
      <c r="D30" s="183" t="str">
        <f>IF($D$29=$D$37,"","↑修正してください（資金調達額と一致させてください）")</f>
        <v/>
      </c>
      <c r="E30" s="490"/>
      <c r="F30" s="490"/>
      <c r="G30" s="461"/>
      <c r="Q30" s="143"/>
      <c r="R30" s="143"/>
    </row>
    <row r="31" spans="1:18">
      <c r="A31" s="145"/>
      <c r="B31" s="140" t="s">
        <v>206</v>
      </c>
      <c r="C31" s="141"/>
      <c r="D31" s="141"/>
      <c r="E31" s="141"/>
      <c r="F31" s="141"/>
      <c r="G31" s="141"/>
    </row>
    <row r="32" spans="1:18" s="185" customFormat="1" ht="17" thickBot="1">
      <c r="A32" s="459"/>
      <c r="B32" s="1586" t="s">
        <v>207</v>
      </c>
      <c r="C32" s="1587"/>
      <c r="D32" s="456" t="s">
        <v>208</v>
      </c>
      <c r="E32" s="456" t="s">
        <v>209</v>
      </c>
      <c r="F32" s="456" t="s">
        <v>210</v>
      </c>
      <c r="G32" s="456" t="s">
        <v>211</v>
      </c>
      <c r="H32" s="184"/>
      <c r="I32" s="184"/>
      <c r="J32" s="184" t="s">
        <v>524</v>
      </c>
      <c r="L32" s="184"/>
      <c r="M32" s="184"/>
    </row>
    <row r="33" spans="1:18" s="185" customFormat="1" ht="17" thickBot="1">
      <c r="A33" s="459"/>
      <c r="B33" s="1588" t="s">
        <v>501</v>
      </c>
      <c r="C33" s="186" t="s">
        <v>312</v>
      </c>
      <c r="D33" s="681">
        <v>6168950</v>
      </c>
      <c r="E33" s="187"/>
      <c r="F33" s="187"/>
      <c r="G33" s="188"/>
      <c r="H33" s="184"/>
      <c r="I33" s="184"/>
      <c r="J33" s="221">
        <f>D29</f>
        <v>12168950</v>
      </c>
      <c r="K33" s="185" t="s">
        <v>523</v>
      </c>
      <c r="L33" s="184"/>
      <c r="M33" s="184"/>
    </row>
    <row r="34" spans="1:18" s="185" customFormat="1" ht="18" customHeight="1" thickBot="1">
      <c r="A34" s="459"/>
      <c r="B34" s="1589"/>
      <c r="C34" s="189" t="s">
        <v>313</v>
      </c>
      <c r="D34" s="677">
        <v>4500000</v>
      </c>
      <c r="E34" s="678" t="s">
        <v>1054</v>
      </c>
      <c r="F34" s="679" t="s">
        <v>1055</v>
      </c>
      <c r="G34" s="191"/>
      <c r="H34" s="184"/>
      <c r="I34" s="184"/>
      <c r="J34" s="184" t="s">
        <v>525</v>
      </c>
      <c r="L34" s="184"/>
      <c r="M34" s="184"/>
    </row>
    <row r="35" spans="1:18" s="185" customFormat="1" ht="18" customHeight="1" thickBot="1">
      <c r="A35" s="459"/>
      <c r="B35" s="1589"/>
      <c r="C35" s="193" t="s">
        <v>314</v>
      </c>
      <c r="D35" s="680">
        <v>1500000</v>
      </c>
      <c r="E35" s="679" t="s">
        <v>1056</v>
      </c>
      <c r="F35" s="679" t="s">
        <v>1057</v>
      </c>
      <c r="G35" s="192"/>
      <c r="H35" s="184"/>
      <c r="I35" s="184"/>
      <c r="J35" s="220">
        <f>D37</f>
        <v>12168950</v>
      </c>
      <c r="K35" s="185" t="s">
        <v>523</v>
      </c>
      <c r="L35" s="184"/>
      <c r="M35" s="184"/>
    </row>
    <row r="36" spans="1:18" ht="18" customHeight="1">
      <c r="A36" s="145"/>
      <c r="B36" s="1590"/>
      <c r="C36" s="222" t="s">
        <v>526</v>
      </c>
      <c r="D36" s="190"/>
      <c r="E36" s="191"/>
      <c r="F36" s="437" t="s">
        <v>119</v>
      </c>
      <c r="G36" s="191"/>
      <c r="H36" s="194"/>
      <c r="I36" s="194"/>
      <c r="J36" s="194"/>
      <c r="K36" s="194"/>
      <c r="L36" s="194"/>
      <c r="M36" s="194"/>
      <c r="N36" s="194"/>
      <c r="O36" s="194"/>
      <c r="P36" s="195"/>
      <c r="Q36" s="195"/>
      <c r="R36" s="195"/>
    </row>
    <row r="37" spans="1:18">
      <c r="A37" s="145"/>
      <c r="B37" s="1591" t="s">
        <v>212</v>
      </c>
      <c r="C37" s="1591"/>
      <c r="D37" s="196">
        <f>SUM(D33:D36)</f>
        <v>12168950</v>
      </c>
      <c r="E37" s="197"/>
      <c r="F37" s="197"/>
      <c r="G37" s="197"/>
      <c r="H37" s="194"/>
      <c r="I37" s="194"/>
      <c r="J37" s="194"/>
      <c r="K37" s="194"/>
      <c r="L37" s="194"/>
      <c r="M37" s="194"/>
      <c r="N37" s="194"/>
      <c r="O37" s="194"/>
      <c r="P37" s="195"/>
      <c r="Q37" s="195"/>
      <c r="R37" s="195"/>
    </row>
    <row r="38" spans="1:18" ht="17" thickBot="1">
      <c r="A38" s="141"/>
      <c r="B38" s="141"/>
      <c r="C38" s="141"/>
      <c r="D38" s="198"/>
      <c r="E38" s="198"/>
      <c r="F38" s="198"/>
      <c r="G38" s="198"/>
      <c r="H38" s="194"/>
      <c r="I38" s="194"/>
      <c r="J38" s="194"/>
      <c r="K38" s="194"/>
      <c r="L38" s="194"/>
      <c r="M38" s="194"/>
      <c r="N38" s="194"/>
      <c r="O38" s="194"/>
      <c r="P38" s="195"/>
      <c r="Q38" s="195"/>
      <c r="R38" s="195"/>
    </row>
    <row r="39" spans="1:18" ht="17" thickBot="1">
      <c r="A39" s="141"/>
      <c r="B39" s="199" t="s">
        <v>527</v>
      </c>
      <c r="C39" s="1592" t="s">
        <v>528</v>
      </c>
      <c r="D39" s="1593"/>
      <c r="E39" s="1593"/>
      <c r="F39" s="1593"/>
      <c r="G39" s="1593"/>
      <c r="H39" s="194"/>
      <c r="I39" s="194"/>
      <c r="J39" s="194"/>
      <c r="K39" s="194"/>
      <c r="L39" s="194"/>
      <c r="M39" s="194"/>
      <c r="N39" s="194"/>
      <c r="O39" s="194"/>
      <c r="P39" s="195"/>
      <c r="Q39" s="195"/>
      <c r="R39" s="195"/>
    </row>
    <row r="40" spans="1:18" ht="13" customHeight="1" thickBot="1">
      <c r="A40" s="141"/>
      <c r="B40" s="141"/>
      <c r="C40" s="141"/>
      <c r="D40" s="198"/>
      <c r="E40" s="198"/>
      <c r="F40" s="198"/>
      <c r="G40" s="198"/>
      <c r="H40" s="194"/>
      <c r="I40" s="194"/>
      <c r="J40" s="194"/>
      <c r="K40" s="194"/>
      <c r="L40" s="194"/>
      <c r="M40" s="194"/>
      <c r="N40" s="194"/>
      <c r="O40" s="194"/>
      <c r="P40" s="195"/>
      <c r="Q40" s="195"/>
      <c r="R40" s="195"/>
    </row>
    <row r="41" spans="1:18" ht="17" customHeight="1" thickBot="1">
      <c r="A41" s="141"/>
      <c r="B41" s="199" t="s">
        <v>529</v>
      </c>
      <c r="C41" s="1576" t="s">
        <v>530</v>
      </c>
      <c r="D41" s="1577"/>
      <c r="E41" s="1577"/>
      <c r="F41" s="1577"/>
      <c r="G41" s="1577"/>
      <c r="H41" s="194"/>
      <c r="I41" s="194"/>
      <c r="J41" s="194"/>
      <c r="K41" s="194"/>
      <c r="L41" s="194"/>
      <c r="M41" s="194"/>
      <c r="N41" s="194"/>
      <c r="O41" s="194"/>
      <c r="P41" s="195"/>
      <c r="Q41" s="195"/>
      <c r="R41" s="195"/>
    </row>
    <row r="42" spans="1:18" ht="13" customHeight="1" thickBot="1">
      <c r="A42" s="141"/>
      <c r="B42" s="141"/>
      <c r="C42" s="453"/>
      <c r="D42" s="453"/>
      <c r="E42" s="453"/>
      <c r="F42" s="453"/>
      <c r="G42" s="453"/>
      <c r="H42" s="200"/>
      <c r="I42" s="200"/>
      <c r="J42" s="200"/>
      <c r="K42" s="200"/>
      <c r="L42" s="200"/>
      <c r="M42" s="200"/>
      <c r="N42" s="200"/>
      <c r="O42" s="200"/>
      <c r="P42" s="201"/>
      <c r="Q42" s="201"/>
      <c r="R42" s="201"/>
    </row>
    <row r="43" spans="1:18" ht="17" thickBot="1">
      <c r="A43" s="141"/>
      <c r="B43" s="199" t="s">
        <v>531</v>
      </c>
      <c r="C43" s="1578" t="s">
        <v>532</v>
      </c>
      <c r="D43" s="1578"/>
      <c r="E43" s="1578"/>
      <c r="F43" s="1578"/>
      <c r="G43" s="1578"/>
      <c r="P43" s="142"/>
      <c r="Q43" s="142"/>
      <c r="R43" s="142"/>
    </row>
    <row r="44" spans="1:18" ht="17" thickBot="1">
      <c r="A44" s="202"/>
      <c r="B44" s="202"/>
      <c r="C44" s="1578"/>
      <c r="D44" s="1578"/>
      <c r="E44" s="1578"/>
      <c r="F44" s="1578"/>
      <c r="G44" s="1578"/>
      <c r="P44" s="142"/>
      <c r="Q44" s="142"/>
      <c r="R44" s="142"/>
    </row>
    <row r="45" spans="1:18" ht="17" thickBot="1">
      <c r="A45" s="202"/>
      <c r="B45" s="203" t="s">
        <v>533</v>
      </c>
      <c r="C45" s="1578" t="s">
        <v>534</v>
      </c>
      <c r="D45" s="1578"/>
      <c r="E45" s="1578"/>
      <c r="F45" s="1578"/>
      <c r="G45" s="1578"/>
    </row>
    <row r="46" spans="1:18" ht="17" thickBot="1">
      <c r="A46" s="141"/>
      <c r="B46" s="141"/>
      <c r="C46" s="1578"/>
      <c r="D46" s="1578"/>
      <c r="E46" s="1578"/>
      <c r="F46" s="1578"/>
      <c r="G46" s="1578"/>
    </row>
    <row r="47" spans="1:18" ht="17" thickBot="1">
      <c r="A47" s="141"/>
      <c r="B47" s="199" t="s">
        <v>535</v>
      </c>
      <c r="C47" s="1592" t="s">
        <v>536</v>
      </c>
      <c r="D47" s="1593"/>
      <c r="E47" s="1593"/>
      <c r="F47" s="1593"/>
      <c r="G47" s="1593"/>
    </row>
    <row r="48" spans="1:18" ht="13" customHeight="1" thickBot="1">
      <c r="A48" s="141"/>
      <c r="B48" s="141"/>
      <c r="C48" s="452"/>
      <c r="D48" s="452"/>
      <c r="E48" s="452"/>
      <c r="F48" s="452"/>
      <c r="G48" s="452"/>
    </row>
    <row r="49" spans="1:7" ht="17" customHeight="1" thickBot="1">
      <c r="A49" s="141"/>
      <c r="B49" s="199" t="s">
        <v>537</v>
      </c>
      <c r="C49" s="1601" t="s">
        <v>538</v>
      </c>
      <c r="D49" s="1578"/>
      <c r="E49" s="1578"/>
      <c r="F49" s="1578"/>
      <c r="G49" s="1578"/>
    </row>
    <row r="50" spans="1:7" ht="13" customHeight="1" thickBot="1">
      <c r="A50" s="141"/>
      <c r="B50" s="141"/>
      <c r="C50" s="453"/>
      <c r="D50" s="453"/>
      <c r="E50" s="453"/>
      <c r="F50" s="453"/>
      <c r="G50" s="453"/>
    </row>
    <row r="51" spans="1:7" ht="17" thickBot="1">
      <c r="A51" s="141"/>
      <c r="B51" s="199" t="s">
        <v>539</v>
      </c>
      <c r="C51" s="1578" t="s">
        <v>540</v>
      </c>
      <c r="D51" s="1578"/>
      <c r="E51" s="1578"/>
      <c r="F51" s="1578"/>
      <c r="G51" s="1578"/>
    </row>
    <row r="52" spans="1:7" ht="17" thickBot="1">
      <c r="A52" s="141"/>
      <c r="B52" s="141"/>
      <c r="C52" s="1578"/>
      <c r="D52" s="1578"/>
      <c r="E52" s="1578"/>
      <c r="F52" s="1578"/>
      <c r="G52" s="1578"/>
    </row>
    <row r="53" spans="1:7" ht="17" thickBot="1">
      <c r="A53" s="141"/>
      <c r="B53" s="199" t="s">
        <v>541</v>
      </c>
      <c r="C53" s="1592" t="s">
        <v>542</v>
      </c>
      <c r="D53" s="1593"/>
      <c r="E53" s="1593"/>
      <c r="F53" s="1593"/>
      <c r="G53" s="1593"/>
    </row>
  </sheetData>
  <sheetProtection algorithmName="SHA-512" hashValue="J3J+bg+HS2QMJSP/Y+ZpbvtfHNcsXVnEDAPPj87gQ8Uk7plLG4F87IWZfL0X+J1SeUKk4Ej2si8J+u9DcZbLHg==" saltValue="PvrgIVVDdJhiPWnzt1TQUg==" spinCount="100000" sheet="1" objects="1" scenarios="1" selectLockedCells="1" selectUnlockedCells="1"/>
  <mergeCells count="25">
    <mergeCell ref="C47:G47"/>
    <mergeCell ref="C51:G52"/>
    <mergeCell ref="C53:G53"/>
    <mergeCell ref="C45:G46"/>
    <mergeCell ref="C49:G49"/>
    <mergeCell ref="I1:T2"/>
    <mergeCell ref="B5:G5"/>
    <mergeCell ref="B17:C17"/>
    <mergeCell ref="B7:B13"/>
    <mergeCell ref="B15:B16"/>
    <mergeCell ref="G3:G4"/>
    <mergeCell ref="B3:C4"/>
    <mergeCell ref="B18:G18"/>
    <mergeCell ref="B20:B23"/>
    <mergeCell ref="B24:C24"/>
    <mergeCell ref="C41:G41"/>
    <mergeCell ref="C43:G44"/>
    <mergeCell ref="B25:G25"/>
    <mergeCell ref="B26:C26"/>
    <mergeCell ref="B28:G28"/>
    <mergeCell ref="B29:C29"/>
    <mergeCell ref="B32:C32"/>
    <mergeCell ref="B33:B36"/>
    <mergeCell ref="B37:C37"/>
    <mergeCell ref="C39:G39"/>
  </mergeCells>
  <phoneticPr fontId="2"/>
  <conditionalFormatting sqref="D29">
    <cfRule type="cellIs" dxfId="40" priority="5" operator="notEqual">
      <formula>$D$37</formula>
    </cfRule>
  </conditionalFormatting>
  <conditionalFormatting sqref="E34:E36">
    <cfRule type="expression" dxfId="39" priority="1">
      <formula>AND($D34&lt;&gt;"",$E34="")</formula>
    </cfRule>
  </conditionalFormatting>
  <conditionalFormatting sqref="F34:F36">
    <cfRule type="expression" dxfId="38" priority="2">
      <formula>AND($D34&lt;&gt;"",$F34="")</formula>
    </cfRule>
  </conditionalFormatting>
  <dataValidations count="2">
    <dataValidation allowBlank="1" showInputMessage="1" showErrorMessage="1" prompt="自動計算されます。" sqref="D15:F16 D7:F13" xr:uid="{00000000-0002-0000-1000-000000000000}"/>
    <dataValidation type="list" allowBlank="1" showInputMessage="1" showErrorMessage="1" sqref="F34:F36" xr:uid="{00000000-0002-0000-1000-000001000000}">
      <formula1>"選択してください,調達済,内諾済,折衝中,相談前"</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Z26"/>
  <sheetViews>
    <sheetView showGridLines="0" view="pageBreakPreview" zoomScale="80" zoomScaleNormal="100" zoomScaleSheetLayoutView="80" workbookViewId="0">
      <selection activeCell="BK20" sqref="A1:XFD1048576"/>
    </sheetView>
  </sheetViews>
  <sheetFormatPr defaultColWidth="1.9140625" defaultRowHeight="13"/>
  <cols>
    <col min="1" max="1" width="6.33203125" style="453" customWidth="1"/>
    <col min="2" max="2" width="12.75" style="455" customWidth="1"/>
    <col min="3" max="3" width="9.83203125" style="455" customWidth="1"/>
    <col min="4" max="4" width="13.1640625" style="455" customWidth="1"/>
    <col min="5" max="5" width="5.58203125" style="230" customWidth="1"/>
    <col min="6" max="6" width="4" style="453" customWidth="1"/>
    <col min="7" max="9" width="10.58203125" style="453" customWidth="1"/>
    <col min="10" max="10" width="12.33203125" style="455" customWidth="1"/>
    <col min="11" max="11" width="2.25" style="232" customWidth="1"/>
    <col min="12" max="12" width="8.25" style="233" customWidth="1"/>
    <col min="13" max="17" width="1.9140625" style="233"/>
    <col min="18" max="54" width="1.9140625" style="63" customWidth="1"/>
    <col min="55" max="55" width="2.75" style="63" customWidth="1"/>
    <col min="56" max="213" width="1.9140625" style="63" customWidth="1"/>
    <col min="214" max="16384" width="1.9140625" style="63"/>
  </cols>
  <sheetData>
    <row r="1" spans="1:26" ht="25" customHeight="1">
      <c r="J1" s="231" t="s">
        <v>543</v>
      </c>
    </row>
    <row r="2" spans="1:26" s="240" customFormat="1" ht="14">
      <c r="A2" s="234" t="s">
        <v>544</v>
      </c>
      <c r="B2" s="235"/>
      <c r="C2" s="235"/>
      <c r="D2" s="235"/>
      <c r="E2" s="235"/>
      <c r="F2" s="235"/>
      <c r="G2" s="235"/>
      <c r="H2" s="236"/>
      <c r="I2" s="235"/>
      <c r="J2" s="231"/>
      <c r="K2" s="237"/>
      <c r="L2" s="233"/>
      <c r="M2" s="233"/>
      <c r="N2" s="233"/>
      <c r="O2" s="233"/>
      <c r="P2" s="233"/>
      <c r="Q2" s="233"/>
      <c r="R2" s="235"/>
      <c r="S2" s="235"/>
      <c r="T2" s="238"/>
      <c r="U2" s="239"/>
      <c r="V2" s="238"/>
      <c r="W2" s="238"/>
      <c r="X2" s="238"/>
      <c r="Y2" s="238"/>
      <c r="Z2" s="238"/>
    </row>
    <row r="3" spans="1:26" s="241" customFormat="1" ht="16.5">
      <c r="A3" s="234" t="s">
        <v>545</v>
      </c>
      <c r="K3" s="242"/>
      <c r="L3" s="233"/>
      <c r="M3" s="233"/>
      <c r="N3" s="233"/>
      <c r="O3" s="233"/>
      <c r="P3" s="233"/>
      <c r="Q3" s="233"/>
      <c r="T3" s="243"/>
      <c r="U3" s="243"/>
      <c r="V3" s="243"/>
      <c r="W3" s="243"/>
      <c r="X3" s="243"/>
      <c r="Y3" s="243"/>
      <c r="Z3" s="243"/>
    </row>
    <row r="4" spans="1:26" s="240" customFormat="1" ht="16.5">
      <c r="A4" s="244" t="s">
        <v>213</v>
      </c>
      <c r="B4" s="235"/>
      <c r="C4" s="235"/>
      <c r="D4" s="235"/>
      <c r="E4" s="235"/>
      <c r="F4" s="235"/>
      <c r="G4" s="235"/>
      <c r="H4" s="235"/>
      <c r="I4" s="235"/>
      <c r="J4" s="235"/>
      <c r="K4" s="237"/>
      <c r="L4" s="233"/>
      <c r="M4" s="233"/>
      <c r="N4" s="233"/>
      <c r="O4" s="233"/>
      <c r="P4" s="233"/>
      <c r="Q4" s="233"/>
      <c r="R4" s="235"/>
      <c r="S4" s="235"/>
      <c r="T4" s="245"/>
      <c r="U4" s="245"/>
      <c r="V4" s="245"/>
      <c r="W4" s="245"/>
      <c r="X4" s="245"/>
      <c r="Y4" s="245"/>
      <c r="Z4" s="245"/>
    </row>
    <row r="5" spans="1:26" s="240" customFormat="1" ht="13" customHeight="1">
      <c r="A5" s="459" t="s">
        <v>546</v>
      </c>
      <c r="B5" s="235"/>
      <c r="C5" s="235"/>
      <c r="D5" s="235"/>
      <c r="E5" s="235"/>
      <c r="F5" s="235"/>
      <c r="G5" s="235"/>
      <c r="H5" s="235"/>
      <c r="I5" s="235"/>
      <c r="J5" s="235"/>
      <c r="K5" s="237"/>
      <c r="L5" s="233"/>
      <c r="M5" s="233"/>
      <c r="N5" s="233"/>
      <c r="O5" s="233"/>
      <c r="P5" s="233"/>
      <c r="Q5" s="233"/>
      <c r="R5" s="235"/>
      <c r="S5" s="235"/>
      <c r="T5" s="245"/>
      <c r="U5" s="245"/>
      <c r="V5" s="245"/>
      <c r="W5" s="245"/>
      <c r="X5" s="245"/>
      <c r="Y5" s="245"/>
      <c r="Z5" s="245"/>
    </row>
    <row r="6" spans="1:26">
      <c r="A6" s="461" t="s">
        <v>547</v>
      </c>
      <c r="B6" s="246"/>
      <c r="C6" s="246"/>
      <c r="D6" s="246"/>
      <c r="E6" s="246"/>
      <c r="F6" s="246"/>
      <c r="G6" s="246"/>
      <c r="H6" s="246"/>
      <c r="I6" s="246"/>
      <c r="J6" s="246"/>
    </row>
    <row r="7" spans="1:26">
      <c r="A7" s="461" t="s">
        <v>548</v>
      </c>
      <c r="B7" s="141"/>
      <c r="C7" s="247"/>
      <c r="D7" s="247"/>
      <c r="E7" s="248"/>
      <c r="F7" s="247"/>
      <c r="G7" s="247"/>
      <c r="H7" s="247"/>
      <c r="I7" s="247"/>
      <c r="J7" s="249" t="s">
        <v>214</v>
      </c>
    </row>
    <row r="8" spans="1:26" ht="36">
      <c r="A8" s="250" t="s">
        <v>215</v>
      </c>
      <c r="B8" s="251" t="s">
        <v>216</v>
      </c>
      <c r="C8" s="251" t="s">
        <v>217</v>
      </c>
      <c r="D8" s="251" t="s">
        <v>218</v>
      </c>
      <c r="E8" s="251" t="s">
        <v>219</v>
      </c>
      <c r="F8" s="252" t="s">
        <v>220</v>
      </c>
      <c r="G8" s="251" t="s">
        <v>221</v>
      </c>
      <c r="H8" s="253" t="s">
        <v>222</v>
      </c>
      <c r="I8" s="253" t="s">
        <v>223</v>
      </c>
      <c r="J8" s="254" t="s">
        <v>224</v>
      </c>
      <c r="K8" s="255" t="s">
        <v>225</v>
      </c>
    </row>
    <row r="9" spans="1:26" ht="35" customHeight="1">
      <c r="A9" s="256">
        <f t="shared" ref="A9:A25" si="0">ROW()-8</f>
        <v>1</v>
      </c>
      <c r="B9" s="588" t="s">
        <v>931</v>
      </c>
      <c r="C9" s="588" t="s">
        <v>932</v>
      </c>
      <c r="D9" s="588" t="s">
        <v>933</v>
      </c>
      <c r="E9" s="589">
        <v>1</v>
      </c>
      <c r="F9" s="590" t="s">
        <v>934</v>
      </c>
      <c r="G9" s="591">
        <v>150000</v>
      </c>
      <c r="H9" s="259">
        <f>原材料・副資材費11[[#This Row],[数量
(A)]]*原材料・副資材費11[[#This Row],[単価
（税抜）
(B)]]</f>
        <v>150000</v>
      </c>
      <c r="I9" s="259">
        <f>ROUNDDOWN(原材料・副資材費11[[#This Row],[助成対象経費
（税抜）
(A)×(B)]]*1.1,0)</f>
        <v>165000</v>
      </c>
      <c r="J9" s="593" t="s">
        <v>889</v>
      </c>
      <c r="K9"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0" spans="1:26" ht="35" customHeight="1">
      <c r="A10" s="256">
        <f t="shared" si="0"/>
        <v>2</v>
      </c>
      <c r="B10" s="588" t="s">
        <v>935</v>
      </c>
      <c r="C10" s="588" t="s">
        <v>932</v>
      </c>
      <c r="D10" s="588" t="s">
        <v>936</v>
      </c>
      <c r="E10" s="589">
        <v>1</v>
      </c>
      <c r="F10" s="590" t="s">
        <v>934</v>
      </c>
      <c r="G10" s="591">
        <v>200000</v>
      </c>
      <c r="H10" s="259">
        <f>原材料・副資材費11[[#This Row],[数量
(A)]]*原材料・副資材費11[[#This Row],[単価
（税抜）
(B)]]</f>
        <v>200000</v>
      </c>
      <c r="I10" s="259">
        <f>ROUNDDOWN(原材料・副資材費11[[#This Row],[助成対象経費
（税抜）
(A)×(B)]]*1.1,0)</f>
        <v>220000</v>
      </c>
      <c r="J10" s="593" t="s">
        <v>889</v>
      </c>
      <c r="K10"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1" spans="1:26" ht="35" customHeight="1">
      <c r="A11" s="256">
        <f t="shared" si="0"/>
        <v>3</v>
      </c>
      <c r="B11" s="588" t="s">
        <v>937</v>
      </c>
      <c r="C11" s="588" t="s">
        <v>938</v>
      </c>
      <c r="D11" s="588" t="s">
        <v>933</v>
      </c>
      <c r="E11" s="589">
        <v>1</v>
      </c>
      <c r="F11" s="590" t="s">
        <v>934</v>
      </c>
      <c r="G11" s="591">
        <v>45000</v>
      </c>
      <c r="H11" s="259">
        <f>原材料・副資材費11[[#This Row],[数量
(A)]]*原材料・副資材費11[[#This Row],[単価
（税抜）
(B)]]</f>
        <v>45000</v>
      </c>
      <c r="I11" s="259">
        <f>ROUNDDOWN(原材料・副資材費11[[#This Row],[助成対象経費
（税抜）
(A)×(B)]]*1.1,0)</f>
        <v>49500</v>
      </c>
      <c r="J11" s="593" t="s">
        <v>939</v>
      </c>
      <c r="K11"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2" spans="1:26" ht="35" customHeight="1">
      <c r="A12" s="256">
        <f t="shared" si="0"/>
        <v>4</v>
      </c>
      <c r="B12" s="592"/>
      <c r="C12" s="592"/>
      <c r="D12" s="592"/>
      <c r="E12" s="58"/>
      <c r="F12" s="60"/>
      <c r="G12" s="258"/>
      <c r="H12" s="259">
        <f>原材料・副資材費11[[#This Row],[数量
(A)]]*原材料・副資材費11[[#This Row],[単価
（税抜）
(B)]]</f>
        <v>0</v>
      </c>
      <c r="I12" s="259">
        <f>ROUNDDOWN(原材料・副資材費11[[#This Row],[助成対象経費
（税抜）
(A)×(B)]]*1.1,0)</f>
        <v>0</v>
      </c>
      <c r="J12" s="594"/>
      <c r="K12"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3" spans="1:26" ht="35" customHeight="1">
      <c r="A13" s="256">
        <f t="shared" si="0"/>
        <v>5</v>
      </c>
      <c r="B13" s="592"/>
      <c r="C13" s="592"/>
      <c r="D13" s="592"/>
      <c r="E13" s="58"/>
      <c r="F13" s="60"/>
      <c r="G13" s="258"/>
      <c r="H13" s="259">
        <f>原材料・副資材費11[[#This Row],[数量
(A)]]*原材料・副資材費11[[#This Row],[単価
（税抜）
(B)]]</f>
        <v>0</v>
      </c>
      <c r="I13" s="259">
        <f>ROUNDDOWN(原材料・副資材費11[[#This Row],[助成対象経費
（税抜）
(A)×(B)]]*1.1,0)</f>
        <v>0</v>
      </c>
      <c r="J13" s="594"/>
      <c r="K13"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4" spans="1:26" ht="35" customHeight="1">
      <c r="A14" s="256">
        <f t="shared" si="0"/>
        <v>6</v>
      </c>
      <c r="B14" s="592"/>
      <c r="C14" s="592"/>
      <c r="D14" s="592"/>
      <c r="E14" s="58"/>
      <c r="F14" s="60"/>
      <c r="G14" s="258"/>
      <c r="H14" s="259">
        <f>原材料・副資材費11[[#This Row],[数量
(A)]]*原材料・副資材費11[[#This Row],[単価
（税抜）
(B)]]</f>
        <v>0</v>
      </c>
      <c r="I14" s="259">
        <f>ROUNDDOWN(原材料・副資材費11[[#This Row],[助成対象経費
（税抜）
(A)×(B)]]*1.1,0)</f>
        <v>0</v>
      </c>
      <c r="J14" s="594"/>
      <c r="K14"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5" spans="1:26" ht="35" customHeight="1">
      <c r="A15" s="256">
        <f t="shared" si="0"/>
        <v>7</v>
      </c>
      <c r="B15" s="592"/>
      <c r="C15" s="592"/>
      <c r="D15" s="592"/>
      <c r="E15" s="58"/>
      <c r="F15" s="60"/>
      <c r="G15" s="258"/>
      <c r="H15" s="259">
        <f>原材料・副資材費11[[#This Row],[数量
(A)]]*原材料・副資材費11[[#This Row],[単価
（税抜）
(B)]]</f>
        <v>0</v>
      </c>
      <c r="I15" s="259">
        <f>ROUNDDOWN(原材料・副資材費11[[#This Row],[助成対象経費
（税抜）
(A)×(B)]]*1.1,0)</f>
        <v>0</v>
      </c>
      <c r="J15" s="594"/>
      <c r="K15"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6" spans="1:26" ht="35" customHeight="1">
      <c r="A16" s="256">
        <f t="shared" si="0"/>
        <v>8</v>
      </c>
      <c r="B16" s="257"/>
      <c r="C16" s="257"/>
      <c r="D16" s="257"/>
      <c r="E16" s="58"/>
      <c r="F16" s="60"/>
      <c r="G16" s="258"/>
      <c r="H16" s="259">
        <f>原材料・副資材費11[[#This Row],[数量
(A)]]*原材料・副資材費11[[#This Row],[単価
（税抜）
(B)]]</f>
        <v>0</v>
      </c>
      <c r="I16" s="259">
        <f>ROUNDDOWN(原材料・副資材費11[[#This Row],[助成対象経費
（税抜）
(A)×(B)]]*1.1,0)</f>
        <v>0</v>
      </c>
      <c r="J16" s="260"/>
      <c r="K16"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7" spans="1:11" ht="35" customHeight="1">
      <c r="A17" s="256">
        <f t="shared" si="0"/>
        <v>9</v>
      </c>
      <c r="B17" s="257"/>
      <c r="C17" s="257"/>
      <c r="D17" s="257"/>
      <c r="E17" s="58"/>
      <c r="F17" s="60"/>
      <c r="G17" s="258"/>
      <c r="H17" s="259">
        <f>原材料・副資材費11[[#This Row],[数量
(A)]]*原材料・副資材費11[[#This Row],[単価
（税抜）
(B)]]</f>
        <v>0</v>
      </c>
      <c r="I17" s="259">
        <f>ROUNDDOWN(原材料・副資材費11[[#This Row],[助成対象経費
（税抜）
(A)×(B)]]*1.1,0)</f>
        <v>0</v>
      </c>
      <c r="J17" s="260"/>
      <c r="K17"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8" spans="1:11" ht="35" customHeight="1">
      <c r="A18" s="256">
        <f t="shared" si="0"/>
        <v>10</v>
      </c>
      <c r="B18" s="257"/>
      <c r="C18" s="257"/>
      <c r="D18" s="257"/>
      <c r="E18" s="58"/>
      <c r="F18" s="60"/>
      <c r="G18" s="258"/>
      <c r="H18" s="259">
        <f>原材料・副資材費11[[#This Row],[数量
(A)]]*原材料・副資材費11[[#This Row],[単価
（税抜）
(B)]]</f>
        <v>0</v>
      </c>
      <c r="I18" s="259">
        <f>ROUNDDOWN(原材料・副資材費11[[#This Row],[助成対象経費
（税抜）
(A)×(B)]]*1.1,0)</f>
        <v>0</v>
      </c>
      <c r="J18" s="260"/>
      <c r="K18"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9" spans="1:11" ht="35" customHeight="1">
      <c r="A19" s="256">
        <f t="shared" si="0"/>
        <v>11</v>
      </c>
      <c r="B19" s="257"/>
      <c r="C19" s="257"/>
      <c r="D19" s="257"/>
      <c r="E19" s="58"/>
      <c r="F19" s="60"/>
      <c r="G19" s="258"/>
      <c r="H19" s="259">
        <f>原材料・副資材費11[[#This Row],[数量
(A)]]*原材料・副資材費11[[#This Row],[単価
（税抜）
(B)]]</f>
        <v>0</v>
      </c>
      <c r="I19" s="259">
        <f>ROUNDDOWN(原材料・副資材費11[[#This Row],[助成対象経費
（税抜）
(A)×(B)]]*1.1,0)</f>
        <v>0</v>
      </c>
      <c r="J19" s="260"/>
      <c r="K19"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0" spans="1:11" ht="35" customHeight="1">
      <c r="A20" s="256">
        <f t="shared" si="0"/>
        <v>12</v>
      </c>
      <c r="B20" s="257"/>
      <c r="C20" s="257"/>
      <c r="D20" s="257"/>
      <c r="E20" s="58"/>
      <c r="F20" s="60"/>
      <c r="G20" s="258"/>
      <c r="H20" s="259">
        <f>原材料・副資材費11[[#This Row],[数量
(A)]]*原材料・副資材費11[[#This Row],[単価
（税抜）
(B)]]</f>
        <v>0</v>
      </c>
      <c r="I20" s="259">
        <f>ROUNDDOWN(原材料・副資材費11[[#This Row],[助成対象経費
（税抜）
(A)×(B)]]*1.1,0)</f>
        <v>0</v>
      </c>
      <c r="J20" s="260"/>
      <c r="K20"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1" spans="1:11" ht="35" customHeight="1">
      <c r="A21" s="256">
        <f t="shared" si="0"/>
        <v>13</v>
      </c>
      <c r="B21" s="257"/>
      <c r="C21" s="257"/>
      <c r="D21" s="257"/>
      <c r="E21" s="58"/>
      <c r="F21" s="60"/>
      <c r="G21" s="258"/>
      <c r="H21" s="259">
        <f>原材料・副資材費11[[#This Row],[数量
(A)]]*原材料・副資材費11[[#This Row],[単価
（税抜）
(B)]]</f>
        <v>0</v>
      </c>
      <c r="I21" s="259">
        <f>ROUNDDOWN(原材料・副資材費11[[#This Row],[助成対象経費
（税抜）
(A)×(B)]]*1.1,0)</f>
        <v>0</v>
      </c>
      <c r="J21" s="260"/>
      <c r="K21"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2" spans="1:11" ht="35" customHeight="1">
      <c r="A22" s="256">
        <f t="shared" si="0"/>
        <v>14</v>
      </c>
      <c r="B22" s="257"/>
      <c r="C22" s="257"/>
      <c r="D22" s="257"/>
      <c r="E22" s="58"/>
      <c r="F22" s="60"/>
      <c r="G22" s="258"/>
      <c r="H22" s="259">
        <f>原材料・副資材費11[[#This Row],[数量
(A)]]*原材料・副資材費11[[#This Row],[単価
（税抜）
(B)]]</f>
        <v>0</v>
      </c>
      <c r="I22" s="259">
        <f>ROUNDDOWN(原材料・副資材費11[[#This Row],[助成対象経費
（税抜）
(A)×(B)]]*1.1,0)</f>
        <v>0</v>
      </c>
      <c r="J22" s="260"/>
      <c r="K22"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3" spans="1:11" ht="35" customHeight="1">
      <c r="A23" s="256">
        <f t="shared" si="0"/>
        <v>15</v>
      </c>
      <c r="B23" s="257"/>
      <c r="C23" s="59"/>
      <c r="D23" s="59"/>
      <c r="E23" s="58"/>
      <c r="F23" s="60"/>
      <c r="G23" s="258"/>
      <c r="H23" s="259">
        <f>原材料・副資材費11[[#This Row],[数量
(A)]]*原材料・副資材費11[[#This Row],[単価
（税抜）
(B)]]</f>
        <v>0</v>
      </c>
      <c r="I23" s="259">
        <f>ROUNDDOWN(原材料・副資材費11[[#This Row],[助成対象経費
（税抜）
(A)×(B)]]*1.1,0)</f>
        <v>0</v>
      </c>
      <c r="J23" s="260"/>
      <c r="K23"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4" spans="1:11" ht="35" customHeight="1">
      <c r="A24" s="256">
        <f t="shared" si="0"/>
        <v>16</v>
      </c>
      <c r="B24" s="257"/>
      <c r="C24" s="59"/>
      <c r="D24" s="59"/>
      <c r="E24" s="58"/>
      <c r="F24" s="60"/>
      <c r="G24" s="258"/>
      <c r="H24" s="259">
        <f>原材料・副資材費11[[#This Row],[数量
(A)]]*原材料・副資材費11[[#This Row],[単価
（税抜）
(B)]]</f>
        <v>0</v>
      </c>
      <c r="I24" s="259">
        <f>ROUNDDOWN(原材料・副資材費11[[#This Row],[助成対象経費
（税抜）
(A)×(B)]]*1.1,0)</f>
        <v>0</v>
      </c>
      <c r="J24" s="260"/>
      <c r="K24"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5" spans="1:11" ht="35" customHeight="1">
      <c r="A25" s="256">
        <f t="shared" si="0"/>
        <v>17</v>
      </c>
      <c r="B25" s="257"/>
      <c r="C25" s="257"/>
      <c r="D25" s="257"/>
      <c r="E25" s="58"/>
      <c r="F25" s="60"/>
      <c r="G25" s="258"/>
      <c r="H25" s="259">
        <f>原材料・副資材費11[[#This Row],[数量
(A)]]*原材料・副資材費11[[#This Row],[単価
（税抜）
(B)]]</f>
        <v>0</v>
      </c>
      <c r="I25" s="259">
        <f>ROUNDDOWN(原材料・副資材費11[[#This Row],[助成対象経費
（税抜）
(A)×(B)]]*1.1,0)</f>
        <v>0</v>
      </c>
      <c r="J25" s="260"/>
      <c r="K25" s="26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6" spans="1:11" ht="35" customHeight="1">
      <c r="A26" s="262"/>
      <c r="B26" s="263"/>
      <c r="C26" s="263"/>
      <c r="D26" s="263"/>
      <c r="E26" s="264"/>
      <c r="F26" s="265"/>
      <c r="G26" s="266" t="s">
        <v>226</v>
      </c>
      <c r="H26" s="267">
        <f>SUBTOTAL(109,原材料・副資材費11[助成対象経費
（税抜）
(A)×(B)])</f>
        <v>395000</v>
      </c>
      <c r="I26" s="267">
        <f>SUBTOTAL(109,原材料・副資材費11[助成事業に
要する経費
（税込）])</f>
        <v>434500</v>
      </c>
      <c r="J26" s="268"/>
      <c r="K26" s="269"/>
    </row>
  </sheetData>
  <sheetProtection algorithmName="SHA-512" hashValue="QexhuzZ/huOE8OwBNyLdg2948/c10/cWHpJXWbxLlD+QHCBI4QWn85hWbI+4CI2ywMhERPVA6lQeymU4XciLRQ==" saltValue="SGaho9+/syF636Sx5g2cAg==" spinCount="100000" sheet="1" objects="1" scenarios="1" selectLockedCells="1" selectUnlockedCells="1"/>
  <phoneticPr fontId="2"/>
  <conditionalFormatting sqref="B9:D25 F9:G25">
    <cfRule type="expression" dxfId="37" priority="3">
      <formula>AND(OR($B9&lt;&gt;"",$C9&lt;&gt;"",$D9&lt;&gt;"",$E9&lt;&gt;"",$F9&lt;&gt;"",$G9&lt;&gt;""),B9="")</formula>
    </cfRule>
  </conditionalFormatting>
  <conditionalFormatting sqref="E9:E25">
    <cfRule type="expression" dxfId="36" priority="2">
      <formula>AND(OR($B9&lt;&gt;"",$C9&lt;&gt;"",$D9&lt;&gt;"",$E9&lt;&gt;"",$F9&lt;&gt;"",$G9&lt;&gt;""),E9="")</formula>
    </cfRule>
  </conditionalFormatting>
  <conditionalFormatting sqref="J9:J25">
    <cfRule type="expression" dxfId="35" priority="1">
      <formula>AND(OR($B9&lt;&gt;"",$C9&lt;&gt;"",$D9&lt;&gt;"",$E9&lt;&gt;"",$F9&lt;&gt;"",$G9&lt;&gt;""),J9="")</formula>
    </cfRule>
  </conditionalFormatting>
  <dataValidations count="8">
    <dataValidation allowBlank="1" showInputMessage="1" showErrorMessage="1" prompt="自動計算されます。" sqref="H9:I25" xr:uid="{00000000-0002-0000-1100-000000000000}"/>
    <dataValidation allowBlank="1" showInputMessage="1" showErrorMessage="1" prompt="未定等不明確の場合は、 申請時点の候補先を記入してください。「未定、検討中」等の記入はできません。" sqref="J9:J25" xr:uid="{00000000-0002-0000-1100-000001000000}"/>
    <dataValidation type="custom" imeMode="disabled" allowBlank="1" showInputMessage="1" showErrorMessage="1" prompt="本助成事業に必要な最小限の数量を記入してください。" sqref="E9:E25" xr:uid="{00000000-0002-0000-1100-000002000000}">
      <formula1>ISERROR(FIND(CHAR(10),E9))</formula1>
    </dataValidation>
    <dataValidation allowBlank="1" showErrorMessage="1" prompt="_x000a_" sqref="B9:B25" xr:uid="{00000000-0002-0000-1100-000003000000}"/>
    <dataValidation type="custom" allowBlank="1" showInputMessage="1" showErrorMessage="1" sqref="K9:K25" xr:uid="{00000000-0002-0000-1100-000004000000}">
      <formula1>ISERROR(FIND(CHAR(10),K9))</formula1>
    </dataValidation>
    <dataValidation imeMode="disabled" allowBlank="1" showInputMessage="1" showErrorMessage="1" sqref="G9:G25" xr:uid="{00000000-0002-0000-1100-000005000000}"/>
    <dataValidation allowBlank="1" showInputMessage="1" showErrorMessage="1" prompt="大きさ、材質、規格等を記入してください。" sqref="C9:C25" xr:uid="{00000000-0002-0000-1100-000006000000}"/>
    <dataValidation allowBlank="1" showInputMessage="1" showErrorMessage="1" prompt="（例）_x000a_・○○部に組込_x000a_・試験用_x000a_" sqref="D9:D25" xr:uid="{00000000-0002-0000-1100-000007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L25"/>
  <sheetViews>
    <sheetView showGridLines="0" view="pageBreakPreview" zoomScale="80" zoomScaleNormal="100" zoomScaleSheetLayoutView="80" workbookViewId="0">
      <selection activeCell="BK20" sqref="A1:XFD1048576"/>
    </sheetView>
  </sheetViews>
  <sheetFormatPr defaultColWidth="1.9140625" defaultRowHeight="15" customHeight="1"/>
  <cols>
    <col min="1" max="1" width="5.58203125" style="63" customWidth="1"/>
    <col min="2" max="3" width="15.58203125" style="453" customWidth="1"/>
    <col min="4" max="6" width="5.58203125" style="453" customWidth="1"/>
    <col min="7" max="7" width="4" style="453" customWidth="1"/>
    <col min="8" max="10" width="10.58203125" style="453" customWidth="1"/>
    <col min="11" max="11" width="11.83203125" style="453" customWidth="1"/>
    <col min="12" max="12" width="2.25" style="232" customWidth="1"/>
    <col min="13" max="162" width="1.9140625" style="63" customWidth="1"/>
    <col min="163" max="16384" width="1.9140625" style="63"/>
  </cols>
  <sheetData>
    <row r="1" spans="1:12" s="240" customFormat="1" ht="25" customHeight="1">
      <c r="A1" s="270"/>
      <c r="B1" s="235"/>
      <c r="C1" s="235"/>
      <c r="D1" s="235"/>
      <c r="E1" s="235"/>
      <c r="F1" s="235"/>
      <c r="G1" s="235"/>
      <c r="H1" s="235"/>
      <c r="I1" s="235"/>
      <c r="J1" s="271"/>
      <c r="K1" s="231" t="s">
        <v>543</v>
      </c>
      <c r="L1" s="272"/>
    </row>
    <row r="2" spans="1:12" ht="25" customHeight="1">
      <c r="A2" s="244" t="s">
        <v>375</v>
      </c>
      <c r="B2" s="246"/>
      <c r="C2" s="246"/>
      <c r="D2" s="246"/>
      <c r="E2" s="246"/>
      <c r="F2" s="246"/>
      <c r="G2" s="246"/>
      <c r="H2" s="246"/>
      <c r="I2" s="246"/>
      <c r="J2" s="246"/>
      <c r="K2" s="246"/>
    </row>
    <row r="3" spans="1:12" ht="25" customHeight="1">
      <c r="A3" s="1593" t="s">
        <v>550</v>
      </c>
      <c r="B3" s="1593"/>
      <c r="C3" s="1593"/>
      <c r="D3" s="1593"/>
      <c r="E3" s="1593"/>
      <c r="F3" s="1593"/>
      <c r="G3" s="1593"/>
      <c r="H3" s="1593"/>
      <c r="I3" s="1593"/>
      <c r="J3" s="1593"/>
      <c r="K3" s="1593"/>
    </row>
    <row r="4" spans="1:12" ht="25" customHeight="1">
      <c r="A4" s="1593" t="s">
        <v>551</v>
      </c>
      <c r="B4" s="1593"/>
      <c r="C4" s="1593"/>
      <c r="D4" s="1593"/>
      <c r="E4" s="1593"/>
      <c r="F4" s="1593"/>
      <c r="G4" s="1593"/>
      <c r="H4" s="1593"/>
      <c r="I4" s="1593"/>
      <c r="J4" s="1593"/>
      <c r="K4" s="1593"/>
    </row>
    <row r="5" spans="1:12" ht="25" customHeight="1">
      <c r="A5" s="1602" t="s">
        <v>747</v>
      </c>
      <c r="B5" s="1603"/>
      <c r="C5" s="1603"/>
      <c r="D5" s="1603"/>
      <c r="E5" s="1603"/>
      <c r="F5" s="1603"/>
      <c r="G5" s="1603"/>
      <c r="H5" s="1603"/>
      <c r="I5" s="1603"/>
      <c r="J5" s="1603"/>
      <c r="K5" s="452"/>
    </row>
    <row r="6" spans="1:12" ht="25" customHeight="1">
      <c r="A6" s="1604"/>
      <c r="B6" s="1604"/>
      <c r="C6" s="1604"/>
      <c r="D6" s="1604"/>
      <c r="E6" s="1604"/>
      <c r="F6" s="1604"/>
      <c r="G6" s="1604"/>
      <c r="H6" s="1604"/>
      <c r="I6" s="1604"/>
      <c r="J6" s="1604"/>
      <c r="K6" s="249" t="s">
        <v>214</v>
      </c>
      <c r="L6" s="273"/>
    </row>
    <row r="7" spans="1:12" ht="60">
      <c r="A7" s="274" t="s">
        <v>215</v>
      </c>
      <c r="B7" s="458" t="s">
        <v>552</v>
      </c>
      <c r="C7" s="458" t="s">
        <v>553</v>
      </c>
      <c r="D7" s="458" t="s">
        <v>554</v>
      </c>
      <c r="E7" s="275" t="s">
        <v>555</v>
      </c>
      <c r="F7" s="275" t="s">
        <v>556</v>
      </c>
      <c r="G7" s="276" t="s">
        <v>557</v>
      </c>
      <c r="H7" s="458" t="s">
        <v>558</v>
      </c>
      <c r="I7" s="458" t="s">
        <v>233</v>
      </c>
      <c r="J7" s="458" t="s">
        <v>559</v>
      </c>
      <c r="K7" s="277" t="s">
        <v>235</v>
      </c>
      <c r="L7" s="278" t="s">
        <v>236</v>
      </c>
    </row>
    <row r="8" spans="1:12" ht="35" customHeight="1">
      <c r="A8" s="279">
        <f t="shared" ref="A8:A24" si="0">ROW()-7</f>
        <v>1</v>
      </c>
      <c r="B8" s="588" t="s">
        <v>940</v>
      </c>
      <c r="C8" s="588" t="s">
        <v>941</v>
      </c>
      <c r="D8" s="596" t="s">
        <v>942</v>
      </c>
      <c r="E8" s="597"/>
      <c r="F8" s="598">
        <v>1</v>
      </c>
      <c r="G8" s="590" t="s">
        <v>943</v>
      </c>
      <c r="H8" s="598">
        <v>1100000</v>
      </c>
      <c r="I8" s="259">
        <v>1100000</v>
      </c>
      <c r="J8" s="259">
        <v>1210000</v>
      </c>
      <c r="K8" s="599" t="s">
        <v>889</v>
      </c>
      <c r="L8"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9" spans="1:12" ht="35" customHeight="1">
      <c r="A9" s="279">
        <f t="shared" si="0"/>
        <v>2</v>
      </c>
      <c r="B9" s="588" t="s">
        <v>944</v>
      </c>
      <c r="C9" s="588" t="s">
        <v>945</v>
      </c>
      <c r="D9" s="596" t="s">
        <v>942</v>
      </c>
      <c r="E9" s="597"/>
      <c r="F9" s="598">
        <v>1</v>
      </c>
      <c r="G9" s="590" t="s">
        <v>943</v>
      </c>
      <c r="H9" s="598">
        <v>900000</v>
      </c>
      <c r="I9" s="259">
        <v>900000</v>
      </c>
      <c r="J9" s="259">
        <v>990000</v>
      </c>
      <c r="K9" s="599" t="s">
        <v>946</v>
      </c>
      <c r="L9"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0" spans="1:12" ht="35" customHeight="1">
      <c r="A10" s="279">
        <f t="shared" si="0"/>
        <v>3</v>
      </c>
      <c r="B10" s="588" t="s">
        <v>947</v>
      </c>
      <c r="C10" s="588" t="s">
        <v>948</v>
      </c>
      <c r="D10" s="596" t="s">
        <v>942</v>
      </c>
      <c r="E10" s="597"/>
      <c r="F10" s="598">
        <v>1</v>
      </c>
      <c r="G10" s="590" t="s">
        <v>943</v>
      </c>
      <c r="H10" s="598">
        <v>5000</v>
      </c>
      <c r="I10" s="259">
        <v>5000</v>
      </c>
      <c r="J10" s="259">
        <v>5500</v>
      </c>
      <c r="K10" s="599" t="s">
        <v>946</v>
      </c>
      <c r="L10"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1" spans="1:12" ht="35" customHeight="1">
      <c r="A11" s="279">
        <f t="shared" si="0"/>
        <v>4</v>
      </c>
      <c r="B11" s="588" t="s">
        <v>949</v>
      </c>
      <c r="C11" s="588" t="s">
        <v>950</v>
      </c>
      <c r="D11" s="596" t="s">
        <v>951</v>
      </c>
      <c r="E11" s="597">
        <v>6</v>
      </c>
      <c r="F11" s="598">
        <v>1</v>
      </c>
      <c r="G11" s="590" t="s">
        <v>952</v>
      </c>
      <c r="H11" s="598">
        <v>45000</v>
      </c>
      <c r="I11" s="259">
        <v>45000</v>
      </c>
      <c r="J11" s="259">
        <v>49500</v>
      </c>
      <c r="K11" s="599" t="s">
        <v>939</v>
      </c>
      <c r="L11"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2" spans="1:12" ht="35" customHeight="1">
      <c r="A12" s="279">
        <f t="shared" si="0"/>
        <v>5</v>
      </c>
      <c r="B12" s="592"/>
      <c r="C12" s="592"/>
      <c r="D12" s="600"/>
      <c r="E12" s="601"/>
      <c r="F12" s="68"/>
      <c r="G12" s="60"/>
      <c r="H12" s="68"/>
      <c r="I12" s="259">
        <v>0</v>
      </c>
      <c r="J12" s="259">
        <v>0</v>
      </c>
      <c r="K12" s="602"/>
      <c r="L12"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3" spans="1:12" ht="35" customHeight="1">
      <c r="A13" s="279">
        <f t="shared" si="0"/>
        <v>6</v>
      </c>
      <c r="B13" s="592"/>
      <c r="C13" s="592"/>
      <c r="D13" s="600"/>
      <c r="E13" s="601"/>
      <c r="F13" s="68"/>
      <c r="G13" s="60"/>
      <c r="H13" s="68"/>
      <c r="I13" s="259">
        <v>0</v>
      </c>
      <c r="J13" s="259">
        <v>0</v>
      </c>
      <c r="K13" s="602"/>
      <c r="L13"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4" spans="1:12" ht="35" customHeight="1">
      <c r="A14" s="279">
        <f t="shared" si="0"/>
        <v>7</v>
      </c>
      <c r="B14" s="592"/>
      <c r="C14" s="592"/>
      <c r="D14" s="600"/>
      <c r="E14" s="601"/>
      <c r="F14" s="68"/>
      <c r="G14" s="60"/>
      <c r="H14" s="68"/>
      <c r="I14" s="259">
        <v>0</v>
      </c>
      <c r="J14" s="259">
        <v>0</v>
      </c>
      <c r="K14" s="602"/>
      <c r="L14"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5" spans="1:12" ht="35" customHeight="1">
      <c r="A15" s="279">
        <f t="shared" si="0"/>
        <v>8</v>
      </c>
      <c r="B15" s="592"/>
      <c r="C15" s="592"/>
      <c r="D15" s="600"/>
      <c r="E15" s="601"/>
      <c r="F15" s="68"/>
      <c r="G15" s="60"/>
      <c r="H15" s="68"/>
      <c r="I15" s="259">
        <v>0</v>
      </c>
      <c r="J15" s="259">
        <v>0</v>
      </c>
      <c r="K15" s="602"/>
      <c r="L15"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6" spans="1:12" ht="35" customHeight="1">
      <c r="A16" s="279">
        <f t="shared" si="0"/>
        <v>9</v>
      </c>
      <c r="B16" s="592"/>
      <c r="C16" s="592"/>
      <c r="D16" s="600"/>
      <c r="E16" s="601"/>
      <c r="F16" s="68"/>
      <c r="G16" s="60"/>
      <c r="H16" s="68"/>
      <c r="I16" s="259">
        <v>0</v>
      </c>
      <c r="J16" s="259">
        <v>0</v>
      </c>
      <c r="K16" s="602"/>
      <c r="L16"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7" spans="1:12" ht="35" customHeight="1">
      <c r="A17" s="279">
        <f t="shared" si="0"/>
        <v>10</v>
      </c>
      <c r="B17" s="592"/>
      <c r="C17" s="592"/>
      <c r="D17" s="600"/>
      <c r="E17" s="601"/>
      <c r="F17" s="68"/>
      <c r="G17" s="60"/>
      <c r="H17" s="68"/>
      <c r="I17" s="259">
        <v>0</v>
      </c>
      <c r="J17" s="259">
        <v>0</v>
      </c>
      <c r="K17" s="602"/>
      <c r="L17"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8" spans="1:12" ht="35" customHeight="1">
      <c r="A18" s="279">
        <f t="shared" si="0"/>
        <v>11</v>
      </c>
      <c r="B18" s="592"/>
      <c r="C18" s="592"/>
      <c r="D18" s="600"/>
      <c r="E18" s="601"/>
      <c r="F18" s="68"/>
      <c r="G18" s="60"/>
      <c r="H18" s="68"/>
      <c r="I18" s="259">
        <v>0</v>
      </c>
      <c r="J18" s="259">
        <v>0</v>
      </c>
      <c r="K18" s="602"/>
      <c r="L18"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9" spans="1:12" ht="35" customHeight="1">
      <c r="A19" s="279">
        <f t="shared" si="0"/>
        <v>12</v>
      </c>
      <c r="B19" s="592"/>
      <c r="C19" s="592"/>
      <c r="D19" s="600"/>
      <c r="E19" s="601"/>
      <c r="F19" s="68"/>
      <c r="G19" s="60"/>
      <c r="H19" s="68"/>
      <c r="I19" s="259">
        <v>0</v>
      </c>
      <c r="J19" s="259">
        <v>0</v>
      </c>
      <c r="K19" s="602"/>
      <c r="L19"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0" spans="1:12" ht="35" customHeight="1">
      <c r="A20" s="279">
        <f t="shared" si="0"/>
        <v>13</v>
      </c>
      <c r="B20" s="592"/>
      <c r="C20" s="592"/>
      <c r="D20" s="600"/>
      <c r="E20" s="601"/>
      <c r="F20" s="68"/>
      <c r="G20" s="60"/>
      <c r="H20" s="68"/>
      <c r="I20" s="259">
        <v>0</v>
      </c>
      <c r="J20" s="259">
        <v>0</v>
      </c>
      <c r="K20" s="602"/>
      <c r="L20"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1" spans="1:12" ht="35" customHeight="1">
      <c r="A21" s="279">
        <f t="shared" si="0"/>
        <v>14</v>
      </c>
      <c r="B21" s="257"/>
      <c r="C21" s="257"/>
      <c r="D21" s="280"/>
      <c r="E21" s="281"/>
      <c r="F21" s="68"/>
      <c r="G21" s="60"/>
      <c r="H21" s="68"/>
      <c r="I21" s="259">
        <v>0</v>
      </c>
      <c r="J21" s="259">
        <v>0</v>
      </c>
      <c r="K21" s="282"/>
      <c r="L21"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2" spans="1:12" ht="35" customHeight="1">
      <c r="A22" s="279">
        <f t="shared" si="0"/>
        <v>15</v>
      </c>
      <c r="B22" s="59"/>
      <c r="C22" s="59"/>
      <c r="D22" s="280"/>
      <c r="E22" s="281"/>
      <c r="F22" s="68"/>
      <c r="G22" s="60"/>
      <c r="H22" s="68"/>
      <c r="I22" s="259">
        <v>0</v>
      </c>
      <c r="J22" s="259">
        <v>0</v>
      </c>
      <c r="K22" s="284"/>
      <c r="L22" s="462"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3" spans="1:12" ht="35" customHeight="1">
      <c r="A23" s="279">
        <f t="shared" si="0"/>
        <v>16</v>
      </c>
      <c r="B23" s="59"/>
      <c r="C23" s="59"/>
      <c r="D23" s="280"/>
      <c r="E23" s="281"/>
      <c r="F23" s="68"/>
      <c r="G23" s="60"/>
      <c r="H23" s="68"/>
      <c r="I23" s="259">
        <v>0</v>
      </c>
      <c r="J23" s="259">
        <v>0</v>
      </c>
      <c r="K23" s="284"/>
      <c r="L23" s="462"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4" spans="1:12" ht="35" customHeight="1">
      <c r="A24" s="279">
        <f t="shared" si="0"/>
        <v>17</v>
      </c>
      <c r="B24" s="257"/>
      <c r="C24" s="257"/>
      <c r="D24" s="280"/>
      <c r="E24" s="281"/>
      <c r="F24" s="68"/>
      <c r="G24" s="60"/>
      <c r="H24" s="68"/>
      <c r="I24" s="259">
        <v>0</v>
      </c>
      <c r="J24" s="259">
        <v>0</v>
      </c>
      <c r="K24" s="282"/>
      <c r="L24" s="2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5" spans="1:12" ht="35" customHeight="1">
      <c r="A25" s="285"/>
      <c r="B25" s="286"/>
      <c r="C25" s="286"/>
      <c r="D25" s="286"/>
      <c r="E25" s="286"/>
      <c r="F25" s="286"/>
      <c r="G25" s="286"/>
      <c r="H25" s="287" t="s">
        <v>561</v>
      </c>
      <c r="I25" s="288">
        <f>SUBTOTAL(109,機械装置・工具器具費1016[助成対象
経費
（税抜）
(A)×(B）])</f>
        <v>2050000</v>
      </c>
      <c r="J25" s="288">
        <f>SUBTOTAL(109,機械装置・工具器具費1016[助成事業に
要する経費
（税込）])</f>
        <v>2255000</v>
      </c>
      <c r="K25" s="289"/>
      <c r="L25" s="290"/>
    </row>
  </sheetData>
  <sheetProtection algorithmName="SHA-512" hashValue="vZxpNUcItn06/G4radV1hJ5UX/zOgg5LMcRkYwJtCrgZMJtBQG0f1OjDfsX2Q3ukqUqowvIWwKZvtcBAr4xdGA==" saltValue="HSQzb/QT0h6sH1SpN/sM/Q==" spinCount="100000" sheet="1" objects="1" scenarios="1" selectLockedCells="1" selectUnlockedCells="1"/>
  <mergeCells count="3">
    <mergeCell ref="A3:K3"/>
    <mergeCell ref="A4:K4"/>
    <mergeCell ref="A5:J6"/>
  </mergeCells>
  <phoneticPr fontId="2"/>
  <conditionalFormatting sqref="B8:D24 F8:H24">
    <cfRule type="expression" dxfId="34" priority="3">
      <formula>AND(OR($B8&lt;&gt;"",$C8&lt;&gt;"",$D8&lt;&gt;"",$F8&lt;&gt;"",$G8&lt;&gt;"",$H8&lt;&gt;""),B8="")</formula>
    </cfRule>
  </conditionalFormatting>
  <conditionalFormatting sqref="E8:E24">
    <cfRule type="expression" dxfId="33" priority="1">
      <formula>$D8="購入"</formula>
    </cfRule>
    <cfRule type="expression" dxfId="32" priority="2">
      <formula>AND(OR($B8&lt;&gt;"",$C8&lt;&gt;"",$D8&lt;&gt;"",$E8&lt;&gt;"",$F8&lt;&gt;"",$G8&lt;&gt;"",$H8&lt;&gt;""),E8="")</formula>
    </cfRule>
  </conditionalFormatting>
  <conditionalFormatting sqref="K8:K24">
    <cfRule type="expression" dxfId="31" priority="4">
      <formula>AND(OR($B8&lt;&gt;"",$C8&lt;&gt;"",$D8&lt;&gt;"",$F8&lt;&gt;"",$G8&lt;&gt;"",$H8&lt;&gt;""),K8="")</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H24" xr:uid="{00000000-0002-0000-1200-000000000000}"/>
    <dataValidation allowBlank="1" showInputMessage="1" showErrorMessage="1" prompt="自動計算されます。" sqref="I8:J24" xr:uid="{00000000-0002-0000-1200-000001000000}"/>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E24" xr:uid="{00000000-0002-0000-1200-000002000000}">
      <formula1>1</formula1>
      <formula2>21</formula2>
    </dataValidation>
    <dataValidation allowBlank="1" showInputMessage="1" showErrorMessage="1" prompt="未定等不明確の場合は、 申請時点の候補先を記入してください。「未定、検討中」等の記入はできません。" sqref="K8:K24" xr:uid="{00000000-0002-0000-1200-000003000000}"/>
    <dataValidation allowBlank="1" showInputMessage="1" showErrorMessage="1" prompt="（例）_x000a_○○加工_x000a_" sqref="C8:C24" xr:uid="{00000000-0002-0000-1200-000004000000}"/>
    <dataValidation type="list" allowBlank="1" showInputMessage="1" showErrorMessage="1" sqref="D8:D24" xr:uid="{00000000-0002-0000-1200-000005000000}">
      <formula1>"購入,ﾘｰｽ,ﾚﾝﾀﾙ"</formula1>
    </dataValidation>
    <dataValidation imeMode="halfAlpha" allowBlank="1" showInputMessage="1" showErrorMessage="1" prompt="本助成事業に必要な最小限の数量を記入してください。" sqref="F8:F24" xr:uid="{00000000-0002-0000-1200-000006000000}"/>
    <dataValidation allowBlank="1" showInputMessage="1" showErrorMessage="1" prompt="生産・量産用の機械装置等に係る経費は計上できません。" sqref="B8:B24" xr:uid="{00000000-0002-0000-1200-000007000000}"/>
    <dataValidation type="custom" allowBlank="1" showInputMessage="1" showErrorMessage="1" sqref="L8:L24" xr:uid="{00000000-0002-0000-1200-000008000000}">
      <formula1>ISERROR(FIND(CHAR(10),L8))</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Y63"/>
  <sheetViews>
    <sheetView showGridLines="0" view="pageBreakPreview" zoomScale="80" zoomScaleNormal="100" zoomScaleSheetLayoutView="80" workbookViewId="0">
      <selection activeCell="BK20" sqref="A1:XFD1048576"/>
    </sheetView>
  </sheetViews>
  <sheetFormatPr defaultColWidth="8.25" defaultRowHeight="15"/>
  <cols>
    <col min="1" max="1" width="5.1640625" style="92" customWidth="1"/>
    <col min="2" max="2" width="8.25" style="92"/>
    <col min="3" max="3" width="3.4140625" style="92" customWidth="1"/>
    <col min="4" max="4" width="5.75" style="92" customWidth="1"/>
    <col min="5" max="5" width="5.25" style="92" bestFit="1" customWidth="1"/>
    <col min="6" max="6" width="6.83203125" style="92" customWidth="1"/>
    <col min="7" max="8" width="4.58203125" style="92" customWidth="1"/>
    <col min="9" max="9" width="5.58203125" style="92" customWidth="1"/>
    <col min="10" max="10" width="6.83203125" style="92" customWidth="1"/>
    <col min="11" max="11" width="10.33203125" style="92" customWidth="1"/>
    <col min="12" max="12" width="8.6640625" style="92" customWidth="1"/>
    <col min="13" max="13" width="5.75" style="92" customWidth="1"/>
    <col min="14" max="14" width="5.58203125" style="92" customWidth="1"/>
    <col min="15" max="15" width="3.4140625" style="92" customWidth="1"/>
    <col min="16" max="16" width="6.83203125" style="92" customWidth="1"/>
    <col min="17" max="18" width="8.58203125" style="92" customWidth="1"/>
    <col min="19" max="19" width="5.58203125" style="92" customWidth="1"/>
    <col min="20" max="20" width="2.4140625" style="92" customWidth="1"/>
    <col min="21" max="21" width="2.5" style="92" customWidth="1"/>
    <col min="22" max="22" width="8.203125E-2" style="92" hidden="1" customWidth="1"/>
    <col min="23" max="23" width="37.6640625" style="92" hidden="1" customWidth="1"/>
    <col min="24" max="24" width="29.6640625" style="92" hidden="1" customWidth="1"/>
    <col min="25" max="25" width="26.75" style="92" hidden="1" customWidth="1"/>
    <col min="26" max="16384" width="8.25" style="92"/>
  </cols>
  <sheetData>
    <row r="1" spans="1:25" ht="30" customHeight="1">
      <c r="A1" s="812" t="s">
        <v>407</v>
      </c>
      <c r="B1" s="812"/>
      <c r="C1" s="812"/>
      <c r="D1" s="812"/>
      <c r="E1" s="812"/>
      <c r="F1" s="812"/>
      <c r="G1" s="812"/>
      <c r="H1" s="812"/>
      <c r="I1" s="812"/>
      <c r="J1" s="812"/>
      <c r="K1" s="812"/>
      <c r="L1" s="812"/>
      <c r="M1" s="812"/>
      <c r="N1" s="812"/>
      <c r="O1" s="812"/>
      <c r="P1" s="812"/>
      <c r="Q1" s="812"/>
      <c r="R1" s="812"/>
      <c r="S1" s="812"/>
      <c r="V1" s="93" t="s">
        <v>408</v>
      </c>
      <c r="W1" s="93" t="s">
        <v>409</v>
      </c>
      <c r="X1" s="93" t="s">
        <v>410</v>
      </c>
      <c r="Y1" s="93" t="s">
        <v>411</v>
      </c>
    </row>
    <row r="2" spans="1:25" ht="15" customHeight="1">
      <c r="A2" s="812"/>
      <c r="B2" s="812"/>
      <c r="C2" s="812"/>
      <c r="D2" s="812"/>
      <c r="E2" s="812"/>
      <c r="F2" s="812"/>
      <c r="G2" s="812"/>
      <c r="H2" s="812"/>
      <c r="I2" s="812"/>
      <c r="J2" s="812"/>
      <c r="K2" s="812"/>
      <c r="L2" s="812"/>
      <c r="M2" s="812"/>
      <c r="N2" s="812"/>
      <c r="O2" s="812"/>
      <c r="P2" s="812"/>
      <c r="Q2" s="812"/>
      <c r="R2" s="812"/>
      <c r="S2" s="812"/>
      <c r="T2" s="94"/>
      <c r="U2" s="94"/>
      <c r="V2" s="95" t="s">
        <v>24</v>
      </c>
      <c r="W2" s="95" t="s">
        <v>25</v>
      </c>
      <c r="X2" s="96" t="s">
        <v>26</v>
      </c>
      <c r="Y2" s="96" t="s">
        <v>27</v>
      </c>
    </row>
    <row r="3" spans="1:25" s="100" customFormat="1" ht="18.75" customHeight="1">
      <c r="A3" s="97" t="s">
        <v>412</v>
      </c>
      <c r="B3" s="98"/>
      <c r="C3" s="98"/>
      <c r="D3" s="98"/>
      <c r="E3" s="98"/>
      <c r="F3" s="98"/>
      <c r="G3" s="98"/>
      <c r="H3" s="98"/>
      <c r="I3" s="98"/>
      <c r="J3" s="98"/>
      <c r="K3" s="98"/>
      <c r="L3" s="98"/>
      <c r="M3" s="98"/>
      <c r="N3" s="98"/>
      <c r="O3" s="98"/>
      <c r="P3" s="98"/>
      <c r="Q3" s="98"/>
      <c r="R3" s="98"/>
      <c r="S3" s="99" t="s">
        <v>755</v>
      </c>
      <c r="V3" s="101" t="s">
        <v>28</v>
      </c>
      <c r="W3" s="102" t="s">
        <v>29</v>
      </c>
      <c r="X3" s="9" t="s">
        <v>413</v>
      </c>
      <c r="Y3" s="9" t="s">
        <v>30</v>
      </c>
    </row>
    <row r="4" spans="1:25" ht="33.75" customHeight="1">
      <c r="A4" s="810" t="s">
        <v>414</v>
      </c>
      <c r="B4" s="810"/>
      <c r="C4" s="813" t="s">
        <v>792</v>
      </c>
      <c r="D4" s="813"/>
      <c r="E4" s="813"/>
      <c r="F4" s="813"/>
      <c r="G4" s="813"/>
      <c r="H4" s="813"/>
      <c r="I4" s="813"/>
      <c r="J4" s="798" t="s">
        <v>415</v>
      </c>
      <c r="K4" s="440" t="s">
        <v>414</v>
      </c>
      <c r="L4" s="814" t="s">
        <v>795</v>
      </c>
      <c r="M4" s="814"/>
      <c r="N4" s="814"/>
      <c r="O4" s="814"/>
      <c r="P4" s="814"/>
      <c r="Q4" s="814"/>
      <c r="R4" s="814"/>
      <c r="S4" s="814"/>
      <c r="V4" s="103" t="s">
        <v>31</v>
      </c>
      <c r="W4" s="95" t="s">
        <v>32</v>
      </c>
      <c r="X4" s="96" t="s">
        <v>416</v>
      </c>
      <c r="Y4" s="96" t="s">
        <v>33</v>
      </c>
    </row>
    <row r="5" spans="1:25" ht="33.75" customHeight="1">
      <c r="A5" s="815" t="s">
        <v>417</v>
      </c>
      <c r="B5" s="815"/>
      <c r="C5" s="816" t="s">
        <v>793</v>
      </c>
      <c r="D5" s="816"/>
      <c r="E5" s="816"/>
      <c r="F5" s="816"/>
      <c r="G5" s="816"/>
      <c r="H5" s="816"/>
      <c r="I5" s="816"/>
      <c r="J5" s="798"/>
      <c r="K5" s="443" t="s">
        <v>418</v>
      </c>
      <c r="L5" s="817" t="s">
        <v>796</v>
      </c>
      <c r="M5" s="817"/>
      <c r="N5" s="817"/>
      <c r="O5" s="817"/>
      <c r="P5" s="817"/>
      <c r="Q5" s="817"/>
      <c r="R5" s="817"/>
      <c r="S5" s="817"/>
      <c r="V5" s="103" t="s">
        <v>34</v>
      </c>
      <c r="W5" s="95" t="s">
        <v>35</v>
      </c>
      <c r="X5" s="96" t="s">
        <v>419</v>
      </c>
      <c r="Y5" s="96" t="s">
        <v>36</v>
      </c>
    </row>
    <row r="6" spans="1:25" ht="33.75" customHeight="1">
      <c r="A6" s="796" t="s">
        <v>420</v>
      </c>
      <c r="B6" s="818"/>
      <c r="C6" s="819" t="s">
        <v>794</v>
      </c>
      <c r="D6" s="819"/>
      <c r="E6" s="819"/>
      <c r="F6" s="819"/>
      <c r="G6" s="819"/>
      <c r="H6" s="819"/>
      <c r="I6" s="819"/>
      <c r="J6" s="798"/>
      <c r="K6" s="442" t="s">
        <v>421</v>
      </c>
      <c r="L6" s="789" t="s">
        <v>797</v>
      </c>
      <c r="M6" s="789"/>
      <c r="N6" s="789"/>
      <c r="O6" s="789"/>
      <c r="P6" s="789"/>
      <c r="Q6" s="789"/>
      <c r="R6" s="789"/>
      <c r="S6" s="789"/>
      <c r="V6" s="103" t="s">
        <v>37</v>
      </c>
      <c r="W6" s="95" t="s">
        <v>38</v>
      </c>
      <c r="X6" s="96" t="s">
        <v>39</v>
      </c>
      <c r="Y6" s="96" t="s">
        <v>40</v>
      </c>
    </row>
    <row r="7" spans="1:25" ht="33.75" customHeight="1">
      <c r="A7" s="790" t="s">
        <v>422</v>
      </c>
      <c r="B7" s="790"/>
      <c r="C7" s="415" t="s">
        <v>423</v>
      </c>
      <c r="D7" s="791" t="s">
        <v>799</v>
      </c>
      <c r="E7" s="792"/>
      <c r="F7" s="793"/>
      <c r="G7" s="794" t="s">
        <v>800</v>
      </c>
      <c r="H7" s="795"/>
      <c r="I7" s="795"/>
      <c r="J7" s="795"/>
      <c r="K7" s="795"/>
      <c r="L7" s="795"/>
      <c r="M7" s="795"/>
      <c r="N7" s="795"/>
      <c r="O7" s="795"/>
      <c r="P7" s="795"/>
      <c r="Q7" s="795"/>
      <c r="R7" s="795"/>
      <c r="S7" s="795"/>
      <c r="V7" s="92" t="s">
        <v>424</v>
      </c>
      <c r="W7" s="95" t="s">
        <v>425</v>
      </c>
      <c r="X7" s="96" t="s">
        <v>41</v>
      </c>
      <c r="Y7" s="96" t="s">
        <v>42</v>
      </c>
    </row>
    <row r="8" spans="1:25" ht="33.75" customHeight="1">
      <c r="A8" s="796" t="s">
        <v>43</v>
      </c>
      <c r="B8" s="796"/>
      <c r="C8" s="797" t="s">
        <v>801</v>
      </c>
      <c r="D8" s="797"/>
      <c r="E8" s="797"/>
      <c r="F8" s="797"/>
      <c r="G8" s="797"/>
      <c r="H8" s="797"/>
      <c r="I8" s="797"/>
      <c r="J8" s="797"/>
      <c r="K8" s="798" t="s">
        <v>426</v>
      </c>
      <c r="L8" s="798"/>
      <c r="M8" s="799" t="s">
        <v>802</v>
      </c>
      <c r="N8" s="800"/>
      <c r="O8" s="800"/>
      <c r="P8" s="800"/>
      <c r="Q8" s="800"/>
      <c r="R8" s="800"/>
      <c r="S8" s="800"/>
      <c r="V8" s="103" t="s">
        <v>44</v>
      </c>
      <c r="W8" s="95" t="s">
        <v>427</v>
      </c>
      <c r="X8" s="96" t="s">
        <v>45</v>
      </c>
      <c r="Y8" s="96" t="s">
        <v>46</v>
      </c>
    </row>
    <row r="9" spans="1:25" ht="33.75" customHeight="1">
      <c r="A9" s="790" t="s">
        <v>428</v>
      </c>
      <c r="B9" s="790"/>
      <c r="C9" s="415" t="s">
        <v>423</v>
      </c>
      <c r="D9" s="803"/>
      <c r="E9" s="804"/>
      <c r="F9" s="805"/>
      <c r="G9" s="794" t="s">
        <v>803</v>
      </c>
      <c r="H9" s="795"/>
      <c r="I9" s="795"/>
      <c r="J9" s="795"/>
      <c r="K9" s="806"/>
      <c r="L9" s="806"/>
      <c r="M9" s="806"/>
      <c r="N9" s="806"/>
      <c r="O9" s="806"/>
      <c r="P9" s="806"/>
      <c r="Q9" s="806"/>
      <c r="R9" s="806"/>
      <c r="S9" s="806"/>
      <c r="V9" s="103" t="s">
        <v>47</v>
      </c>
      <c r="W9" s="95" t="s">
        <v>429</v>
      </c>
      <c r="X9" s="96" t="s">
        <v>48</v>
      </c>
      <c r="Y9" s="104"/>
    </row>
    <row r="10" spans="1:25" ht="33.75" customHeight="1">
      <c r="A10" s="796" t="s">
        <v>43</v>
      </c>
      <c r="B10" s="796"/>
      <c r="C10" s="807"/>
      <c r="D10" s="807"/>
      <c r="E10" s="807"/>
      <c r="F10" s="807"/>
      <c r="G10" s="807"/>
      <c r="H10" s="807"/>
      <c r="I10" s="807"/>
      <c r="J10" s="807"/>
      <c r="K10" s="808" t="s">
        <v>430</v>
      </c>
      <c r="L10" s="808"/>
      <c r="M10" s="808"/>
      <c r="N10" s="808"/>
      <c r="O10" s="808"/>
      <c r="P10" s="808"/>
      <c r="Q10" s="808"/>
      <c r="R10" s="808"/>
      <c r="S10" s="808"/>
      <c r="V10" s="103" t="s">
        <v>49</v>
      </c>
      <c r="W10" s="95" t="s">
        <v>431</v>
      </c>
      <c r="X10" s="96" t="s">
        <v>50</v>
      </c>
      <c r="Y10" s="105"/>
    </row>
    <row r="11" spans="1:25" ht="33.75" customHeight="1">
      <c r="A11" s="790" t="s">
        <v>432</v>
      </c>
      <c r="B11" s="790"/>
      <c r="C11" s="415" t="s">
        <v>423</v>
      </c>
      <c r="D11" s="791" t="s">
        <v>798</v>
      </c>
      <c r="E11" s="792"/>
      <c r="F11" s="793"/>
      <c r="G11" s="794" t="s">
        <v>804</v>
      </c>
      <c r="H11" s="795"/>
      <c r="I11" s="795"/>
      <c r="J11" s="795"/>
      <c r="K11" s="795"/>
      <c r="L11" s="795"/>
      <c r="M11" s="795"/>
      <c r="N11" s="795"/>
      <c r="O11" s="795"/>
      <c r="P11" s="795"/>
      <c r="Q11" s="795"/>
      <c r="R11" s="795"/>
      <c r="S11" s="795"/>
      <c r="V11" s="103" t="s">
        <v>51</v>
      </c>
      <c r="W11" s="95" t="s">
        <v>433</v>
      </c>
      <c r="X11" s="96" t="s">
        <v>52</v>
      </c>
      <c r="Y11" s="104"/>
    </row>
    <row r="12" spans="1:25" ht="33.75" customHeight="1">
      <c r="A12" s="796" t="s">
        <v>43</v>
      </c>
      <c r="B12" s="796"/>
      <c r="C12" s="801" t="s">
        <v>801</v>
      </c>
      <c r="D12" s="801"/>
      <c r="E12" s="801"/>
      <c r="F12" s="801"/>
      <c r="G12" s="801"/>
      <c r="H12" s="801"/>
      <c r="I12" s="801"/>
      <c r="J12" s="801"/>
      <c r="K12" s="802"/>
      <c r="L12" s="802"/>
      <c r="M12" s="802"/>
      <c r="N12" s="802"/>
      <c r="O12" s="802"/>
      <c r="P12" s="802"/>
      <c r="Q12" s="802"/>
      <c r="R12" s="802"/>
      <c r="S12" s="802"/>
      <c r="V12" s="103" t="s">
        <v>53</v>
      </c>
      <c r="W12" s="95" t="s">
        <v>434</v>
      </c>
      <c r="X12" s="96" t="s">
        <v>54</v>
      </c>
      <c r="Y12" s="104"/>
    </row>
    <row r="13" spans="1:25" ht="33.75" customHeight="1">
      <c r="A13" s="809" t="s">
        <v>435</v>
      </c>
      <c r="B13" s="809"/>
      <c r="C13" s="810" t="s">
        <v>414</v>
      </c>
      <c r="D13" s="810"/>
      <c r="E13" s="811" t="s">
        <v>805</v>
      </c>
      <c r="F13" s="811"/>
      <c r="G13" s="811"/>
      <c r="H13" s="811"/>
      <c r="I13" s="811"/>
      <c r="J13" s="811"/>
      <c r="K13" s="820" t="s">
        <v>436</v>
      </c>
      <c r="L13" s="821"/>
      <c r="M13" s="822" t="s">
        <v>806</v>
      </c>
      <c r="N13" s="823"/>
      <c r="O13" s="823"/>
      <c r="P13" s="823"/>
      <c r="Q13" s="823"/>
      <c r="R13" s="823"/>
      <c r="S13" s="823"/>
      <c r="V13" s="103" t="s">
        <v>55</v>
      </c>
      <c r="W13" s="95" t="s">
        <v>437</v>
      </c>
      <c r="X13" s="96" t="s">
        <v>56</v>
      </c>
      <c r="Y13" s="104"/>
    </row>
    <row r="14" spans="1:25" ht="33.75" customHeight="1">
      <c r="A14" s="809"/>
      <c r="B14" s="809"/>
      <c r="C14" s="815" t="s">
        <v>418</v>
      </c>
      <c r="D14" s="815"/>
      <c r="E14" s="824" t="s">
        <v>807</v>
      </c>
      <c r="F14" s="824"/>
      <c r="G14" s="824"/>
      <c r="H14" s="824"/>
      <c r="I14" s="824"/>
      <c r="J14" s="824"/>
      <c r="K14" s="821"/>
      <c r="L14" s="821"/>
      <c r="M14" s="823"/>
      <c r="N14" s="823"/>
      <c r="O14" s="823"/>
      <c r="P14" s="823"/>
      <c r="Q14" s="823"/>
      <c r="R14" s="823"/>
      <c r="S14" s="823"/>
      <c r="V14" s="103" t="s">
        <v>57</v>
      </c>
      <c r="W14" s="106"/>
      <c r="X14" s="96" t="s">
        <v>58</v>
      </c>
      <c r="Y14" s="104"/>
    </row>
    <row r="15" spans="1:25" ht="33.75" customHeight="1">
      <c r="A15" s="809"/>
      <c r="B15" s="809"/>
      <c r="C15" s="818" t="s">
        <v>438</v>
      </c>
      <c r="D15" s="818"/>
      <c r="E15" s="825" t="s">
        <v>808</v>
      </c>
      <c r="F15" s="826"/>
      <c r="G15" s="826"/>
      <c r="H15" s="826"/>
      <c r="I15" s="826"/>
      <c r="J15" s="826"/>
      <c r="K15" s="827"/>
      <c r="L15" s="827"/>
      <c r="M15" s="827"/>
      <c r="N15" s="827"/>
      <c r="O15" s="827"/>
      <c r="P15" s="827"/>
      <c r="Q15" s="827"/>
      <c r="R15" s="827"/>
      <c r="S15" s="827"/>
      <c r="V15" s="103" t="s">
        <v>59</v>
      </c>
      <c r="W15" s="95"/>
      <c r="X15" s="96" t="s">
        <v>60</v>
      </c>
      <c r="Y15" s="104"/>
    </row>
    <row r="16" spans="1:25" ht="21" hidden="1" customHeight="1">
      <c r="A16" s="441"/>
      <c r="B16" s="441"/>
      <c r="C16" s="439"/>
      <c r="D16" s="439"/>
      <c r="E16" s="833"/>
      <c r="F16" s="833"/>
      <c r="G16" s="833"/>
      <c r="H16" s="833"/>
      <c r="I16" s="833"/>
      <c r="J16" s="833"/>
      <c r="K16" s="833"/>
      <c r="L16" s="833"/>
      <c r="M16" s="833"/>
      <c r="N16" s="833"/>
      <c r="O16" s="833"/>
      <c r="P16" s="833"/>
      <c r="Q16" s="833"/>
      <c r="R16" s="833"/>
      <c r="S16" s="833"/>
      <c r="V16" s="103" t="s">
        <v>61</v>
      </c>
      <c r="W16" s="95" t="s">
        <v>427</v>
      </c>
      <c r="X16" s="96" t="s">
        <v>62</v>
      </c>
      <c r="Y16" s="104"/>
    </row>
    <row r="17" spans="1:25" ht="33.75" customHeight="1">
      <c r="A17" s="798" t="s">
        <v>439</v>
      </c>
      <c r="B17" s="798"/>
      <c r="C17" s="798" t="s">
        <v>440</v>
      </c>
      <c r="D17" s="798"/>
      <c r="E17" s="834" t="s">
        <v>441</v>
      </c>
      <c r="F17" s="835"/>
      <c r="G17" s="836">
        <v>36526</v>
      </c>
      <c r="H17" s="823"/>
      <c r="I17" s="823"/>
      <c r="J17" s="823"/>
      <c r="K17" s="821" t="s">
        <v>442</v>
      </c>
      <c r="L17" s="821"/>
      <c r="M17" s="837">
        <v>20000000</v>
      </c>
      <c r="N17" s="838"/>
      <c r="O17" s="838"/>
      <c r="P17" s="838"/>
      <c r="Q17" s="838"/>
      <c r="R17" s="838"/>
      <c r="S17" s="841" t="s">
        <v>63</v>
      </c>
      <c r="V17" s="103" t="s">
        <v>64</v>
      </c>
      <c r="W17" s="95"/>
      <c r="X17" s="96" t="s">
        <v>65</v>
      </c>
      <c r="Y17" s="104"/>
    </row>
    <row r="18" spans="1:25" ht="33.75" customHeight="1">
      <c r="A18" s="798"/>
      <c r="B18" s="798"/>
      <c r="C18" s="798" t="s">
        <v>443</v>
      </c>
      <c r="D18" s="798"/>
      <c r="E18" s="834" t="s">
        <v>441</v>
      </c>
      <c r="F18" s="835"/>
      <c r="G18" s="836">
        <v>36617</v>
      </c>
      <c r="H18" s="823"/>
      <c r="I18" s="823"/>
      <c r="J18" s="823"/>
      <c r="K18" s="821"/>
      <c r="L18" s="821"/>
      <c r="M18" s="839"/>
      <c r="N18" s="840"/>
      <c r="O18" s="840"/>
      <c r="P18" s="840"/>
      <c r="Q18" s="840"/>
      <c r="R18" s="840"/>
      <c r="S18" s="842"/>
      <c r="T18" s="107"/>
      <c r="V18" s="103" t="s">
        <v>66</v>
      </c>
      <c r="W18" s="95"/>
      <c r="X18" s="96" t="s">
        <v>67</v>
      </c>
      <c r="Y18" s="104"/>
    </row>
    <row r="19" spans="1:25" ht="33.75" customHeight="1">
      <c r="A19" s="798" t="s">
        <v>444</v>
      </c>
      <c r="B19" s="798"/>
      <c r="C19" s="828">
        <v>3</v>
      </c>
      <c r="D19" s="828"/>
      <c r="E19" s="828"/>
      <c r="F19" s="829"/>
      <c r="G19" s="830" t="s">
        <v>445</v>
      </c>
      <c r="H19" s="831"/>
      <c r="I19" s="831"/>
      <c r="J19" s="831"/>
      <c r="K19" s="821" t="s">
        <v>446</v>
      </c>
      <c r="L19" s="821"/>
      <c r="M19" s="828">
        <v>15</v>
      </c>
      <c r="N19" s="829"/>
      <c r="O19" s="554" t="s">
        <v>447</v>
      </c>
      <c r="P19" s="830" t="s">
        <v>448</v>
      </c>
      <c r="Q19" s="832"/>
      <c r="R19" s="555">
        <v>5</v>
      </c>
      <c r="S19" s="556" t="s">
        <v>449</v>
      </c>
      <c r="T19" s="108"/>
      <c r="V19" s="103" t="s">
        <v>68</v>
      </c>
      <c r="W19" s="95"/>
      <c r="X19" s="96" t="s">
        <v>69</v>
      </c>
      <c r="Y19" s="104"/>
    </row>
    <row r="20" spans="1:25" ht="41.25" customHeight="1">
      <c r="A20" s="798" t="s">
        <v>450</v>
      </c>
      <c r="B20" s="798"/>
      <c r="C20" s="846" t="s">
        <v>809</v>
      </c>
      <c r="D20" s="846"/>
      <c r="E20" s="846"/>
      <c r="F20" s="846"/>
      <c r="G20" s="846"/>
      <c r="H20" s="846"/>
      <c r="I20" s="846"/>
      <c r="J20" s="846"/>
      <c r="K20" s="821" t="s">
        <v>451</v>
      </c>
      <c r="L20" s="557" t="s">
        <v>452</v>
      </c>
      <c r="M20" s="847" t="s">
        <v>408</v>
      </c>
      <c r="N20" s="848"/>
      <c r="O20" s="848"/>
      <c r="P20" s="848"/>
      <c r="Q20" s="848"/>
      <c r="R20" s="848"/>
      <c r="S20" s="849"/>
      <c r="V20" s="92" t="s">
        <v>453</v>
      </c>
      <c r="W20" s="95"/>
      <c r="X20" s="96" t="s">
        <v>70</v>
      </c>
    </row>
    <row r="21" spans="1:25" ht="41.25" customHeight="1">
      <c r="A21" s="798"/>
      <c r="B21" s="798"/>
      <c r="C21" s="846"/>
      <c r="D21" s="846"/>
      <c r="E21" s="846"/>
      <c r="F21" s="846"/>
      <c r="G21" s="846"/>
      <c r="H21" s="846"/>
      <c r="I21" s="846"/>
      <c r="J21" s="846"/>
      <c r="K21" s="821"/>
      <c r="L21" s="558" t="s">
        <v>454</v>
      </c>
      <c r="M21" s="850" t="s">
        <v>81</v>
      </c>
      <c r="N21" s="850"/>
      <c r="O21" s="850"/>
      <c r="P21" s="850"/>
      <c r="Q21" s="850"/>
      <c r="R21" s="850"/>
      <c r="S21" s="851"/>
      <c r="V21" s="103" t="s">
        <v>71</v>
      </c>
      <c r="W21" s="95"/>
      <c r="X21" s="96" t="s">
        <v>72</v>
      </c>
      <c r="Y21" s="104"/>
    </row>
    <row r="22" spans="1:25" ht="33.75" customHeight="1">
      <c r="A22" s="798"/>
      <c r="B22" s="798"/>
      <c r="C22" s="846"/>
      <c r="D22" s="846"/>
      <c r="E22" s="846"/>
      <c r="F22" s="846"/>
      <c r="G22" s="846"/>
      <c r="H22" s="846"/>
      <c r="I22" s="846"/>
      <c r="J22" s="846"/>
      <c r="K22" s="820" t="s">
        <v>693</v>
      </c>
      <c r="L22" s="820"/>
      <c r="M22" s="559">
        <v>1</v>
      </c>
      <c r="N22" s="852" t="s">
        <v>810</v>
      </c>
      <c r="O22" s="853"/>
      <c r="P22" s="854"/>
      <c r="Q22" s="855">
        <v>50000</v>
      </c>
      <c r="R22" s="856"/>
      <c r="S22" s="560" t="s">
        <v>455</v>
      </c>
      <c r="V22" s="103" t="s">
        <v>73</v>
      </c>
      <c r="W22" s="106"/>
      <c r="X22" s="96" t="s">
        <v>74</v>
      </c>
      <c r="Y22" s="104"/>
    </row>
    <row r="23" spans="1:25" ht="33.75" customHeight="1">
      <c r="A23" s="798" t="s">
        <v>456</v>
      </c>
      <c r="B23" s="798"/>
      <c r="C23" s="846" t="s">
        <v>811</v>
      </c>
      <c r="D23" s="846"/>
      <c r="E23" s="846"/>
      <c r="F23" s="846"/>
      <c r="G23" s="846"/>
      <c r="H23" s="846"/>
      <c r="I23" s="846"/>
      <c r="J23" s="846"/>
      <c r="K23" s="820"/>
      <c r="L23" s="820"/>
      <c r="M23" s="561">
        <v>2</v>
      </c>
      <c r="N23" s="857" t="s">
        <v>812</v>
      </c>
      <c r="O23" s="858"/>
      <c r="P23" s="859"/>
      <c r="Q23" s="860">
        <v>30000</v>
      </c>
      <c r="R23" s="861"/>
      <c r="S23" s="562" t="s">
        <v>455</v>
      </c>
      <c r="V23" s="103" t="s">
        <v>75</v>
      </c>
      <c r="W23" s="106"/>
      <c r="X23" s="96" t="s">
        <v>76</v>
      </c>
      <c r="Y23" s="104"/>
    </row>
    <row r="24" spans="1:25" ht="33.75" customHeight="1">
      <c r="A24" s="798"/>
      <c r="B24" s="798"/>
      <c r="C24" s="846"/>
      <c r="D24" s="846"/>
      <c r="E24" s="846"/>
      <c r="F24" s="846"/>
      <c r="G24" s="846"/>
      <c r="H24" s="846"/>
      <c r="I24" s="846"/>
      <c r="J24" s="846"/>
      <c r="K24" s="820"/>
      <c r="L24" s="820"/>
      <c r="M24" s="563">
        <v>3</v>
      </c>
      <c r="N24" s="862" t="s">
        <v>813</v>
      </c>
      <c r="O24" s="863"/>
      <c r="P24" s="864"/>
      <c r="Q24" s="865">
        <v>20000</v>
      </c>
      <c r="R24" s="866"/>
      <c r="S24" s="564" t="s">
        <v>455</v>
      </c>
      <c r="V24" s="103" t="s">
        <v>77</v>
      </c>
      <c r="X24" s="96" t="s">
        <v>78</v>
      </c>
    </row>
    <row r="25" spans="1:25" ht="35.25" customHeight="1">
      <c r="A25" s="883" t="s">
        <v>457</v>
      </c>
      <c r="B25" s="445" t="s">
        <v>458</v>
      </c>
      <c r="C25" s="884" t="s">
        <v>79</v>
      </c>
      <c r="D25" s="884"/>
      <c r="E25" s="884"/>
      <c r="F25" s="885">
        <v>250000</v>
      </c>
      <c r="G25" s="885"/>
      <c r="H25" s="886"/>
      <c r="I25" s="560" t="s">
        <v>455</v>
      </c>
      <c r="J25" s="884" t="s">
        <v>459</v>
      </c>
      <c r="K25" s="884"/>
      <c r="L25" s="867">
        <v>10000</v>
      </c>
      <c r="M25" s="868"/>
      <c r="N25" s="413" t="s">
        <v>80</v>
      </c>
      <c r="O25" s="887" t="s">
        <v>460</v>
      </c>
      <c r="P25" s="887"/>
      <c r="Q25" s="867">
        <v>5000</v>
      </c>
      <c r="R25" s="868"/>
      <c r="S25" s="560" t="s">
        <v>455</v>
      </c>
      <c r="V25" s="103" t="s">
        <v>81</v>
      </c>
      <c r="W25" s="106"/>
      <c r="X25" s="96" t="s">
        <v>82</v>
      </c>
      <c r="Y25" s="104"/>
    </row>
    <row r="26" spans="1:25" ht="35.25" customHeight="1">
      <c r="A26" s="883"/>
      <c r="B26" s="444" t="s">
        <v>461</v>
      </c>
      <c r="C26" s="869" t="s">
        <v>79</v>
      </c>
      <c r="D26" s="869"/>
      <c r="E26" s="869"/>
      <c r="F26" s="870">
        <v>240000</v>
      </c>
      <c r="G26" s="870"/>
      <c r="H26" s="865"/>
      <c r="I26" s="564" t="s">
        <v>455</v>
      </c>
      <c r="J26" s="869" t="s">
        <v>459</v>
      </c>
      <c r="K26" s="869"/>
      <c r="L26" s="870">
        <v>8000</v>
      </c>
      <c r="M26" s="865"/>
      <c r="N26" s="414" t="s">
        <v>80</v>
      </c>
      <c r="O26" s="872" t="s">
        <v>460</v>
      </c>
      <c r="P26" s="872"/>
      <c r="Q26" s="870">
        <v>4000</v>
      </c>
      <c r="R26" s="865"/>
      <c r="S26" s="564" t="s">
        <v>455</v>
      </c>
      <c r="V26" s="103" t="s">
        <v>83</v>
      </c>
      <c r="W26" s="106"/>
      <c r="X26" s="96" t="s">
        <v>84</v>
      </c>
      <c r="Y26" s="104"/>
    </row>
    <row r="27" spans="1:25" ht="35.25" hidden="1" customHeight="1">
      <c r="A27" s="883"/>
      <c r="B27" s="441" t="s">
        <v>462</v>
      </c>
      <c r="C27" s="834" t="s">
        <v>79</v>
      </c>
      <c r="D27" s="834"/>
      <c r="E27" s="834"/>
      <c r="F27" s="888"/>
      <c r="G27" s="888"/>
      <c r="H27" s="889"/>
      <c r="I27" s="109" t="s">
        <v>455</v>
      </c>
      <c r="J27" s="834" t="s">
        <v>459</v>
      </c>
      <c r="K27" s="834"/>
      <c r="L27" s="843"/>
      <c r="M27" s="844"/>
      <c r="N27" s="110" t="s">
        <v>80</v>
      </c>
      <c r="O27" s="845" t="s">
        <v>460</v>
      </c>
      <c r="P27" s="845"/>
      <c r="Q27" s="843"/>
      <c r="R27" s="844"/>
      <c r="S27" s="109" t="s">
        <v>455</v>
      </c>
      <c r="V27" s="103" t="s">
        <v>85</v>
      </c>
      <c r="W27" s="106"/>
      <c r="X27" s="96" t="s">
        <v>86</v>
      </c>
      <c r="Y27" s="104"/>
    </row>
    <row r="28" spans="1:25" ht="33.75" customHeight="1">
      <c r="A28" s="111"/>
      <c r="B28" s="111"/>
      <c r="C28" s="111"/>
      <c r="D28" s="111"/>
      <c r="E28" s="111"/>
      <c r="F28" s="111"/>
      <c r="G28" s="111"/>
      <c r="H28" s="111"/>
      <c r="I28" s="111"/>
      <c r="J28" s="111"/>
      <c r="K28" s="111"/>
      <c r="L28" s="111"/>
      <c r="M28" s="111"/>
      <c r="N28" s="111"/>
      <c r="O28" s="111"/>
      <c r="P28" s="111"/>
      <c r="Q28" s="111"/>
      <c r="R28" s="111"/>
      <c r="S28" s="111"/>
      <c r="V28" s="103" t="s">
        <v>87</v>
      </c>
      <c r="X28" s="96" t="s">
        <v>88</v>
      </c>
    </row>
    <row r="29" spans="1:25" ht="18.75" customHeight="1">
      <c r="A29" s="112" t="s">
        <v>463</v>
      </c>
      <c r="B29" s="113"/>
      <c r="C29" s="113"/>
      <c r="D29" s="113"/>
      <c r="E29" s="113"/>
      <c r="F29" s="113"/>
      <c r="G29" s="113"/>
      <c r="H29" s="113"/>
      <c r="I29" s="113"/>
      <c r="J29" s="113"/>
      <c r="K29" s="113"/>
      <c r="L29" s="113"/>
      <c r="M29" s="113"/>
      <c r="N29" s="113"/>
      <c r="O29" s="113"/>
      <c r="P29" s="113"/>
      <c r="Q29" s="113"/>
      <c r="R29" s="113"/>
      <c r="S29" s="113"/>
      <c r="V29" s="103" t="s">
        <v>89</v>
      </c>
      <c r="W29" s="106"/>
      <c r="Y29" s="104"/>
    </row>
    <row r="30" spans="1:25" ht="25" customHeight="1">
      <c r="A30" s="877" t="s">
        <v>777</v>
      </c>
      <c r="B30" s="877"/>
      <c r="C30" s="877"/>
      <c r="D30" s="877"/>
      <c r="E30" s="877"/>
      <c r="F30" s="877"/>
      <c r="G30" s="877"/>
      <c r="H30" s="877"/>
      <c r="I30" s="877"/>
      <c r="J30" s="877"/>
      <c r="K30" s="877"/>
      <c r="L30" s="877"/>
      <c r="M30" s="877"/>
      <c r="N30" s="877"/>
      <c r="O30" s="877"/>
      <c r="P30" s="877"/>
      <c r="Q30" s="877"/>
      <c r="R30" s="877"/>
      <c r="S30" s="877"/>
      <c r="V30" s="103" t="s">
        <v>90</v>
      </c>
      <c r="W30" s="106"/>
      <c r="Y30" s="104"/>
    </row>
    <row r="31" spans="1:25" ht="25" customHeight="1">
      <c r="A31" s="877"/>
      <c r="B31" s="877"/>
      <c r="C31" s="877"/>
      <c r="D31" s="877"/>
      <c r="E31" s="877"/>
      <c r="F31" s="877"/>
      <c r="G31" s="877"/>
      <c r="H31" s="877"/>
      <c r="I31" s="877"/>
      <c r="J31" s="877"/>
      <c r="K31" s="877"/>
      <c r="L31" s="877"/>
      <c r="M31" s="877"/>
      <c r="N31" s="877"/>
      <c r="O31" s="877"/>
      <c r="P31" s="877"/>
      <c r="Q31" s="877"/>
      <c r="R31" s="877"/>
      <c r="S31" s="877"/>
      <c r="V31" s="103"/>
      <c r="W31" s="106"/>
      <c r="Y31" s="104"/>
    </row>
    <row r="32" spans="1:25" ht="25" customHeight="1">
      <c r="A32" s="878"/>
      <c r="B32" s="878"/>
      <c r="C32" s="878"/>
      <c r="D32" s="878"/>
      <c r="E32" s="878"/>
      <c r="F32" s="878"/>
      <c r="G32" s="878"/>
      <c r="H32" s="878"/>
      <c r="I32" s="878"/>
      <c r="J32" s="878"/>
      <c r="K32" s="878"/>
      <c r="L32" s="878"/>
      <c r="M32" s="878"/>
      <c r="N32" s="878"/>
      <c r="O32" s="878"/>
      <c r="P32" s="878"/>
      <c r="Q32" s="878"/>
      <c r="R32" s="878"/>
      <c r="S32" s="878"/>
      <c r="V32" s="103" t="s">
        <v>91</v>
      </c>
      <c r="W32" s="106"/>
      <c r="Y32" s="104"/>
    </row>
    <row r="33" spans="1:25" ht="33.75" customHeight="1">
      <c r="A33" s="821" t="s">
        <v>464</v>
      </c>
      <c r="B33" s="821"/>
      <c r="C33" s="821"/>
      <c r="D33" s="879" t="s">
        <v>814</v>
      </c>
      <c r="E33" s="879"/>
      <c r="F33" s="879"/>
      <c r="G33" s="879"/>
      <c r="H33" s="879"/>
      <c r="I33" s="879"/>
      <c r="J33" s="879"/>
      <c r="K33" s="821" t="s">
        <v>465</v>
      </c>
      <c r="L33" s="821"/>
      <c r="M33" s="880" t="s">
        <v>801</v>
      </c>
      <c r="N33" s="880"/>
      <c r="O33" s="880"/>
      <c r="P33" s="880"/>
      <c r="Q33" s="880"/>
      <c r="R33" s="880"/>
      <c r="S33" s="880"/>
      <c r="V33" s="103" t="s">
        <v>92</v>
      </c>
      <c r="W33" s="106"/>
      <c r="X33" s="104"/>
      <c r="Y33" s="104"/>
    </row>
    <row r="34" spans="1:25" ht="33.75" customHeight="1">
      <c r="A34" s="821" t="s">
        <v>466</v>
      </c>
      <c r="B34" s="821"/>
      <c r="C34" s="821"/>
      <c r="D34" s="565" t="s">
        <v>423</v>
      </c>
      <c r="E34" s="881" t="s">
        <v>798</v>
      </c>
      <c r="F34" s="882"/>
      <c r="G34" s="786" t="s">
        <v>804</v>
      </c>
      <c r="H34" s="787"/>
      <c r="I34" s="787"/>
      <c r="J34" s="787"/>
      <c r="K34" s="787"/>
      <c r="L34" s="787"/>
      <c r="M34" s="787"/>
      <c r="N34" s="787"/>
      <c r="O34" s="787"/>
      <c r="P34" s="787"/>
      <c r="Q34" s="787"/>
      <c r="R34" s="787"/>
      <c r="S34" s="788"/>
      <c r="V34" s="103" t="s">
        <v>93</v>
      </c>
      <c r="W34" s="106"/>
      <c r="X34" s="105"/>
      <c r="Y34" s="104"/>
    </row>
    <row r="35" spans="1:25" ht="33.75" customHeight="1">
      <c r="A35" s="821" t="s">
        <v>467</v>
      </c>
      <c r="B35" s="821"/>
      <c r="C35" s="821"/>
      <c r="D35" s="821" t="s">
        <v>468</v>
      </c>
      <c r="E35" s="821"/>
      <c r="F35" s="873" t="s">
        <v>815</v>
      </c>
      <c r="G35" s="873"/>
      <c r="H35" s="873"/>
      <c r="I35" s="874"/>
      <c r="J35" s="566" t="s">
        <v>469</v>
      </c>
      <c r="K35" s="821" t="s">
        <v>470</v>
      </c>
      <c r="L35" s="821"/>
      <c r="M35" s="875" t="s">
        <v>816</v>
      </c>
      <c r="N35" s="875"/>
      <c r="O35" s="875"/>
      <c r="P35" s="875"/>
      <c r="Q35" s="875"/>
      <c r="R35" s="876"/>
      <c r="S35" s="566" t="s">
        <v>94</v>
      </c>
      <c r="V35" s="103" t="s">
        <v>95</v>
      </c>
      <c r="W35" s="106"/>
      <c r="X35" s="104"/>
      <c r="Y35" s="104"/>
    </row>
    <row r="36" spans="1:25" ht="33.75" customHeight="1">
      <c r="A36" s="871" t="s">
        <v>749</v>
      </c>
      <c r="B36" s="871"/>
      <c r="C36" s="871"/>
      <c r="D36" s="871"/>
      <c r="E36" s="871"/>
      <c r="F36" s="871"/>
      <c r="G36" s="871"/>
      <c r="H36" s="871"/>
      <c r="I36" s="871"/>
      <c r="J36" s="871"/>
      <c r="K36" s="871"/>
      <c r="L36" s="871"/>
      <c r="M36" s="823" t="s">
        <v>817</v>
      </c>
      <c r="N36" s="823"/>
      <c r="O36" s="823"/>
      <c r="P36" s="823"/>
      <c r="Q36" s="823"/>
      <c r="R36" s="823"/>
      <c r="S36" s="823"/>
      <c r="V36" s="103" t="s">
        <v>96</v>
      </c>
      <c r="W36" s="106"/>
      <c r="X36" s="104"/>
      <c r="Y36" s="104"/>
    </row>
    <row r="37" spans="1:25" ht="33.75" customHeight="1">
      <c r="V37" s="103" t="s">
        <v>97</v>
      </c>
      <c r="W37" s="106"/>
      <c r="X37" s="104"/>
      <c r="Y37" s="104"/>
    </row>
    <row r="38" spans="1:25" ht="33.75" customHeight="1">
      <c r="V38" s="103" t="s">
        <v>98</v>
      </c>
      <c r="W38" s="106"/>
      <c r="X38" s="104"/>
      <c r="Y38" s="104"/>
    </row>
    <row r="39" spans="1:25" ht="33.75" customHeight="1">
      <c r="V39" s="103" t="s">
        <v>99</v>
      </c>
      <c r="W39" s="106"/>
      <c r="X39" s="104"/>
      <c r="Y39" s="104"/>
    </row>
    <row r="40" spans="1:25" ht="33.75" customHeight="1">
      <c r="V40" s="103" t="s">
        <v>471</v>
      </c>
      <c r="W40" s="106"/>
      <c r="X40" s="104"/>
      <c r="Y40" s="104"/>
    </row>
    <row r="41" spans="1:25" ht="33.75" customHeight="1">
      <c r="V41" s="103" t="s">
        <v>100</v>
      </c>
      <c r="W41" s="106"/>
      <c r="X41" s="104"/>
      <c r="Y41" s="104"/>
    </row>
    <row r="42" spans="1:25" ht="33.75" customHeight="1">
      <c r="V42" s="103" t="s">
        <v>472</v>
      </c>
      <c r="W42" s="106"/>
      <c r="X42" s="104"/>
      <c r="Y42" s="104"/>
    </row>
    <row r="43" spans="1:25" ht="33.75" customHeight="1">
      <c r="V43" s="103" t="s">
        <v>101</v>
      </c>
      <c r="W43" s="106"/>
      <c r="X43" s="104"/>
      <c r="Y43" s="104"/>
    </row>
    <row r="44" spans="1:25" ht="33.75" customHeight="1">
      <c r="V44" s="103" t="s">
        <v>102</v>
      </c>
      <c r="W44" s="106"/>
      <c r="X44" s="104"/>
      <c r="Y44" s="104"/>
    </row>
    <row r="45" spans="1:25" ht="33.75" customHeight="1">
      <c r="V45" s="103" t="s">
        <v>103</v>
      </c>
      <c r="W45" s="106"/>
      <c r="X45" s="104"/>
      <c r="Y45" s="104"/>
    </row>
    <row r="46" spans="1:25" ht="33.75" customHeight="1">
      <c r="V46" s="103" t="s">
        <v>104</v>
      </c>
      <c r="W46" s="106"/>
      <c r="X46" s="104"/>
      <c r="Y46" s="104"/>
    </row>
    <row r="47" spans="1:25" ht="33.75" customHeight="1">
      <c r="V47" s="103" t="s">
        <v>105</v>
      </c>
      <c r="W47" s="106"/>
      <c r="X47" s="104"/>
      <c r="Y47" s="104"/>
    </row>
    <row r="48" spans="1:25" ht="33.75" customHeight="1">
      <c r="V48" s="103" t="s">
        <v>106</v>
      </c>
      <c r="W48" s="106"/>
      <c r="X48" s="104"/>
      <c r="Y48" s="114"/>
    </row>
    <row r="49" spans="22:25" ht="33.75" customHeight="1">
      <c r="V49" s="103" t="s">
        <v>107</v>
      </c>
      <c r="W49" s="106"/>
      <c r="X49" s="104"/>
      <c r="Y49" s="115"/>
    </row>
    <row r="50" spans="22:25" ht="33.75" customHeight="1">
      <c r="V50" s="103" t="s">
        <v>108</v>
      </c>
      <c r="W50" s="106"/>
      <c r="X50" s="104"/>
      <c r="Y50" s="116"/>
    </row>
    <row r="51" spans="22:25" ht="33.75" customHeight="1">
      <c r="V51" s="103" t="s">
        <v>109</v>
      </c>
      <c r="W51" s="106"/>
      <c r="X51" s="104"/>
      <c r="Y51" s="104"/>
    </row>
    <row r="52" spans="22:25" ht="33.75" customHeight="1">
      <c r="V52" s="103" t="s">
        <v>110</v>
      </c>
      <c r="W52" s="106"/>
      <c r="X52" s="104"/>
      <c r="Y52" s="104"/>
    </row>
    <row r="53" spans="22:25" ht="33.75" customHeight="1">
      <c r="V53" s="103" t="s">
        <v>111</v>
      </c>
      <c r="W53" s="106"/>
      <c r="X53" s="104"/>
      <c r="Y53" s="104"/>
    </row>
    <row r="54" spans="22:25" ht="33.75" customHeight="1">
      <c r="V54" s="103" t="s">
        <v>112</v>
      </c>
      <c r="W54" s="106"/>
      <c r="X54" s="104"/>
      <c r="Y54" s="104"/>
    </row>
    <row r="55" spans="22:25" ht="33.75" customHeight="1">
      <c r="V55" s="103" t="s">
        <v>113</v>
      </c>
      <c r="W55" s="106"/>
      <c r="X55" s="104"/>
      <c r="Y55" s="104"/>
    </row>
    <row r="56" spans="22:25" ht="33.75" customHeight="1">
      <c r="V56" s="103" t="s">
        <v>114</v>
      </c>
      <c r="W56" s="106"/>
      <c r="X56" s="104"/>
      <c r="Y56" s="104"/>
    </row>
    <row r="57" spans="22:25" ht="33.75" customHeight="1">
      <c r="V57" s="103" t="s">
        <v>115</v>
      </c>
      <c r="W57" s="106"/>
      <c r="X57" s="104"/>
      <c r="Y57" s="104"/>
    </row>
    <row r="58" spans="22:25" ht="33.75" customHeight="1">
      <c r="V58" s="103" t="s">
        <v>473</v>
      </c>
      <c r="W58" s="106"/>
      <c r="X58" s="104"/>
      <c r="Y58" s="104"/>
    </row>
    <row r="59" spans="22:25" ht="33.75" customHeight="1">
      <c r="V59" s="103" t="s">
        <v>116</v>
      </c>
      <c r="W59" s="106"/>
      <c r="X59" s="104"/>
      <c r="Y59" s="104"/>
    </row>
    <row r="60" spans="22:25" ht="33.75" customHeight="1">
      <c r="V60" s="103" t="s">
        <v>117</v>
      </c>
      <c r="W60" s="106"/>
      <c r="X60" s="104"/>
      <c r="Y60" s="104"/>
    </row>
    <row r="61" spans="22:25" ht="33.75" customHeight="1">
      <c r="V61" s="103" t="s">
        <v>118</v>
      </c>
      <c r="W61" s="106"/>
      <c r="X61" s="104"/>
      <c r="Y61" s="104"/>
    </row>
    <row r="62" spans="22:25" ht="33.75" customHeight="1">
      <c r="W62" s="106"/>
      <c r="X62" s="104"/>
      <c r="Y62" s="104"/>
    </row>
    <row r="63" spans="22:25" ht="33.75" customHeight="1"/>
  </sheetData>
  <sheetProtection algorithmName="SHA-512" hashValue="pJd7w6hlmMDe79vmvTTtaadp0tqA/eRPv/zK2F2X6cqs4BW4k8vQwoX8jp28pyy1w05iKdKcuVbo5z+VJCBmTA==" saltValue="Vyz1y5d+TGT2V22d1o2sJw==" spinCount="100000" sheet="1" objects="1" scenarios="1" selectLockedCells="1" selectUnlockedCells="1"/>
  <dataConsolidate/>
  <mergeCells count="104">
    <mergeCell ref="A36:L36"/>
    <mergeCell ref="M36:S36"/>
    <mergeCell ref="O26:P26"/>
    <mergeCell ref="Q26:R26"/>
    <mergeCell ref="A35:C35"/>
    <mergeCell ref="D35:E35"/>
    <mergeCell ref="F35:I35"/>
    <mergeCell ref="K35:L35"/>
    <mergeCell ref="M35:R35"/>
    <mergeCell ref="A30:S32"/>
    <mergeCell ref="A33:C33"/>
    <mergeCell ref="D33:J33"/>
    <mergeCell ref="K33:L33"/>
    <mergeCell ref="M33:S33"/>
    <mergeCell ref="A34:C34"/>
    <mergeCell ref="E34:F34"/>
    <mergeCell ref="A25:A27"/>
    <mergeCell ref="C25:E25"/>
    <mergeCell ref="F25:H25"/>
    <mergeCell ref="J25:K25"/>
    <mergeCell ref="L25:M25"/>
    <mergeCell ref="O25:P25"/>
    <mergeCell ref="C27:E27"/>
    <mergeCell ref="F27:H27"/>
    <mergeCell ref="J27:K27"/>
    <mergeCell ref="L27:M27"/>
    <mergeCell ref="O27:P27"/>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Q27:R27"/>
    <mergeCell ref="Q25:R25"/>
    <mergeCell ref="C26:E26"/>
    <mergeCell ref="F26:H26"/>
    <mergeCell ref="J26:K26"/>
    <mergeCell ref="L26:M26"/>
    <mergeCell ref="K13:L14"/>
    <mergeCell ref="M13:S14"/>
    <mergeCell ref="C14:D14"/>
    <mergeCell ref="E14:J14"/>
    <mergeCell ref="C15:D15"/>
    <mergeCell ref="E15:S15"/>
    <mergeCell ref="A19:B19"/>
    <mergeCell ref="C19:F19"/>
    <mergeCell ref="G19:J19"/>
    <mergeCell ref="K19:L19"/>
    <mergeCell ref="M19:N19"/>
    <mergeCell ref="P19:Q19"/>
    <mergeCell ref="E16:S16"/>
    <mergeCell ref="A17:B18"/>
    <mergeCell ref="C17:D17"/>
    <mergeCell ref="E17:F17"/>
    <mergeCell ref="G17:J17"/>
    <mergeCell ref="K17:L18"/>
    <mergeCell ref="C18:D18"/>
    <mergeCell ref="E18:F18"/>
    <mergeCell ref="G18:J18"/>
    <mergeCell ref="M17:R18"/>
    <mergeCell ref="S17:S18"/>
    <mergeCell ref="A1:S2"/>
    <mergeCell ref="A4:B4"/>
    <mergeCell ref="C4:I4"/>
    <mergeCell ref="J4:J6"/>
    <mergeCell ref="L4:S4"/>
    <mergeCell ref="A5:B5"/>
    <mergeCell ref="C5:I5"/>
    <mergeCell ref="L5:S5"/>
    <mergeCell ref="A6:B6"/>
    <mergeCell ref="C6:I6"/>
    <mergeCell ref="G34:S34"/>
    <mergeCell ref="L6:S6"/>
    <mergeCell ref="A7:B7"/>
    <mergeCell ref="D7:F7"/>
    <mergeCell ref="G7:S7"/>
    <mergeCell ref="A8:B8"/>
    <mergeCell ref="C8:J8"/>
    <mergeCell ref="K8:L8"/>
    <mergeCell ref="M8:S8"/>
    <mergeCell ref="A11:B11"/>
    <mergeCell ref="D11:F11"/>
    <mergeCell ref="G11:S11"/>
    <mergeCell ref="A12:B12"/>
    <mergeCell ref="C12:J12"/>
    <mergeCell ref="K12:S12"/>
    <mergeCell ref="A9:B9"/>
    <mergeCell ref="D9:F9"/>
    <mergeCell ref="G9:S9"/>
    <mergeCell ref="A10:B10"/>
    <mergeCell ref="C10:J10"/>
    <mergeCell ref="K10:S10"/>
    <mergeCell ref="A13:B15"/>
    <mergeCell ref="C13:D13"/>
    <mergeCell ref="E13:J13"/>
  </mergeCells>
  <phoneticPr fontId="2"/>
  <dataValidations xWindow="628" yWindow="1069" count="19">
    <dataValidation allowBlank="1" showInputMessage="1" showErrorMessage="1" prompt="連絡担当者は、申請事業者の役員・従業員に限ります。" sqref="E14:J14" xr:uid="{186E568D-0C31-4C40-9B3A-DFBEB23AFD00}"/>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xr:uid="{00000000-0002-0000-0100-000001000000}"/>
    <dataValidation imeMode="disabled" allowBlank="1" showInputMessage="1" showErrorMessage="1" prompt="直近の決算書記載の売上高を記入してください。_x000a_売上未計上の場合は記入不要です。" sqref="F25:H25" xr:uid="{460CF417-1D05-477D-8E09-FF3E6972DD53}"/>
    <dataValidation imeMode="disabled" allowBlank="1" showInputMessage="1" showErrorMessage="1" prompt="従業員は、派遣社員やアルバイトを含めた全ての従業員を指します。" sqref="M19:N19" xr:uid="{BB9923AF-3799-40AF-BA4B-9D23F7EC978C}"/>
    <dataValidation imeMode="disabled" allowBlank="1" showInputMessage="1" showErrorMessage="1" sqref="D7:F7 C8:J8 M8:S8 D9:F9 C10:J10 C19:F19 D11:F11 C12:J12 E15:S15 L25:M26 R19 F26:H26 Q22:R26 M33:S33 E34:F34" xr:uid="{00000000-0002-0000-0100-000006000000}"/>
    <dataValidation allowBlank="1" showInputMessage="1" showErrorMessage="1" prompt="個人事業者は「屋号」ではなく「代表者名」を記入してください。" sqref="C5:I5" xr:uid="{00000000-0002-0000-0100-000007000000}"/>
    <dataValidation imeMode="hiragana" allowBlank="1" showInputMessage="1" showErrorMessage="1" prompt="和暦で年月日を記入してください。" sqref="G17:J18" xr:uid="{C7746AC0-A004-42E3-AC7A-F6727074B0AF}"/>
    <dataValidation imeMode="hiragana" allowBlank="1" showInputMessage="1" showErrorMessage="1" prompt="本店所在地と同じ場合は「同上」と記入してください。" sqref="G9:S9" xr:uid="{00000000-0002-0000-0100-000009000000}"/>
    <dataValidation type="custom" imeMode="halfAlpha" allowBlank="1" showInputMessage="1" showErrorMessage="1" sqref="F27:H27 L27:M27 Q27:R27" xr:uid="{00000000-0002-0000-0100-00000A000000}">
      <formula1>LENB(F27)=LEN(F27)</formula1>
    </dataValidation>
    <dataValidation allowBlank="1" showErrorMessage="1" sqref="G11:S11" xr:uid="{00000000-0002-0000-0100-00000B000000}"/>
    <dataValidation imeMode="halfAlpha" allowBlank="1" showInputMessage="1" showErrorMessage="1" sqref="E16" xr:uid="{00000000-0002-0000-0100-00000C000000}"/>
    <dataValidation imeMode="fullKatakana" allowBlank="1" showInputMessage="1" showErrorMessage="1" sqref="C4:I4 L4:S4 E13:J13" xr:uid="{00000000-0002-0000-0100-00000D000000}"/>
    <dataValidation allowBlank="1" showErrorMessage="1" promptTitle="主要取引先を上位３位記入してください" prompt="　" sqref="C25:E25" xr:uid="{79C27AD1-E6FB-4E24-BE63-185767B2CA4D}"/>
    <dataValidation type="list" allowBlank="1" showInputMessage="1" showErrorMessage="1" prompt="令和７年６月１日時点の組織形態を選択してください。" sqref="C6:I6" xr:uid="{00000000-0002-0000-0100-000010000000}">
      <formula1>"法人,個人事業者,中小企業団体等,中小企業グループ（共同申請）,創業予定の個人"</formula1>
    </dataValidation>
    <dataValidation imeMode="disabled" allowBlank="1" showInputMessage="1" showErrorMessage="1" prompt="資本準備金等を含めない、履歴事項全部証明書に記載の金額を入力してください。" sqref="M17:R18" xr:uid="{7CF89A87-40E1-43BD-B0E8-10FC0430E383}"/>
    <dataValidation type="list" allowBlank="1" showInputMessage="1" showErrorMessage="1" sqref="M36:S36" xr:uid="{F226E8B3-BE54-42EA-8B9E-9EB19E18F4CB}">
      <formula1>"選択してください,いいえ,はい（上記は公社訪問場所の情報となります）"</formula1>
    </dataValidation>
    <dataValidation type="list" allowBlank="1" showInputMessage="1" showErrorMessage="1" prompt="募集要項P.32「日本標準産業分類表」を参照してください。_x000a_大分類から先に選択してください。" sqref="M20:S20" xr:uid="{5FDB6E28-ADBF-420A-9484-E121FCD13591}">
      <formula1>$V$1:$Y$1</formula1>
    </dataValidation>
    <dataValidation type="list" allowBlank="1" showInputMessage="1" showErrorMessage="1" prompt="大分類から先に選択してください。" sqref="M21:S21" xr:uid="{F8DAEF3D-0E59-4ABC-9501-77C54560655F}">
      <formula1>INDIRECT($M$21)</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3:J33" xr:uid="{0CAA0405-95F3-4980-BD00-EB08A10E139A}"/>
  </dataValidations>
  <pageMargins left="0.59055118110236227" right="0.19685039370078741" top="0.39370078740157483" bottom="0.39370078740157483" header="0.31496062992125984" footer="0.19685039370078741"/>
  <pageSetup paperSize="9" scale="70"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CA41"/>
  <sheetViews>
    <sheetView showGridLines="0" view="pageBreakPreview" zoomScale="80" zoomScaleNormal="100" zoomScaleSheetLayoutView="80" workbookViewId="0">
      <selection activeCell="BK20" sqref="A1:XFD1048576"/>
    </sheetView>
  </sheetViews>
  <sheetFormatPr defaultColWidth="1.9140625" defaultRowHeight="12"/>
  <cols>
    <col min="1" max="12" width="2.08203125" style="452" customWidth="1"/>
    <col min="13" max="16" width="3.58203125" style="452" customWidth="1"/>
    <col min="17" max="45" width="2.08203125" style="452" customWidth="1"/>
    <col min="46" max="251" width="1.9140625" style="452" customWidth="1"/>
    <col min="252" max="16384" width="1.9140625" style="452"/>
  </cols>
  <sheetData>
    <row r="1" spans="1:79" ht="25" customHeight="1">
      <c r="AS1" s="231" t="s">
        <v>543</v>
      </c>
    </row>
    <row r="2" spans="1:79" ht="25" customHeight="1">
      <c r="A2" s="244" t="s">
        <v>376</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Q2" s="459"/>
      <c r="AR2" s="459"/>
      <c r="AS2" s="231"/>
    </row>
    <row r="3" spans="1:79" ht="13" customHeight="1">
      <c r="A3" s="1605" t="s">
        <v>562</v>
      </c>
      <c r="B3" s="1605"/>
      <c r="C3" s="1605"/>
      <c r="D3" s="1605"/>
      <c r="E3" s="1605"/>
      <c r="F3" s="1605"/>
      <c r="G3" s="1605"/>
      <c r="H3" s="1605"/>
      <c r="I3" s="1605"/>
      <c r="J3" s="1605"/>
      <c r="K3" s="1605"/>
      <c r="L3" s="1605"/>
      <c r="M3" s="1605"/>
      <c r="N3" s="1605"/>
      <c r="O3" s="1605"/>
      <c r="P3" s="1605"/>
      <c r="Q3" s="1605"/>
      <c r="R3" s="1605"/>
      <c r="S3" s="1605"/>
      <c r="T3" s="1605"/>
      <c r="U3" s="1605"/>
      <c r="V3" s="1605"/>
      <c r="W3" s="1605"/>
      <c r="X3" s="1605"/>
      <c r="Y3" s="1605"/>
      <c r="Z3" s="1605"/>
      <c r="AA3" s="1605"/>
      <c r="AB3" s="1605"/>
      <c r="AC3" s="1605"/>
      <c r="AD3" s="1605"/>
      <c r="AE3" s="1605"/>
      <c r="AF3" s="1605"/>
      <c r="AG3" s="1605"/>
      <c r="AH3" s="1605"/>
      <c r="AI3" s="1605"/>
      <c r="AJ3" s="1605"/>
      <c r="AK3" s="1605"/>
      <c r="AL3" s="1605"/>
      <c r="AM3" s="1605"/>
      <c r="AN3" s="1605"/>
      <c r="AO3" s="1605"/>
      <c r="AP3" s="1605"/>
      <c r="AQ3" s="1605"/>
      <c r="AR3" s="1605"/>
      <c r="AS3" s="1605"/>
    </row>
    <row r="4" spans="1:79" ht="13" customHeight="1">
      <c r="A4" s="1605" t="s">
        <v>563</v>
      </c>
      <c r="B4" s="1605"/>
      <c r="C4" s="1605"/>
      <c r="D4" s="1605"/>
      <c r="E4" s="1605"/>
      <c r="F4" s="1605"/>
      <c r="G4" s="1605"/>
      <c r="H4" s="1605"/>
      <c r="I4" s="1605"/>
      <c r="J4" s="1605"/>
      <c r="K4" s="1605"/>
      <c r="L4" s="1605"/>
      <c r="M4" s="1605"/>
      <c r="N4" s="1605"/>
      <c r="O4" s="1605"/>
      <c r="P4" s="1605"/>
      <c r="Q4" s="1605"/>
      <c r="R4" s="1605"/>
      <c r="S4" s="1605"/>
      <c r="T4" s="1605"/>
      <c r="U4" s="1605"/>
      <c r="V4" s="1605"/>
      <c r="W4" s="1605"/>
      <c r="X4" s="1605"/>
      <c r="Y4" s="1605"/>
      <c r="Z4" s="1605"/>
      <c r="AA4" s="1605"/>
      <c r="AB4" s="1605"/>
      <c r="AC4" s="1605"/>
      <c r="AD4" s="1605"/>
      <c r="AE4" s="1605"/>
      <c r="AF4" s="1605"/>
      <c r="AG4" s="1605"/>
      <c r="AH4" s="1605"/>
      <c r="AI4" s="1605"/>
      <c r="AJ4" s="1605"/>
      <c r="AK4" s="1605"/>
      <c r="AL4" s="1605"/>
      <c r="AM4" s="1605"/>
      <c r="AN4" s="1605"/>
      <c r="AO4" s="1605"/>
      <c r="AP4" s="1605"/>
      <c r="AQ4" s="1605"/>
      <c r="AR4" s="1605"/>
      <c r="AS4" s="1605"/>
    </row>
    <row r="5" spans="1:79" ht="13" customHeight="1">
      <c r="A5" s="1720" t="s">
        <v>238</v>
      </c>
      <c r="B5" s="1720"/>
      <c r="C5" s="1720"/>
      <c r="D5" s="1720"/>
      <c r="E5" s="1720"/>
      <c r="F5" s="1720"/>
      <c r="G5" s="1720"/>
      <c r="H5" s="1720"/>
      <c r="I5" s="1720"/>
      <c r="J5" s="1720"/>
      <c r="K5" s="1720"/>
      <c r="L5" s="1720"/>
      <c r="M5" s="1720"/>
      <c r="N5" s="1720"/>
      <c r="O5" s="1720"/>
      <c r="P5" s="1720"/>
      <c r="Q5" s="1720"/>
      <c r="R5" s="1720"/>
      <c r="S5" s="1720"/>
      <c r="T5" s="1720"/>
      <c r="U5" s="1720"/>
      <c r="V5" s="1720"/>
      <c r="W5" s="1720"/>
      <c r="X5" s="1720"/>
      <c r="Y5" s="1720"/>
      <c r="Z5" s="1720"/>
      <c r="AA5" s="1720"/>
      <c r="AB5" s="1720"/>
      <c r="AC5" s="1720"/>
      <c r="AD5" s="1720"/>
      <c r="AE5" s="1720"/>
      <c r="AF5" s="1720"/>
      <c r="AG5" s="1720"/>
      <c r="AH5" s="1720"/>
      <c r="AI5" s="1720"/>
      <c r="AJ5" s="1720"/>
      <c r="AK5" s="1720"/>
      <c r="AL5" s="1720"/>
      <c r="AM5" s="1720"/>
      <c r="AN5" s="1720"/>
      <c r="AO5" s="1720"/>
      <c r="AP5" s="1720"/>
      <c r="AQ5" s="1720"/>
      <c r="AR5" s="1720"/>
      <c r="AS5" s="1720"/>
    </row>
    <row r="6" spans="1:79" ht="25" customHeight="1">
      <c r="A6" s="1721" t="s">
        <v>239</v>
      </c>
      <c r="B6" s="1722"/>
      <c r="C6" s="1723"/>
      <c r="D6" s="1724" t="s">
        <v>953</v>
      </c>
      <c r="E6" s="1725"/>
      <c r="F6" s="1725"/>
      <c r="G6" s="1726"/>
      <c r="H6" s="1727" t="s">
        <v>241</v>
      </c>
      <c r="I6" s="1728"/>
      <c r="J6" s="1728"/>
      <c r="K6" s="1728"/>
      <c r="L6" s="1729"/>
      <c r="M6" s="1717" t="s">
        <v>954</v>
      </c>
      <c r="N6" s="1718"/>
      <c r="O6" s="1718"/>
      <c r="P6" s="1718"/>
      <c r="Q6" s="1718"/>
      <c r="R6" s="1718"/>
      <c r="S6" s="1718"/>
      <c r="T6" s="1718"/>
      <c r="U6" s="1718"/>
      <c r="V6" s="1718"/>
      <c r="W6" s="1718"/>
      <c r="X6" s="1718"/>
      <c r="Y6" s="1718"/>
      <c r="Z6" s="1718"/>
      <c r="AA6" s="1718"/>
      <c r="AB6" s="1718"/>
      <c r="AC6" s="1719"/>
      <c r="AD6" s="1730" t="s">
        <v>242</v>
      </c>
      <c r="AE6" s="1731"/>
      <c r="AF6" s="1731"/>
      <c r="AG6" s="1732"/>
      <c r="AH6" s="1736" t="s">
        <v>955</v>
      </c>
      <c r="AI6" s="1737"/>
      <c r="AJ6" s="1737"/>
      <c r="AK6" s="1737"/>
      <c r="AL6" s="1737"/>
      <c r="AM6" s="1737"/>
      <c r="AN6" s="1737"/>
      <c r="AO6" s="1737"/>
      <c r="AP6" s="1737"/>
      <c r="AQ6" s="1737"/>
      <c r="AR6" s="1737"/>
      <c r="AS6" s="1738"/>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row>
    <row r="7" spans="1:79" ht="25" customHeight="1">
      <c r="A7" s="1714" t="s">
        <v>243</v>
      </c>
      <c r="B7" s="1679"/>
      <c r="C7" s="1679"/>
      <c r="D7" s="1679"/>
      <c r="E7" s="1679"/>
      <c r="F7" s="1679"/>
      <c r="G7" s="1679"/>
      <c r="H7" s="1679"/>
      <c r="I7" s="1679"/>
      <c r="J7" s="1679"/>
      <c r="K7" s="1679"/>
      <c r="L7" s="1680"/>
      <c r="M7" s="1742" t="s">
        <v>956</v>
      </c>
      <c r="N7" s="1743"/>
      <c r="O7" s="1743"/>
      <c r="P7" s="1743"/>
      <c r="Q7" s="1743"/>
      <c r="R7" s="1743"/>
      <c r="S7" s="1743"/>
      <c r="T7" s="1743"/>
      <c r="U7" s="1743"/>
      <c r="V7" s="1743"/>
      <c r="W7" s="1743"/>
      <c r="X7" s="1743"/>
      <c r="Y7" s="1743"/>
      <c r="Z7" s="1743"/>
      <c r="AA7" s="1743"/>
      <c r="AB7" s="1743"/>
      <c r="AC7" s="1744"/>
      <c r="AD7" s="1733"/>
      <c r="AE7" s="1734"/>
      <c r="AF7" s="1734"/>
      <c r="AG7" s="1735"/>
      <c r="AH7" s="1739"/>
      <c r="AI7" s="1740"/>
      <c r="AJ7" s="1740"/>
      <c r="AK7" s="1740"/>
      <c r="AL7" s="1740"/>
      <c r="AM7" s="1740"/>
      <c r="AN7" s="1740"/>
      <c r="AO7" s="1740"/>
      <c r="AP7" s="1740"/>
      <c r="AQ7" s="1740"/>
      <c r="AR7" s="1740"/>
      <c r="AS7" s="1741"/>
      <c r="AX7" s="291"/>
      <c r="AY7" s="291"/>
      <c r="AZ7" s="291"/>
      <c r="BA7" s="291"/>
      <c r="BB7" s="291"/>
      <c r="BC7" s="291"/>
      <c r="BD7" s="291"/>
      <c r="BE7" s="291"/>
      <c r="BF7" s="291"/>
      <c r="BG7" s="291"/>
      <c r="BH7" s="291"/>
      <c r="BI7" s="291"/>
      <c r="BJ7" s="291"/>
      <c r="BK7" s="291"/>
      <c r="BL7" s="291"/>
      <c r="BM7" s="291"/>
      <c r="BN7" s="291"/>
      <c r="BO7" s="291"/>
      <c r="BP7" s="291"/>
      <c r="BQ7" s="291"/>
      <c r="BR7" s="291"/>
      <c r="BS7" s="291"/>
      <c r="BT7" s="291"/>
      <c r="BU7" s="291"/>
      <c r="BV7" s="291"/>
      <c r="BW7" s="291"/>
      <c r="BX7" s="291"/>
      <c r="BY7" s="291"/>
      <c r="BZ7" s="291"/>
      <c r="CA7" s="291"/>
    </row>
    <row r="8" spans="1:79" ht="25" customHeight="1">
      <c r="A8" s="1689" t="s">
        <v>244</v>
      </c>
      <c r="B8" s="1672"/>
      <c r="C8" s="1672"/>
      <c r="D8" s="1672"/>
      <c r="E8" s="1672"/>
      <c r="F8" s="1672"/>
      <c r="G8" s="1672"/>
      <c r="H8" s="1672"/>
      <c r="I8" s="1672"/>
      <c r="J8" s="1672"/>
      <c r="K8" s="1672"/>
      <c r="L8" s="1673"/>
      <c r="M8" s="1699" t="s">
        <v>245</v>
      </c>
      <c r="N8" s="1700"/>
      <c r="O8" s="1700"/>
      <c r="P8" s="1701"/>
      <c r="Q8" s="1693" t="s">
        <v>957</v>
      </c>
      <c r="R8" s="1694"/>
      <c r="S8" s="1694"/>
      <c r="T8" s="1694"/>
      <c r="U8" s="1694"/>
      <c r="V8" s="1694"/>
      <c r="W8" s="1694"/>
      <c r="X8" s="1694"/>
      <c r="Y8" s="1694"/>
      <c r="Z8" s="1694"/>
      <c r="AA8" s="1694"/>
      <c r="AB8" s="1694"/>
      <c r="AC8" s="1694"/>
      <c r="AD8" s="1694"/>
      <c r="AE8" s="1694"/>
      <c r="AF8" s="1694"/>
      <c r="AG8" s="1694"/>
      <c r="AH8" s="1694"/>
      <c r="AI8" s="1694"/>
      <c r="AJ8" s="1694"/>
      <c r="AK8" s="1694"/>
      <c r="AL8" s="1694"/>
      <c r="AM8" s="1694"/>
      <c r="AN8" s="1694"/>
      <c r="AO8" s="1694"/>
      <c r="AP8" s="1694"/>
      <c r="AQ8" s="1694"/>
      <c r="AR8" s="1694"/>
      <c r="AS8" s="1695"/>
      <c r="AX8" s="291"/>
      <c r="AY8" s="291"/>
      <c r="AZ8" s="291"/>
      <c r="BA8" s="291"/>
      <c r="BB8" s="291"/>
      <c r="BC8" s="291"/>
      <c r="BD8" s="291"/>
      <c r="BE8" s="291"/>
      <c r="BF8" s="291"/>
      <c r="BG8" s="291"/>
      <c r="BH8" s="291"/>
      <c r="BI8" s="291"/>
      <c r="BJ8" s="291"/>
      <c r="BK8" s="291"/>
      <c r="BL8" s="291"/>
      <c r="BM8" s="291"/>
      <c r="BN8" s="291"/>
      <c r="BO8" s="291"/>
      <c r="BP8" s="291"/>
      <c r="BQ8" s="291"/>
      <c r="BR8" s="291"/>
      <c r="BS8" s="291"/>
      <c r="BT8" s="291"/>
      <c r="BU8" s="291"/>
      <c r="BV8" s="291"/>
      <c r="BW8" s="291"/>
      <c r="BX8" s="291"/>
      <c r="BY8" s="291"/>
      <c r="BZ8" s="291"/>
      <c r="CA8" s="291"/>
    </row>
    <row r="9" spans="1:79" ht="25" customHeight="1">
      <c r="A9" s="1690"/>
      <c r="B9" s="1691"/>
      <c r="C9" s="1691"/>
      <c r="D9" s="1691"/>
      <c r="E9" s="1691"/>
      <c r="F9" s="1691"/>
      <c r="G9" s="1691"/>
      <c r="H9" s="1691"/>
      <c r="I9" s="1691"/>
      <c r="J9" s="1691"/>
      <c r="K9" s="1691"/>
      <c r="L9" s="1692"/>
      <c r="M9" s="1699" t="s">
        <v>246</v>
      </c>
      <c r="N9" s="1700"/>
      <c r="O9" s="1700"/>
      <c r="P9" s="1701"/>
      <c r="Q9" s="1696"/>
      <c r="R9" s="1697"/>
      <c r="S9" s="1697"/>
      <c r="T9" s="1697"/>
      <c r="U9" s="1697"/>
      <c r="V9" s="1697"/>
      <c r="W9" s="1697"/>
      <c r="X9" s="1697"/>
      <c r="Y9" s="1697"/>
      <c r="Z9" s="1697"/>
      <c r="AA9" s="1697"/>
      <c r="AB9" s="1697"/>
      <c r="AC9" s="1698"/>
      <c r="AD9" s="1699" t="s">
        <v>247</v>
      </c>
      <c r="AE9" s="1700"/>
      <c r="AF9" s="1700"/>
      <c r="AG9" s="1701"/>
      <c r="AH9" s="1702"/>
      <c r="AI9" s="1703"/>
      <c r="AJ9" s="1703"/>
      <c r="AK9" s="1703"/>
      <c r="AL9" s="1703"/>
      <c r="AM9" s="1703"/>
      <c r="AN9" s="1703"/>
      <c r="AO9" s="1703"/>
      <c r="AP9" s="1703"/>
      <c r="AQ9" s="1703"/>
      <c r="AR9" s="1703"/>
      <c r="AS9" s="1704"/>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BW9" s="291"/>
      <c r="BX9" s="291"/>
      <c r="BY9" s="291"/>
      <c r="BZ9" s="291"/>
      <c r="CA9" s="291"/>
    </row>
    <row r="10" spans="1:79" ht="25" customHeight="1">
      <c r="A10" s="1690"/>
      <c r="B10" s="1691"/>
      <c r="C10" s="1691"/>
      <c r="D10" s="1691"/>
      <c r="E10" s="1691"/>
      <c r="F10" s="1691"/>
      <c r="G10" s="1691"/>
      <c r="H10" s="1691"/>
      <c r="I10" s="1691"/>
      <c r="J10" s="1691"/>
      <c r="K10" s="1691"/>
      <c r="L10" s="1692"/>
      <c r="M10" s="1699" t="s">
        <v>248</v>
      </c>
      <c r="N10" s="1700"/>
      <c r="O10" s="1700"/>
      <c r="P10" s="1701"/>
      <c r="Q10" s="1668"/>
      <c r="R10" s="1669"/>
      <c r="S10" s="1669"/>
      <c r="T10" s="1669"/>
      <c r="U10" s="1669"/>
      <c r="V10" s="1669"/>
      <c r="W10" s="1669"/>
      <c r="X10" s="1669"/>
      <c r="Y10" s="1669"/>
      <c r="Z10" s="1669"/>
      <c r="AA10" s="1669"/>
      <c r="AB10" s="1669"/>
      <c r="AC10" s="1669"/>
      <c r="AD10" s="1669"/>
      <c r="AE10" s="1669"/>
      <c r="AF10" s="1669"/>
      <c r="AG10" s="1669"/>
      <c r="AH10" s="1669"/>
      <c r="AI10" s="1669"/>
      <c r="AJ10" s="1669"/>
      <c r="AK10" s="1669"/>
      <c r="AL10" s="1669"/>
      <c r="AM10" s="1669"/>
      <c r="AN10" s="1669"/>
      <c r="AO10" s="1669"/>
      <c r="AP10" s="1669"/>
      <c r="AQ10" s="1669"/>
      <c r="AR10" s="1669"/>
      <c r="AS10" s="1670"/>
      <c r="AX10" s="291"/>
      <c r="AY10" s="291"/>
      <c r="AZ10" s="291"/>
      <c r="BA10" s="291"/>
      <c r="BB10" s="291"/>
      <c r="BC10" s="291"/>
      <c r="BD10" s="291"/>
      <c r="BE10" s="291"/>
      <c r="BF10" s="291"/>
      <c r="BG10" s="291"/>
      <c r="BH10" s="291"/>
      <c r="BI10" s="291"/>
      <c r="BJ10" s="291"/>
      <c r="BK10" s="291"/>
      <c r="BL10" s="291"/>
      <c r="BM10" s="291"/>
      <c r="BN10" s="291"/>
      <c r="BO10" s="291"/>
      <c r="BP10" s="291"/>
      <c r="BQ10" s="291"/>
      <c r="BR10" s="291"/>
      <c r="BS10" s="291"/>
      <c r="BT10" s="291"/>
      <c r="BU10" s="291"/>
      <c r="BV10" s="291"/>
      <c r="BW10" s="291"/>
      <c r="BX10" s="291"/>
      <c r="BY10" s="291"/>
      <c r="BZ10" s="291"/>
      <c r="CA10" s="291"/>
    </row>
    <row r="11" spans="1:79" ht="25" customHeight="1">
      <c r="A11" s="1674"/>
      <c r="B11" s="1675"/>
      <c r="C11" s="1675"/>
      <c r="D11" s="1675"/>
      <c r="E11" s="1675"/>
      <c r="F11" s="1675"/>
      <c r="G11" s="1675"/>
      <c r="H11" s="1675"/>
      <c r="I11" s="1675"/>
      <c r="J11" s="1675"/>
      <c r="K11" s="1675"/>
      <c r="L11" s="1676"/>
      <c r="M11" s="1681" t="s">
        <v>249</v>
      </c>
      <c r="N11" s="1679"/>
      <c r="O11" s="1679"/>
      <c r="P11" s="1680"/>
      <c r="Q11" s="1708"/>
      <c r="R11" s="1709"/>
      <c r="S11" s="1709"/>
      <c r="T11" s="1709"/>
      <c r="U11" s="1709"/>
      <c r="V11" s="1709"/>
      <c r="W11" s="1709"/>
      <c r="X11" s="1709"/>
      <c r="Y11" s="1709"/>
      <c r="Z11" s="1709"/>
      <c r="AA11" s="1709"/>
      <c r="AB11" s="1709"/>
      <c r="AC11" s="1710"/>
      <c r="AD11" s="1705" t="s">
        <v>250</v>
      </c>
      <c r="AE11" s="1706"/>
      <c r="AF11" s="1706"/>
      <c r="AG11" s="1707"/>
      <c r="AH11" s="1696"/>
      <c r="AI11" s="1697"/>
      <c r="AJ11" s="1697"/>
      <c r="AK11" s="1697"/>
      <c r="AL11" s="1697"/>
      <c r="AM11" s="1697"/>
      <c r="AN11" s="1697"/>
      <c r="AO11" s="1697"/>
      <c r="AP11" s="1697"/>
      <c r="AQ11" s="1697"/>
      <c r="AR11" s="1697"/>
      <c r="AS11" s="1711"/>
      <c r="AX11" s="291"/>
      <c r="AY11" s="291"/>
      <c r="AZ11" s="291"/>
      <c r="BA11" s="291"/>
      <c r="BB11" s="291"/>
      <c r="BC11" s="291"/>
      <c r="BD11" s="291"/>
      <c r="BE11" s="291"/>
      <c r="BF11" s="291"/>
      <c r="BG11" s="291"/>
      <c r="BH11" s="291"/>
      <c r="BI11" s="291"/>
      <c r="BJ11" s="291"/>
      <c r="BK11" s="291"/>
      <c r="BL11" s="291"/>
      <c r="BM11" s="291"/>
      <c r="BN11" s="291"/>
      <c r="BO11" s="291"/>
      <c r="BP11" s="291"/>
      <c r="BQ11" s="291"/>
      <c r="BR11" s="291"/>
      <c r="BS11" s="291"/>
      <c r="BT11" s="291"/>
      <c r="BU11" s="291"/>
      <c r="BV11" s="291"/>
      <c r="BW11" s="291"/>
      <c r="BX11" s="291"/>
      <c r="BY11" s="291"/>
      <c r="BZ11" s="291"/>
      <c r="CA11" s="291"/>
    </row>
    <row r="12" spans="1:79" ht="25" customHeight="1">
      <c r="A12" s="1714" t="s">
        <v>251</v>
      </c>
      <c r="B12" s="1679"/>
      <c r="C12" s="1679"/>
      <c r="D12" s="1679"/>
      <c r="E12" s="1679"/>
      <c r="F12" s="1679"/>
      <c r="G12" s="1679"/>
      <c r="H12" s="1679"/>
      <c r="I12" s="1679"/>
      <c r="J12" s="1679"/>
      <c r="K12" s="1679"/>
      <c r="L12" s="1680"/>
      <c r="M12" s="1715" t="s">
        <v>765</v>
      </c>
      <c r="N12" s="1716"/>
      <c r="O12" s="1716"/>
      <c r="P12" s="1716"/>
      <c r="Q12" s="1688">
        <v>8</v>
      </c>
      <c r="R12" s="1688"/>
      <c r="S12" s="1688"/>
      <c r="T12" s="1688"/>
      <c r="U12" s="1679" t="s">
        <v>252</v>
      </c>
      <c r="V12" s="1679"/>
      <c r="W12" s="1679"/>
      <c r="X12" s="1688">
        <v>3</v>
      </c>
      <c r="Y12" s="1688"/>
      <c r="Z12" s="1688"/>
      <c r="AA12" s="1679" t="s">
        <v>253</v>
      </c>
      <c r="AB12" s="1679"/>
      <c r="AC12" s="1680"/>
      <c r="AD12" s="1681" t="s">
        <v>254</v>
      </c>
      <c r="AE12" s="1679"/>
      <c r="AF12" s="1679"/>
      <c r="AG12" s="1680"/>
      <c r="AH12" s="1677">
        <v>1210000</v>
      </c>
      <c r="AI12" s="1678"/>
      <c r="AJ12" s="1678"/>
      <c r="AK12" s="1678"/>
      <c r="AL12" s="1678"/>
      <c r="AM12" s="1678"/>
      <c r="AN12" s="1678"/>
      <c r="AO12" s="1712" t="s">
        <v>255</v>
      </c>
      <c r="AP12" s="1712"/>
      <c r="AQ12" s="1712"/>
      <c r="AR12" s="1712"/>
      <c r="AS12" s="1713"/>
    </row>
    <row r="13" spans="1:79" ht="80" customHeight="1">
      <c r="A13" s="1665" t="s">
        <v>256</v>
      </c>
      <c r="B13" s="1666"/>
      <c r="C13" s="1666"/>
      <c r="D13" s="1666"/>
      <c r="E13" s="1666"/>
      <c r="F13" s="1666"/>
      <c r="G13" s="1666"/>
      <c r="H13" s="1666"/>
      <c r="I13" s="1666"/>
      <c r="J13" s="1666"/>
      <c r="K13" s="1666"/>
      <c r="L13" s="1667"/>
      <c r="M13" s="1668"/>
      <c r="N13" s="1669"/>
      <c r="O13" s="1669"/>
      <c r="P13" s="1669"/>
      <c r="Q13" s="1669"/>
      <c r="R13" s="1669"/>
      <c r="S13" s="1669"/>
      <c r="T13" s="1669"/>
      <c r="U13" s="1669"/>
      <c r="V13" s="1669"/>
      <c r="W13" s="1669"/>
      <c r="X13" s="1669"/>
      <c r="Y13" s="1669"/>
      <c r="Z13" s="1669"/>
      <c r="AA13" s="1669"/>
      <c r="AB13" s="1669"/>
      <c r="AC13" s="1669"/>
      <c r="AD13" s="1669"/>
      <c r="AE13" s="1669"/>
      <c r="AF13" s="1669"/>
      <c r="AG13" s="1669"/>
      <c r="AH13" s="1669"/>
      <c r="AI13" s="1669"/>
      <c r="AJ13" s="1669"/>
      <c r="AK13" s="1669"/>
      <c r="AL13" s="1669"/>
      <c r="AM13" s="1669"/>
      <c r="AN13" s="1669"/>
      <c r="AO13" s="1669"/>
      <c r="AP13" s="1669"/>
      <c r="AQ13" s="1669"/>
      <c r="AR13" s="1669"/>
      <c r="AS13" s="1670"/>
    </row>
    <row r="14" spans="1:79" ht="25" customHeight="1">
      <c r="A14" s="1671" t="s">
        <v>564</v>
      </c>
      <c r="B14" s="1672"/>
      <c r="C14" s="1672"/>
      <c r="D14" s="1672"/>
      <c r="E14" s="1672"/>
      <c r="F14" s="1672"/>
      <c r="G14" s="1672"/>
      <c r="H14" s="1672"/>
      <c r="I14" s="1672"/>
      <c r="J14" s="1672"/>
      <c r="K14" s="1672"/>
      <c r="L14" s="1673"/>
      <c r="M14" s="1681" t="s">
        <v>257</v>
      </c>
      <c r="N14" s="1679"/>
      <c r="O14" s="1679"/>
      <c r="P14" s="1680"/>
      <c r="Q14" s="1677">
        <v>1210000</v>
      </c>
      <c r="R14" s="1678"/>
      <c r="S14" s="1678"/>
      <c r="T14" s="1678"/>
      <c r="U14" s="1678"/>
      <c r="V14" s="1678"/>
      <c r="W14" s="1678"/>
      <c r="X14" s="1679" t="s">
        <v>255</v>
      </c>
      <c r="Y14" s="1679"/>
      <c r="Z14" s="1679"/>
      <c r="AA14" s="1679"/>
      <c r="AB14" s="1679"/>
      <c r="AC14" s="1680"/>
      <c r="AD14" s="1681" t="s">
        <v>258</v>
      </c>
      <c r="AE14" s="1679"/>
      <c r="AF14" s="1679"/>
      <c r="AG14" s="1680"/>
      <c r="AH14" s="1682">
        <v>1300000</v>
      </c>
      <c r="AI14" s="1683"/>
      <c r="AJ14" s="1683"/>
      <c r="AK14" s="1683"/>
      <c r="AL14" s="1683"/>
      <c r="AM14" s="1683"/>
      <c r="AN14" s="1683"/>
      <c r="AO14" s="1679" t="s">
        <v>255</v>
      </c>
      <c r="AP14" s="1679"/>
      <c r="AQ14" s="1679"/>
      <c r="AR14" s="1679"/>
      <c r="AS14" s="1684"/>
    </row>
    <row r="15" spans="1:79" ht="40" customHeight="1">
      <c r="A15" s="1674"/>
      <c r="B15" s="1675"/>
      <c r="C15" s="1675"/>
      <c r="D15" s="1675"/>
      <c r="E15" s="1675"/>
      <c r="F15" s="1675"/>
      <c r="G15" s="1675"/>
      <c r="H15" s="1675"/>
      <c r="I15" s="1675"/>
      <c r="J15" s="1675"/>
      <c r="K15" s="1675"/>
      <c r="L15" s="1676"/>
      <c r="M15" s="1685" t="s">
        <v>259</v>
      </c>
      <c r="N15" s="1686"/>
      <c r="O15" s="1686"/>
      <c r="P15" s="1687"/>
      <c r="Q15" s="1654"/>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c r="AP15" s="1655"/>
      <c r="AQ15" s="1655"/>
      <c r="AR15" s="1655"/>
      <c r="AS15" s="1656"/>
    </row>
    <row r="16" spans="1:79" ht="25" customHeight="1">
      <c r="A16" s="1745" t="s">
        <v>565</v>
      </c>
      <c r="B16" s="1746"/>
      <c r="C16" s="1746"/>
      <c r="D16" s="1746"/>
      <c r="E16" s="1746"/>
      <c r="F16" s="1746"/>
      <c r="G16" s="1746"/>
      <c r="H16" s="1746"/>
      <c r="I16" s="1746"/>
      <c r="J16" s="1746"/>
      <c r="K16" s="1746"/>
      <c r="L16" s="1746"/>
      <c r="M16" s="1746"/>
      <c r="N16" s="1746"/>
      <c r="O16" s="1746"/>
      <c r="P16" s="1746"/>
      <c r="Q16" s="1746"/>
      <c r="R16" s="1746"/>
      <c r="S16" s="1746"/>
      <c r="T16" s="1746"/>
      <c r="U16" s="1746"/>
      <c r="V16" s="1746"/>
      <c r="W16" s="1746"/>
      <c r="X16" s="1746"/>
      <c r="Y16" s="1746"/>
      <c r="Z16" s="1746"/>
      <c r="AA16" s="1746"/>
      <c r="AB16" s="1746"/>
      <c r="AC16" s="1746"/>
      <c r="AD16" s="1746"/>
      <c r="AE16" s="1746"/>
      <c r="AF16" s="1746"/>
      <c r="AG16" s="1746"/>
      <c r="AH16" s="1746"/>
      <c r="AI16" s="1746"/>
      <c r="AJ16" s="1746"/>
      <c r="AK16" s="1746"/>
      <c r="AL16" s="1747"/>
      <c r="AM16" s="1748" t="s">
        <v>958</v>
      </c>
      <c r="AN16" s="1749"/>
      <c r="AO16" s="1749"/>
      <c r="AP16" s="1749"/>
      <c r="AQ16" s="1749"/>
      <c r="AR16" s="1749"/>
      <c r="AS16" s="1750"/>
    </row>
    <row r="18" spans="1:77" ht="25" customHeight="1">
      <c r="A18" s="1751" t="s">
        <v>239</v>
      </c>
      <c r="B18" s="1752"/>
      <c r="C18" s="1752"/>
      <c r="D18" s="1753" t="s">
        <v>240</v>
      </c>
      <c r="E18" s="1754"/>
      <c r="F18" s="1754"/>
      <c r="G18" s="1755"/>
      <c r="H18" s="1756" t="s">
        <v>241</v>
      </c>
      <c r="I18" s="1756"/>
      <c r="J18" s="1756"/>
      <c r="K18" s="1756"/>
      <c r="L18" s="1757"/>
      <c r="M18" s="1635"/>
      <c r="N18" s="1636"/>
      <c r="O18" s="1636"/>
      <c r="P18" s="1636"/>
      <c r="Q18" s="1636"/>
      <c r="R18" s="1636"/>
      <c r="S18" s="1636"/>
      <c r="T18" s="1636"/>
      <c r="U18" s="1636"/>
      <c r="V18" s="1636"/>
      <c r="W18" s="1636"/>
      <c r="X18" s="1636"/>
      <c r="Y18" s="1636"/>
      <c r="Z18" s="1636"/>
      <c r="AA18" s="1636"/>
      <c r="AB18" s="1636"/>
      <c r="AC18" s="1637"/>
      <c r="AD18" s="1758" t="s">
        <v>242</v>
      </c>
      <c r="AE18" s="1759"/>
      <c r="AF18" s="1759"/>
      <c r="AG18" s="1759"/>
      <c r="AH18" s="1760"/>
      <c r="AI18" s="1761"/>
      <c r="AJ18" s="1761"/>
      <c r="AK18" s="1761"/>
      <c r="AL18" s="1761"/>
      <c r="AM18" s="1761"/>
      <c r="AN18" s="1761"/>
      <c r="AO18" s="1761"/>
      <c r="AP18" s="1761"/>
      <c r="AQ18" s="1761"/>
      <c r="AR18" s="1761"/>
      <c r="AS18" s="1762"/>
    </row>
    <row r="19" spans="1:77" ht="25" customHeight="1">
      <c r="A19" s="1766" t="s">
        <v>243</v>
      </c>
      <c r="B19" s="1660"/>
      <c r="C19" s="1660"/>
      <c r="D19" s="1660"/>
      <c r="E19" s="1660"/>
      <c r="F19" s="1660"/>
      <c r="G19" s="1660"/>
      <c r="H19" s="1660"/>
      <c r="I19" s="1660"/>
      <c r="J19" s="1660"/>
      <c r="K19" s="1660"/>
      <c r="L19" s="1661"/>
      <c r="M19" s="1627"/>
      <c r="N19" s="1628"/>
      <c r="O19" s="1628"/>
      <c r="P19" s="1628"/>
      <c r="Q19" s="1628"/>
      <c r="R19" s="1628"/>
      <c r="S19" s="1628"/>
      <c r="T19" s="1628"/>
      <c r="U19" s="1628"/>
      <c r="V19" s="1628"/>
      <c r="W19" s="1628"/>
      <c r="X19" s="1628"/>
      <c r="Y19" s="1628"/>
      <c r="Z19" s="1628"/>
      <c r="AA19" s="1628"/>
      <c r="AB19" s="1628"/>
      <c r="AC19" s="1767"/>
      <c r="AD19" s="1618"/>
      <c r="AE19" s="1618"/>
      <c r="AF19" s="1618"/>
      <c r="AG19" s="1618"/>
      <c r="AH19" s="1763"/>
      <c r="AI19" s="1764"/>
      <c r="AJ19" s="1764"/>
      <c r="AK19" s="1764"/>
      <c r="AL19" s="1764"/>
      <c r="AM19" s="1764"/>
      <c r="AN19" s="1764"/>
      <c r="AO19" s="1764"/>
      <c r="AP19" s="1764"/>
      <c r="AQ19" s="1764"/>
      <c r="AR19" s="1764"/>
      <c r="AS19" s="1765"/>
    </row>
    <row r="20" spans="1:77" ht="25" customHeight="1">
      <c r="A20" s="1611" t="s">
        <v>244</v>
      </c>
      <c r="B20" s="1612"/>
      <c r="C20" s="1612"/>
      <c r="D20" s="1612"/>
      <c r="E20" s="1612"/>
      <c r="F20" s="1612"/>
      <c r="G20" s="1612"/>
      <c r="H20" s="1612"/>
      <c r="I20" s="1612"/>
      <c r="J20" s="1612"/>
      <c r="K20" s="1612"/>
      <c r="L20" s="1613"/>
      <c r="M20" s="1610" t="s">
        <v>245</v>
      </c>
      <c r="N20" s="1610"/>
      <c r="O20" s="1610"/>
      <c r="P20" s="1610"/>
      <c r="Q20" s="1620"/>
      <c r="R20" s="1621"/>
      <c r="S20" s="1621"/>
      <c r="T20" s="1621"/>
      <c r="U20" s="1621"/>
      <c r="V20" s="1621"/>
      <c r="W20" s="1621"/>
      <c r="X20" s="1621"/>
      <c r="Y20" s="1621"/>
      <c r="Z20" s="1621"/>
      <c r="AA20" s="1621"/>
      <c r="AB20" s="1621"/>
      <c r="AC20" s="1621"/>
      <c r="AD20" s="1621"/>
      <c r="AE20" s="1621"/>
      <c r="AF20" s="1621"/>
      <c r="AG20" s="1621"/>
      <c r="AH20" s="1621"/>
      <c r="AI20" s="1621"/>
      <c r="AJ20" s="1621"/>
      <c r="AK20" s="1621"/>
      <c r="AL20" s="1621"/>
      <c r="AM20" s="1621"/>
      <c r="AN20" s="1621"/>
      <c r="AO20" s="1621"/>
      <c r="AP20" s="1621"/>
      <c r="AQ20" s="1621"/>
      <c r="AR20" s="1621"/>
      <c r="AS20" s="162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row>
    <row r="21" spans="1:77" ht="25" customHeight="1">
      <c r="A21" s="1614"/>
      <c r="B21" s="1615"/>
      <c r="C21" s="1615"/>
      <c r="D21" s="1615"/>
      <c r="E21" s="1615"/>
      <c r="F21" s="1615"/>
      <c r="G21" s="1615"/>
      <c r="H21" s="1615"/>
      <c r="I21" s="1615"/>
      <c r="J21" s="1615"/>
      <c r="K21" s="1615"/>
      <c r="L21" s="1616"/>
      <c r="M21" s="1610" t="s">
        <v>246</v>
      </c>
      <c r="N21" s="1610"/>
      <c r="O21" s="1610"/>
      <c r="P21" s="1610"/>
      <c r="Q21" s="1620"/>
      <c r="R21" s="1621"/>
      <c r="S21" s="1621"/>
      <c r="T21" s="1621"/>
      <c r="U21" s="1621"/>
      <c r="V21" s="1621"/>
      <c r="W21" s="1621"/>
      <c r="X21" s="1621"/>
      <c r="Y21" s="1621"/>
      <c r="Z21" s="1621"/>
      <c r="AA21" s="1621"/>
      <c r="AB21" s="1621"/>
      <c r="AC21" s="1623"/>
      <c r="AD21" s="1610" t="s">
        <v>247</v>
      </c>
      <c r="AE21" s="1610"/>
      <c r="AF21" s="1610"/>
      <c r="AG21" s="1610"/>
      <c r="AH21" s="1624"/>
      <c r="AI21" s="1625"/>
      <c r="AJ21" s="1625"/>
      <c r="AK21" s="1625"/>
      <c r="AL21" s="1625"/>
      <c r="AM21" s="1625"/>
      <c r="AN21" s="1625"/>
      <c r="AO21" s="1625"/>
      <c r="AP21" s="1625"/>
      <c r="AQ21" s="1625"/>
      <c r="AR21" s="1625"/>
      <c r="AS21" s="1626"/>
      <c r="AX21" s="293"/>
      <c r="AY21" s="293"/>
      <c r="AZ21" s="293"/>
      <c r="BA21" s="293"/>
      <c r="BB21" s="293"/>
      <c r="BC21" s="293"/>
      <c r="BD21" s="293"/>
      <c r="BE21" s="293"/>
      <c r="BF21" s="293"/>
      <c r="BG21" s="293"/>
      <c r="BH21" s="293"/>
      <c r="BI21" s="293"/>
      <c r="BJ21" s="293"/>
      <c r="BK21" s="293"/>
      <c r="BL21" s="293"/>
      <c r="BM21" s="293"/>
      <c r="BN21" s="293"/>
      <c r="BO21" s="293"/>
      <c r="BP21" s="293"/>
      <c r="BQ21" s="293"/>
      <c r="BR21" s="293"/>
      <c r="BS21" s="293"/>
      <c r="BT21" s="293"/>
      <c r="BU21" s="293"/>
      <c r="BV21" s="293"/>
      <c r="BW21" s="293"/>
      <c r="BX21" s="293"/>
      <c r="BY21" s="293"/>
    </row>
    <row r="22" spans="1:77" ht="25" customHeight="1">
      <c r="A22" s="1614"/>
      <c r="B22" s="1615"/>
      <c r="C22" s="1615"/>
      <c r="D22" s="1615"/>
      <c r="E22" s="1615"/>
      <c r="F22" s="1615"/>
      <c r="G22" s="1615"/>
      <c r="H22" s="1615"/>
      <c r="I22" s="1615"/>
      <c r="J22" s="1615"/>
      <c r="K22" s="1615"/>
      <c r="L22" s="1616"/>
      <c r="M22" s="1610" t="s">
        <v>248</v>
      </c>
      <c r="N22" s="1610"/>
      <c r="O22" s="1610"/>
      <c r="P22" s="1610"/>
      <c r="Q22" s="1627"/>
      <c r="R22" s="1628"/>
      <c r="S22" s="1628"/>
      <c r="T22" s="1628"/>
      <c r="U22" s="1628"/>
      <c r="V22" s="1628"/>
      <c r="W22" s="1628"/>
      <c r="X22" s="1628"/>
      <c r="Y22" s="1628"/>
      <c r="Z22" s="1628"/>
      <c r="AA22" s="1628"/>
      <c r="AB22" s="1628"/>
      <c r="AC22" s="1628"/>
      <c r="AD22" s="1628"/>
      <c r="AE22" s="1628"/>
      <c r="AF22" s="1628"/>
      <c r="AG22" s="1628"/>
      <c r="AH22" s="1628"/>
      <c r="AI22" s="1628"/>
      <c r="AJ22" s="1628"/>
      <c r="AK22" s="1628"/>
      <c r="AL22" s="1628"/>
      <c r="AM22" s="1628"/>
      <c r="AN22" s="1628"/>
      <c r="AO22" s="1628"/>
      <c r="AP22" s="1628"/>
      <c r="AQ22" s="1628"/>
      <c r="AR22" s="1628"/>
      <c r="AS22" s="1629"/>
      <c r="AX22" s="293"/>
      <c r="AY22" s="293"/>
      <c r="AZ22" s="293"/>
      <c r="BA22" s="293"/>
      <c r="BB22" s="293"/>
      <c r="BC22" s="293"/>
      <c r="BD22" s="293"/>
      <c r="BE22" s="293"/>
      <c r="BF22" s="293"/>
      <c r="BG22" s="293"/>
      <c r="BH22" s="293"/>
      <c r="BI22" s="293"/>
      <c r="BJ22" s="293"/>
      <c r="BK22" s="293"/>
      <c r="BL22" s="293"/>
      <c r="BM22" s="293"/>
      <c r="BN22" s="293"/>
      <c r="BO22" s="293"/>
      <c r="BP22" s="293"/>
      <c r="BQ22" s="293"/>
      <c r="BR22" s="293"/>
      <c r="BS22" s="293"/>
      <c r="BT22" s="293"/>
      <c r="BU22" s="293"/>
      <c r="BV22" s="293"/>
      <c r="BW22" s="293"/>
      <c r="BX22" s="293"/>
      <c r="BY22" s="293"/>
    </row>
    <row r="23" spans="1:77" ht="25" customHeight="1">
      <c r="A23" s="1617"/>
      <c r="B23" s="1618"/>
      <c r="C23" s="1618"/>
      <c r="D23" s="1618"/>
      <c r="E23" s="1618"/>
      <c r="F23" s="1618"/>
      <c r="G23" s="1618"/>
      <c r="H23" s="1618"/>
      <c r="I23" s="1618"/>
      <c r="J23" s="1618"/>
      <c r="K23" s="1618"/>
      <c r="L23" s="1619"/>
      <c r="M23" s="1608" t="s">
        <v>249</v>
      </c>
      <c r="N23" s="1608"/>
      <c r="O23" s="1608"/>
      <c r="P23" s="1608"/>
      <c r="Q23" s="1630"/>
      <c r="R23" s="1631"/>
      <c r="S23" s="1631"/>
      <c r="T23" s="1631"/>
      <c r="U23" s="1631"/>
      <c r="V23" s="1631"/>
      <c r="W23" s="1631"/>
      <c r="X23" s="1631"/>
      <c r="Y23" s="1631"/>
      <c r="Z23" s="1631"/>
      <c r="AA23" s="1631"/>
      <c r="AB23" s="1631"/>
      <c r="AC23" s="1632"/>
      <c r="AD23" s="1609" t="s">
        <v>250</v>
      </c>
      <c r="AE23" s="1609"/>
      <c r="AF23" s="1609"/>
      <c r="AG23" s="1609"/>
      <c r="AH23" s="1620"/>
      <c r="AI23" s="1621"/>
      <c r="AJ23" s="1621"/>
      <c r="AK23" s="1621"/>
      <c r="AL23" s="1621"/>
      <c r="AM23" s="1621"/>
      <c r="AN23" s="1621"/>
      <c r="AO23" s="1621"/>
      <c r="AP23" s="1621"/>
      <c r="AQ23" s="1621"/>
      <c r="AR23" s="1621"/>
      <c r="AS23" s="1622"/>
      <c r="AX23" s="293"/>
    </row>
    <row r="24" spans="1:77" ht="25" customHeight="1">
      <c r="A24" s="1607" t="s">
        <v>251</v>
      </c>
      <c r="B24" s="1608"/>
      <c r="C24" s="1608"/>
      <c r="D24" s="1608"/>
      <c r="E24" s="1608"/>
      <c r="F24" s="1608"/>
      <c r="G24" s="1608"/>
      <c r="H24" s="1608"/>
      <c r="I24" s="1608"/>
      <c r="J24" s="1608"/>
      <c r="K24" s="1608"/>
      <c r="L24" s="1608"/>
      <c r="M24" s="1657" t="s">
        <v>765</v>
      </c>
      <c r="N24" s="1658"/>
      <c r="O24" s="1658"/>
      <c r="P24" s="1658"/>
      <c r="Q24" s="1659"/>
      <c r="R24" s="1659"/>
      <c r="S24" s="1659"/>
      <c r="T24" s="1659"/>
      <c r="U24" s="1660" t="s">
        <v>252</v>
      </c>
      <c r="V24" s="1660"/>
      <c r="W24" s="1660"/>
      <c r="X24" s="1621"/>
      <c r="Y24" s="1621"/>
      <c r="Z24" s="1621"/>
      <c r="AA24" s="1660" t="s">
        <v>253</v>
      </c>
      <c r="AB24" s="1660"/>
      <c r="AC24" s="1661"/>
      <c r="AD24" s="1662" t="s">
        <v>254</v>
      </c>
      <c r="AE24" s="1660"/>
      <c r="AF24" s="1660"/>
      <c r="AG24" s="1661"/>
      <c r="AH24" s="1663"/>
      <c r="AI24" s="1664"/>
      <c r="AJ24" s="1664"/>
      <c r="AK24" s="1664"/>
      <c r="AL24" s="1664"/>
      <c r="AM24" s="1664"/>
      <c r="AN24" s="1664"/>
      <c r="AO24" s="1633" t="s">
        <v>255</v>
      </c>
      <c r="AP24" s="1633"/>
      <c r="AQ24" s="1633"/>
      <c r="AR24" s="1633"/>
      <c r="AS24" s="1634"/>
    </row>
    <row r="25" spans="1:77" ht="80" customHeight="1">
      <c r="A25" s="1638" t="s">
        <v>256</v>
      </c>
      <c r="B25" s="1639"/>
      <c r="C25" s="1639"/>
      <c r="D25" s="1639"/>
      <c r="E25" s="1639"/>
      <c r="F25" s="1639"/>
      <c r="G25" s="1639"/>
      <c r="H25" s="1639"/>
      <c r="I25" s="1639"/>
      <c r="J25" s="1639"/>
      <c r="K25" s="1639"/>
      <c r="L25" s="1587"/>
      <c r="M25" s="1640"/>
      <c r="N25" s="1641"/>
      <c r="O25" s="1641"/>
      <c r="P25" s="1641"/>
      <c r="Q25" s="1641"/>
      <c r="R25" s="1641"/>
      <c r="S25" s="1641"/>
      <c r="T25" s="1641"/>
      <c r="U25" s="1641"/>
      <c r="V25" s="1641"/>
      <c r="W25" s="1641"/>
      <c r="X25" s="1641"/>
      <c r="Y25" s="1641"/>
      <c r="Z25" s="1641"/>
      <c r="AA25" s="1641"/>
      <c r="AB25" s="1641"/>
      <c r="AC25" s="1641"/>
      <c r="AD25" s="1641"/>
      <c r="AE25" s="1641"/>
      <c r="AF25" s="1641"/>
      <c r="AG25" s="1641"/>
      <c r="AH25" s="1641"/>
      <c r="AI25" s="1641"/>
      <c r="AJ25" s="1641"/>
      <c r="AK25" s="1641"/>
      <c r="AL25" s="1641"/>
      <c r="AM25" s="1641"/>
      <c r="AN25" s="1641"/>
      <c r="AO25" s="1641"/>
      <c r="AP25" s="1641"/>
      <c r="AQ25" s="1641"/>
      <c r="AR25" s="1641"/>
      <c r="AS25" s="1642"/>
    </row>
    <row r="26" spans="1:77" ht="25" customHeight="1">
      <c r="A26" s="1643" t="s">
        <v>564</v>
      </c>
      <c r="B26" s="1612"/>
      <c r="C26" s="1612"/>
      <c r="D26" s="1612"/>
      <c r="E26" s="1612"/>
      <c r="F26" s="1612"/>
      <c r="G26" s="1612"/>
      <c r="H26" s="1612"/>
      <c r="I26" s="1612"/>
      <c r="J26" s="1612"/>
      <c r="K26" s="1612"/>
      <c r="L26" s="1613"/>
      <c r="M26" s="1606" t="s">
        <v>257</v>
      </c>
      <c r="N26" s="1606"/>
      <c r="O26" s="1606"/>
      <c r="P26" s="1606"/>
      <c r="Q26" s="1644"/>
      <c r="R26" s="1645"/>
      <c r="S26" s="1645"/>
      <c r="T26" s="1645"/>
      <c r="U26" s="1645"/>
      <c r="V26" s="1645"/>
      <c r="W26" s="1645"/>
      <c r="X26" s="1646" t="s">
        <v>255</v>
      </c>
      <c r="Y26" s="1646"/>
      <c r="Z26" s="1646"/>
      <c r="AA26" s="1646"/>
      <c r="AB26" s="1646"/>
      <c r="AC26" s="1647"/>
      <c r="AD26" s="1606" t="s">
        <v>258</v>
      </c>
      <c r="AE26" s="1606"/>
      <c r="AF26" s="1606"/>
      <c r="AG26" s="1606"/>
      <c r="AH26" s="1648"/>
      <c r="AI26" s="1649"/>
      <c r="AJ26" s="1649"/>
      <c r="AK26" s="1649"/>
      <c r="AL26" s="1649"/>
      <c r="AM26" s="1649"/>
      <c r="AN26" s="1649"/>
      <c r="AO26" s="1646" t="s">
        <v>255</v>
      </c>
      <c r="AP26" s="1646"/>
      <c r="AQ26" s="1646"/>
      <c r="AR26" s="1646"/>
      <c r="AS26" s="1650"/>
    </row>
    <row r="27" spans="1:77" ht="40" customHeight="1">
      <c r="A27" s="1617"/>
      <c r="B27" s="1618"/>
      <c r="C27" s="1618"/>
      <c r="D27" s="1618"/>
      <c r="E27" s="1618"/>
      <c r="F27" s="1618"/>
      <c r="G27" s="1618"/>
      <c r="H27" s="1618"/>
      <c r="I27" s="1618"/>
      <c r="J27" s="1618"/>
      <c r="K27" s="1618"/>
      <c r="L27" s="1619"/>
      <c r="M27" s="1651" t="s">
        <v>259</v>
      </c>
      <c r="N27" s="1652"/>
      <c r="O27" s="1652"/>
      <c r="P27" s="1653"/>
      <c r="Q27" s="1654"/>
      <c r="R27" s="1655"/>
      <c r="S27" s="1655"/>
      <c r="T27" s="1655"/>
      <c r="U27" s="1655"/>
      <c r="V27" s="1655"/>
      <c r="W27" s="1655"/>
      <c r="X27" s="1655"/>
      <c r="Y27" s="1655"/>
      <c r="Z27" s="1655"/>
      <c r="AA27" s="1655"/>
      <c r="AB27" s="1655"/>
      <c r="AC27" s="1655"/>
      <c r="AD27" s="1655"/>
      <c r="AE27" s="1655"/>
      <c r="AF27" s="1655"/>
      <c r="AG27" s="1655"/>
      <c r="AH27" s="1655"/>
      <c r="AI27" s="1655"/>
      <c r="AJ27" s="1655"/>
      <c r="AK27" s="1655"/>
      <c r="AL27" s="1655"/>
      <c r="AM27" s="1655"/>
      <c r="AN27" s="1655"/>
      <c r="AO27" s="1655"/>
      <c r="AP27" s="1655"/>
      <c r="AQ27" s="1655"/>
      <c r="AR27" s="1655"/>
      <c r="AS27" s="1656"/>
    </row>
    <row r="28" spans="1:77" ht="25" customHeight="1">
      <c r="A28" s="1768" t="s">
        <v>565</v>
      </c>
      <c r="B28" s="1769"/>
      <c r="C28" s="1769"/>
      <c r="D28" s="1769"/>
      <c r="E28" s="1769"/>
      <c r="F28" s="1769"/>
      <c r="G28" s="1769"/>
      <c r="H28" s="1769"/>
      <c r="I28" s="1769"/>
      <c r="J28" s="1769"/>
      <c r="K28" s="1769"/>
      <c r="L28" s="1769"/>
      <c r="M28" s="1769"/>
      <c r="N28" s="1769"/>
      <c r="O28" s="1769"/>
      <c r="P28" s="1769"/>
      <c r="Q28" s="1769"/>
      <c r="R28" s="1769"/>
      <c r="S28" s="1769"/>
      <c r="T28" s="1769"/>
      <c r="U28" s="1769"/>
      <c r="V28" s="1769"/>
      <c r="W28" s="1769"/>
      <c r="X28" s="1769"/>
      <c r="Y28" s="1769"/>
      <c r="Z28" s="1769"/>
      <c r="AA28" s="1769"/>
      <c r="AB28" s="1769"/>
      <c r="AC28" s="1769"/>
      <c r="AD28" s="1769"/>
      <c r="AE28" s="1769"/>
      <c r="AF28" s="1769"/>
      <c r="AG28" s="1769"/>
      <c r="AH28" s="1769"/>
      <c r="AI28" s="1769"/>
      <c r="AJ28" s="1769"/>
      <c r="AK28" s="1769"/>
      <c r="AL28" s="1770"/>
      <c r="AM28" s="1771" t="s">
        <v>119</v>
      </c>
      <c r="AN28" s="1772"/>
      <c r="AO28" s="1772"/>
      <c r="AP28" s="1772"/>
      <c r="AQ28" s="1772"/>
      <c r="AR28" s="1772"/>
      <c r="AS28" s="1773"/>
    </row>
    <row r="29" spans="1:77">
      <c r="A29" s="459"/>
      <c r="B29" s="459"/>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row>
    <row r="30" spans="1:77" ht="25" customHeight="1">
      <c r="A30" s="1751" t="s">
        <v>239</v>
      </c>
      <c r="B30" s="1752"/>
      <c r="C30" s="1752"/>
      <c r="D30" s="1753" t="s">
        <v>240</v>
      </c>
      <c r="E30" s="1754"/>
      <c r="F30" s="1754"/>
      <c r="G30" s="1755"/>
      <c r="H30" s="1756" t="s">
        <v>241</v>
      </c>
      <c r="I30" s="1756"/>
      <c r="J30" s="1756"/>
      <c r="K30" s="1756"/>
      <c r="L30" s="1757"/>
      <c r="M30" s="1635"/>
      <c r="N30" s="1636"/>
      <c r="O30" s="1636"/>
      <c r="P30" s="1636"/>
      <c r="Q30" s="1636"/>
      <c r="R30" s="1636"/>
      <c r="S30" s="1636"/>
      <c r="T30" s="1636"/>
      <c r="U30" s="1636"/>
      <c r="V30" s="1636"/>
      <c r="W30" s="1636"/>
      <c r="X30" s="1636"/>
      <c r="Y30" s="1636"/>
      <c r="Z30" s="1636"/>
      <c r="AA30" s="1636"/>
      <c r="AB30" s="1636"/>
      <c r="AC30" s="1637"/>
      <c r="AD30" s="1758" t="s">
        <v>242</v>
      </c>
      <c r="AE30" s="1759"/>
      <c r="AF30" s="1759"/>
      <c r="AG30" s="1759"/>
      <c r="AH30" s="1760"/>
      <c r="AI30" s="1761"/>
      <c r="AJ30" s="1761"/>
      <c r="AK30" s="1761"/>
      <c r="AL30" s="1761"/>
      <c r="AM30" s="1761"/>
      <c r="AN30" s="1761"/>
      <c r="AO30" s="1761"/>
      <c r="AP30" s="1761"/>
      <c r="AQ30" s="1761"/>
      <c r="AR30" s="1761"/>
      <c r="AS30" s="1762"/>
    </row>
    <row r="31" spans="1:77" ht="25" customHeight="1">
      <c r="A31" s="1766" t="s">
        <v>243</v>
      </c>
      <c r="B31" s="1660"/>
      <c r="C31" s="1660"/>
      <c r="D31" s="1660"/>
      <c r="E31" s="1660"/>
      <c r="F31" s="1660"/>
      <c r="G31" s="1660"/>
      <c r="H31" s="1660"/>
      <c r="I31" s="1660"/>
      <c r="J31" s="1660"/>
      <c r="K31" s="1660"/>
      <c r="L31" s="1661"/>
      <c r="M31" s="1774"/>
      <c r="N31" s="1775"/>
      <c r="O31" s="1775"/>
      <c r="P31" s="1775"/>
      <c r="Q31" s="1775"/>
      <c r="R31" s="1775"/>
      <c r="S31" s="1775"/>
      <c r="T31" s="1775"/>
      <c r="U31" s="1775"/>
      <c r="V31" s="1775"/>
      <c r="W31" s="1775"/>
      <c r="X31" s="1775"/>
      <c r="Y31" s="1775"/>
      <c r="Z31" s="1775"/>
      <c r="AA31" s="1775"/>
      <c r="AB31" s="1775"/>
      <c r="AC31" s="1776"/>
      <c r="AD31" s="1618"/>
      <c r="AE31" s="1618"/>
      <c r="AF31" s="1618"/>
      <c r="AG31" s="1618"/>
      <c r="AH31" s="1763"/>
      <c r="AI31" s="1764"/>
      <c r="AJ31" s="1764"/>
      <c r="AK31" s="1764"/>
      <c r="AL31" s="1764"/>
      <c r="AM31" s="1764"/>
      <c r="AN31" s="1764"/>
      <c r="AO31" s="1764"/>
      <c r="AP31" s="1764"/>
      <c r="AQ31" s="1764"/>
      <c r="AR31" s="1764"/>
      <c r="AS31" s="1765"/>
    </row>
    <row r="32" spans="1:77" ht="25" customHeight="1">
      <c r="A32" s="1611" t="s">
        <v>244</v>
      </c>
      <c r="B32" s="1612"/>
      <c r="C32" s="1612"/>
      <c r="D32" s="1612"/>
      <c r="E32" s="1612"/>
      <c r="F32" s="1612"/>
      <c r="G32" s="1612"/>
      <c r="H32" s="1612"/>
      <c r="I32" s="1612"/>
      <c r="J32" s="1612"/>
      <c r="K32" s="1612"/>
      <c r="L32" s="1613"/>
      <c r="M32" s="1610" t="s">
        <v>245</v>
      </c>
      <c r="N32" s="1610"/>
      <c r="O32" s="1610"/>
      <c r="P32" s="1610"/>
      <c r="Q32" s="1620"/>
      <c r="R32" s="1621"/>
      <c r="S32" s="1621"/>
      <c r="T32" s="1621"/>
      <c r="U32" s="1621"/>
      <c r="V32" s="1621"/>
      <c r="W32" s="1621"/>
      <c r="X32" s="1621"/>
      <c r="Y32" s="1621"/>
      <c r="Z32" s="1621"/>
      <c r="AA32" s="1621"/>
      <c r="AB32" s="1621"/>
      <c r="AC32" s="1621"/>
      <c r="AD32" s="1621"/>
      <c r="AE32" s="1621"/>
      <c r="AF32" s="1621"/>
      <c r="AG32" s="1621"/>
      <c r="AH32" s="1621"/>
      <c r="AI32" s="1621"/>
      <c r="AJ32" s="1621"/>
      <c r="AK32" s="1621"/>
      <c r="AL32" s="1621"/>
      <c r="AM32" s="1621"/>
      <c r="AN32" s="1621"/>
      <c r="AO32" s="1621"/>
      <c r="AP32" s="1621"/>
      <c r="AQ32" s="1621"/>
      <c r="AR32" s="1621"/>
      <c r="AS32" s="1622"/>
    </row>
    <row r="33" spans="1:45" ht="25" customHeight="1">
      <c r="A33" s="1614"/>
      <c r="B33" s="1615"/>
      <c r="C33" s="1615"/>
      <c r="D33" s="1615"/>
      <c r="E33" s="1615"/>
      <c r="F33" s="1615"/>
      <c r="G33" s="1615"/>
      <c r="H33" s="1615"/>
      <c r="I33" s="1615"/>
      <c r="J33" s="1615"/>
      <c r="K33" s="1615"/>
      <c r="L33" s="1616"/>
      <c r="M33" s="1610" t="s">
        <v>246</v>
      </c>
      <c r="N33" s="1610"/>
      <c r="O33" s="1610"/>
      <c r="P33" s="1610"/>
      <c r="Q33" s="1620"/>
      <c r="R33" s="1621"/>
      <c r="S33" s="1621"/>
      <c r="T33" s="1621"/>
      <c r="U33" s="1621"/>
      <c r="V33" s="1621"/>
      <c r="W33" s="1621"/>
      <c r="X33" s="1621"/>
      <c r="Y33" s="1621"/>
      <c r="Z33" s="1621"/>
      <c r="AA33" s="1621"/>
      <c r="AB33" s="1621"/>
      <c r="AC33" s="1623"/>
      <c r="AD33" s="1610" t="s">
        <v>247</v>
      </c>
      <c r="AE33" s="1610"/>
      <c r="AF33" s="1610"/>
      <c r="AG33" s="1610"/>
      <c r="AH33" s="1624"/>
      <c r="AI33" s="1625"/>
      <c r="AJ33" s="1625"/>
      <c r="AK33" s="1625"/>
      <c r="AL33" s="1625"/>
      <c r="AM33" s="1625"/>
      <c r="AN33" s="1625"/>
      <c r="AO33" s="1625"/>
      <c r="AP33" s="1625"/>
      <c r="AQ33" s="1625"/>
      <c r="AR33" s="1625"/>
      <c r="AS33" s="1626"/>
    </row>
    <row r="34" spans="1:45" ht="25" customHeight="1">
      <c r="A34" s="1614"/>
      <c r="B34" s="1615"/>
      <c r="C34" s="1615"/>
      <c r="D34" s="1615"/>
      <c r="E34" s="1615"/>
      <c r="F34" s="1615"/>
      <c r="G34" s="1615"/>
      <c r="H34" s="1615"/>
      <c r="I34" s="1615"/>
      <c r="J34" s="1615"/>
      <c r="K34" s="1615"/>
      <c r="L34" s="1616"/>
      <c r="M34" s="1610" t="s">
        <v>248</v>
      </c>
      <c r="N34" s="1610"/>
      <c r="O34" s="1610"/>
      <c r="P34" s="1610"/>
      <c r="Q34" s="1627"/>
      <c r="R34" s="1628"/>
      <c r="S34" s="1628"/>
      <c r="T34" s="1628"/>
      <c r="U34" s="1628"/>
      <c r="V34" s="1628"/>
      <c r="W34" s="1628"/>
      <c r="X34" s="1628"/>
      <c r="Y34" s="1628"/>
      <c r="Z34" s="1628"/>
      <c r="AA34" s="1628"/>
      <c r="AB34" s="1628"/>
      <c r="AC34" s="1628"/>
      <c r="AD34" s="1628"/>
      <c r="AE34" s="1628"/>
      <c r="AF34" s="1628"/>
      <c r="AG34" s="1628"/>
      <c r="AH34" s="1628"/>
      <c r="AI34" s="1628"/>
      <c r="AJ34" s="1628"/>
      <c r="AK34" s="1628"/>
      <c r="AL34" s="1628"/>
      <c r="AM34" s="1628"/>
      <c r="AN34" s="1628"/>
      <c r="AO34" s="1628"/>
      <c r="AP34" s="1628"/>
      <c r="AQ34" s="1628"/>
      <c r="AR34" s="1628"/>
      <c r="AS34" s="1629"/>
    </row>
    <row r="35" spans="1:45" ht="25" customHeight="1">
      <c r="A35" s="1617"/>
      <c r="B35" s="1618"/>
      <c r="C35" s="1618"/>
      <c r="D35" s="1618"/>
      <c r="E35" s="1618"/>
      <c r="F35" s="1618"/>
      <c r="G35" s="1618"/>
      <c r="H35" s="1618"/>
      <c r="I35" s="1618"/>
      <c r="J35" s="1618"/>
      <c r="K35" s="1618"/>
      <c r="L35" s="1619"/>
      <c r="M35" s="1608" t="s">
        <v>249</v>
      </c>
      <c r="N35" s="1608"/>
      <c r="O35" s="1608"/>
      <c r="P35" s="1608"/>
      <c r="Q35" s="1630"/>
      <c r="R35" s="1631"/>
      <c r="S35" s="1631"/>
      <c r="T35" s="1631"/>
      <c r="U35" s="1631"/>
      <c r="V35" s="1631"/>
      <c r="W35" s="1631"/>
      <c r="X35" s="1631"/>
      <c r="Y35" s="1631"/>
      <c r="Z35" s="1631"/>
      <c r="AA35" s="1631"/>
      <c r="AB35" s="1631"/>
      <c r="AC35" s="1632"/>
      <c r="AD35" s="1609" t="s">
        <v>250</v>
      </c>
      <c r="AE35" s="1609"/>
      <c r="AF35" s="1609"/>
      <c r="AG35" s="1609"/>
      <c r="AH35" s="1620"/>
      <c r="AI35" s="1621"/>
      <c r="AJ35" s="1621"/>
      <c r="AK35" s="1621"/>
      <c r="AL35" s="1621"/>
      <c r="AM35" s="1621"/>
      <c r="AN35" s="1621"/>
      <c r="AO35" s="1621"/>
      <c r="AP35" s="1621"/>
      <c r="AQ35" s="1621"/>
      <c r="AR35" s="1621"/>
      <c r="AS35" s="1622"/>
    </row>
    <row r="36" spans="1:45" ht="25" customHeight="1">
      <c r="A36" s="1607" t="s">
        <v>251</v>
      </c>
      <c r="B36" s="1608"/>
      <c r="C36" s="1608"/>
      <c r="D36" s="1608"/>
      <c r="E36" s="1608"/>
      <c r="F36" s="1608"/>
      <c r="G36" s="1608"/>
      <c r="H36" s="1608"/>
      <c r="I36" s="1608"/>
      <c r="J36" s="1608"/>
      <c r="K36" s="1608"/>
      <c r="L36" s="1608"/>
      <c r="M36" s="1657" t="s">
        <v>765</v>
      </c>
      <c r="N36" s="1658"/>
      <c r="O36" s="1658"/>
      <c r="P36" s="1658"/>
      <c r="Q36" s="1659"/>
      <c r="R36" s="1659"/>
      <c r="S36" s="1659"/>
      <c r="T36" s="1659"/>
      <c r="U36" s="1660" t="s">
        <v>252</v>
      </c>
      <c r="V36" s="1660"/>
      <c r="W36" s="1660"/>
      <c r="X36" s="1621"/>
      <c r="Y36" s="1621"/>
      <c r="Z36" s="1621"/>
      <c r="AA36" s="1660" t="s">
        <v>253</v>
      </c>
      <c r="AB36" s="1660"/>
      <c r="AC36" s="1661"/>
      <c r="AD36" s="1662" t="s">
        <v>254</v>
      </c>
      <c r="AE36" s="1660"/>
      <c r="AF36" s="1660"/>
      <c r="AG36" s="1661"/>
      <c r="AH36" s="1663"/>
      <c r="AI36" s="1664"/>
      <c r="AJ36" s="1664"/>
      <c r="AK36" s="1664"/>
      <c r="AL36" s="1664"/>
      <c r="AM36" s="1664"/>
      <c r="AN36" s="1664"/>
      <c r="AO36" s="1633" t="s">
        <v>255</v>
      </c>
      <c r="AP36" s="1633"/>
      <c r="AQ36" s="1633"/>
      <c r="AR36" s="1633"/>
      <c r="AS36" s="1634"/>
    </row>
    <row r="37" spans="1:45" ht="80" customHeight="1">
      <c r="A37" s="1638" t="s">
        <v>256</v>
      </c>
      <c r="B37" s="1639"/>
      <c r="C37" s="1639"/>
      <c r="D37" s="1639"/>
      <c r="E37" s="1639"/>
      <c r="F37" s="1639"/>
      <c r="G37" s="1639"/>
      <c r="H37" s="1639"/>
      <c r="I37" s="1639"/>
      <c r="J37" s="1639"/>
      <c r="K37" s="1639"/>
      <c r="L37" s="1587"/>
      <c r="M37" s="1640"/>
      <c r="N37" s="1641"/>
      <c r="O37" s="1641"/>
      <c r="P37" s="1641"/>
      <c r="Q37" s="1641"/>
      <c r="R37" s="1641"/>
      <c r="S37" s="1641"/>
      <c r="T37" s="1641"/>
      <c r="U37" s="1641"/>
      <c r="V37" s="1641"/>
      <c r="W37" s="1641"/>
      <c r="X37" s="1641"/>
      <c r="Y37" s="1641"/>
      <c r="Z37" s="1641"/>
      <c r="AA37" s="1641"/>
      <c r="AB37" s="1641"/>
      <c r="AC37" s="1641"/>
      <c r="AD37" s="1641"/>
      <c r="AE37" s="1641"/>
      <c r="AF37" s="1641"/>
      <c r="AG37" s="1641"/>
      <c r="AH37" s="1641"/>
      <c r="AI37" s="1641"/>
      <c r="AJ37" s="1641"/>
      <c r="AK37" s="1641"/>
      <c r="AL37" s="1641"/>
      <c r="AM37" s="1641"/>
      <c r="AN37" s="1641"/>
      <c r="AO37" s="1641"/>
      <c r="AP37" s="1641"/>
      <c r="AQ37" s="1641"/>
      <c r="AR37" s="1641"/>
      <c r="AS37" s="1642"/>
    </row>
    <row r="38" spans="1:45" ht="25" customHeight="1">
      <c r="A38" s="1643" t="s">
        <v>564</v>
      </c>
      <c r="B38" s="1612"/>
      <c r="C38" s="1612"/>
      <c r="D38" s="1612"/>
      <c r="E38" s="1612"/>
      <c r="F38" s="1612"/>
      <c r="G38" s="1612"/>
      <c r="H38" s="1612"/>
      <c r="I38" s="1612"/>
      <c r="J38" s="1612"/>
      <c r="K38" s="1612"/>
      <c r="L38" s="1613"/>
      <c r="M38" s="1606" t="s">
        <v>257</v>
      </c>
      <c r="N38" s="1606"/>
      <c r="O38" s="1606"/>
      <c r="P38" s="1606"/>
      <c r="Q38" s="1644"/>
      <c r="R38" s="1645"/>
      <c r="S38" s="1645"/>
      <c r="T38" s="1645"/>
      <c r="U38" s="1645"/>
      <c r="V38" s="1645"/>
      <c r="W38" s="1645"/>
      <c r="X38" s="1646" t="s">
        <v>255</v>
      </c>
      <c r="Y38" s="1646"/>
      <c r="Z38" s="1646"/>
      <c r="AA38" s="1646"/>
      <c r="AB38" s="1646"/>
      <c r="AC38" s="1647"/>
      <c r="AD38" s="1606" t="s">
        <v>258</v>
      </c>
      <c r="AE38" s="1606"/>
      <c r="AF38" s="1606"/>
      <c r="AG38" s="1606"/>
      <c r="AH38" s="1648"/>
      <c r="AI38" s="1649"/>
      <c r="AJ38" s="1649"/>
      <c r="AK38" s="1649"/>
      <c r="AL38" s="1649"/>
      <c r="AM38" s="1649"/>
      <c r="AN38" s="1649"/>
      <c r="AO38" s="1646" t="s">
        <v>255</v>
      </c>
      <c r="AP38" s="1646"/>
      <c r="AQ38" s="1646"/>
      <c r="AR38" s="1646"/>
      <c r="AS38" s="1650"/>
    </row>
    <row r="39" spans="1:45" ht="40" customHeight="1">
      <c r="A39" s="1617"/>
      <c r="B39" s="1618"/>
      <c r="C39" s="1618"/>
      <c r="D39" s="1618"/>
      <c r="E39" s="1618"/>
      <c r="F39" s="1618"/>
      <c r="G39" s="1618"/>
      <c r="H39" s="1618"/>
      <c r="I39" s="1618"/>
      <c r="J39" s="1618"/>
      <c r="K39" s="1618"/>
      <c r="L39" s="1619"/>
      <c r="M39" s="1651" t="s">
        <v>259</v>
      </c>
      <c r="N39" s="1652"/>
      <c r="O39" s="1652"/>
      <c r="P39" s="1653"/>
      <c r="Q39" s="1654"/>
      <c r="R39" s="1655"/>
      <c r="S39" s="1655"/>
      <c r="T39" s="1655"/>
      <c r="U39" s="1655"/>
      <c r="V39" s="1655"/>
      <c r="W39" s="1655"/>
      <c r="X39" s="1655"/>
      <c r="Y39" s="1655"/>
      <c r="Z39" s="1655"/>
      <c r="AA39" s="1655"/>
      <c r="AB39" s="1655"/>
      <c r="AC39" s="1655"/>
      <c r="AD39" s="1655"/>
      <c r="AE39" s="1655"/>
      <c r="AF39" s="1655"/>
      <c r="AG39" s="1655"/>
      <c r="AH39" s="1655"/>
      <c r="AI39" s="1655"/>
      <c r="AJ39" s="1655"/>
      <c r="AK39" s="1655"/>
      <c r="AL39" s="1655"/>
      <c r="AM39" s="1655"/>
      <c r="AN39" s="1655"/>
      <c r="AO39" s="1655"/>
      <c r="AP39" s="1655"/>
      <c r="AQ39" s="1655"/>
      <c r="AR39" s="1655"/>
      <c r="AS39" s="1656"/>
    </row>
    <row r="40" spans="1:45" ht="25" customHeight="1">
      <c r="A40" s="1768" t="s">
        <v>565</v>
      </c>
      <c r="B40" s="1769"/>
      <c r="C40" s="1769"/>
      <c r="D40" s="1769"/>
      <c r="E40" s="1769"/>
      <c r="F40" s="1769"/>
      <c r="G40" s="1769"/>
      <c r="H40" s="1769"/>
      <c r="I40" s="1769"/>
      <c r="J40" s="1769"/>
      <c r="K40" s="1769"/>
      <c r="L40" s="1769"/>
      <c r="M40" s="1769"/>
      <c r="N40" s="1769"/>
      <c r="O40" s="1769"/>
      <c r="P40" s="1769"/>
      <c r="Q40" s="1769"/>
      <c r="R40" s="1769"/>
      <c r="S40" s="1769"/>
      <c r="T40" s="1769"/>
      <c r="U40" s="1769"/>
      <c r="V40" s="1769"/>
      <c r="W40" s="1769"/>
      <c r="X40" s="1769"/>
      <c r="Y40" s="1769"/>
      <c r="Z40" s="1769"/>
      <c r="AA40" s="1769"/>
      <c r="AB40" s="1769"/>
      <c r="AC40" s="1769"/>
      <c r="AD40" s="1769"/>
      <c r="AE40" s="1769"/>
      <c r="AF40" s="1769"/>
      <c r="AG40" s="1769"/>
      <c r="AH40" s="1769"/>
      <c r="AI40" s="1769"/>
      <c r="AJ40" s="1769"/>
      <c r="AK40" s="1769"/>
      <c r="AL40" s="1770"/>
      <c r="AM40" s="1771" t="s">
        <v>119</v>
      </c>
      <c r="AN40" s="1772"/>
      <c r="AO40" s="1772"/>
      <c r="AP40" s="1772"/>
      <c r="AQ40" s="1772"/>
      <c r="AR40" s="1772"/>
      <c r="AS40" s="1773"/>
    </row>
    <row r="41" spans="1:45">
      <c r="A41" s="294"/>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row>
  </sheetData>
  <sheetProtection algorithmName="SHA-512" hashValue="MgUgx+lkiTkptjV8a+oAw7LlwguO2/dhN3NZRdCCUnzZpLQg2MqsYPFVg/jWlv+j6bd+EkjGSz89Y6PJecjd8Q==" saltValue="Y1WNuIpNpRcGl93gUKfNPA==" spinCount="100000" sheet="1" objects="1" scenarios="1" selectLockedCells="1" selectUnlockedCells="1"/>
  <mergeCells count="132">
    <mergeCell ref="A38:L39"/>
    <mergeCell ref="Q38:W38"/>
    <mergeCell ref="X38:AC38"/>
    <mergeCell ref="AD38:AG38"/>
    <mergeCell ref="AH38:AN38"/>
    <mergeCell ref="AO38:AS38"/>
    <mergeCell ref="M39:P39"/>
    <mergeCell ref="Q39:AS39"/>
    <mergeCell ref="A40:AL40"/>
    <mergeCell ref="AM40:AS40"/>
    <mergeCell ref="M36:P36"/>
    <mergeCell ref="Q36:T36"/>
    <mergeCell ref="U36:W36"/>
    <mergeCell ref="X36:Z36"/>
    <mergeCell ref="AA36:AC36"/>
    <mergeCell ref="AD36:AG36"/>
    <mergeCell ref="AH36:AN36"/>
    <mergeCell ref="AO36:AS36"/>
    <mergeCell ref="A37:L37"/>
    <mergeCell ref="M37:AS37"/>
    <mergeCell ref="A28:AL28"/>
    <mergeCell ref="AM28:AS28"/>
    <mergeCell ref="A30:C30"/>
    <mergeCell ref="D30:G30"/>
    <mergeCell ref="H30:L30"/>
    <mergeCell ref="AD30:AG31"/>
    <mergeCell ref="AH30:AS31"/>
    <mergeCell ref="A31:L31"/>
    <mergeCell ref="M31:AC31"/>
    <mergeCell ref="A16:AL16"/>
    <mergeCell ref="AM16:AS16"/>
    <mergeCell ref="A18:C18"/>
    <mergeCell ref="D18:G18"/>
    <mergeCell ref="H18:L18"/>
    <mergeCell ref="AD18:AG19"/>
    <mergeCell ref="AH18:AS19"/>
    <mergeCell ref="A19:L19"/>
    <mergeCell ref="M19:AC19"/>
    <mergeCell ref="M6:AC6"/>
    <mergeCell ref="A5:AS5"/>
    <mergeCell ref="A6:C6"/>
    <mergeCell ref="D6:G6"/>
    <mergeCell ref="H6:L6"/>
    <mergeCell ref="AD6:AG7"/>
    <mergeCell ref="AH6:AS7"/>
    <mergeCell ref="A7:L7"/>
    <mergeCell ref="M7:AC7"/>
    <mergeCell ref="X12:Z12"/>
    <mergeCell ref="AA12:AC12"/>
    <mergeCell ref="AD12:AG12"/>
    <mergeCell ref="AH12:AN12"/>
    <mergeCell ref="A8:L11"/>
    <mergeCell ref="Q8:AS8"/>
    <mergeCell ref="Q9:AC9"/>
    <mergeCell ref="AD9:AG9"/>
    <mergeCell ref="AH9:AS9"/>
    <mergeCell ref="M11:P11"/>
    <mergeCell ref="AD11:AG11"/>
    <mergeCell ref="M8:P8"/>
    <mergeCell ref="M9:P9"/>
    <mergeCell ref="M10:P10"/>
    <mergeCell ref="Q10:AS10"/>
    <mergeCell ref="Q11:AC11"/>
    <mergeCell ref="AH11:AS11"/>
    <mergeCell ref="AO12:AS12"/>
    <mergeCell ref="A12:L12"/>
    <mergeCell ref="M12:P12"/>
    <mergeCell ref="Q12:T12"/>
    <mergeCell ref="U12:W12"/>
    <mergeCell ref="A13:L13"/>
    <mergeCell ref="M13:AS13"/>
    <mergeCell ref="A14:L15"/>
    <mergeCell ref="Q14:W14"/>
    <mergeCell ref="X14:AC14"/>
    <mergeCell ref="M21:P21"/>
    <mergeCell ref="A20:L23"/>
    <mergeCell ref="Q20:AS20"/>
    <mergeCell ref="Q21:AC21"/>
    <mergeCell ref="AD21:AG21"/>
    <mergeCell ref="AH21:AS21"/>
    <mergeCell ref="Q22:AS22"/>
    <mergeCell ref="Q23:AC23"/>
    <mergeCell ref="AH23:AS23"/>
    <mergeCell ref="M22:P22"/>
    <mergeCell ref="M18:AC18"/>
    <mergeCell ref="M20:P20"/>
    <mergeCell ref="AD23:AG23"/>
    <mergeCell ref="M14:P14"/>
    <mergeCell ref="AD14:AG14"/>
    <mergeCell ref="AH14:AN14"/>
    <mergeCell ref="AO14:AS14"/>
    <mergeCell ref="M15:P15"/>
    <mergeCell ref="Q15:AS15"/>
    <mergeCell ref="X26:AC26"/>
    <mergeCell ref="AD26:AG26"/>
    <mergeCell ref="AH26:AN26"/>
    <mergeCell ref="AO26:AS26"/>
    <mergeCell ref="M27:P27"/>
    <mergeCell ref="Q27:AS27"/>
    <mergeCell ref="A24:L24"/>
    <mergeCell ref="M23:P23"/>
    <mergeCell ref="M24:P24"/>
    <mergeCell ref="Q24:T24"/>
    <mergeCell ref="U24:W24"/>
    <mergeCell ref="X24:Z24"/>
    <mergeCell ref="AA24:AC24"/>
    <mergeCell ref="AD24:AG24"/>
    <mergeCell ref="AH24:AN24"/>
    <mergeCell ref="A3:AS3"/>
    <mergeCell ref="A4:AS4"/>
    <mergeCell ref="M38:P38"/>
    <mergeCell ref="A36:L36"/>
    <mergeCell ref="M35:P35"/>
    <mergeCell ref="AD35:AG35"/>
    <mergeCell ref="M32:P32"/>
    <mergeCell ref="M33:P33"/>
    <mergeCell ref="M34:P34"/>
    <mergeCell ref="A32:L35"/>
    <mergeCell ref="Q32:AS32"/>
    <mergeCell ref="Q33:AC33"/>
    <mergeCell ref="AD33:AG33"/>
    <mergeCell ref="AH33:AS33"/>
    <mergeCell ref="Q34:AS34"/>
    <mergeCell ref="Q35:AC35"/>
    <mergeCell ref="AH35:AS35"/>
    <mergeCell ref="AO24:AS24"/>
    <mergeCell ref="M30:AC30"/>
    <mergeCell ref="M26:P26"/>
    <mergeCell ref="A25:L25"/>
    <mergeCell ref="M25:AS25"/>
    <mergeCell ref="A26:L27"/>
    <mergeCell ref="Q26:W26"/>
  </mergeCells>
  <phoneticPr fontId="2"/>
  <dataValidations count="7">
    <dataValidation allowBlank="1" showInputMessage="1" showErrorMessage="1" prompt="前ページの「(2)機械装置・工具器具費」の「経費番号」（機-1、機-2）を記入してください。" sqref="D30:G30 D18:G18 D6:G6" xr:uid="{00000000-0002-0000-1300-000000000000}"/>
    <dataValidation imeMode="disabled" allowBlank="1" showInputMessage="1" showErrorMessage="1" prompt="前ページの「(2)機械装置・工具器具費」の「助成事業に要する経費（税込）」の金額を記入してください。" sqref="AH36:AN36 AH24:AN24 AH12:AN12" xr:uid="{00000000-0002-0000-1300-000001000000}"/>
    <dataValidation allowBlank="1" showInputMessage="1" showErrorMessage="1" prompt="原則東京都内の自社の事業所等（他社は不可）で、公社が検査時に確認できる場所としてください。" sqref="M31:AC31 M19:AC19 M7:AC7" xr:uid="{00000000-0002-0000-1300-000002000000}"/>
    <dataValidation imeMode="disabled" allowBlank="1" showInputMessage="1" showErrorMessage="1" sqref="Q26:W26 AH26:AN26 AH33:AS33 AH38:AN38 Q36:T36 X36:Z36 AH21:AS21 Q24:T24 X24:Z24 Q38:W38 AH9:AS9 Q12:T12 X12:Z12 Q14:W14 AH14:AN14" xr:uid="{00000000-0002-0000-1300-000003000000}"/>
    <dataValidation allowBlank="1" showInputMessage="1" showErrorMessage="1" prompt="やむを得ず２者提出できない場合は、その理由を記入してください。_x000a_（ただし、「過去に取引実績があるから」等は不可）" sqref="Q39:AS39 Q27:AS27 Q15:AS15" xr:uid="{00000000-0002-0000-1300-000004000000}"/>
    <dataValidation allowBlank="1" showInputMessage="1" showErrorMessage="1" prompt="主に以下の点を明確かつ具体的に説明してください。_x000a_・本助成事業遂行にあたっての使用目的_x000a_・リース・レンタルではなく購入が必要な理由" sqref="M37:AS37 M25:AS25 M13:AS13" xr:uid="{00000000-0002-0000-1300-000005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40:AS40 AM16:AS16" xr:uid="{00000000-0002-0000-1300-000006000000}">
      <formula1>"選択してください,関連あり,関連なし"</formula1>
    </dataValidation>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AR31"/>
  <sheetViews>
    <sheetView showGridLines="0" view="pageBreakPreview" zoomScale="80" zoomScaleNormal="100" zoomScaleSheetLayoutView="80" workbookViewId="0">
      <selection activeCell="BK20" sqref="A1:XFD1048576"/>
    </sheetView>
  </sheetViews>
  <sheetFormatPr defaultColWidth="1.9140625" defaultRowHeight="14.25" customHeight="1"/>
  <cols>
    <col min="1" max="1" width="6.33203125" style="63" customWidth="1"/>
    <col min="2" max="2" width="21.08203125" style="63" customWidth="1"/>
    <col min="3" max="3" width="10.58203125" style="63" customWidth="1"/>
    <col min="4" max="4" width="5.25" style="63" customWidth="1"/>
    <col min="5" max="7" width="10.58203125" style="63" customWidth="1"/>
    <col min="8" max="8" width="15" style="63" customWidth="1"/>
    <col min="9" max="9" width="1.9140625" style="297" customWidth="1"/>
    <col min="10" max="11" width="1.9140625" style="63" customWidth="1"/>
    <col min="12" max="12" width="10.33203125" style="63" customWidth="1"/>
    <col min="13" max="13" width="8.6640625" style="63" customWidth="1"/>
    <col min="14" max="14" width="5.75" style="63" customWidth="1"/>
    <col min="15" max="211" width="1.9140625" style="63" customWidth="1"/>
    <col min="212" max="16384" width="1.9140625" style="63"/>
  </cols>
  <sheetData>
    <row r="1" spans="1:44" s="240" customFormat="1" ht="25" customHeight="1">
      <c r="A1" s="270"/>
      <c r="B1" s="235"/>
      <c r="C1" s="235"/>
      <c r="D1" s="235"/>
      <c r="E1" s="235"/>
      <c r="F1" s="235"/>
      <c r="G1" s="235"/>
      <c r="H1" s="231" t="s">
        <v>543</v>
      </c>
      <c r="I1" s="295"/>
      <c r="J1" s="296"/>
      <c r="K1" s="296"/>
      <c r="L1" s="235"/>
      <c r="M1" s="235"/>
      <c r="N1" s="235"/>
      <c r="O1" s="235"/>
      <c r="P1" s="235"/>
      <c r="Q1" s="235"/>
      <c r="R1" s="235"/>
      <c r="S1" s="235"/>
      <c r="T1" s="245"/>
      <c r="U1" s="245"/>
      <c r="V1" s="245"/>
      <c r="W1" s="245"/>
      <c r="X1" s="245"/>
      <c r="Y1" s="245"/>
      <c r="Z1" s="245"/>
    </row>
    <row r="2" spans="1:44" ht="25" customHeight="1">
      <c r="A2" s="244" t="s">
        <v>566</v>
      </c>
      <c r="B2" s="246"/>
      <c r="C2" s="246"/>
      <c r="D2" s="246"/>
      <c r="E2" s="246"/>
      <c r="F2" s="246"/>
      <c r="G2" s="246"/>
      <c r="H2" s="246"/>
    </row>
    <row r="3" spans="1:44" ht="13" customHeight="1">
      <c r="A3" s="1605" t="s">
        <v>567</v>
      </c>
      <c r="B3" s="1605"/>
      <c r="C3" s="1605"/>
      <c r="D3" s="1605"/>
      <c r="E3" s="1605"/>
      <c r="F3" s="1605"/>
      <c r="G3" s="1605"/>
      <c r="H3" s="1605"/>
      <c r="L3" s="452"/>
    </row>
    <row r="4" spans="1:44" ht="13" customHeight="1">
      <c r="A4" s="1605" t="s">
        <v>568</v>
      </c>
      <c r="B4" s="1605"/>
      <c r="C4" s="1605"/>
      <c r="D4" s="1605"/>
      <c r="E4" s="1605"/>
      <c r="F4" s="1605"/>
      <c r="G4" s="1605"/>
      <c r="H4" s="1605"/>
      <c r="L4" s="452"/>
    </row>
    <row r="5" spans="1:44" ht="13" customHeight="1">
      <c r="A5" s="1720" t="s">
        <v>569</v>
      </c>
      <c r="B5" s="1720"/>
      <c r="C5" s="1720"/>
      <c r="D5" s="1720"/>
      <c r="E5" s="1720"/>
      <c r="F5" s="1720"/>
      <c r="G5" s="1720"/>
      <c r="H5" s="298" t="s">
        <v>214</v>
      </c>
      <c r="I5" s="299"/>
      <c r="J5" s="453"/>
      <c r="L5" s="459"/>
    </row>
    <row r="6" spans="1:44" ht="36">
      <c r="A6" s="274" t="s">
        <v>215</v>
      </c>
      <c r="B6" s="458" t="s">
        <v>570</v>
      </c>
      <c r="C6" s="458" t="s">
        <v>571</v>
      </c>
      <c r="D6" s="300" t="s">
        <v>557</v>
      </c>
      <c r="E6" s="301" t="s">
        <v>221</v>
      </c>
      <c r="F6" s="458" t="s">
        <v>260</v>
      </c>
      <c r="G6" s="458" t="s">
        <v>559</v>
      </c>
      <c r="H6" s="277" t="s">
        <v>261</v>
      </c>
      <c r="I6" s="302" t="s">
        <v>236</v>
      </c>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row>
    <row r="7" spans="1:44" ht="35" customHeight="1">
      <c r="A7" s="304">
        <f>ROW()-6</f>
        <v>1</v>
      </c>
      <c r="B7" s="588" t="s">
        <v>897</v>
      </c>
      <c r="C7" s="603">
        <v>1</v>
      </c>
      <c r="D7" s="604" t="s">
        <v>934</v>
      </c>
      <c r="E7" s="603">
        <v>450000</v>
      </c>
      <c r="F7" s="306">
        <v>450000</v>
      </c>
      <c r="G7" s="306">
        <v>495000</v>
      </c>
      <c r="H7" s="599" t="s">
        <v>959</v>
      </c>
      <c r="I7"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8" spans="1:44" ht="35" customHeight="1">
      <c r="A8" s="304">
        <f t="shared" ref="A8:A23" si="0">ROW()-6</f>
        <v>2</v>
      </c>
      <c r="B8" s="588" t="s">
        <v>899</v>
      </c>
      <c r="C8" s="603">
        <v>1</v>
      </c>
      <c r="D8" s="604" t="s">
        <v>960</v>
      </c>
      <c r="E8" s="603">
        <v>500000</v>
      </c>
      <c r="F8" s="306">
        <v>500000</v>
      </c>
      <c r="G8" s="306">
        <v>550000</v>
      </c>
      <c r="H8" s="599" t="s">
        <v>892</v>
      </c>
      <c r="I8"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8" s="308"/>
      <c r="M8" s="457"/>
      <c r="N8" s="457"/>
    </row>
    <row r="9" spans="1:44" ht="35" customHeight="1">
      <c r="A9" s="304">
        <f t="shared" si="0"/>
        <v>3</v>
      </c>
      <c r="B9" s="592"/>
      <c r="C9" s="605"/>
      <c r="D9" s="606"/>
      <c r="E9" s="607"/>
      <c r="F9" s="306">
        <v>0</v>
      </c>
      <c r="G9" s="306">
        <v>0</v>
      </c>
      <c r="H9" s="595"/>
      <c r="I9"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0" spans="1:44" ht="35" customHeight="1">
      <c r="A10" s="304">
        <f t="shared" si="0"/>
        <v>4</v>
      </c>
      <c r="B10" s="592"/>
      <c r="C10" s="64"/>
      <c r="D10" s="305"/>
      <c r="E10" s="64"/>
      <c r="F10" s="306">
        <v>0</v>
      </c>
      <c r="G10" s="306">
        <v>0</v>
      </c>
      <c r="H10" s="602"/>
      <c r="I10"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1" spans="1:44" ht="35" customHeight="1">
      <c r="A11" s="304">
        <f t="shared" si="0"/>
        <v>5</v>
      </c>
      <c r="B11" s="592"/>
      <c r="C11" s="64"/>
      <c r="D11" s="305"/>
      <c r="E11" s="64"/>
      <c r="F11" s="306">
        <v>0</v>
      </c>
      <c r="G11" s="306">
        <v>0</v>
      </c>
      <c r="H11" s="602"/>
      <c r="I11"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2" spans="1:44" ht="35" customHeight="1">
      <c r="A12" s="304">
        <f t="shared" si="0"/>
        <v>6</v>
      </c>
      <c r="B12" s="592"/>
      <c r="C12" s="64"/>
      <c r="D12" s="305"/>
      <c r="E12" s="64"/>
      <c r="F12" s="306">
        <v>0</v>
      </c>
      <c r="G12" s="306">
        <v>0</v>
      </c>
      <c r="H12" s="602"/>
      <c r="I12"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3" spans="1:44" ht="35" customHeight="1">
      <c r="A13" s="304">
        <f>ROW()-6</f>
        <v>7</v>
      </c>
      <c r="B13" s="592"/>
      <c r="C13" s="64"/>
      <c r="D13" s="305"/>
      <c r="E13" s="64"/>
      <c r="F13" s="306">
        <v>0</v>
      </c>
      <c r="G13" s="306">
        <v>0</v>
      </c>
      <c r="H13" s="602"/>
      <c r="I13"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4" spans="1:44" ht="35" customHeight="1">
      <c r="A14" s="304">
        <f t="shared" si="0"/>
        <v>8</v>
      </c>
      <c r="B14" s="592"/>
      <c r="C14" s="64"/>
      <c r="D14" s="305"/>
      <c r="E14" s="64"/>
      <c r="F14" s="306">
        <v>0</v>
      </c>
      <c r="G14" s="306">
        <v>0</v>
      </c>
      <c r="H14" s="602"/>
      <c r="I14"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5" spans="1:44" ht="35" customHeight="1">
      <c r="A15" s="304">
        <f t="shared" si="0"/>
        <v>9</v>
      </c>
      <c r="B15" s="592"/>
      <c r="C15" s="64"/>
      <c r="D15" s="305"/>
      <c r="E15" s="64"/>
      <c r="F15" s="306">
        <v>0</v>
      </c>
      <c r="G15" s="306">
        <v>0</v>
      </c>
      <c r="H15" s="602"/>
      <c r="I15"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6" spans="1:44" ht="35" customHeight="1">
      <c r="A16" s="304">
        <f t="shared" si="0"/>
        <v>10</v>
      </c>
      <c r="B16" s="592"/>
      <c r="C16" s="64"/>
      <c r="D16" s="305"/>
      <c r="E16" s="64"/>
      <c r="F16" s="306">
        <v>0</v>
      </c>
      <c r="G16" s="306">
        <v>0</v>
      </c>
      <c r="H16" s="602"/>
      <c r="I16"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7" spans="1:13" ht="35" customHeight="1">
      <c r="A17" s="304">
        <f t="shared" si="0"/>
        <v>11</v>
      </c>
      <c r="B17" s="257"/>
      <c r="C17" s="64"/>
      <c r="D17" s="305"/>
      <c r="E17" s="64"/>
      <c r="F17" s="306">
        <v>0</v>
      </c>
      <c r="G17" s="306">
        <v>0</v>
      </c>
      <c r="H17" s="282"/>
      <c r="I17"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8" spans="1:13" ht="35" customHeight="1">
      <c r="A18" s="304">
        <f>ROW()-6</f>
        <v>12</v>
      </c>
      <c r="B18" s="257"/>
      <c r="C18" s="64"/>
      <c r="D18" s="305"/>
      <c r="E18" s="64"/>
      <c r="F18" s="306">
        <v>0</v>
      </c>
      <c r="G18" s="306">
        <v>0</v>
      </c>
      <c r="H18" s="282"/>
      <c r="I18"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9" spans="1:13" ht="35" customHeight="1">
      <c r="A19" s="304">
        <f t="shared" si="0"/>
        <v>13</v>
      </c>
      <c r="B19" s="257"/>
      <c r="C19" s="64"/>
      <c r="D19" s="305"/>
      <c r="E19" s="64"/>
      <c r="F19" s="306">
        <v>0</v>
      </c>
      <c r="G19" s="306">
        <v>0</v>
      </c>
      <c r="H19" s="282"/>
      <c r="I19"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0" spans="1:13" ht="35" customHeight="1">
      <c r="A20" s="304">
        <f t="shared" si="0"/>
        <v>14</v>
      </c>
      <c r="B20" s="257"/>
      <c r="C20" s="64"/>
      <c r="D20" s="305"/>
      <c r="E20" s="64"/>
      <c r="F20" s="306">
        <v>0</v>
      </c>
      <c r="G20" s="306">
        <v>0</v>
      </c>
      <c r="H20" s="282"/>
      <c r="I20"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1" spans="1:13" ht="35" customHeight="1">
      <c r="A21" s="304">
        <f t="shared" si="0"/>
        <v>15</v>
      </c>
      <c r="B21" s="257"/>
      <c r="C21" s="64"/>
      <c r="D21" s="305"/>
      <c r="E21" s="64"/>
      <c r="F21" s="306">
        <v>0</v>
      </c>
      <c r="G21" s="306">
        <v>0</v>
      </c>
      <c r="H21" s="284"/>
      <c r="I21" s="463"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2" spans="1:13" ht="35" customHeight="1">
      <c r="A22" s="304">
        <f t="shared" si="0"/>
        <v>16</v>
      </c>
      <c r="B22" s="257"/>
      <c r="C22" s="64"/>
      <c r="D22" s="305"/>
      <c r="E22" s="64"/>
      <c r="F22" s="306">
        <v>0</v>
      </c>
      <c r="G22" s="306">
        <v>0</v>
      </c>
      <c r="H22" s="284"/>
      <c r="I22" s="463"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3" spans="1:13" ht="35" customHeight="1">
      <c r="A23" s="304">
        <f t="shared" si="0"/>
        <v>17</v>
      </c>
      <c r="B23" s="257"/>
      <c r="C23" s="64"/>
      <c r="D23" s="305"/>
      <c r="E23" s="64"/>
      <c r="F23" s="306">
        <v>0</v>
      </c>
      <c r="G23" s="306">
        <v>0</v>
      </c>
      <c r="H23" s="282"/>
      <c r="I23" s="30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23" s="457"/>
      <c r="L23" s="457"/>
      <c r="M23" s="457"/>
    </row>
    <row r="24" spans="1:13" ht="35" customHeight="1">
      <c r="A24" s="309"/>
      <c r="B24" s="310"/>
      <c r="C24" s="310"/>
      <c r="D24" s="311"/>
      <c r="E24" s="312" t="s">
        <v>561</v>
      </c>
      <c r="F24" s="313">
        <f>SUBTOTAL(109,委託費1117[助成対象経費
（税抜）
(A)×(B）])</f>
        <v>950000</v>
      </c>
      <c r="G24" s="314">
        <f>SUBTOTAL(109,委託費1117[助成事業に
要する経費
（税込）])</f>
        <v>1045000</v>
      </c>
      <c r="H24" s="315"/>
      <c r="I24" s="316"/>
    </row>
    <row r="25" spans="1:13" ht="13">
      <c r="K25" s="317"/>
      <c r="L25" s="317"/>
      <c r="M25" s="317"/>
    </row>
    <row r="26" spans="1:13" ht="13"/>
    <row r="27" spans="1:13" ht="13"/>
    <row r="28" spans="1:13" ht="13"/>
    <row r="29" spans="1:13" ht="13"/>
    <row r="30" spans="1:13" ht="13"/>
    <row r="31" spans="1:13" ht="13"/>
  </sheetData>
  <sheetProtection algorithmName="SHA-512" hashValue="fpHXAJc7YsWB8TerMXv6xakBTkZFDpCkSFGc4ECPIjepx2r7lpOWvRGrwBDVYJAHEltz65oZmfW/0nDbCnFCVQ==" saltValue="zNClQxmbHBImO//KfFskeA==" spinCount="100000" sheet="1" objects="1" scenarios="1" selectLockedCells="1" selectUnlockedCells="1"/>
  <mergeCells count="3">
    <mergeCell ref="A3:H3"/>
    <mergeCell ref="A4:H4"/>
    <mergeCell ref="A5:G5"/>
  </mergeCells>
  <phoneticPr fontId="2"/>
  <conditionalFormatting sqref="B7:E7 B8:B23">
    <cfRule type="expression" dxfId="30" priority="3">
      <formula>AND(OR($B7&lt;&gt;"",$C7&lt;&gt;"",$D7&lt;&gt;"",$E7&lt;&gt;"",$H7&lt;&gt;""),B7="")</formula>
    </cfRule>
  </conditionalFormatting>
  <conditionalFormatting sqref="C8:E23">
    <cfRule type="expression" dxfId="29" priority="2">
      <formula>AND(OR($B8&lt;&gt;"",$C8&lt;&gt;"",$D8&lt;&gt;"",$E8&lt;&gt;"",$H8&lt;&gt;""),C8="")</formula>
    </cfRule>
  </conditionalFormatting>
  <conditionalFormatting sqref="H7:H23">
    <cfRule type="expression" dxfId="28" priority="1">
      <formula>AND(OR($B7&lt;&gt;"",$C7&lt;&gt;"",$D7&lt;&gt;"",$E7&lt;&gt;"",$H7&lt;&gt;""),H7="")</formula>
    </cfRule>
  </conditionalFormatting>
  <dataValidations count="6">
    <dataValidation allowBlank="1" showInputMessage="1" showErrorMessage="1" prompt="全ての経費について、計画書を記入してください。" sqref="B7:B23" xr:uid="{00000000-0002-0000-1400-000000000000}"/>
    <dataValidation type="custom" allowBlank="1" showInputMessage="1" showErrorMessage="1" prompt="自動計算されます。" sqref="F7:G23" xr:uid="{00000000-0002-0000-1400-000001000000}">
      <formula1>ISERROR(FIND(CHAR(10),F7))</formula1>
    </dataValidation>
    <dataValidation imeMode="disabled" allowBlank="1" showInputMessage="1" showErrorMessage="1" prompt="１件あたりの単価が税抜100万円以上の場合は、原則２者以上の見積書を提出してください。" sqref="E7:E23" xr:uid="{00000000-0002-0000-1400-000002000000}"/>
    <dataValidation type="custom" allowBlank="1" showInputMessage="1" showErrorMessage="1" sqref="I7:I23" xr:uid="{00000000-0002-0000-1400-000003000000}">
      <formula1>ISERROR(FIND(CHAR(10),I7))</formula1>
    </dataValidation>
    <dataValidation imeMode="halfAlpha" allowBlank="1" showInputMessage="1" showErrorMessage="1" sqref="C7:C23" xr:uid="{00000000-0002-0000-1400-000004000000}"/>
    <dataValidation allowBlank="1" showInputMessage="1" showErrorMessage="1" prompt="未定等不明確の場合は、 申請時点の候補先を記入してください。「未定、検討中」等の記入はできません。_x000a_" sqref="H7:H23" xr:uid="{00000000-0002-0000-1400-000005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CU35"/>
  <sheetViews>
    <sheetView showGridLines="0" view="pageBreakPreview" zoomScale="80" zoomScaleNormal="100" zoomScaleSheetLayoutView="80" workbookViewId="0">
      <selection activeCell="BK20" sqref="A1:XFD1048576"/>
    </sheetView>
  </sheetViews>
  <sheetFormatPr defaultColWidth="1.75" defaultRowHeight="15" customHeight="1"/>
  <cols>
    <col min="1" max="35" width="2.5" style="63" customWidth="1"/>
    <col min="36" max="224" width="2.25" style="63" customWidth="1"/>
    <col min="225" max="16384" width="1.75" style="63"/>
  </cols>
  <sheetData>
    <row r="1" spans="1:99" ht="25" customHeight="1">
      <c r="AI1" s="231" t="s">
        <v>543</v>
      </c>
    </row>
    <row r="2" spans="1:99" ht="25" customHeight="1">
      <c r="A2" s="244" t="s">
        <v>316</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231"/>
    </row>
    <row r="3" spans="1:99" ht="13" customHeight="1">
      <c r="A3" s="452" t="s">
        <v>317</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9"/>
    </row>
    <row r="4" spans="1:99" ht="13" customHeight="1">
      <c r="A4" s="459" t="s">
        <v>774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9"/>
    </row>
    <row r="5" spans="1:99" ht="13" customHeight="1">
      <c r="A5" s="452" t="s">
        <v>238</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9"/>
    </row>
    <row r="6" spans="1:99" ht="25" customHeight="1">
      <c r="A6" s="1810" t="s">
        <v>572</v>
      </c>
      <c r="B6" s="1811"/>
      <c r="C6" s="1811"/>
      <c r="D6" s="1811"/>
      <c r="E6" s="1812"/>
      <c r="F6" s="1813" t="s">
        <v>961</v>
      </c>
      <c r="G6" s="1814"/>
      <c r="H6" s="1814"/>
      <c r="I6" s="1814"/>
      <c r="J6" s="1808" t="s">
        <v>574</v>
      </c>
      <c r="K6" s="1809"/>
      <c r="L6" s="1809"/>
      <c r="M6" s="1809"/>
      <c r="N6" s="1809"/>
      <c r="O6" s="1809"/>
      <c r="P6" s="1809"/>
      <c r="Q6" s="1809"/>
      <c r="R6" s="1809"/>
      <c r="S6" s="1809"/>
      <c r="T6" s="1815" t="s">
        <v>962</v>
      </c>
      <c r="U6" s="1816"/>
      <c r="V6" s="1816"/>
      <c r="W6" s="1816"/>
      <c r="X6" s="1816"/>
      <c r="Y6" s="1816"/>
      <c r="Z6" s="1816"/>
      <c r="AA6" s="1816"/>
      <c r="AB6" s="1816"/>
      <c r="AC6" s="1816"/>
      <c r="AD6" s="1816"/>
      <c r="AE6" s="1816"/>
      <c r="AF6" s="1816"/>
      <c r="AG6" s="1816"/>
      <c r="AH6" s="1816"/>
      <c r="AI6" s="1817"/>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CD6" s="320"/>
      <c r="CE6" s="320"/>
      <c r="CF6" s="320"/>
      <c r="CG6" s="320"/>
      <c r="CH6" s="320"/>
      <c r="CI6" s="320"/>
      <c r="CJ6" s="320"/>
      <c r="CK6" s="320"/>
      <c r="CL6" s="320"/>
      <c r="CM6" s="320"/>
      <c r="CN6" s="320"/>
      <c r="CO6" s="320"/>
      <c r="CP6" s="320"/>
      <c r="CQ6" s="320"/>
      <c r="CR6" s="320"/>
      <c r="CS6" s="320"/>
      <c r="CT6" s="320"/>
      <c r="CU6" s="320"/>
    </row>
    <row r="7" spans="1:99" ht="25" customHeight="1">
      <c r="A7" s="1793" t="s">
        <v>246</v>
      </c>
      <c r="B7" s="1794"/>
      <c r="C7" s="1794"/>
      <c r="D7" s="1794"/>
      <c r="E7" s="1794"/>
      <c r="F7" s="1794"/>
      <c r="G7" s="1794"/>
      <c r="H7" s="1794"/>
      <c r="I7" s="1795"/>
      <c r="J7" s="1818" t="s">
        <v>963</v>
      </c>
      <c r="K7" s="1819"/>
      <c r="L7" s="1819"/>
      <c r="M7" s="1819"/>
      <c r="N7" s="1819"/>
      <c r="O7" s="1819"/>
      <c r="P7" s="1819"/>
      <c r="Q7" s="1819"/>
      <c r="R7" s="1819"/>
      <c r="S7" s="1819"/>
      <c r="T7" s="1820" t="s">
        <v>575</v>
      </c>
      <c r="U7" s="1821"/>
      <c r="V7" s="1821"/>
      <c r="W7" s="1821"/>
      <c r="X7" s="1821"/>
      <c r="Y7" s="1821"/>
      <c r="Z7" s="1821"/>
      <c r="AA7" s="1822"/>
      <c r="AB7" s="1823" t="s">
        <v>964</v>
      </c>
      <c r="AC7" s="1823"/>
      <c r="AD7" s="1823"/>
      <c r="AE7" s="1823"/>
      <c r="AF7" s="1823"/>
      <c r="AG7" s="1823"/>
      <c r="AH7" s="1823"/>
      <c r="AI7" s="1824"/>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CD7" s="320"/>
      <c r="CE7" s="320"/>
      <c r="CF7" s="320"/>
      <c r="CG7" s="320"/>
      <c r="CH7" s="320"/>
      <c r="CI7" s="320"/>
      <c r="CJ7" s="320"/>
      <c r="CK7" s="320"/>
      <c r="CL7" s="320"/>
      <c r="CM7" s="320"/>
      <c r="CN7" s="320"/>
      <c r="CO7" s="320"/>
      <c r="CP7" s="320"/>
      <c r="CQ7" s="320"/>
      <c r="CR7" s="320"/>
      <c r="CS7" s="320"/>
      <c r="CT7" s="320"/>
      <c r="CU7" s="320"/>
    </row>
    <row r="8" spans="1:99" ht="25" customHeight="1">
      <c r="A8" s="1793" t="s">
        <v>281</v>
      </c>
      <c r="B8" s="1794"/>
      <c r="C8" s="1794"/>
      <c r="D8" s="1794"/>
      <c r="E8" s="1794"/>
      <c r="F8" s="1794"/>
      <c r="G8" s="1794"/>
      <c r="H8" s="1794"/>
      <c r="I8" s="1795"/>
      <c r="J8" s="1796" t="s">
        <v>965</v>
      </c>
      <c r="K8" s="1797"/>
      <c r="L8" s="1797"/>
      <c r="M8" s="1797"/>
      <c r="N8" s="1797"/>
      <c r="O8" s="1797"/>
      <c r="P8" s="1797"/>
      <c r="Q8" s="1797"/>
      <c r="R8" s="1797"/>
      <c r="S8" s="1797"/>
      <c r="T8" s="1797"/>
      <c r="U8" s="1797"/>
      <c r="V8" s="1797"/>
      <c r="W8" s="1797"/>
      <c r="X8" s="1797"/>
      <c r="Y8" s="1797"/>
      <c r="Z8" s="1797"/>
      <c r="AA8" s="1797"/>
      <c r="AB8" s="1797"/>
      <c r="AC8" s="1797"/>
      <c r="AD8" s="1797"/>
      <c r="AE8" s="1797"/>
      <c r="AF8" s="1797"/>
      <c r="AG8" s="1797"/>
      <c r="AH8" s="1797"/>
      <c r="AI8" s="1798"/>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CD8" s="320"/>
      <c r="CE8" s="320"/>
      <c r="CF8" s="320"/>
      <c r="CG8" s="320"/>
      <c r="CH8" s="320"/>
      <c r="CI8" s="320"/>
      <c r="CJ8" s="320"/>
      <c r="CK8" s="320"/>
      <c r="CL8" s="320"/>
      <c r="CM8" s="320"/>
      <c r="CN8" s="320"/>
      <c r="CO8" s="320"/>
      <c r="CP8" s="320"/>
      <c r="CQ8" s="320"/>
      <c r="CR8" s="320"/>
      <c r="CS8" s="320"/>
      <c r="CT8" s="320"/>
      <c r="CU8" s="320"/>
    </row>
    <row r="9" spans="1:99" ht="25" customHeight="1">
      <c r="A9" s="1788" t="s">
        <v>249</v>
      </c>
      <c r="B9" s="1777"/>
      <c r="C9" s="1777"/>
      <c r="D9" s="1777"/>
      <c r="E9" s="1777"/>
      <c r="F9" s="1777"/>
      <c r="G9" s="1777"/>
      <c r="H9" s="1777"/>
      <c r="I9" s="1778"/>
      <c r="J9" s="1799" t="s">
        <v>966</v>
      </c>
      <c r="K9" s="1800"/>
      <c r="L9" s="1800"/>
      <c r="M9" s="1800"/>
      <c r="N9" s="1800"/>
      <c r="O9" s="1800"/>
      <c r="P9" s="1800"/>
      <c r="Q9" s="1800"/>
      <c r="R9" s="1800"/>
      <c r="S9" s="1800"/>
      <c r="T9" s="1801" t="s">
        <v>576</v>
      </c>
      <c r="U9" s="1802"/>
      <c r="V9" s="1802"/>
      <c r="W9" s="1802"/>
      <c r="X9" s="1802"/>
      <c r="Y9" s="1802"/>
      <c r="Z9" s="1802"/>
      <c r="AA9" s="1803"/>
      <c r="AB9" s="1804" t="s">
        <v>963</v>
      </c>
      <c r="AC9" s="1804"/>
      <c r="AD9" s="1804"/>
      <c r="AE9" s="1804"/>
      <c r="AF9" s="1804"/>
      <c r="AG9" s="1804"/>
      <c r="AH9" s="1804"/>
      <c r="AI9" s="1805"/>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c r="CD9" s="320"/>
      <c r="CE9" s="320"/>
      <c r="CF9" s="320"/>
      <c r="CG9" s="320"/>
      <c r="CH9" s="320"/>
      <c r="CI9" s="320"/>
      <c r="CJ9" s="320"/>
      <c r="CK9" s="320"/>
      <c r="CL9" s="320"/>
      <c r="CM9" s="320"/>
      <c r="CN9" s="320"/>
      <c r="CO9" s="320"/>
      <c r="CP9" s="320"/>
      <c r="CQ9" s="320"/>
      <c r="CR9" s="320"/>
      <c r="CS9" s="320"/>
      <c r="CT9" s="320"/>
      <c r="CU9" s="320"/>
    </row>
    <row r="10" spans="1:99" ht="40" customHeight="1">
      <c r="A10" s="1782" t="s">
        <v>282</v>
      </c>
      <c r="B10" s="1783"/>
      <c r="C10" s="1783"/>
      <c r="D10" s="1783"/>
      <c r="E10" s="1783"/>
      <c r="F10" s="1783"/>
      <c r="G10" s="1783"/>
      <c r="H10" s="1783"/>
      <c r="I10" s="1784"/>
      <c r="J10" s="1785" t="s">
        <v>967</v>
      </c>
      <c r="K10" s="1786"/>
      <c r="L10" s="1786"/>
      <c r="M10" s="1786"/>
      <c r="N10" s="1786"/>
      <c r="O10" s="1786"/>
      <c r="P10" s="1786"/>
      <c r="Q10" s="1786"/>
      <c r="R10" s="1786"/>
      <c r="S10" s="1786"/>
      <c r="T10" s="1786"/>
      <c r="U10" s="1786"/>
      <c r="V10" s="1786"/>
      <c r="W10" s="1786"/>
      <c r="X10" s="1786"/>
      <c r="Y10" s="1786"/>
      <c r="Z10" s="1786"/>
      <c r="AA10" s="1786"/>
      <c r="AB10" s="1786"/>
      <c r="AC10" s="1786"/>
      <c r="AD10" s="1786"/>
      <c r="AE10" s="1786"/>
      <c r="AF10" s="1786"/>
      <c r="AG10" s="1786"/>
      <c r="AH10" s="1786"/>
      <c r="AI10" s="1787"/>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9"/>
      <c r="BN10" s="319"/>
      <c r="BO10" s="319"/>
      <c r="BP10" s="319"/>
      <c r="BQ10" s="319"/>
      <c r="BR10" s="319"/>
      <c r="CD10" s="320"/>
      <c r="CE10" s="320"/>
      <c r="CF10" s="320"/>
      <c r="CG10" s="320"/>
      <c r="CH10" s="320"/>
      <c r="CI10" s="320"/>
      <c r="CJ10" s="320"/>
      <c r="CK10" s="320"/>
      <c r="CL10" s="320"/>
      <c r="CM10" s="320"/>
      <c r="CN10" s="320"/>
      <c r="CO10" s="320"/>
      <c r="CP10" s="320"/>
      <c r="CQ10" s="320"/>
      <c r="CR10" s="320"/>
      <c r="CS10" s="320"/>
      <c r="CT10" s="320"/>
      <c r="CU10" s="320"/>
    </row>
    <row r="11" spans="1:99" ht="25" customHeight="1">
      <c r="A11" s="1788" t="s">
        <v>263</v>
      </c>
      <c r="B11" s="1777"/>
      <c r="C11" s="1777"/>
      <c r="D11" s="1777"/>
      <c r="E11" s="1777"/>
      <c r="F11" s="1777"/>
      <c r="G11" s="1777"/>
      <c r="H11" s="1777"/>
      <c r="I11" s="1778"/>
      <c r="J11" s="1792" t="s">
        <v>766</v>
      </c>
      <c r="K11" s="1777"/>
      <c r="L11" s="1777"/>
      <c r="M11" s="1777"/>
      <c r="N11" s="1688">
        <v>8</v>
      </c>
      <c r="O11" s="1688"/>
      <c r="P11" s="1777" t="s">
        <v>252</v>
      </c>
      <c r="Q11" s="1777"/>
      <c r="R11" s="1688">
        <v>4</v>
      </c>
      <c r="S11" s="1688"/>
      <c r="T11" s="1777" t="s">
        <v>264</v>
      </c>
      <c r="U11" s="1777"/>
      <c r="V11" s="1777" t="s">
        <v>265</v>
      </c>
      <c r="W11" s="1777"/>
      <c r="X11" s="1777"/>
      <c r="Y11" s="1777" t="s">
        <v>577</v>
      </c>
      <c r="Z11" s="1777"/>
      <c r="AA11" s="1777"/>
      <c r="AB11" s="1688">
        <v>8</v>
      </c>
      <c r="AC11" s="1688"/>
      <c r="AD11" s="1777" t="s">
        <v>252</v>
      </c>
      <c r="AE11" s="1777"/>
      <c r="AF11" s="1688">
        <v>6</v>
      </c>
      <c r="AG11" s="1688"/>
      <c r="AH11" s="1777" t="s">
        <v>253</v>
      </c>
      <c r="AI11" s="1789"/>
      <c r="AO11" s="319"/>
      <c r="AP11" s="319"/>
      <c r="AQ11" s="319"/>
      <c r="AR11" s="319"/>
      <c r="AS11" s="319"/>
      <c r="AT11" s="319"/>
      <c r="AU11" s="319"/>
      <c r="AV11" s="319"/>
      <c r="AW11" s="319"/>
      <c r="AX11" s="319"/>
      <c r="AY11" s="319"/>
      <c r="AZ11" s="319"/>
      <c r="BA11" s="319"/>
      <c r="BB11" s="319"/>
      <c r="BC11" s="319"/>
      <c r="BD11" s="319"/>
      <c r="BE11" s="319"/>
      <c r="BF11" s="319"/>
      <c r="BG11" s="319"/>
      <c r="BH11" s="319"/>
      <c r="BI11" s="319"/>
      <c r="BJ11" s="319"/>
      <c r="BK11" s="319"/>
      <c r="BL11" s="319"/>
      <c r="BM11" s="319"/>
      <c r="BN11" s="319"/>
      <c r="BO11" s="319"/>
      <c r="BP11" s="319"/>
      <c r="BQ11" s="319"/>
      <c r="BR11" s="319"/>
    </row>
    <row r="12" spans="1:99" ht="25" customHeight="1">
      <c r="A12" s="1788" t="s">
        <v>254</v>
      </c>
      <c r="B12" s="1777"/>
      <c r="C12" s="1777"/>
      <c r="D12" s="1777"/>
      <c r="E12" s="1777"/>
      <c r="F12" s="1777"/>
      <c r="G12" s="1777"/>
      <c r="H12" s="1777"/>
      <c r="I12" s="1778"/>
      <c r="J12" s="1678">
        <v>495000</v>
      </c>
      <c r="K12" s="1678"/>
      <c r="L12" s="1678"/>
      <c r="M12" s="1678"/>
      <c r="N12" s="1678"/>
      <c r="O12" s="1678"/>
      <c r="P12" s="1678"/>
      <c r="Q12" s="1678"/>
      <c r="R12" s="1678"/>
      <c r="S12" s="1678"/>
      <c r="T12" s="1678"/>
      <c r="U12" s="1678"/>
      <c r="V12" s="1678"/>
      <c r="W12" s="1678"/>
      <c r="X12" s="1790" t="s">
        <v>578</v>
      </c>
      <c r="Y12" s="1790"/>
      <c r="Z12" s="1790"/>
      <c r="AA12" s="1790"/>
      <c r="AB12" s="1790"/>
      <c r="AC12" s="1790"/>
      <c r="AD12" s="1790"/>
      <c r="AE12" s="1790"/>
      <c r="AF12" s="1790"/>
      <c r="AG12" s="1790"/>
      <c r="AH12" s="1790"/>
      <c r="AI12" s="1791"/>
    </row>
    <row r="13" spans="1:99" ht="40" customHeight="1">
      <c r="A13" s="1665" t="s">
        <v>318</v>
      </c>
      <c r="B13" s="1777"/>
      <c r="C13" s="1777"/>
      <c r="D13" s="1777"/>
      <c r="E13" s="1777"/>
      <c r="F13" s="1777"/>
      <c r="G13" s="1777"/>
      <c r="H13" s="1777"/>
      <c r="I13" s="1778"/>
      <c r="J13" s="1742" t="s">
        <v>968</v>
      </c>
      <c r="K13" s="1743"/>
      <c r="L13" s="1743"/>
      <c r="M13" s="1743"/>
      <c r="N13" s="1743"/>
      <c r="O13" s="1743"/>
      <c r="P13" s="1743"/>
      <c r="Q13" s="1743"/>
      <c r="R13" s="1743"/>
      <c r="S13" s="1743"/>
      <c r="T13" s="1743"/>
      <c r="U13" s="1743"/>
      <c r="V13" s="1743"/>
      <c r="W13" s="1743"/>
      <c r="X13" s="1743"/>
      <c r="Y13" s="1743"/>
      <c r="Z13" s="1743"/>
      <c r="AA13" s="1743"/>
      <c r="AB13" s="1743"/>
      <c r="AC13" s="1743"/>
      <c r="AD13" s="1743"/>
      <c r="AE13" s="1743"/>
      <c r="AF13" s="1743"/>
      <c r="AG13" s="1743"/>
      <c r="AH13" s="1743"/>
      <c r="AI13" s="1781"/>
      <c r="CC13" s="321"/>
    </row>
    <row r="14" spans="1:99" ht="40" customHeight="1">
      <c r="A14" s="1788" t="s">
        <v>267</v>
      </c>
      <c r="B14" s="1777"/>
      <c r="C14" s="1777"/>
      <c r="D14" s="1777"/>
      <c r="E14" s="1777"/>
      <c r="F14" s="1777"/>
      <c r="G14" s="1777"/>
      <c r="H14" s="1777"/>
      <c r="I14" s="1778"/>
      <c r="J14" s="1742" t="s">
        <v>969</v>
      </c>
      <c r="K14" s="1743"/>
      <c r="L14" s="1743"/>
      <c r="M14" s="1743"/>
      <c r="N14" s="1743"/>
      <c r="O14" s="1743"/>
      <c r="P14" s="1743"/>
      <c r="Q14" s="1743"/>
      <c r="R14" s="1743"/>
      <c r="S14" s="1743"/>
      <c r="T14" s="1743"/>
      <c r="U14" s="1743"/>
      <c r="V14" s="1743"/>
      <c r="W14" s="1743"/>
      <c r="X14" s="1743"/>
      <c r="Y14" s="1743"/>
      <c r="Z14" s="1743"/>
      <c r="AA14" s="1743"/>
      <c r="AB14" s="1743"/>
      <c r="AC14" s="1743"/>
      <c r="AD14" s="1743"/>
      <c r="AE14" s="1743"/>
      <c r="AF14" s="1743"/>
      <c r="AG14" s="1743"/>
      <c r="AH14" s="1743"/>
      <c r="AI14" s="1781"/>
    </row>
    <row r="15" spans="1:99" ht="40" customHeight="1">
      <c r="A15" s="1665" t="s">
        <v>319</v>
      </c>
      <c r="B15" s="1777"/>
      <c r="C15" s="1777"/>
      <c r="D15" s="1777"/>
      <c r="E15" s="1777"/>
      <c r="F15" s="1777"/>
      <c r="G15" s="1777"/>
      <c r="H15" s="1777"/>
      <c r="I15" s="1778"/>
      <c r="J15" s="1779" t="s">
        <v>970</v>
      </c>
      <c r="K15" s="1780"/>
      <c r="L15" s="1780"/>
      <c r="M15" s="1743"/>
      <c r="N15" s="1743"/>
      <c r="O15" s="1743"/>
      <c r="P15" s="1743"/>
      <c r="Q15" s="1743"/>
      <c r="R15" s="1743"/>
      <c r="S15" s="1743"/>
      <c r="T15" s="1743"/>
      <c r="U15" s="1743"/>
      <c r="V15" s="1743"/>
      <c r="W15" s="1743"/>
      <c r="X15" s="1743"/>
      <c r="Y15" s="1743"/>
      <c r="Z15" s="1743"/>
      <c r="AA15" s="1743"/>
      <c r="AB15" s="1743"/>
      <c r="AC15" s="1743"/>
      <c r="AD15" s="1743"/>
      <c r="AE15" s="1743"/>
      <c r="AF15" s="1743"/>
      <c r="AG15" s="1743"/>
      <c r="AH15" s="1743"/>
      <c r="AI15" s="1781"/>
    </row>
    <row r="16" spans="1:99" ht="25" customHeight="1">
      <c r="A16" s="1835" t="s">
        <v>767</v>
      </c>
      <c r="B16" s="1836"/>
      <c r="C16" s="1836"/>
      <c r="D16" s="1836"/>
      <c r="E16" s="1836"/>
      <c r="F16" s="1836"/>
      <c r="G16" s="1836"/>
      <c r="H16" s="1836"/>
      <c r="I16" s="1836"/>
      <c r="J16" s="1832" t="s">
        <v>579</v>
      </c>
      <c r="K16" s="1833"/>
      <c r="L16" s="1834"/>
      <c r="M16" s="1839"/>
      <c r="N16" s="1839"/>
      <c r="O16" s="1839"/>
      <c r="P16" s="1839"/>
      <c r="Q16" s="1839"/>
      <c r="R16" s="1839"/>
      <c r="S16" s="1839"/>
      <c r="T16" s="1666" t="s">
        <v>580</v>
      </c>
      <c r="U16" s="1666"/>
      <c r="V16" s="1667"/>
      <c r="W16" s="1792" t="s">
        <v>581</v>
      </c>
      <c r="X16" s="1777"/>
      <c r="Y16" s="1778"/>
      <c r="Z16" s="1839"/>
      <c r="AA16" s="1839"/>
      <c r="AB16" s="1839"/>
      <c r="AC16" s="1839"/>
      <c r="AD16" s="1839"/>
      <c r="AE16" s="1839"/>
      <c r="AF16" s="1839"/>
      <c r="AG16" s="1667" t="s">
        <v>580</v>
      </c>
      <c r="AH16" s="1840"/>
      <c r="AI16" s="1841"/>
    </row>
    <row r="17" spans="1:39" ht="40" customHeight="1">
      <c r="A17" s="1837"/>
      <c r="B17" s="1838"/>
      <c r="C17" s="1838"/>
      <c r="D17" s="1838"/>
      <c r="E17" s="1838"/>
      <c r="F17" s="1838"/>
      <c r="G17" s="1838"/>
      <c r="H17" s="1838"/>
      <c r="I17" s="1838"/>
      <c r="J17" s="1842" t="s">
        <v>582</v>
      </c>
      <c r="K17" s="1843"/>
      <c r="L17" s="1844"/>
      <c r="M17" s="1845"/>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6"/>
    </row>
    <row r="18" spans="1:39" ht="25" customHeight="1">
      <c r="A18" s="1825" t="s">
        <v>583</v>
      </c>
      <c r="B18" s="1826"/>
      <c r="C18" s="1826"/>
      <c r="D18" s="1826"/>
      <c r="E18" s="1826"/>
      <c r="F18" s="1826"/>
      <c r="G18" s="1826"/>
      <c r="H18" s="1826"/>
      <c r="I18" s="1826"/>
      <c r="J18" s="1827"/>
      <c r="K18" s="1827"/>
      <c r="L18" s="1827"/>
      <c r="M18" s="1826"/>
      <c r="N18" s="1826"/>
      <c r="O18" s="1826"/>
      <c r="P18" s="1826"/>
      <c r="Q18" s="1826"/>
      <c r="R18" s="1826"/>
      <c r="S18" s="1826"/>
      <c r="T18" s="1826"/>
      <c r="U18" s="1826"/>
      <c r="V18" s="1826"/>
      <c r="W18" s="1826"/>
      <c r="X18" s="1826"/>
      <c r="Y18" s="1826"/>
      <c r="Z18" s="1826"/>
      <c r="AA18" s="1826"/>
      <c r="AB18" s="1826"/>
      <c r="AC18" s="1828"/>
      <c r="AD18" s="1829" t="s">
        <v>958</v>
      </c>
      <c r="AE18" s="1830"/>
      <c r="AF18" s="1830"/>
      <c r="AG18" s="1830"/>
      <c r="AH18" s="1830"/>
      <c r="AI18" s="1831"/>
    </row>
    <row r="19" spans="1:39" ht="12">
      <c r="A19" s="1806"/>
      <c r="B19" s="1806"/>
      <c r="C19" s="1806"/>
      <c r="D19" s="1806"/>
      <c r="E19" s="1806"/>
      <c r="F19" s="1806"/>
      <c r="G19" s="1806"/>
      <c r="H19" s="1806"/>
      <c r="I19" s="1806"/>
      <c r="J19" s="1806"/>
      <c r="K19" s="1806"/>
      <c r="L19" s="1806"/>
      <c r="M19" s="1806"/>
      <c r="N19" s="1806"/>
      <c r="O19" s="1806"/>
      <c r="P19" s="1806"/>
      <c r="Q19" s="1806"/>
      <c r="R19" s="1806"/>
      <c r="S19" s="1806"/>
      <c r="T19" s="1806"/>
      <c r="U19" s="1806"/>
      <c r="V19" s="1806"/>
      <c r="W19" s="1806"/>
      <c r="X19" s="1806"/>
      <c r="Y19" s="1806"/>
      <c r="Z19" s="1806"/>
      <c r="AA19" s="1806"/>
      <c r="AB19" s="1806"/>
      <c r="AC19" s="1806"/>
      <c r="AD19" s="1807"/>
      <c r="AE19" s="1807"/>
      <c r="AF19" s="1807"/>
      <c r="AG19" s="1807"/>
      <c r="AH19" s="1807"/>
      <c r="AI19" s="1807"/>
      <c r="AJ19" s="452"/>
      <c r="AK19" s="452"/>
      <c r="AL19" s="452"/>
      <c r="AM19" s="452"/>
    </row>
    <row r="20" spans="1:39" ht="25" customHeight="1">
      <c r="A20" s="1810" t="s">
        <v>572</v>
      </c>
      <c r="B20" s="1811"/>
      <c r="C20" s="1811"/>
      <c r="D20" s="1811"/>
      <c r="E20" s="1812"/>
      <c r="F20" s="1813" t="s">
        <v>971</v>
      </c>
      <c r="G20" s="1814"/>
      <c r="H20" s="1814"/>
      <c r="I20" s="1814"/>
      <c r="J20" s="1808" t="s">
        <v>574</v>
      </c>
      <c r="K20" s="1809"/>
      <c r="L20" s="1809"/>
      <c r="M20" s="1809"/>
      <c r="N20" s="1809"/>
      <c r="O20" s="1809"/>
      <c r="P20" s="1809"/>
      <c r="Q20" s="1809"/>
      <c r="R20" s="1809"/>
      <c r="S20" s="1809"/>
      <c r="T20" s="1815" t="s">
        <v>892</v>
      </c>
      <c r="U20" s="1816"/>
      <c r="V20" s="1816"/>
      <c r="W20" s="1816"/>
      <c r="X20" s="1816"/>
      <c r="Y20" s="1816"/>
      <c r="Z20" s="1816"/>
      <c r="AA20" s="1816"/>
      <c r="AB20" s="1816"/>
      <c r="AC20" s="1816"/>
      <c r="AD20" s="1816"/>
      <c r="AE20" s="1816"/>
      <c r="AF20" s="1816"/>
      <c r="AG20" s="1816"/>
      <c r="AH20" s="1816"/>
      <c r="AI20" s="1817"/>
    </row>
    <row r="21" spans="1:39" ht="25" customHeight="1">
      <c r="A21" s="1793" t="s">
        <v>246</v>
      </c>
      <c r="B21" s="1794"/>
      <c r="C21" s="1794"/>
      <c r="D21" s="1794"/>
      <c r="E21" s="1794"/>
      <c r="F21" s="1794"/>
      <c r="G21" s="1794"/>
      <c r="H21" s="1794"/>
      <c r="I21" s="1795"/>
      <c r="J21" s="1818" t="s">
        <v>963</v>
      </c>
      <c r="K21" s="1819"/>
      <c r="L21" s="1819"/>
      <c r="M21" s="1819"/>
      <c r="N21" s="1819"/>
      <c r="O21" s="1819"/>
      <c r="P21" s="1819"/>
      <c r="Q21" s="1819"/>
      <c r="R21" s="1819"/>
      <c r="S21" s="1819"/>
      <c r="T21" s="1820" t="s">
        <v>575</v>
      </c>
      <c r="U21" s="1821"/>
      <c r="V21" s="1821"/>
      <c r="W21" s="1821"/>
      <c r="X21" s="1821"/>
      <c r="Y21" s="1821"/>
      <c r="Z21" s="1821"/>
      <c r="AA21" s="1822"/>
      <c r="AB21" s="1823" t="s">
        <v>964</v>
      </c>
      <c r="AC21" s="1823"/>
      <c r="AD21" s="1823"/>
      <c r="AE21" s="1823"/>
      <c r="AF21" s="1823"/>
      <c r="AG21" s="1823"/>
      <c r="AH21" s="1823"/>
      <c r="AI21" s="1824"/>
    </row>
    <row r="22" spans="1:39" ht="25" customHeight="1">
      <c r="A22" s="1793" t="s">
        <v>281</v>
      </c>
      <c r="B22" s="1794"/>
      <c r="C22" s="1794"/>
      <c r="D22" s="1794"/>
      <c r="E22" s="1794"/>
      <c r="F22" s="1794"/>
      <c r="G22" s="1794"/>
      <c r="H22" s="1794"/>
      <c r="I22" s="1795"/>
      <c r="J22" s="1796" t="s">
        <v>965</v>
      </c>
      <c r="K22" s="1797"/>
      <c r="L22" s="1797"/>
      <c r="M22" s="1797"/>
      <c r="N22" s="1797"/>
      <c r="O22" s="1797"/>
      <c r="P22" s="1797"/>
      <c r="Q22" s="1797"/>
      <c r="R22" s="1797"/>
      <c r="S22" s="1797"/>
      <c r="T22" s="1797"/>
      <c r="U22" s="1797"/>
      <c r="V22" s="1797"/>
      <c r="W22" s="1797"/>
      <c r="X22" s="1797"/>
      <c r="Y22" s="1797"/>
      <c r="Z22" s="1797"/>
      <c r="AA22" s="1797"/>
      <c r="AB22" s="1797"/>
      <c r="AC22" s="1797"/>
      <c r="AD22" s="1797"/>
      <c r="AE22" s="1797"/>
      <c r="AF22" s="1797"/>
      <c r="AG22" s="1797"/>
      <c r="AH22" s="1797"/>
      <c r="AI22" s="1798"/>
    </row>
    <row r="23" spans="1:39" ht="25" customHeight="1">
      <c r="A23" s="1788" t="s">
        <v>249</v>
      </c>
      <c r="B23" s="1777"/>
      <c r="C23" s="1777"/>
      <c r="D23" s="1777"/>
      <c r="E23" s="1777"/>
      <c r="F23" s="1777"/>
      <c r="G23" s="1777"/>
      <c r="H23" s="1777"/>
      <c r="I23" s="1778"/>
      <c r="J23" s="1799" t="s">
        <v>966</v>
      </c>
      <c r="K23" s="1800"/>
      <c r="L23" s="1800"/>
      <c r="M23" s="1800"/>
      <c r="N23" s="1800"/>
      <c r="O23" s="1800"/>
      <c r="P23" s="1800"/>
      <c r="Q23" s="1800"/>
      <c r="R23" s="1800"/>
      <c r="S23" s="1800"/>
      <c r="T23" s="1801" t="s">
        <v>576</v>
      </c>
      <c r="U23" s="1802"/>
      <c r="V23" s="1802"/>
      <c r="W23" s="1802"/>
      <c r="X23" s="1802"/>
      <c r="Y23" s="1802"/>
      <c r="Z23" s="1802"/>
      <c r="AA23" s="1803"/>
      <c r="AB23" s="1804" t="s">
        <v>963</v>
      </c>
      <c r="AC23" s="1804"/>
      <c r="AD23" s="1804"/>
      <c r="AE23" s="1804"/>
      <c r="AF23" s="1804"/>
      <c r="AG23" s="1804"/>
      <c r="AH23" s="1804"/>
      <c r="AI23" s="1805"/>
    </row>
    <row r="24" spans="1:39" ht="40" customHeight="1">
      <c r="A24" s="1782" t="s">
        <v>282</v>
      </c>
      <c r="B24" s="1783"/>
      <c r="C24" s="1783"/>
      <c r="D24" s="1783"/>
      <c r="E24" s="1783"/>
      <c r="F24" s="1783"/>
      <c r="G24" s="1783"/>
      <c r="H24" s="1783"/>
      <c r="I24" s="1784"/>
      <c r="J24" s="1785" t="s">
        <v>972</v>
      </c>
      <c r="K24" s="1786"/>
      <c r="L24" s="1786"/>
      <c r="M24" s="1786"/>
      <c r="N24" s="1786"/>
      <c r="O24" s="1786"/>
      <c r="P24" s="1786"/>
      <c r="Q24" s="1786"/>
      <c r="R24" s="1786"/>
      <c r="S24" s="1786"/>
      <c r="T24" s="1786"/>
      <c r="U24" s="1786"/>
      <c r="V24" s="1786"/>
      <c r="W24" s="1786"/>
      <c r="X24" s="1786"/>
      <c r="Y24" s="1786"/>
      <c r="Z24" s="1786"/>
      <c r="AA24" s="1786"/>
      <c r="AB24" s="1786"/>
      <c r="AC24" s="1786"/>
      <c r="AD24" s="1786"/>
      <c r="AE24" s="1786"/>
      <c r="AF24" s="1786"/>
      <c r="AG24" s="1786"/>
      <c r="AH24" s="1786"/>
      <c r="AI24" s="1787"/>
    </row>
    <row r="25" spans="1:39" ht="25" customHeight="1">
      <c r="A25" s="1788" t="s">
        <v>263</v>
      </c>
      <c r="B25" s="1777"/>
      <c r="C25" s="1777"/>
      <c r="D25" s="1777"/>
      <c r="E25" s="1777"/>
      <c r="F25" s="1777"/>
      <c r="G25" s="1777"/>
      <c r="H25" s="1777"/>
      <c r="I25" s="1778"/>
      <c r="J25" s="1792" t="s">
        <v>766</v>
      </c>
      <c r="K25" s="1777"/>
      <c r="L25" s="1777"/>
      <c r="M25" s="1777"/>
      <c r="N25" s="1688">
        <v>8</v>
      </c>
      <c r="O25" s="1688"/>
      <c r="P25" s="1777" t="s">
        <v>252</v>
      </c>
      <c r="Q25" s="1777"/>
      <c r="R25" s="1688">
        <v>8</v>
      </c>
      <c r="S25" s="1688"/>
      <c r="T25" s="1777" t="s">
        <v>264</v>
      </c>
      <c r="U25" s="1777"/>
      <c r="V25" s="1777" t="s">
        <v>265</v>
      </c>
      <c r="W25" s="1777"/>
      <c r="X25" s="1777"/>
      <c r="Y25" s="1777" t="s">
        <v>577</v>
      </c>
      <c r="Z25" s="1777"/>
      <c r="AA25" s="1777"/>
      <c r="AB25" s="1688">
        <v>8</v>
      </c>
      <c r="AC25" s="1688"/>
      <c r="AD25" s="1777" t="s">
        <v>252</v>
      </c>
      <c r="AE25" s="1777"/>
      <c r="AF25" s="1688">
        <v>10</v>
      </c>
      <c r="AG25" s="1688"/>
      <c r="AH25" s="1777" t="s">
        <v>253</v>
      </c>
      <c r="AI25" s="1789"/>
    </row>
    <row r="26" spans="1:39" ht="25" customHeight="1">
      <c r="A26" s="1788" t="s">
        <v>254</v>
      </c>
      <c r="B26" s="1777"/>
      <c r="C26" s="1777"/>
      <c r="D26" s="1777"/>
      <c r="E26" s="1777"/>
      <c r="F26" s="1777"/>
      <c r="G26" s="1777"/>
      <c r="H26" s="1777"/>
      <c r="I26" s="1778"/>
      <c r="J26" s="1678">
        <v>550000</v>
      </c>
      <c r="K26" s="1678"/>
      <c r="L26" s="1678"/>
      <c r="M26" s="1678"/>
      <c r="N26" s="1678"/>
      <c r="O26" s="1678"/>
      <c r="P26" s="1678"/>
      <c r="Q26" s="1678"/>
      <c r="R26" s="1678"/>
      <c r="S26" s="1678"/>
      <c r="T26" s="1678"/>
      <c r="U26" s="1678"/>
      <c r="V26" s="1678"/>
      <c r="W26" s="1678"/>
      <c r="X26" s="1790" t="s">
        <v>578</v>
      </c>
      <c r="Y26" s="1790"/>
      <c r="Z26" s="1790"/>
      <c r="AA26" s="1790"/>
      <c r="AB26" s="1790"/>
      <c r="AC26" s="1790"/>
      <c r="AD26" s="1790"/>
      <c r="AE26" s="1790"/>
      <c r="AF26" s="1790"/>
      <c r="AG26" s="1790"/>
      <c r="AH26" s="1790"/>
      <c r="AI26" s="1791"/>
    </row>
    <row r="27" spans="1:39" ht="40" customHeight="1">
      <c r="A27" s="1665" t="s">
        <v>318</v>
      </c>
      <c r="B27" s="1777"/>
      <c r="C27" s="1777"/>
      <c r="D27" s="1777"/>
      <c r="E27" s="1777"/>
      <c r="F27" s="1777"/>
      <c r="G27" s="1777"/>
      <c r="H27" s="1777"/>
      <c r="I27" s="1778"/>
      <c r="J27" s="1785" t="s">
        <v>973</v>
      </c>
      <c r="K27" s="1786"/>
      <c r="L27" s="1786"/>
      <c r="M27" s="1786"/>
      <c r="N27" s="1786"/>
      <c r="O27" s="1786"/>
      <c r="P27" s="1786"/>
      <c r="Q27" s="1786"/>
      <c r="R27" s="1786"/>
      <c r="S27" s="1786"/>
      <c r="T27" s="1786"/>
      <c r="U27" s="1786"/>
      <c r="V27" s="1786"/>
      <c r="W27" s="1786"/>
      <c r="X27" s="1786"/>
      <c r="Y27" s="1786"/>
      <c r="Z27" s="1786"/>
      <c r="AA27" s="1786"/>
      <c r="AB27" s="1786"/>
      <c r="AC27" s="1786"/>
      <c r="AD27" s="1786"/>
      <c r="AE27" s="1786"/>
      <c r="AF27" s="1786"/>
      <c r="AG27" s="1786"/>
      <c r="AH27" s="1786"/>
      <c r="AI27" s="1787"/>
    </row>
    <row r="28" spans="1:39" ht="40" customHeight="1">
      <c r="A28" s="1788" t="s">
        <v>267</v>
      </c>
      <c r="B28" s="1777"/>
      <c r="C28" s="1777"/>
      <c r="D28" s="1777"/>
      <c r="E28" s="1777"/>
      <c r="F28" s="1777"/>
      <c r="G28" s="1777"/>
      <c r="H28" s="1777"/>
      <c r="I28" s="1778"/>
      <c r="J28" s="1742" t="s">
        <v>974</v>
      </c>
      <c r="K28" s="1743"/>
      <c r="L28" s="1743"/>
      <c r="M28" s="1743"/>
      <c r="N28" s="1743"/>
      <c r="O28" s="1743"/>
      <c r="P28" s="1743"/>
      <c r="Q28" s="1743"/>
      <c r="R28" s="1743"/>
      <c r="S28" s="1743"/>
      <c r="T28" s="1743"/>
      <c r="U28" s="1743"/>
      <c r="V28" s="1743"/>
      <c r="W28" s="1743"/>
      <c r="X28" s="1743"/>
      <c r="Y28" s="1743"/>
      <c r="Z28" s="1743"/>
      <c r="AA28" s="1743"/>
      <c r="AB28" s="1743"/>
      <c r="AC28" s="1743"/>
      <c r="AD28" s="1743"/>
      <c r="AE28" s="1743"/>
      <c r="AF28" s="1743"/>
      <c r="AG28" s="1743"/>
      <c r="AH28" s="1743"/>
      <c r="AI28" s="1781"/>
    </row>
    <row r="29" spans="1:39" ht="40" customHeight="1">
      <c r="A29" s="1665" t="s">
        <v>319</v>
      </c>
      <c r="B29" s="1777"/>
      <c r="C29" s="1777"/>
      <c r="D29" s="1777"/>
      <c r="E29" s="1777"/>
      <c r="F29" s="1777"/>
      <c r="G29" s="1777"/>
      <c r="H29" s="1777"/>
      <c r="I29" s="1778"/>
      <c r="J29" s="1779" t="s">
        <v>975</v>
      </c>
      <c r="K29" s="1780"/>
      <c r="L29" s="1780"/>
      <c r="M29" s="1743"/>
      <c r="N29" s="1743"/>
      <c r="O29" s="1743"/>
      <c r="P29" s="1743"/>
      <c r="Q29" s="1743"/>
      <c r="R29" s="1743"/>
      <c r="S29" s="1743"/>
      <c r="T29" s="1743"/>
      <c r="U29" s="1743"/>
      <c r="V29" s="1743"/>
      <c r="W29" s="1743"/>
      <c r="X29" s="1743"/>
      <c r="Y29" s="1743"/>
      <c r="Z29" s="1743"/>
      <c r="AA29" s="1743"/>
      <c r="AB29" s="1743"/>
      <c r="AC29" s="1743"/>
      <c r="AD29" s="1743"/>
      <c r="AE29" s="1743"/>
      <c r="AF29" s="1743"/>
      <c r="AG29" s="1743"/>
      <c r="AH29" s="1743"/>
      <c r="AI29" s="1781"/>
    </row>
    <row r="30" spans="1:39" ht="25" customHeight="1">
      <c r="A30" s="1835" t="s">
        <v>767</v>
      </c>
      <c r="B30" s="1836"/>
      <c r="C30" s="1836"/>
      <c r="D30" s="1836"/>
      <c r="E30" s="1836"/>
      <c r="F30" s="1836"/>
      <c r="G30" s="1836"/>
      <c r="H30" s="1836"/>
      <c r="I30" s="1836"/>
      <c r="J30" s="1832" t="s">
        <v>579</v>
      </c>
      <c r="K30" s="1833"/>
      <c r="L30" s="1834"/>
      <c r="M30" s="1839"/>
      <c r="N30" s="1839"/>
      <c r="O30" s="1839"/>
      <c r="P30" s="1839"/>
      <c r="Q30" s="1839"/>
      <c r="R30" s="1839"/>
      <c r="S30" s="1839"/>
      <c r="T30" s="1666" t="s">
        <v>580</v>
      </c>
      <c r="U30" s="1666"/>
      <c r="V30" s="1667"/>
      <c r="W30" s="1792" t="s">
        <v>581</v>
      </c>
      <c r="X30" s="1777"/>
      <c r="Y30" s="1778"/>
      <c r="Z30" s="1839"/>
      <c r="AA30" s="1839"/>
      <c r="AB30" s="1839"/>
      <c r="AC30" s="1839"/>
      <c r="AD30" s="1839"/>
      <c r="AE30" s="1839"/>
      <c r="AF30" s="1839"/>
      <c r="AG30" s="1667" t="s">
        <v>580</v>
      </c>
      <c r="AH30" s="1840"/>
      <c r="AI30" s="1841"/>
    </row>
    <row r="31" spans="1:39" ht="40" customHeight="1">
      <c r="A31" s="1837"/>
      <c r="B31" s="1838"/>
      <c r="C31" s="1838"/>
      <c r="D31" s="1838"/>
      <c r="E31" s="1838"/>
      <c r="F31" s="1838"/>
      <c r="G31" s="1838"/>
      <c r="H31" s="1838"/>
      <c r="I31" s="1838"/>
      <c r="J31" s="1842" t="s">
        <v>582</v>
      </c>
      <c r="K31" s="1843"/>
      <c r="L31" s="1844"/>
      <c r="M31" s="1845"/>
      <c r="N31" s="1845"/>
      <c r="O31" s="1845"/>
      <c r="P31" s="1845"/>
      <c r="Q31" s="1845"/>
      <c r="R31" s="1845"/>
      <c r="S31" s="1845"/>
      <c r="T31" s="1845"/>
      <c r="U31" s="1845"/>
      <c r="V31" s="1845"/>
      <c r="W31" s="1845"/>
      <c r="X31" s="1845"/>
      <c r="Y31" s="1845"/>
      <c r="Z31" s="1845"/>
      <c r="AA31" s="1845"/>
      <c r="AB31" s="1845"/>
      <c r="AC31" s="1845"/>
      <c r="AD31" s="1845"/>
      <c r="AE31" s="1845"/>
      <c r="AF31" s="1845"/>
      <c r="AG31" s="1845"/>
      <c r="AH31" s="1845"/>
      <c r="AI31" s="1846"/>
    </row>
    <row r="32" spans="1:39" ht="25" customHeight="1">
      <c r="A32" s="1825" t="s">
        <v>583</v>
      </c>
      <c r="B32" s="1826"/>
      <c r="C32" s="1826"/>
      <c r="D32" s="1826"/>
      <c r="E32" s="1826"/>
      <c r="F32" s="1826"/>
      <c r="G32" s="1826"/>
      <c r="H32" s="1826"/>
      <c r="I32" s="1826"/>
      <c r="J32" s="1827"/>
      <c r="K32" s="1827"/>
      <c r="L32" s="1827"/>
      <c r="M32" s="1826"/>
      <c r="N32" s="1826"/>
      <c r="O32" s="1826"/>
      <c r="P32" s="1826"/>
      <c r="Q32" s="1826"/>
      <c r="R32" s="1826"/>
      <c r="S32" s="1826"/>
      <c r="T32" s="1826"/>
      <c r="U32" s="1826"/>
      <c r="V32" s="1826"/>
      <c r="W32" s="1826"/>
      <c r="X32" s="1826"/>
      <c r="Y32" s="1826"/>
      <c r="Z32" s="1826"/>
      <c r="AA32" s="1826"/>
      <c r="AB32" s="1826"/>
      <c r="AC32" s="1828"/>
      <c r="AD32" s="1829" t="s">
        <v>958</v>
      </c>
      <c r="AE32" s="1830"/>
      <c r="AF32" s="1830"/>
      <c r="AG32" s="1830"/>
      <c r="AH32" s="1830"/>
      <c r="AI32" s="1831"/>
    </row>
    <row r="35" spans="2:2" ht="12">
      <c r="B35" s="145"/>
    </row>
  </sheetData>
  <sheetProtection algorithmName="SHA-512" hashValue="YmhFTIHdoK3jJJSWm751yM3dShAXdY1F1idvfH7ziqRtRWiO8+1+W/UYa23Skxy6twv1g19rZtGOj0tm7p5Urw==" saltValue="wF2MAQ8PuqpKXJqTKixeQA==" spinCount="100000" sheet="1" objects="1" scenarios="1" selectLockedCells="1" selectUnlockedCells="1"/>
  <mergeCells count="98">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J6:S6"/>
    <mergeCell ref="A6:E6"/>
    <mergeCell ref="F6:I6"/>
    <mergeCell ref="T6:AI6"/>
    <mergeCell ref="A7:I7"/>
    <mergeCell ref="A8:I8"/>
    <mergeCell ref="J7:S7"/>
    <mergeCell ref="T7:AA7"/>
    <mergeCell ref="AB7:AI7"/>
    <mergeCell ref="J8:AI8"/>
    <mergeCell ref="A9:I9"/>
    <mergeCell ref="A10:I10"/>
    <mergeCell ref="J9:S9"/>
    <mergeCell ref="T9:AA9"/>
    <mergeCell ref="A11:I11"/>
    <mergeCell ref="A12:I12"/>
    <mergeCell ref="J12:W12"/>
    <mergeCell ref="X12:AI12"/>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9:AC19"/>
    <mergeCell ref="AD19:AI19"/>
    <mergeCell ref="J20:S20"/>
    <mergeCell ref="A21:I21"/>
    <mergeCell ref="A20:E20"/>
    <mergeCell ref="F20:I20"/>
    <mergeCell ref="T20:AI20"/>
    <mergeCell ref="J21:S21"/>
    <mergeCell ref="T21:AA21"/>
    <mergeCell ref="AB21:AI21"/>
    <mergeCell ref="N25:O25"/>
    <mergeCell ref="P25:Q25"/>
    <mergeCell ref="A22:I22"/>
    <mergeCell ref="A23:I23"/>
    <mergeCell ref="J22:AI22"/>
    <mergeCell ref="J23:S23"/>
    <mergeCell ref="T23:AA23"/>
    <mergeCell ref="AB23:AI23"/>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s>
  <phoneticPr fontId="2"/>
  <dataValidations count="8">
    <dataValidation type="custom" imeMode="halfAlpha" allowBlank="1" showInputMessage="1" showErrorMessage="1" prompt="「(3)委託・外注費」の「助成事業に要する経費（税込）」の金額を記入してください。" sqref="J12:W12 J26:W26" xr:uid="{D8D55B06-F21D-48F9-9F05-768CD0E30DA6}">
      <formula1>LENB(J12)=LEN(J12)</formula1>
    </dataValidation>
    <dataValidation allowBlank="1" showInputMessage="1" showErrorMessage="1" prompt="前ページの「(3)委託費」の「経費番号」（委-1、委-2）を記入してください。" sqref="F6:I6 F20:I20" xr:uid="{D3C858C4-2080-45FF-B68B-3C711D9D310C}"/>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xr:uid="{33231717-3617-48DB-9540-EF6F14709B39}"/>
    <dataValidation type="custom" imeMode="disabled" allowBlank="1" showInputMessage="1" showErrorMessage="1" sqref="M16:S16 Z16:AF16 M30:S30 Z30:AF30" xr:uid="{EFD0656F-9BEC-461A-902F-0F6DB6CFC541}">
      <formula1>LENB(M16)=LEN(M16)</formula1>
    </dataValidation>
    <dataValidation type="list" allowBlank="1" showErrorMessage="1" prompt="_x000a_" sqref="AD18:AI18 AD32:AI32" xr:uid="{6D5A84E9-6B7C-4B20-BBD5-8A7EFEF6378F}">
      <formula1>"選択してください,関連あり,関連なし"</formula1>
    </dataValidation>
    <dataValidation allowBlank="1" showErrorMessage="1" sqref="J13:AI14 J28:AI28" xr:uid="{528012E5-7F80-453C-8A66-06552189000B}"/>
    <dataValidation allowBlank="1" showErrorMessage="1" prompt="_x000a_" sqref="AG16:AI16 J16:J17 AG30:AI30 J30:J31" xr:uid="{17503A49-7D6A-4DED-8366-78F2F11B117E}"/>
    <dataValidation imeMode="halfAlpha" allowBlank="1" showInputMessage="1" showErrorMessage="1" sqref="AB7 AB21" xr:uid="{50F53ECD-012F-416D-A2CA-309F09E3ACB6}"/>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S15"/>
  <sheetViews>
    <sheetView showGridLines="0" view="pageBreakPreview" zoomScale="80" zoomScaleNormal="100" zoomScaleSheetLayoutView="80" workbookViewId="0">
      <selection activeCell="BK20" sqref="A1:XFD1048576"/>
    </sheetView>
  </sheetViews>
  <sheetFormatPr defaultColWidth="1.9140625" defaultRowHeight="13"/>
  <cols>
    <col min="1" max="1" width="6.33203125" style="63" customWidth="1"/>
    <col min="2" max="2" width="13.75" style="63" customWidth="1"/>
    <col min="3" max="4" width="12.58203125" style="63" customWidth="1"/>
    <col min="5" max="5" width="14.6640625" style="63" customWidth="1"/>
    <col min="6" max="8" width="10.58203125" style="63" customWidth="1"/>
    <col min="9" max="9" width="1.9140625" style="297" customWidth="1"/>
    <col min="10" max="188" width="1.9140625" style="63" customWidth="1"/>
    <col min="189" max="16384" width="1.9140625" style="63"/>
  </cols>
  <sheetData>
    <row r="1" spans="1:19" s="240" customFormat="1" ht="14">
      <c r="A1" s="270"/>
      <c r="B1" s="235"/>
      <c r="C1" s="235"/>
      <c r="D1" s="235"/>
      <c r="E1" s="235"/>
      <c r="F1" s="235"/>
      <c r="G1" s="235"/>
      <c r="H1" s="231" t="s">
        <v>543</v>
      </c>
      <c r="I1" s="295"/>
      <c r="J1" s="296"/>
    </row>
    <row r="2" spans="1:19" ht="25" customHeight="1">
      <c r="A2" s="244" t="s">
        <v>269</v>
      </c>
      <c r="B2" s="246"/>
      <c r="C2" s="246"/>
      <c r="D2" s="246"/>
      <c r="E2" s="246"/>
      <c r="F2" s="246"/>
      <c r="G2" s="246"/>
      <c r="H2" s="246"/>
    </row>
    <row r="3" spans="1:19" ht="17.5" customHeight="1">
      <c r="A3" s="452" t="s">
        <v>584</v>
      </c>
      <c r="B3" s="452"/>
      <c r="C3" s="459"/>
      <c r="D3" s="459"/>
      <c r="E3" s="459"/>
      <c r="F3" s="249"/>
      <c r="G3" s="452"/>
      <c r="H3" s="249" t="s">
        <v>214</v>
      </c>
    </row>
    <row r="4" spans="1:19" ht="36" customHeight="1">
      <c r="A4" s="274" t="s">
        <v>215</v>
      </c>
      <c r="B4" s="458" t="s">
        <v>585</v>
      </c>
      <c r="C4" s="458" t="s">
        <v>586</v>
      </c>
      <c r="D4" s="458" t="s">
        <v>587</v>
      </c>
      <c r="E4" s="458" t="s">
        <v>588</v>
      </c>
      <c r="F4" s="301" t="s">
        <v>271</v>
      </c>
      <c r="G4" s="318" t="s">
        <v>272</v>
      </c>
      <c r="H4" s="322" t="s">
        <v>223</v>
      </c>
      <c r="I4" s="323" t="s">
        <v>273</v>
      </c>
      <c r="J4" s="303"/>
      <c r="K4" s="303"/>
      <c r="L4" s="303"/>
      <c r="M4" s="303"/>
      <c r="N4" s="303"/>
      <c r="O4" s="303"/>
      <c r="P4" s="303"/>
      <c r="Q4" s="303"/>
      <c r="R4" s="303"/>
      <c r="S4" s="303"/>
    </row>
    <row r="5" spans="1:19" ht="35" customHeight="1">
      <c r="A5" s="324">
        <f t="shared" ref="A5:A14" si="0">ROW()-4</f>
        <v>1</v>
      </c>
      <c r="B5" s="588" t="s">
        <v>976</v>
      </c>
      <c r="C5" s="608" t="s">
        <v>919</v>
      </c>
      <c r="D5" s="608" t="s">
        <v>977</v>
      </c>
      <c r="E5" s="588" t="s">
        <v>978</v>
      </c>
      <c r="F5" s="603">
        <v>600000</v>
      </c>
      <c r="G5" s="306">
        <v>600000</v>
      </c>
      <c r="H5" s="326">
        <v>660000</v>
      </c>
      <c r="I5"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6" spans="1:19" ht="35" customHeight="1">
      <c r="A6" s="324">
        <f t="shared" si="0"/>
        <v>2</v>
      </c>
      <c r="B6" s="592"/>
      <c r="C6" s="609"/>
      <c r="D6" s="609"/>
      <c r="E6" s="592"/>
      <c r="F6" s="64"/>
      <c r="G6" s="306">
        <v>0</v>
      </c>
      <c r="H6" s="326">
        <v>0</v>
      </c>
      <c r="I6"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c r="J6" s="308"/>
    </row>
    <row r="7" spans="1:19" ht="35" customHeight="1">
      <c r="A7" s="324">
        <f t="shared" si="0"/>
        <v>3</v>
      </c>
      <c r="B7" s="592"/>
      <c r="C7" s="609"/>
      <c r="D7" s="609"/>
      <c r="E7" s="592"/>
      <c r="F7" s="64"/>
      <c r="G7" s="306">
        <v>0</v>
      </c>
      <c r="H7" s="326">
        <v>0</v>
      </c>
      <c r="I7"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8" spans="1:19" ht="35" customHeight="1">
      <c r="A8" s="324">
        <f t="shared" si="0"/>
        <v>4</v>
      </c>
      <c r="B8" s="592"/>
      <c r="C8" s="609"/>
      <c r="D8" s="609"/>
      <c r="E8" s="592"/>
      <c r="F8" s="64"/>
      <c r="G8" s="306">
        <v>0</v>
      </c>
      <c r="H8" s="326">
        <v>0</v>
      </c>
      <c r="I8"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9" spans="1:19" ht="35" customHeight="1">
      <c r="A9" s="324">
        <f t="shared" si="0"/>
        <v>5</v>
      </c>
      <c r="B9" s="592"/>
      <c r="C9" s="609"/>
      <c r="D9" s="609"/>
      <c r="E9" s="592"/>
      <c r="F9" s="64"/>
      <c r="G9" s="306">
        <v>0</v>
      </c>
      <c r="H9" s="326">
        <v>0</v>
      </c>
      <c r="I9"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0" spans="1:19" ht="35" customHeight="1">
      <c r="A10" s="324">
        <f t="shared" si="0"/>
        <v>6</v>
      </c>
      <c r="B10" s="59"/>
      <c r="C10" s="325"/>
      <c r="D10" s="325"/>
      <c r="E10" s="257"/>
      <c r="F10" s="64"/>
      <c r="G10" s="306">
        <v>0</v>
      </c>
      <c r="H10" s="326">
        <v>0</v>
      </c>
      <c r="I10"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1" spans="1:19" ht="35" customHeight="1">
      <c r="A11" s="324">
        <f t="shared" si="0"/>
        <v>7</v>
      </c>
      <c r="B11" s="59"/>
      <c r="C11" s="325"/>
      <c r="D11" s="325"/>
      <c r="E11" s="257"/>
      <c r="F11" s="64"/>
      <c r="G11" s="306">
        <v>0</v>
      </c>
      <c r="H11" s="326">
        <v>0</v>
      </c>
      <c r="I11"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2" spans="1:19" ht="35" customHeight="1">
      <c r="A12" s="324">
        <f t="shared" si="0"/>
        <v>8</v>
      </c>
      <c r="B12" s="59"/>
      <c r="C12" s="325"/>
      <c r="D12" s="325"/>
      <c r="E12" s="257"/>
      <c r="F12" s="64"/>
      <c r="G12" s="306">
        <v>0</v>
      </c>
      <c r="H12" s="326">
        <v>0</v>
      </c>
      <c r="I12"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3" spans="1:19" ht="35" customHeight="1">
      <c r="A13" s="324">
        <f t="shared" si="0"/>
        <v>9</v>
      </c>
      <c r="B13" s="59"/>
      <c r="C13" s="325"/>
      <c r="D13" s="325"/>
      <c r="E13" s="257"/>
      <c r="F13" s="64"/>
      <c r="G13" s="306">
        <v>0</v>
      </c>
      <c r="H13" s="326">
        <v>0</v>
      </c>
      <c r="I13"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4" spans="1:19" ht="35" customHeight="1">
      <c r="A14" s="324">
        <f t="shared" si="0"/>
        <v>10</v>
      </c>
      <c r="B14" s="59"/>
      <c r="C14" s="325"/>
      <c r="D14" s="325"/>
      <c r="E14" s="257"/>
      <c r="F14" s="64"/>
      <c r="G14" s="306">
        <v>0</v>
      </c>
      <c r="H14" s="326">
        <v>0</v>
      </c>
      <c r="I14" s="30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5" spans="1:19" ht="35" customHeight="1">
      <c r="A15" s="327"/>
      <c r="B15" s="310"/>
      <c r="C15" s="310"/>
      <c r="D15" s="310"/>
      <c r="E15" s="310"/>
      <c r="F15" s="328" t="s">
        <v>561</v>
      </c>
      <c r="G15" s="314">
        <f>SUBTOTAL(109,産業財産権・出願導入費18[助成対象経費
（税抜）])</f>
        <v>600000</v>
      </c>
      <c r="H15" s="329">
        <f>SUBTOTAL(109,産業財産権・出願導入費18[助成事業に
要する経費
（税込）])</f>
        <v>660000</v>
      </c>
      <c r="I15" s="316"/>
    </row>
  </sheetData>
  <sheetProtection algorithmName="SHA-512" hashValue="wUqiaQSRkgYa0d6FT3rWaZmB4AFXXcGbYPPt/KRup9PXoY+bZYTQnJ0tmzohWtHuQMDPKR2p7JY8WredIeZu0g==" saltValue="TIhOuVaDg4iOYDT1CJOcMw==" spinCount="100000" sheet="1" objects="1" scenarios="1" selectLockedCells="1" selectUnlockedCells="1"/>
  <phoneticPr fontId="2"/>
  <conditionalFormatting sqref="B5:F14">
    <cfRule type="expression" dxfId="27" priority="1">
      <formula>AND(OR($B5&lt;&gt;"",$C5&lt;&gt;"",$D5&lt;&gt;"",$E5&lt;&gt;"",$F5&lt;&gt;""),B5="")</formula>
    </cfRule>
  </conditionalFormatting>
  <dataValidations count="6">
    <dataValidation allowBlank="1" showInputMessage="1" showErrorMessage="1" prompt="自動計算されます。" sqref="G5:H14" xr:uid="{00000000-0002-0000-1600-000000000000}"/>
    <dataValidation allowBlank="1" showInputMessage="1" showErrorMessage="1" prompt="未定等不明確の場合は、 申請時点の候補先を記入してください。「未定、検討中」等の記入はできません。" sqref="E5:E14" xr:uid="{00000000-0002-0000-1600-000001000000}"/>
    <dataValidation imeMode="disabled" allowBlank="1" showInputMessage="1" showErrorMessage="1" sqref="F5:F14" xr:uid="{00000000-0002-0000-1600-000002000000}"/>
    <dataValidation type="custom" allowBlank="1" showInputMessage="1" showErrorMessage="1" sqref="I5:I14" xr:uid="{00000000-0002-0000-1600-000003000000}">
      <formula1>ISERROR(FIND(CHAR(10),I5))</formula1>
    </dataValidation>
    <dataValidation type="list" allowBlank="1" showInputMessage="1" showErrorMessage="1" sqref="C5:C14" xr:uid="{00000000-0002-0000-1600-000004000000}">
      <formula1>"特許権,実用新案権,意匠権,商標権"</formula1>
    </dataValidation>
    <dataValidation type="list" allowBlank="1" showInputMessage="1" showErrorMessage="1" sqref="D5:D14" xr:uid="{00000000-0002-0000-1600-000005000000}">
      <formula1>"出願,実施許諾,譲渡"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AFD3-C9AB-4D43-8B5D-4741210164DD}">
  <sheetPr>
    <tabColor rgb="FF00B0F0"/>
    <pageSetUpPr fitToPage="1"/>
  </sheetPr>
  <dimension ref="A1:CU32"/>
  <sheetViews>
    <sheetView showGridLines="0" view="pageBreakPreview" zoomScale="80" zoomScaleNormal="100" zoomScaleSheetLayoutView="80" workbookViewId="0">
      <selection activeCell="M16" sqref="M16:AI16"/>
    </sheetView>
  </sheetViews>
  <sheetFormatPr defaultColWidth="1.75" defaultRowHeight="15" customHeight="1"/>
  <cols>
    <col min="1" max="19" width="2.5" style="63" customWidth="1"/>
    <col min="20" max="22" width="2.58203125" style="63" customWidth="1"/>
    <col min="23" max="32" width="2.5" style="63" customWidth="1"/>
    <col min="33" max="35" width="2.58203125" style="63" customWidth="1"/>
    <col min="36" max="224" width="2.25" style="63" customWidth="1"/>
    <col min="225" max="16384" width="1.75" style="63"/>
  </cols>
  <sheetData>
    <row r="1" spans="1:99" ht="25" customHeight="1">
      <c r="A1" s="610"/>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2" t="s">
        <v>543</v>
      </c>
    </row>
    <row r="2" spans="1:99" ht="25" customHeight="1">
      <c r="A2" s="610" t="s">
        <v>979</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541"/>
    </row>
    <row r="3" spans="1:99" ht="13" customHeight="1">
      <c r="A3" s="613" t="s">
        <v>776</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1"/>
    </row>
    <row r="4" spans="1:99" ht="13" customHeight="1">
      <c r="A4" s="611" t="s">
        <v>980</v>
      </c>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1"/>
    </row>
    <row r="5" spans="1:99" ht="13" customHeight="1">
      <c r="A5" s="613" t="s">
        <v>238</v>
      </c>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1"/>
    </row>
    <row r="6" spans="1:99" ht="25" customHeight="1">
      <c r="A6" s="1810" t="s">
        <v>572</v>
      </c>
      <c r="B6" s="1811"/>
      <c r="C6" s="1811"/>
      <c r="D6" s="1811"/>
      <c r="E6" s="1812"/>
      <c r="F6" s="1813" t="s">
        <v>981</v>
      </c>
      <c r="G6" s="1814"/>
      <c r="H6" s="1814"/>
      <c r="I6" s="1814"/>
      <c r="J6" s="1808" t="s">
        <v>574</v>
      </c>
      <c r="K6" s="1809"/>
      <c r="L6" s="1809"/>
      <c r="M6" s="1809"/>
      <c r="N6" s="1809"/>
      <c r="O6" s="1809"/>
      <c r="P6" s="1809"/>
      <c r="Q6" s="1809"/>
      <c r="R6" s="1809"/>
      <c r="S6" s="1809"/>
      <c r="T6" s="1914" t="s">
        <v>982</v>
      </c>
      <c r="U6" s="1915"/>
      <c r="V6" s="1915"/>
      <c r="W6" s="1915"/>
      <c r="X6" s="1915"/>
      <c r="Y6" s="1915"/>
      <c r="Z6" s="1915"/>
      <c r="AA6" s="1915"/>
      <c r="AB6" s="1915"/>
      <c r="AC6" s="1915"/>
      <c r="AD6" s="1915"/>
      <c r="AE6" s="1915"/>
      <c r="AF6" s="1915"/>
      <c r="AG6" s="1915"/>
      <c r="AH6" s="1915"/>
      <c r="AI6" s="1916"/>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CD6" s="320"/>
      <c r="CE6" s="320"/>
      <c r="CF6" s="320"/>
      <c r="CG6" s="320"/>
      <c r="CH6" s="320"/>
      <c r="CI6" s="320"/>
      <c r="CJ6" s="320"/>
      <c r="CK6" s="320"/>
      <c r="CL6" s="320"/>
      <c r="CM6" s="320"/>
      <c r="CN6" s="320"/>
      <c r="CO6" s="320"/>
      <c r="CP6" s="320"/>
      <c r="CQ6" s="320"/>
      <c r="CR6" s="320"/>
      <c r="CS6" s="320"/>
      <c r="CT6" s="320"/>
      <c r="CU6" s="320"/>
    </row>
    <row r="7" spans="1:99" ht="25" customHeight="1">
      <c r="A7" s="1793" t="s">
        <v>246</v>
      </c>
      <c r="B7" s="1794"/>
      <c r="C7" s="1794"/>
      <c r="D7" s="1794"/>
      <c r="E7" s="1794"/>
      <c r="F7" s="1794"/>
      <c r="G7" s="1794"/>
      <c r="H7" s="1794"/>
      <c r="I7" s="1795"/>
      <c r="J7" s="1818" t="s">
        <v>983</v>
      </c>
      <c r="K7" s="1819"/>
      <c r="L7" s="1819"/>
      <c r="M7" s="1819"/>
      <c r="N7" s="1819"/>
      <c r="O7" s="1819"/>
      <c r="P7" s="1819"/>
      <c r="Q7" s="1819"/>
      <c r="R7" s="1819"/>
      <c r="S7" s="1819"/>
      <c r="T7" s="1820" t="s">
        <v>575</v>
      </c>
      <c r="U7" s="1821"/>
      <c r="V7" s="1821"/>
      <c r="W7" s="1821"/>
      <c r="X7" s="1821"/>
      <c r="Y7" s="1821"/>
      <c r="Z7" s="1821"/>
      <c r="AA7" s="1822"/>
      <c r="AB7" s="1823" t="s">
        <v>964</v>
      </c>
      <c r="AC7" s="1823"/>
      <c r="AD7" s="1823"/>
      <c r="AE7" s="1823"/>
      <c r="AF7" s="1823"/>
      <c r="AG7" s="1823"/>
      <c r="AH7" s="1823"/>
      <c r="AI7" s="1824"/>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CD7" s="320"/>
      <c r="CE7" s="320"/>
      <c r="CF7" s="320"/>
      <c r="CG7" s="320"/>
      <c r="CH7" s="320"/>
      <c r="CI7" s="320"/>
      <c r="CJ7" s="320"/>
      <c r="CK7" s="320"/>
      <c r="CL7" s="320"/>
      <c r="CM7" s="320"/>
      <c r="CN7" s="320"/>
      <c r="CO7" s="320"/>
      <c r="CP7" s="320"/>
      <c r="CQ7" s="320"/>
      <c r="CR7" s="320"/>
      <c r="CS7" s="320"/>
      <c r="CT7" s="320"/>
      <c r="CU7" s="320"/>
    </row>
    <row r="8" spans="1:99" ht="25" customHeight="1">
      <c r="A8" s="1793" t="s">
        <v>281</v>
      </c>
      <c r="B8" s="1794"/>
      <c r="C8" s="1794"/>
      <c r="D8" s="1794"/>
      <c r="E8" s="1794"/>
      <c r="F8" s="1794"/>
      <c r="G8" s="1794"/>
      <c r="H8" s="1794"/>
      <c r="I8" s="1795"/>
      <c r="J8" s="1796" t="s">
        <v>984</v>
      </c>
      <c r="K8" s="1797"/>
      <c r="L8" s="1797"/>
      <c r="M8" s="1797"/>
      <c r="N8" s="1797"/>
      <c r="O8" s="1797"/>
      <c r="P8" s="1797"/>
      <c r="Q8" s="1797"/>
      <c r="R8" s="1797"/>
      <c r="S8" s="1797"/>
      <c r="T8" s="1797"/>
      <c r="U8" s="1797"/>
      <c r="V8" s="1797"/>
      <c r="W8" s="1797"/>
      <c r="X8" s="1797"/>
      <c r="Y8" s="1797"/>
      <c r="Z8" s="1797"/>
      <c r="AA8" s="1797"/>
      <c r="AB8" s="1797"/>
      <c r="AC8" s="1797"/>
      <c r="AD8" s="1797"/>
      <c r="AE8" s="1797"/>
      <c r="AF8" s="1797"/>
      <c r="AG8" s="1797"/>
      <c r="AH8" s="1797"/>
      <c r="AI8" s="1798"/>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CD8" s="320"/>
      <c r="CE8" s="320"/>
      <c r="CF8" s="320"/>
      <c r="CG8" s="320"/>
      <c r="CH8" s="320"/>
      <c r="CI8" s="320"/>
      <c r="CJ8" s="320"/>
      <c r="CK8" s="320"/>
      <c r="CL8" s="320"/>
      <c r="CM8" s="320"/>
      <c r="CN8" s="320"/>
      <c r="CO8" s="320"/>
      <c r="CP8" s="320"/>
      <c r="CQ8" s="320"/>
      <c r="CR8" s="320"/>
      <c r="CS8" s="320"/>
      <c r="CT8" s="320"/>
      <c r="CU8" s="320"/>
    </row>
    <row r="9" spans="1:99" ht="25" customHeight="1">
      <c r="A9" s="1788" t="s">
        <v>249</v>
      </c>
      <c r="B9" s="1777"/>
      <c r="C9" s="1777"/>
      <c r="D9" s="1777"/>
      <c r="E9" s="1777"/>
      <c r="F9" s="1777"/>
      <c r="G9" s="1777"/>
      <c r="H9" s="1777"/>
      <c r="I9" s="1778"/>
      <c r="J9" s="1799" t="s">
        <v>985</v>
      </c>
      <c r="K9" s="1800"/>
      <c r="L9" s="1800"/>
      <c r="M9" s="1800"/>
      <c r="N9" s="1800"/>
      <c r="O9" s="1800"/>
      <c r="P9" s="1800"/>
      <c r="Q9" s="1800"/>
      <c r="R9" s="1800"/>
      <c r="S9" s="1800"/>
      <c r="T9" s="1801" t="s">
        <v>576</v>
      </c>
      <c r="U9" s="1802"/>
      <c r="V9" s="1802"/>
      <c r="W9" s="1802"/>
      <c r="X9" s="1802"/>
      <c r="Y9" s="1802"/>
      <c r="Z9" s="1802"/>
      <c r="AA9" s="1803"/>
      <c r="AB9" s="1804" t="s">
        <v>983</v>
      </c>
      <c r="AC9" s="1804"/>
      <c r="AD9" s="1804"/>
      <c r="AE9" s="1804"/>
      <c r="AF9" s="1804"/>
      <c r="AG9" s="1804"/>
      <c r="AH9" s="1804"/>
      <c r="AI9" s="1805"/>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c r="CD9" s="320"/>
      <c r="CE9" s="320"/>
      <c r="CF9" s="320"/>
      <c r="CG9" s="320"/>
      <c r="CH9" s="320"/>
      <c r="CI9" s="320"/>
      <c r="CJ9" s="320"/>
      <c r="CK9" s="320"/>
      <c r="CL9" s="320"/>
      <c r="CM9" s="320"/>
      <c r="CN9" s="320"/>
      <c r="CO9" s="320"/>
      <c r="CP9" s="320"/>
      <c r="CQ9" s="320"/>
      <c r="CR9" s="320"/>
      <c r="CS9" s="320"/>
      <c r="CT9" s="320"/>
      <c r="CU9" s="320"/>
    </row>
    <row r="10" spans="1:99" ht="40" customHeight="1">
      <c r="A10" s="1782" t="s">
        <v>282</v>
      </c>
      <c r="B10" s="1783"/>
      <c r="C10" s="1783"/>
      <c r="D10" s="1783"/>
      <c r="E10" s="1783"/>
      <c r="F10" s="1783"/>
      <c r="G10" s="1783"/>
      <c r="H10" s="1783"/>
      <c r="I10" s="1784"/>
      <c r="J10" s="1911" t="s">
        <v>986</v>
      </c>
      <c r="K10" s="1912"/>
      <c r="L10" s="1912"/>
      <c r="M10" s="1912"/>
      <c r="N10" s="1912"/>
      <c r="O10" s="1912"/>
      <c r="P10" s="1912"/>
      <c r="Q10" s="1912"/>
      <c r="R10" s="1912"/>
      <c r="S10" s="1912"/>
      <c r="T10" s="1912"/>
      <c r="U10" s="1912"/>
      <c r="V10" s="1912"/>
      <c r="W10" s="1912"/>
      <c r="X10" s="1912"/>
      <c r="Y10" s="1912"/>
      <c r="Z10" s="1912"/>
      <c r="AA10" s="1912"/>
      <c r="AB10" s="1912"/>
      <c r="AC10" s="1912"/>
      <c r="AD10" s="1912"/>
      <c r="AE10" s="1912"/>
      <c r="AF10" s="1912"/>
      <c r="AG10" s="1912"/>
      <c r="AH10" s="1912"/>
      <c r="AI10" s="1913"/>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9"/>
      <c r="BN10" s="319"/>
      <c r="BO10" s="319"/>
      <c r="BP10" s="319"/>
      <c r="BQ10" s="319"/>
      <c r="BR10" s="319"/>
      <c r="CD10" s="320"/>
      <c r="CE10" s="320"/>
      <c r="CF10" s="320"/>
      <c r="CG10" s="320"/>
      <c r="CH10" s="320"/>
      <c r="CI10" s="320"/>
      <c r="CJ10" s="320"/>
      <c r="CK10" s="320"/>
      <c r="CL10" s="320"/>
      <c r="CM10" s="320"/>
      <c r="CN10" s="320"/>
      <c r="CO10" s="320"/>
      <c r="CP10" s="320"/>
      <c r="CQ10" s="320"/>
      <c r="CR10" s="320"/>
      <c r="CS10" s="320"/>
      <c r="CT10" s="320"/>
      <c r="CU10" s="320"/>
    </row>
    <row r="11" spans="1:99" ht="25" customHeight="1">
      <c r="A11" s="1788" t="s">
        <v>263</v>
      </c>
      <c r="B11" s="1777"/>
      <c r="C11" s="1777"/>
      <c r="D11" s="1777"/>
      <c r="E11" s="1777"/>
      <c r="F11" s="1777"/>
      <c r="G11" s="1777"/>
      <c r="H11" s="1777"/>
      <c r="I11" s="1778"/>
      <c r="J11" s="1792" t="s">
        <v>766</v>
      </c>
      <c r="K11" s="1777"/>
      <c r="L11" s="1777"/>
      <c r="M11" s="1777"/>
      <c r="N11" s="1688">
        <v>8</v>
      </c>
      <c r="O11" s="1688"/>
      <c r="P11" s="1777" t="s">
        <v>252</v>
      </c>
      <c r="Q11" s="1777"/>
      <c r="R11" s="1688">
        <v>7</v>
      </c>
      <c r="S11" s="1688"/>
      <c r="T11" s="1777" t="s">
        <v>264</v>
      </c>
      <c r="U11" s="1777"/>
      <c r="V11" s="1777" t="s">
        <v>265</v>
      </c>
      <c r="W11" s="1777"/>
      <c r="X11" s="1777"/>
      <c r="Y11" s="1777" t="s">
        <v>577</v>
      </c>
      <c r="Z11" s="1777"/>
      <c r="AA11" s="1777"/>
      <c r="AB11" s="1688">
        <v>7</v>
      </c>
      <c r="AC11" s="1688"/>
      <c r="AD11" s="1777" t="s">
        <v>252</v>
      </c>
      <c r="AE11" s="1777"/>
      <c r="AF11" s="1688">
        <v>9</v>
      </c>
      <c r="AG11" s="1688"/>
      <c r="AH11" s="1777" t="s">
        <v>253</v>
      </c>
      <c r="AI11" s="1789"/>
      <c r="AO11" s="319"/>
      <c r="AP11" s="319"/>
      <c r="AQ11" s="319"/>
      <c r="AR11" s="319"/>
      <c r="AS11" s="319"/>
      <c r="AT11" s="319"/>
      <c r="AU11" s="319"/>
      <c r="AV11" s="319"/>
      <c r="AW11" s="319"/>
      <c r="AX11" s="319"/>
      <c r="AY11" s="319"/>
      <c r="AZ11" s="319"/>
      <c r="BA11" s="319"/>
      <c r="BB11" s="319"/>
      <c r="BC11" s="319"/>
      <c r="BD11" s="319"/>
      <c r="BE11" s="319"/>
      <c r="BF11" s="319"/>
      <c r="BG11" s="319"/>
      <c r="BH11" s="319"/>
      <c r="BI11" s="319"/>
      <c r="BJ11" s="319"/>
      <c r="BK11" s="319"/>
      <c r="BL11" s="319"/>
      <c r="BM11" s="319"/>
      <c r="BN11" s="319"/>
      <c r="BO11" s="319"/>
      <c r="BP11" s="319"/>
      <c r="BQ11" s="319"/>
      <c r="BR11" s="319"/>
    </row>
    <row r="12" spans="1:99" ht="25" customHeight="1">
      <c r="A12" s="1788" t="s">
        <v>254</v>
      </c>
      <c r="B12" s="1777"/>
      <c r="C12" s="1777"/>
      <c r="D12" s="1777"/>
      <c r="E12" s="1777"/>
      <c r="F12" s="1777"/>
      <c r="G12" s="1777"/>
      <c r="H12" s="1777"/>
      <c r="I12" s="1778"/>
      <c r="J12" s="1898">
        <v>660000</v>
      </c>
      <c r="K12" s="1898"/>
      <c r="L12" s="1898"/>
      <c r="M12" s="1898"/>
      <c r="N12" s="1898"/>
      <c r="O12" s="1898"/>
      <c r="P12" s="1898"/>
      <c r="Q12" s="1898"/>
      <c r="R12" s="1898"/>
      <c r="S12" s="1898"/>
      <c r="T12" s="1898"/>
      <c r="U12" s="1898"/>
      <c r="V12" s="1898"/>
      <c r="W12" s="1898"/>
      <c r="X12" s="1790" t="s">
        <v>578</v>
      </c>
      <c r="Y12" s="1790"/>
      <c r="Z12" s="1790"/>
      <c r="AA12" s="1790"/>
      <c r="AB12" s="1790"/>
      <c r="AC12" s="1790"/>
      <c r="AD12" s="1790"/>
      <c r="AE12" s="1790"/>
      <c r="AF12" s="1790"/>
      <c r="AG12" s="1790"/>
      <c r="AH12" s="1790"/>
      <c r="AI12" s="1791"/>
    </row>
    <row r="13" spans="1:99" ht="40" customHeight="1">
      <c r="A13" s="1665" t="s">
        <v>374</v>
      </c>
      <c r="B13" s="1777"/>
      <c r="C13" s="1777"/>
      <c r="D13" s="1777"/>
      <c r="E13" s="1777"/>
      <c r="F13" s="1777"/>
      <c r="G13" s="1777"/>
      <c r="H13" s="1777"/>
      <c r="I13" s="1778"/>
      <c r="J13" s="1905" t="s">
        <v>987</v>
      </c>
      <c r="K13" s="1906"/>
      <c r="L13" s="1906"/>
      <c r="M13" s="1906"/>
      <c r="N13" s="1906"/>
      <c r="O13" s="1906"/>
      <c r="P13" s="1906"/>
      <c r="Q13" s="1906"/>
      <c r="R13" s="1906"/>
      <c r="S13" s="1906"/>
      <c r="T13" s="1906"/>
      <c r="U13" s="1906"/>
      <c r="V13" s="1906"/>
      <c r="W13" s="1906"/>
      <c r="X13" s="1906"/>
      <c r="Y13" s="1906"/>
      <c r="Z13" s="1906"/>
      <c r="AA13" s="1906"/>
      <c r="AB13" s="1906"/>
      <c r="AC13" s="1906"/>
      <c r="AD13" s="1906"/>
      <c r="AE13" s="1906"/>
      <c r="AF13" s="1906"/>
      <c r="AG13" s="1906"/>
      <c r="AH13" s="1906"/>
      <c r="AI13" s="1907"/>
      <c r="CC13" s="321"/>
    </row>
    <row r="14" spans="1:99" ht="25" customHeight="1">
      <c r="A14" s="1665" t="s">
        <v>283</v>
      </c>
      <c r="B14" s="1666"/>
      <c r="C14" s="1666"/>
      <c r="D14" s="1666"/>
      <c r="E14" s="1666"/>
      <c r="F14" s="1666"/>
      <c r="G14" s="1666"/>
      <c r="H14" s="1666"/>
      <c r="I14" s="1667"/>
      <c r="J14" s="1779" t="s">
        <v>988</v>
      </c>
      <c r="K14" s="1780"/>
      <c r="L14" s="1780"/>
      <c r="M14" s="1780"/>
      <c r="N14" s="1780"/>
      <c r="O14" s="1780"/>
      <c r="P14" s="1780"/>
      <c r="Q14" s="1780"/>
      <c r="R14" s="1780"/>
      <c r="S14" s="1780"/>
      <c r="T14" s="1780"/>
      <c r="U14" s="1780"/>
      <c r="V14" s="1780"/>
      <c r="W14" s="1780"/>
      <c r="X14" s="1780"/>
      <c r="Y14" s="1780"/>
      <c r="Z14" s="1780"/>
      <c r="AA14" s="1780"/>
      <c r="AB14" s="1780"/>
      <c r="AC14" s="1780"/>
      <c r="AD14" s="1780"/>
      <c r="AE14" s="1780"/>
      <c r="AF14" s="1780"/>
      <c r="AG14" s="1780"/>
      <c r="AH14" s="1780"/>
      <c r="AI14" s="1899"/>
    </row>
    <row r="15" spans="1:99" ht="25" customHeight="1">
      <c r="A15" s="1835" t="s">
        <v>767</v>
      </c>
      <c r="B15" s="1900"/>
      <c r="C15" s="1900"/>
      <c r="D15" s="1900"/>
      <c r="E15" s="1900"/>
      <c r="F15" s="1900"/>
      <c r="G15" s="1900"/>
      <c r="H15" s="1900"/>
      <c r="I15" s="1901"/>
      <c r="J15" s="1832" t="s">
        <v>579</v>
      </c>
      <c r="K15" s="1833"/>
      <c r="L15" s="1834"/>
      <c r="M15" s="1908"/>
      <c r="N15" s="1839"/>
      <c r="O15" s="1839"/>
      <c r="P15" s="1839"/>
      <c r="Q15" s="1839"/>
      <c r="R15" s="1839"/>
      <c r="S15" s="1839"/>
      <c r="T15" s="1666" t="s">
        <v>580</v>
      </c>
      <c r="U15" s="1666"/>
      <c r="V15" s="1667"/>
      <c r="W15" s="1792" t="s">
        <v>581</v>
      </c>
      <c r="X15" s="1777"/>
      <c r="Y15" s="1778"/>
      <c r="Z15" s="1909"/>
      <c r="AA15" s="1839"/>
      <c r="AB15" s="1839"/>
      <c r="AC15" s="1839"/>
      <c r="AD15" s="1839"/>
      <c r="AE15" s="1839"/>
      <c r="AF15" s="1839"/>
      <c r="AG15" s="1666" t="s">
        <v>580</v>
      </c>
      <c r="AH15" s="1666"/>
      <c r="AI15" s="1910"/>
    </row>
    <row r="16" spans="1:99" ht="40" customHeight="1">
      <c r="A16" s="1902"/>
      <c r="B16" s="1903"/>
      <c r="C16" s="1903"/>
      <c r="D16" s="1903"/>
      <c r="E16" s="1903"/>
      <c r="F16" s="1903"/>
      <c r="G16" s="1903"/>
      <c r="H16" s="1903"/>
      <c r="I16" s="1904"/>
      <c r="J16" s="1842" t="s">
        <v>582</v>
      </c>
      <c r="K16" s="1843"/>
      <c r="L16" s="1844"/>
      <c r="M16" s="1847"/>
      <c r="N16" s="1845"/>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6"/>
    </row>
    <row r="17" spans="1:39" ht="25" customHeight="1">
      <c r="A17" s="1825" t="s">
        <v>583</v>
      </c>
      <c r="B17" s="1826"/>
      <c r="C17" s="1826"/>
      <c r="D17" s="1826"/>
      <c r="E17" s="1826"/>
      <c r="F17" s="1826"/>
      <c r="G17" s="1826"/>
      <c r="H17" s="1826"/>
      <c r="I17" s="1826"/>
      <c r="J17" s="1827"/>
      <c r="K17" s="1827"/>
      <c r="L17" s="1827"/>
      <c r="M17" s="1826"/>
      <c r="N17" s="1826"/>
      <c r="O17" s="1826"/>
      <c r="P17" s="1826"/>
      <c r="Q17" s="1826"/>
      <c r="R17" s="1826"/>
      <c r="S17" s="1826"/>
      <c r="T17" s="1826"/>
      <c r="U17" s="1826"/>
      <c r="V17" s="1826"/>
      <c r="W17" s="1826"/>
      <c r="X17" s="1826"/>
      <c r="Y17" s="1826"/>
      <c r="Z17" s="1826"/>
      <c r="AA17" s="1826"/>
      <c r="AB17" s="1826"/>
      <c r="AC17" s="1828"/>
      <c r="AD17" s="1829" t="s">
        <v>958</v>
      </c>
      <c r="AE17" s="1830"/>
      <c r="AF17" s="1830"/>
      <c r="AG17" s="1830"/>
      <c r="AH17" s="1830"/>
      <c r="AI17" s="1831"/>
      <c r="AJ17" s="452"/>
      <c r="AK17" s="452"/>
      <c r="AL17" s="452"/>
      <c r="AM17" s="452"/>
    </row>
    <row r="18" spans="1:39" ht="25" customHeight="1">
      <c r="A18" s="1806"/>
      <c r="B18" s="1806"/>
      <c r="C18" s="1806"/>
      <c r="D18" s="1806"/>
      <c r="E18" s="1806"/>
      <c r="F18" s="1806"/>
      <c r="G18" s="1806"/>
      <c r="H18" s="1806"/>
      <c r="I18" s="1806"/>
      <c r="J18" s="1806"/>
      <c r="K18" s="1806"/>
      <c r="L18" s="1806"/>
      <c r="M18" s="1806"/>
      <c r="N18" s="1806"/>
      <c r="O18" s="1806"/>
      <c r="P18" s="1806"/>
      <c r="Q18" s="1806"/>
      <c r="R18" s="1806"/>
      <c r="S18" s="1806"/>
      <c r="T18" s="1806"/>
      <c r="U18" s="1806"/>
      <c r="V18" s="1806"/>
      <c r="W18" s="1806"/>
      <c r="X18" s="1806"/>
      <c r="Y18" s="1806"/>
      <c r="Z18" s="1806"/>
      <c r="AA18" s="1806"/>
      <c r="AB18" s="1806"/>
      <c r="AC18" s="1806"/>
      <c r="AD18" s="1807"/>
      <c r="AE18" s="1807"/>
      <c r="AF18" s="1807"/>
      <c r="AG18" s="1807"/>
      <c r="AH18" s="1807"/>
      <c r="AI18" s="1807"/>
    </row>
    <row r="19" spans="1:39" ht="25" customHeight="1">
      <c r="A19" s="1810" t="s">
        <v>572</v>
      </c>
      <c r="B19" s="1811"/>
      <c r="C19" s="1811"/>
      <c r="D19" s="1811"/>
      <c r="E19" s="1812"/>
      <c r="F19" s="1813" t="s">
        <v>989</v>
      </c>
      <c r="G19" s="1814"/>
      <c r="H19" s="1814"/>
      <c r="I19" s="1814"/>
      <c r="J19" s="1808" t="s">
        <v>574</v>
      </c>
      <c r="K19" s="1809"/>
      <c r="L19" s="1809"/>
      <c r="M19" s="1809"/>
      <c r="N19" s="1809"/>
      <c r="O19" s="1809"/>
      <c r="P19" s="1809"/>
      <c r="Q19" s="1809"/>
      <c r="R19" s="1809"/>
      <c r="S19" s="1809"/>
      <c r="T19" s="1848"/>
      <c r="U19" s="1849"/>
      <c r="V19" s="1849"/>
      <c r="W19" s="1849"/>
      <c r="X19" s="1849"/>
      <c r="Y19" s="1849"/>
      <c r="Z19" s="1849"/>
      <c r="AA19" s="1849"/>
      <c r="AB19" s="1849"/>
      <c r="AC19" s="1849"/>
      <c r="AD19" s="1849"/>
      <c r="AE19" s="1849"/>
      <c r="AF19" s="1849"/>
      <c r="AG19" s="1849"/>
      <c r="AH19" s="1849"/>
      <c r="AI19" s="1850"/>
    </row>
    <row r="20" spans="1:39" ht="25" customHeight="1">
      <c r="A20" s="1793" t="s">
        <v>246</v>
      </c>
      <c r="B20" s="1794"/>
      <c r="C20" s="1794"/>
      <c r="D20" s="1794"/>
      <c r="E20" s="1794"/>
      <c r="F20" s="1794"/>
      <c r="G20" s="1794"/>
      <c r="H20" s="1794"/>
      <c r="I20" s="1795"/>
      <c r="J20" s="1894"/>
      <c r="K20" s="1895"/>
      <c r="L20" s="1895"/>
      <c r="M20" s="1895"/>
      <c r="N20" s="1895"/>
      <c r="O20" s="1895"/>
      <c r="P20" s="1895"/>
      <c r="Q20" s="1895"/>
      <c r="R20" s="1895"/>
      <c r="S20" s="1895"/>
      <c r="T20" s="1820" t="s">
        <v>575</v>
      </c>
      <c r="U20" s="1821"/>
      <c r="V20" s="1821"/>
      <c r="W20" s="1821"/>
      <c r="X20" s="1821"/>
      <c r="Y20" s="1821"/>
      <c r="Z20" s="1821"/>
      <c r="AA20" s="1822"/>
      <c r="AB20" s="1896"/>
      <c r="AC20" s="1896"/>
      <c r="AD20" s="1896"/>
      <c r="AE20" s="1896"/>
      <c r="AF20" s="1896"/>
      <c r="AG20" s="1896"/>
      <c r="AH20" s="1896"/>
      <c r="AI20" s="1897"/>
    </row>
    <row r="21" spans="1:39" ht="25" customHeight="1">
      <c r="A21" s="1879" t="s">
        <v>249</v>
      </c>
      <c r="B21" s="1639"/>
      <c r="C21" s="1639"/>
      <c r="D21" s="1639"/>
      <c r="E21" s="1639"/>
      <c r="F21" s="1639"/>
      <c r="G21" s="1639"/>
      <c r="H21" s="1639"/>
      <c r="I21" s="1587"/>
      <c r="J21" s="1888"/>
      <c r="K21" s="1889"/>
      <c r="L21" s="1889"/>
      <c r="M21" s="1889"/>
      <c r="N21" s="1889"/>
      <c r="O21" s="1889"/>
      <c r="P21" s="1889"/>
      <c r="Q21" s="1889"/>
      <c r="R21" s="1889"/>
      <c r="S21" s="1889"/>
      <c r="T21" s="1890" t="s">
        <v>576</v>
      </c>
      <c r="U21" s="1891"/>
      <c r="V21" s="1891"/>
      <c r="W21" s="1891"/>
      <c r="X21" s="1891"/>
      <c r="Y21" s="1891"/>
      <c r="Z21" s="1891"/>
      <c r="AA21" s="1892"/>
      <c r="AB21" s="1877"/>
      <c r="AC21" s="1877"/>
      <c r="AD21" s="1877"/>
      <c r="AE21" s="1877"/>
      <c r="AF21" s="1877"/>
      <c r="AG21" s="1877"/>
      <c r="AH21" s="1877"/>
      <c r="AI21" s="1893"/>
    </row>
    <row r="22" spans="1:39" ht="40" customHeight="1">
      <c r="A22" s="1882" t="s">
        <v>282</v>
      </c>
      <c r="B22" s="1883"/>
      <c r="C22" s="1883"/>
      <c r="D22" s="1883"/>
      <c r="E22" s="1883"/>
      <c r="F22" s="1883"/>
      <c r="G22" s="1883"/>
      <c r="H22" s="1883"/>
      <c r="I22" s="1884"/>
      <c r="J22" s="1885"/>
      <c r="K22" s="1886"/>
      <c r="L22" s="1886"/>
      <c r="M22" s="1886"/>
      <c r="N22" s="1886"/>
      <c r="O22" s="1886"/>
      <c r="P22" s="1886"/>
      <c r="Q22" s="1886"/>
      <c r="R22" s="1886"/>
      <c r="S22" s="1886"/>
      <c r="T22" s="1886"/>
      <c r="U22" s="1886"/>
      <c r="V22" s="1886"/>
      <c r="W22" s="1886"/>
      <c r="X22" s="1886"/>
      <c r="Y22" s="1886"/>
      <c r="Z22" s="1886"/>
      <c r="AA22" s="1886"/>
      <c r="AB22" s="1886"/>
      <c r="AC22" s="1886"/>
      <c r="AD22" s="1886"/>
      <c r="AE22" s="1886"/>
      <c r="AF22" s="1886"/>
      <c r="AG22" s="1886"/>
      <c r="AH22" s="1886"/>
      <c r="AI22" s="1887"/>
    </row>
    <row r="23" spans="1:39" ht="25" customHeight="1">
      <c r="A23" s="1879" t="s">
        <v>263</v>
      </c>
      <c r="B23" s="1639"/>
      <c r="C23" s="1639"/>
      <c r="D23" s="1639"/>
      <c r="E23" s="1639"/>
      <c r="F23" s="1639"/>
      <c r="G23" s="1639"/>
      <c r="H23" s="1639"/>
      <c r="I23" s="1587"/>
      <c r="J23" s="1586" t="s">
        <v>766</v>
      </c>
      <c r="K23" s="1639"/>
      <c r="L23" s="1639"/>
      <c r="M23" s="1639"/>
      <c r="N23" s="1877"/>
      <c r="O23" s="1877"/>
      <c r="P23" s="1639" t="s">
        <v>252</v>
      </c>
      <c r="Q23" s="1639"/>
      <c r="R23" s="1877"/>
      <c r="S23" s="1877"/>
      <c r="T23" s="1639" t="s">
        <v>264</v>
      </c>
      <c r="U23" s="1639"/>
      <c r="V23" s="1639" t="s">
        <v>265</v>
      </c>
      <c r="W23" s="1639"/>
      <c r="X23" s="1639"/>
      <c r="Y23" s="1639" t="s">
        <v>577</v>
      </c>
      <c r="Z23" s="1639"/>
      <c r="AA23" s="1639"/>
      <c r="AB23" s="1877"/>
      <c r="AC23" s="1877"/>
      <c r="AD23" s="1639" t="s">
        <v>252</v>
      </c>
      <c r="AE23" s="1639"/>
      <c r="AF23" s="1877"/>
      <c r="AG23" s="1877"/>
      <c r="AH23" s="1639" t="s">
        <v>253</v>
      </c>
      <c r="AI23" s="1878"/>
    </row>
    <row r="24" spans="1:39" ht="25" customHeight="1">
      <c r="A24" s="1879" t="s">
        <v>254</v>
      </c>
      <c r="B24" s="1639"/>
      <c r="C24" s="1639"/>
      <c r="D24" s="1639"/>
      <c r="E24" s="1639"/>
      <c r="F24" s="1639"/>
      <c r="G24" s="1639"/>
      <c r="H24" s="1639"/>
      <c r="I24" s="1587"/>
      <c r="J24" s="1664"/>
      <c r="K24" s="1664"/>
      <c r="L24" s="1664"/>
      <c r="M24" s="1664"/>
      <c r="N24" s="1664"/>
      <c r="O24" s="1664"/>
      <c r="P24" s="1664"/>
      <c r="Q24" s="1664"/>
      <c r="R24" s="1664"/>
      <c r="S24" s="1664"/>
      <c r="T24" s="1664"/>
      <c r="U24" s="1664"/>
      <c r="V24" s="1664"/>
      <c r="W24" s="1664"/>
      <c r="X24" s="1880" t="s">
        <v>578</v>
      </c>
      <c r="Y24" s="1880"/>
      <c r="Z24" s="1880"/>
      <c r="AA24" s="1880"/>
      <c r="AB24" s="1880"/>
      <c r="AC24" s="1880"/>
      <c r="AD24" s="1880"/>
      <c r="AE24" s="1880"/>
      <c r="AF24" s="1880"/>
      <c r="AG24" s="1880"/>
      <c r="AH24" s="1880"/>
      <c r="AI24" s="1881"/>
    </row>
    <row r="25" spans="1:39" ht="40" customHeight="1">
      <c r="A25" s="1638" t="s">
        <v>374</v>
      </c>
      <c r="B25" s="1639"/>
      <c r="C25" s="1639"/>
      <c r="D25" s="1639"/>
      <c r="E25" s="1639"/>
      <c r="F25" s="1639"/>
      <c r="G25" s="1639"/>
      <c r="H25" s="1639"/>
      <c r="I25" s="1587"/>
      <c r="J25" s="1874"/>
      <c r="K25" s="1857"/>
      <c r="L25" s="1857"/>
      <c r="M25" s="1857"/>
      <c r="N25" s="1857"/>
      <c r="O25" s="1857"/>
      <c r="P25" s="1857"/>
      <c r="Q25" s="1857"/>
      <c r="R25" s="1857"/>
      <c r="S25" s="1857"/>
      <c r="T25" s="1857"/>
      <c r="U25" s="1857"/>
      <c r="V25" s="1857"/>
      <c r="W25" s="1857"/>
      <c r="X25" s="1857"/>
      <c r="Y25" s="1857"/>
      <c r="Z25" s="1857"/>
      <c r="AA25" s="1857"/>
      <c r="AB25" s="1857"/>
      <c r="AC25" s="1857"/>
      <c r="AD25" s="1857"/>
      <c r="AE25" s="1857"/>
      <c r="AF25" s="1857"/>
      <c r="AG25" s="1857"/>
      <c r="AH25" s="1857"/>
      <c r="AI25" s="1858"/>
    </row>
    <row r="26" spans="1:39" ht="40" customHeight="1">
      <c r="A26" s="1638" t="s">
        <v>283</v>
      </c>
      <c r="B26" s="1639"/>
      <c r="C26" s="1639"/>
      <c r="D26" s="1639"/>
      <c r="E26" s="1639"/>
      <c r="F26" s="1639"/>
      <c r="G26" s="1639"/>
      <c r="H26" s="1639"/>
      <c r="I26" s="1587"/>
      <c r="J26" s="1875"/>
      <c r="K26" s="1876"/>
      <c r="L26" s="1876"/>
      <c r="M26" s="1857"/>
      <c r="N26" s="1857"/>
      <c r="O26" s="1857"/>
      <c r="P26" s="1857"/>
      <c r="Q26" s="1857"/>
      <c r="R26" s="1857"/>
      <c r="S26" s="1857"/>
      <c r="T26" s="1857"/>
      <c r="U26" s="1857"/>
      <c r="V26" s="1857"/>
      <c r="W26" s="1857"/>
      <c r="X26" s="1857"/>
      <c r="Y26" s="1857"/>
      <c r="Z26" s="1857"/>
      <c r="AA26" s="1857"/>
      <c r="AB26" s="1857"/>
      <c r="AC26" s="1857"/>
      <c r="AD26" s="1857"/>
      <c r="AE26" s="1857"/>
      <c r="AF26" s="1857"/>
      <c r="AG26" s="1857"/>
      <c r="AH26" s="1857"/>
      <c r="AI26" s="1858"/>
    </row>
    <row r="27" spans="1:39" ht="25" customHeight="1">
      <c r="A27" s="1866" t="s">
        <v>767</v>
      </c>
      <c r="B27" s="1867"/>
      <c r="C27" s="1867"/>
      <c r="D27" s="1867"/>
      <c r="E27" s="1867"/>
      <c r="F27" s="1867"/>
      <c r="G27" s="1867"/>
      <c r="H27" s="1867"/>
      <c r="I27" s="1867"/>
      <c r="J27" s="1870" t="s">
        <v>579</v>
      </c>
      <c r="K27" s="1871"/>
      <c r="L27" s="1872"/>
      <c r="M27" s="1839"/>
      <c r="N27" s="1839"/>
      <c r="O27" s="1839"/>
      <c r="P27" s="1839"/>
      <c r="Q27" s="1839"/>
      <c r="R27" s="1839"/>
      <c r="S27" s="1839"/>
      <c r="T27" s="1873" t="s">
        <v>580</v>
      </c>
      <c r="U27" s="1873"/>
      <c r="V27" s="1851"/>
      <c r="W27" s="1586" t="s">
        <v>581</v>
      </c>
      <c r="X27" s="1639"/>
      <c r="Y27" s="1587"/>
      <c r="Z27" s="1839"/>
      <c r="AA27" s="1839"/>
      <c r="AB27" s="1839"/>
      <c r="AC27" s="1839"/>
      <c r="AD27" s="1839"/>
      <c r="AE27" s="1839"/>
      <c r="AF27" s="1839"/>
      <c r="AG27" s="1851" t="s">
        <v>580</v>
      </c>
      <c r="AH27" s="1852"/>
      <c r="AI27" s="1853"/>
    </row>
    <row r="28" spans="1:39" ht="40" customHeight="1">
      <c r="A28" s="1868"/>
      <c r="B28" s="1869"/>
      <c r="C28" s="1869"/>
      <c r="D28" s="1869"/>
      <c r="E28" s="1869"/>
      <c r="F28" s="1869"/>
      <c r="G28" s="1869"/>
      <c r="H28" s="1869"/>
      <c r="I28" s="1869"/>
      <c r="J28" s="1854" t="s">
        <v>582</v>
      </c>
      <c r="K28" s="1855"/>
      <c r="L28" s="1856"/>
      <c r="M28" s="1857"/>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8"/>
    </row>
    <row r="29" spans="1:39" ht="25" customHeight="1">
      <c r="A29" s="1859" t="s">
        <v>583</v>
      </c>
      <c r="B29" s="1860"/>
      <c r="C29" s="1860"/>
      <c r="D29" s="1860"/>
      <c r="E29" s="1860"/>
      <c r="F29" s="1860"/>
      <c r="G29" s="1860"/>
      <c r="H29" s="1860"/>
      <c r="I29" s="1860"/>
      <c r="J29" s="1861"/>
      <c r="K29" s="1861"/>
      <c r="L29" s="1861"/>
      <c r="M29" s="1860"/>
      <c r="N29" s="1860"/>
      <c r="O29" s="1860"/>
      <c r="P29" s="1860"/>
      <c r="Q29" s="1860"/>
      <c r="R29" s="1860"/>
      <c r="S29" s="1860"/>
      <c r="T29" s="1860"/>
      <c r="U29" s="1860"/>
      <c r="V29" s="1860"/>
      <c r="W29" s="1860"/>
      <c r="X29" s="1860"/>
      <c r="Y29" s="1860"/>
      <c r="Z29" s="1860"/>
      <c r="AA29" s="1860"/>
      <c r="AB29" s="1860"/>
      <c r="AC29" s="1862"/>
      <c r="AD29" s="1863" t="s">
        <v>119</v>
      </c>
      <c r="AE29" s="1864"/>
      <c r="AF29" s="1864"/>
      <c r="AG29" s="1864"/>
      <c r="AH29" s="1864"/>
      <c r="AI29" s="1865"/>
    </row>
    <row r="32" spans="1:39" ht="12">
      <c r="B32" s="145"/>
    </row>
  </sheetData>
  <sheetProtection algorithmName="SHA-512" hashValue="gddG0+lZnJgIv15Pb4FMFaTvTNqX4cfuyyb86SQ5RZGOgx0ayO17c9mt1DqgxiwkwKaUC/klfPLs/X6+eihNCw==" saltValue="3e1lb3nFmic3qpGE9/hLww==" spinCount="100000" sheet="1" objects="1" scenarios="1" selectLockedCells="1" selectUnlockedCells="1"/>
  <mergeCells count="92">
    <mergeCell ref="A6:E6"/>
    <mergeCell ref="F6:I6"/>
    <mergeCell ref="J6:S6"/>
    <mergeCell ref="T6:AI6"/>
    <mergeCell ref="A7:I7"/>
    <mergeCell ref="J7:S7"/>
    <mergeCell ref="T7:AA7"/>
    <mergeCell ref="AB7:AI7"/>
    <mergeCell ref="A8:I8"/>
    <mergeCell ref="J8:AI8"/>
    <mergeCell ref="A9:I9"/>
    <mergeCell ref="J9:S9"/>
    <mergeCell ref="T9:AA9"/>
    <mergeCell ref="AB9:AI9"/>
    <mergeCell ref="A10:I10"/>
    <mergeCell ref="J10:AI10"/>
    <mergeCell ref="A11:I11"/>
    <mergeCell ref="J11:M11"/>
    <mergeCell ref="N11:O11"/>
    <mergeCell ref="P11:Q11"/>
    <mergeCell ref="R11:S11"/>
    <mergeCell ref="T11:U11"/>
    <mergeCell ref="V11:X11"/>
    <mergeCell ref="Y11:AA11"/>
    <mergeCell ref="AB11:AC11"/>
    <mergeCell ref="AD11:AE11"/>
    <mergeCell ref="AF11:AG11"/>
    <mergeCell ref="AH11:AI11"/>
    <mergeCell ref="A12:I12"/>
    <mergeCell ref="J12:W12"/>
    <mergeCell ref="X12:AI12"/>
    <mergeCell ref="J15:L15"/>
    <mergeCell ref="A14:I14"/>
    <mergeCell ref="J14:AI14"/>
    <mergeCell ref="A15:I16"/>
    <mergeCell ref="A13:I13"/>
    <mergeCell ref="J13:AI13"/>
    <mergeCell ref="M15:S15"/>
    <mergeCell ref="T15:V15"/>
    <mergeCell ref="W15:Y15"/>
    <mergeCell ref="Z15:AF15"/>
    <mergeCell ref="AG15:AI15"/>
    <mergeCell ref="A20:I20"/>
    <mergeCell ref="A21:I21"/>
    <mergeCell ref="J21:S21"/>
    <mergeCell ref="T21:AA21"/>
    <mergeCell ref="AB21:AI21"/>
    <mergeCell ref="J20:S20"/>
    <mergeCell ref="T20:AA20"/>
    <mergeCell ref="AB20:AI20"/>
    <mergeCell ref="A22:I22"/>
    <mergeCell ref="J22:AI22"/>
    <mergeCell ref="A23:I23"/>
    <mergeCell ref="J23:M23"/>
    <mergeCell ref="N23:O23"/>
    <mergeCell ref="P23:Q23"/>
    <mergeCell ref="R23:S23"/>
    <mergeCell ref="T23:U23"/>
    <mergeCell ref="V23:X23"/>
    <mergeCell ref="Y23:AA23"/>
    <mergeCell ref="A25:I25"/>
    <mergeCell ref="J25:AI25"/>
    <mergeCell ref="A26:I26"/>
    <mergeCell ref="J26:AI26"/>
    <mergeCell ref="AB23:AC23"/>
    <mergeCell ref="AD23:AE23"/>
    <mergeCell ref="AF23:AG23"/>
    <mergeCell ref="AH23:AI23"/>
    <mergeCell ref="A24:I24"/>
    <mergeCell ref="J24:W24"/>
    <mergeCell ref="X24:AI24"/>
    <mergeCell ref="AG27:AI27"/>
    <mergeCell ref="J28:L28"/>
    <mergeCell ref="M28:AI28"/>
    <mergeCell ref="A29:AC29"/>
    <mergeCell ref="AD29:AI29"/>
    <mergeCell ref="A27:I28"/>
    <mergeCell ref="J27:L27"/>
    <mergeCell ref="M27:S27"/>
    <mergeCell ref="T27:V27"/>
    <mergeCell ref="W27:Y27"/>
    <mergeCell ref="Z27:AF27"/>
    <mergeCell ref="J16:L16"/>
    <mergeCell ref="M16:AI16"/>
    <mergeCell ref="A18:AC18"/>
    <mergeCell ref="AD18:AI18"/>
    <mergeCell ref="A19:E19"/>
    <mergeCell ref="F19:I19"/>
    <mergeCell ref="T19:AI19"/>
    <mergeCell ref="J19:S19"/>
    <mergeCell ref="A17:AC17"/>
    <mergeCell ref="AD17:AI17"/>
  </mergeCells>
  <phoneticPr fontId="2"/>
  <dataValidations count="10">
    <dataValidation type="custom" imeMode="halfAlpha" allowBlank="1" showInputMessage="1" showErrorMessage="1" prompt="「(7)規格認証・登録費」の「助成事業に要する経費（税込）」の金額を記入してください。" sqref="J24:W24" xr:uid="{8E299E71-230D-48FD-AD1D-B024811E1A5B}">
      <formula1>LENB(J24)=LEN(J24)</formula1>
    </dataValidation>
    <dataValidation allowBlank="1" showInputMessage="1" showErrorMessage="1" prompt="前ページの「(4)産業財産権出願・導入費」の「経費番号」（産-1、産-2）を記入してください。" sqref="F6:I6" xr:uid="{C1FD2565-C74E-4046-AB6A-B8C99377F936}"/>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23:O23 AF23:AG23 AB23:AC23 R23:S23 N11:O11 AF11:AG11 AB11:AC11 R11:S11" xr:uid="{7EB39EAF-4867-40F7-A562-D6E2C28E0759}"/>
    <dataValidation type="custom" imeMode="disabled" allowBlank="1" showInputMessage="1" showErrorMessage="1" sqref="M27:S27 Z27:AF27 M15:S15 Z15:AF15" xr:uid="{7A3813CC-BCAF-4C92-A20F-C1717A77F27F}">
      <formula1>LENB(M15)=LEN(M15)</formula1>
    </dataValidation>
    <dataValidation type="list" allowBlank="1" showErrorMessage="1" prompt="_x000a_" sqref="AD29:AI29 AD17:AI17" xr:uid="{839239AC-AB92-4BAC-99A6-963EF525AA1B}">
      <formula1>"選択してください,関連あり,関連なし"</formula1>
    </dataValidation>
    <dataValidation allowBlank="1" showErrorMessage="1" sqref="J25:AI25 J13:AI13" xr:uid="{F022CAE1-806C-4CFF-8984-0891A760AA86}"/>
    <dataValidation allowBlank="1" showErrorMessage="1" prompt="_x000a_" sqref="AG27:AI27 J27:J28 AG15:AI15 J15:J16" xr:uid="{97E52C95-C360-4FDF-95BE-FAA06BBFB372}"/>
    <dataValidation imeMode="halfAlpha" allowBlank="1" showInputMessage="1" showErrorMessage="1" sqref="AB7 AB20" xr:uid="{5648C61E-C050-4ECF-B920-8AD705D9312E}"/>
    <dataValidation type="custom" imeMode="halfAlpha" allowBlank="1" showInputMessage="1" showErrorMessage="1" prompt="「(4)産業財産権出願・導入費」の「助成事業に要する経費（税込）」の金額を記入してください。" sqref="J12:W12" xr:uid="{DC6705DD-A21A-40BA-BF23-28255FC9D8F6}">
      <formula1>LENB(J12)=LEN(J12)</formula1>
    </dataValidation>
    <dataValidation allowBlank="1" showInputMessage="1" showErrorMessage="1" prompt="前ページの「(7)規格認証・登録費」の「経費番号」（規-1、規-2）を記入してください。" sqref="F19:I19" xr:uid="{A4DF2EBB-ED7A-433C-8A0E-7615C209DB46}"/>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pageSetUpPr fitToPage="1"/>
  </sheetPr>
  <dimension ref="A1:BA16"/>
  <sheetViews>
    <sheetView showGridLines="0" view="pageBreakPreview" zoomScale="80" zoomScaleNormal="100" zoomScaleSheetLayoutView="80" workbookViewId="0">
      <selection activeCell="BK20" sqref="A1:XFD1048576"/>
    </sheetView>
  </sheetViews>
  <sheetFormatPr defaultColWidth="1.9140625" defaultRowHeight="12"/>
  <cols>
    <col min="1" max="1" width="5.9140625" style="65" customWidth="1"/>
    <col min="2" max="2" width="13.75" style="65" customWidth="1"/>
    <col min="3" max="4" width="20.58203125" style="65" customWidth="1"/>
    <col min="5" max="5" width="30.58203125" style="65" customWidth="1"/>
    <col min="6" max="6" width="5.58203125" style="65" customWidth="1"/>
    <col min="7" max="7" width="10.58203125" style="65" customWidth="1"/>
    <col min="8" max="9" width="13.1640625" style="65" customWidth="1"/>
    <col min="10" max="11" width="1.9140625" style="65" customWidth="1"/>
    <col min="12" max="12" width="10.33203125" style="65" customWidth="1"/>
    <col min="13" max="13" width="8.6640625" style="65" customWidth="1"/>
    <col min="14" max="14" width="5.75" style="65" customWidth="1"/>
    <col min="15" max="213" width="1.9140625" style="65" customWidth="1"/>
    <col min="214" max="16384" width="1.9140625" style="65"/>
  </cols>
  <sheetData>
    <row r="1" spans="1:53" ht="13">
      <c r="A1" s="330"/>
      <c r="B1" s="331"/>
      <c r="C1" s="331"/>
      <c r="D1" s="331"/>
      <c r="E1" s="331"/>
      <c r="F1" s="331"/>
      <c r="G1" s="331"/>
      <c r="H1" s="332"/>
      <c r="I1" s="231" t="s">
        <v>333</v>
      </c>
      <c r="J1" s="57"/>
    </row>
    <row r="2" spans="1:53" ht="13" customHeight="1">
      <c r="A2" s="330" t="s">
        <v>320</v>
      </c>
      <c r="B2" s="331"/>
      <c r="C2" s="331"/>
      <c r="D2" s="331"/>
      <c r="E2" s="331"/>
      <c r="F2" s="331"/>
      <c r="G2" s="331"/>
      <c r="H2" s="332"/>
      <c r="I2" s="231"/>
      <c r="J2" s="57"/>
    </row>
    <row r="3" spans="1:53" ht="13" customHeight="1">
      <c r="A3" s="1917" t="s">
        <v>589</v>
      </c>
      <c r="B3" s="1918"/>
      <c r="C3" s="1918"/>
      <c r="D3" s="1918"/>
      <c r="E3" s="1918"/>
      <c r="F3" s="1918"/>
      <c r="G3" s="1918"/>
      <c r="H3" s="1918"/>
      <c r="I3" s="1919"/>
      <c r="J3" s="352"/>
      <c r="K3" s="70"/>
    </row>
    <row r="4" spans="1:53" ht="13">
      <c r="A4" s="333"/>
      <c r="B4" s="334"/>
      <c r="C4" s="335"/>
      <c r="D4" s="335"/>
      <c r="E4" s="335"/>
      <c r="F4" s="335"/>
      <c r="G4" s="335"/>
      <c r="H4" s="336"/>
      <c r="I4" s="337" t="s">
        <v>214</v>
      </c>
      <c r="J4" s="351"/>
      <c r="K4" s="86"/>
    </row>
    <row r="5" spans="1:53" ht="35" customHeight="1">
      <c r="A5" s="338" t="s">
        <v>364</v>
      </c>
      <c r="B5" s="339" t="s">
        <v>321</v>
      </c>
      <c r="C5" s="339" t="s">
        <v>322</v>
      </c>
      <c r="D5" s="339" t="s">
        <v>323</v>
      </c>
      <c r="E5" s="339" t="s">
        <v>324</v>
      </c>
      <c r="F5" s="339" t="s">
        <v>325</v>
      </c>
      <c r="G5" s="339" t="s">
        <v>326</v>
      </c>
      <c r="H5" s="339" t="s">
        <v>359</v>
      </c>
      <c r="I5" s="339" t="s">
        <v>360</v>
      </c>
      <c r="J5" s="340" t="s">
        <v>236</v>
      </c>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row>
    <row r="6" spans="1:53" ht="35" customHeight="1">
      <c r="A6" s="341">
        <f t="shared" ref="A6:A15" si="0">ROW()-5</f>
        <v>1</v>
      </c>
      <c r="B6" s="614" t="s">
        <v>990</v>
      </c>
      <c r="C6" s="614" t="s">
        <v>991</v>
      </c>
      <c r="D6" s="614" t="s">
        <v>992</v>
      </c>
      <c r="E6" s="614" t="s">
        <v>993</v>
      </c>
      <c r="F6" s="615">
        <v>10</v>
      </c>
      <c r="G6" s="615">
        <v>30000</v>
      </c>
      <c r="H6" s="616">
        <f t="shared" ref="H6:H11" si="1">F6*G6</f>
        <v>300000</v>
      </c>
      <c r="I6" s="616">
        <f t="shared" ref="I6:I11" si="2">ROUNDDOWN(H6*1.1,0)</f>
        <v>330000</v>
      </c>
      <c r="J6" s="344" t="str">
        <f t="shared" ref="J6:J15" si="3">IF(OR(
      AND(B6="",C6="",D6="",E6="",F6="",G6=""),
      AND(B6&lt;&gt;"",C6&lt;&gt;"",D6&lt;&gt;"",E6&lt;&gt;"",F6&lt;&gt;"",G6&lt;&gt;"")),
   "", "←全ての項目を入力してください。")</f>
        <v/>
      </c>
      <c r="K6" s="72"/>
      <c r="L6" s="72"/>
      <c r="M6" s="72"/>
      <c r="N6" s="72"/>
      <c r="O6" s="72"/>
      <c r="P6" s="72"/>
      <c r="Q6" s="72"/>
      <c r="R6" s="72"/>
      <c r="S6" s="72"/>
      <c r="T6" s="72"/>
      <c r="U6" s="72"/>
      <c r="V6" s="72"/>
      <c r="W6" s="72"/>
      <c r="X6" s="72"/>
      <c r="Y6" s="72"/>
      <c r="Z6" s="72"/>
      <c r="AA6" s="72"/>
    </row>
    <row r="7" spans="1:53" ht="35" customHeight="1">
      <c r="A7" s="341">
        <f t="shared" si="0"/>
        <v>2</v>
      </c>
      <c r="B7" s="342"/>
      <c r="C7" s="342"/>
      <c r="D7" s="342"/>
      <c r="E7" s="342"/>
      <c r="F7" s="617"/>
      <c r="G7" s="617"/>
      <c r="H7" s="616">
        <f t="shared" si="1"/>
        <v>0</v>
      </c>
      <c r="I7" s="616">
        <f t="shared" si="2"/>
        <v>0</v>
      </c>
      <c r="J7" s="344" t="str">
        <f t="shared" si="3"/>
        <v/>
      </c>
      <c r="L7" s="73"/>
      <c r="M7" s="73"/>
    </row>
    <row r="8" spans="1:53" ht="35" customHeight="1">
      <c r="A8" s="341">
        <f t="shared" si="0"/>
        <v>3</v>
      </c>
      <c r="B8" s="342"/>
      <c r="C8" s="342"/>
      <c r="D8" s="342"/>
      <c r="E8" s="342"/>
      <c r="F8" s="617"/>
      <c r="G8" s="617"/>
      <c r="H8" s="616">
        <f t="shared" si="1"/>
        <v>0</v>
      </c>
      <c r="I8" s="616">
        <f t="shared" si="2"/>
        <v>0</v>
      </c>
      <c r="J8" s="344" t="str">
        <f t="shared" si="3"/>
        <v/>
      </c>
      <c r="AT8" s="86"/>
      <c r="AU8" s="86"/>
      <c r="AV8" s="86"/>
      <c r="AW8" s="86"/>
      <c r="AX8" s="86"/>
      <c r="AY8" s="86"/>
      <c r="AZ8" s="86"/>
      <c r="BA8" s="86"/>
    </row>
    <row r="9" spans="1:53" ht="35" customHeight="1">
      <c r="A9" s="341">
        <f t="shared" si="0"/>
        <v>4</v>
      </c>
      <c r="B9" s="342"/>
      <c r="C9" s="342"/>
      <c r="D9" s="342"/>
      <c r="E9" s="342"/>
      <c r="F9" s="617"/>
      <c r="G9" s="617"/>
      <c r="H9" s="616">
        <f t="shared" si="1"/>
        <v>0</v>
      </c>
      <c r="I9" s="616">
        <f t="shared" si="2"/>
        <v>0</v>
      </c>
      <c r="J9" s="344" t="str">
        <f t="shared" si="3"/>
        <v/>
      </c>
      <c r="AT9" s="86"/>
      <c r="AU9" s="87"/>
      <c r="AV9" s="87"/>
      <c r="AW9" s="86"/>
      <c r="AX9" s="86"/>
      <c r="AY9" s="86"/>
      <c r="AZ9" s="86"/>
      <c r="BA9" s="86"/>
    </row>
    <row r="10" spans="1:53" ht="35" customHeight="1">
      <c r="A10" s="341">
        <f t="shared" si="0"/>
        <v>5</v>
      </c>
      <c r="B10" s="342"/>
      <c r="C10" s="342"/>
      <c r="D10" s="342"/>
      <c r="E10" s="342"/>
      <c r="F10" s="617"/>
      <c r="G10" s="617"/>
      <c r="H10" s="616">
        <f t="shared" si="1"/>
        <v>0</v>
      </c>
      <c r="I10" s="616">
        <f t="shared" si="2"/>
        <v>0</v>
      </c>
      <c r="J10" s="344" t="str">
        <f t="shared" si="3"/>
        <v/>
      </c>
      <c r="AT10" s="86"/>
      <c r="AU10" s="86"/>
      <c r="AV10" s="86"/>
      <c r="AW10" s="86"/>
      <c r="AX10" s="86"/>
      <c r="AY10" s="86"/>
      <c r="AZ10" s="86"/>
      <c r="BA10" s="86"/>
    </row>
    <row r="11" spans="1:53" ht="35" customHeight="1">
      <c r="A11" s="341">
        <f t="shared" si="0"/>
        <v>6</v>
      </c>
      <c r="B11" s="618"/>
      <c r="C11" s="618"/>
      <c r="D11" s="618"/>
      <c r="E11" s="618"/>
      <c r="F11" s="619"/>
      <c r="G11" s="619"/>
      <c r="H11" s="616">
        <f t="shared" si="1"/>
        <v>0</v>
      </c>
      <c r="I11" s="616">
        <f t="shared" si="2"/>
        <v>0</v>
      </c>
      <c r="J11" s="344" t="str">
        <f t="shared" si="3"/>
        <v/>
      </c>
    </row>
    <row r="12" spans="1:53" ht="35" customHeight="1">
      <c r="A12" s="341">
        <f t="shared" si="0"/>
        <v>7</v>
      </c>
      <c r="B12" s="345"/>
      <c r="C12" s="345"/>
      <c r="D12" s="345"/>
      <c r="E12" s="345"/>
      <c r="F12" s="346"/>
      <c r="G12" s="346"/>
      <c r="H12" s="343">
        <f t="shared" ref="H12:H15" si="4">F12*G12</f>
        <v>0</v>
      </c>
      <c r="I12" s="343">
        <f t="shared" ref="I12:I15" si="5">ROUNDDOWN(H12*1.1,0)</f>
        <v>0</v>
      </c>
      <c r="J12" s="344" t="str">
        <f t="shared" si="3"/>
        <v/>
      </c>
    </row>
    <row r="13" spans="1:53" ht="35" customHeight="1">
      <c r="A13" s="341">
        <f t="shared" si="0"/>
        <v>8</v>
      </c>
      <c r="B13" s="345"/>
      <c r="C13" s="345"/>
      <c r="D13" s="345"/>
      <c r="E13" s="345"/>
      <c r="F13" s="346"/>
      <c r="G13" s="346"/>
      <c r="H13" s="343">
        <f t="shared" si="4"/>
        <v>0</v>
      </c>
      <c r="I13" s="343">
        <f t="shared" si="5"/>
        <v>0</v>
      </c>
      <c r="J13" s="344" t="str">
        <f t="shared" si="3"/>
        <v/>
      </c>
    </row>
    <row r="14" spans="1:53" ht="35" customHeight="1">
      <c r="A14" s="341">
        <f t="shared" si="0"/>
        <v>9</v>
      </c>
      <c r="B14" s="345"/>
      <c r="C14" s="345"/>
      <c r="D14" s="345"/>
      <c r="E14" s="345"/>
      <c r="F14" s="346"/>
      <c r="G14" s="346"/>
      <c r="H14" s="343">
        <f t="shared" si="4"/>
        <v>0</v>
      </c>
      <c r="I14" s="343">
        <f t="shared" si="5"/>
        <v>0</v>
      </c>
      <c r="J14" s="344" t="str">
        <f t="shared" si="3"/>
        <v/>
      </c>
    </row>
    <row r="15" spans="1:53" ht="35" customHeight="1">
      <c r="A15" s="341">
        <f t="shared" si="0"/>
        <v>10</v>
      </c>
      <c r="B15" s="345"/>
      <c r="C15" s="345"/>
      <c r="D15" s="345"/>
      <c r="E15" s="345"/>
      <c r="F15" s="346"/>
      <c r="G15" s="346"/>
      <c r="H15" s="343">
        <f t="shared" si="4"/>
        <v>0</v>
      </c>
      <c r="I15" s="343">
        <f t="shared" si="5"/>
        <v>0</v>
      </c>
      <c r="J15" s="344" t="str">
        <f t="shared" si="3"/>
        <v/>
      </c>
    </row>
    <row r="16" spans="1:53" ht="35" customHeight="1">
      <c r="A16" s="347"/>
      <c r="B16" s="348"/>
      <c r="C16" s="348"/>
      <c r="D16" s="348"/>
      <c r="E16" s="348"/>
      <c r="F16" s="348"/>
      <c r="G16" s="349" t="s">
        <v>237</v>
      </c>
      <c r="H16" s="350">
        <f>SUM(H6:H15)</f>
        <v>300000</v>
      </c>
      <c r="I16" s="350">
        <f>SUM(I6:I15)</f>
        <v>330000</v>
      </c>
      <c r="J16" s="137"/>
    </row>
  </sheetData>
  <sheetProtection algorithmName="SHA-512" hashValue="RutAcrj85CvkIzGfX//Lcj7Kw/wAV6yrYPcDZJvHnpPpk60WGcIFbQ3766gjFHTyUCDVPuQ4NQP/WzMEEdEXYA==" saltValue="3Xp9CThG4FUTB+lm9og2Zg==" spinCount="100000" sheet="1" objects="1" scenarios="1" selectLockedCells="1" selectUnlockedCells="1"/>
  <mergeCells count="1">
    <mergeCell ref="A3:I3"/>
  </mergeCells>
  <phoneticPr fontId="2"/>
  <conditionalFormatting sqref="B6:G15">
    <cfRule type="expression" dxfId="26" priority="1">
      <formula>AND(OR($B6&lt;&gt;"",$C6&lt;&gt;"",$D6&lt;&gt;"",$E6&lt;&gt;"",$F6&lt;&gt;"",$G6&lt;&gt;""),B6="")</formula>
    </cfRule>
  </conditionalFormatting>
  <dataValidations count="2">
    <dataValidation type="custom" allowBlank="1" showInputMessage="1" showErrorMessage="1" sqref="J6:J15" xr:uid="{00000000-0002-0000-1700-000000000000}">
      <formula1>ISERROR(FIND(CHAR(10),J6))</formula1>
    </dataValidation>
    <dataValidation imeMode="halfAlpha" allowBlank="1" showInputMessage="1" showErrorMessage="1" sqref="F6:G15" xr:uid="{00000000-0002-0000-1700-000001000000}"/>
  </dataValidations>
  <printOptions horizontalCentered="1" verticalCentered="1"/>
  <pageMargins left="0.23622047244094491" right="0.23622047244094491" top="0.74803149606299213" bottom="0.74803149606299213" header="0.31496062992125984" footer="0.31496062992125984"/>
  <pageSetup paperSize="8" scale="98" orientation="portrait" r:id="rId1"/>
  <headerFooter>
    <oddFooter>&amp;A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pageSetUpPr fitToPage="1"/>
  </sheetPr>
  <dimension ref="A1:CU33"/>
  <sheetViews>
    <sheetView showGridLines="0" view="pageBreakPreview" zoomScale="80" zoomScaleNormal="100" zoomScaleSheetLayoutView="80" workbookViewId="0">
      <selection activeCell="BK20" sqref="A1:XFD1048576"/>
    </sheetView>
  </sheetViews>
  <sheetFormatPr defaultColWidth="1.75" defaultRowHeight="15" customHeight="1"/>
  <cols>
    <col min="1" max="35" width="2.5" style="63" customWidth="1"/>
    <col min="36" max="224" width="2.25" style="63" customWidth="1"/>
    <col min="225" max="16384" width="1.75" style="63"/>
  </cols>
  <sheetData>
    <row r="1" spans="1:99" ht="25" customHeight="1">
      <c r="A1" s="244"/>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231" t="s">
        <v>543</v>
      </c>
    </row>
    <row r="2" spans="1:99" ht="25" customHeight="1">
      <c r="A2" s="244" t="s">
        <v>387</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3"/>
    </row>
    <row r="3" spans="1:99" ht="45" customHeight="1">
      <c r="A3" s="1947" t="s">
        <v>773</v>
      </c>
      <c r="B3" s="1947"/>
      <c r="C3" s="1947"/>
      <c r="D3" s="1947"/>
      <c r="E3" s="1947"/>
      <c r="F3" s="1947"/>
      <c r="G3" s="1947"/>
      <c r="H3" s="1947"/>
      <c r="I3" s="1947"/>
      <c r="J3" s="1947"/>
      <c r="K3" s="1947"/>
      <c r="L3" s="1947"/>
      <c r="M3" s="1947"/>
      <c r="N3" s="1947"/>
      <c r="O3" s="1947"/>
      <c r="P3" s="1947"/>
      <c r="Q3" s="1947"/>
      <c r="R3" s="1947"/>
      <c r="S3" s="1947"/>
      <c r="T3" s="1947"/>
      <c r="U3" s="1947"/>
      <c r="V3" s="1947"/>
      <c r="W3" s="1947"/>
      <c r="X3" s="1947"/>
      <c r="Y3" s="1947"/>
      <c r="Z3" s="1947"/>
      <c r="AA3" s="1947"/>
      <c r="AB3" s="1947"/>
      <c r="AC3" s="1947"/>
      <c r="AD3" s="1947"/>
      <c r="AE3" s="1947"/>
      <c r="AF3" s="1947"/>
      <c r="AG3" s="1947"/>
      <c r="AH3" s="1947"/>
      <c r="AI3" s="1947"/>
      <c r="AJ3" s="353"/>
      <c r="AK3" s="353"/>
      <c r="AL3" s="353"/>
      <c r="AM3" s="353"/>
    </row>
    <row r="4" spans="1:99" ht="25" customHeight="1">
      <c r="A4" s="1810" t="s">
        <v>572</v>
      </c>
      <c r="B4" s="1811"/>
      <c r="C4" s="1811"/>
      <c r="D4" s="1811"/>
      <c r="E4" s="1812"/>
      <c r="F4" s="1813" t="s">
        <v>994</v>
      </c>
      <c r="G4" s="1814"/>
      <c r="H4" s="1814"/>
      <c r="I4" s="1814"/>
      <c r="J4" s="1808" t="s">
        <v>590</v>
      </c>
      <c r="K4" s="1809"/>
      <c r="L4" s="1809"/>
      <c r="M4" s="1809"/>
      <c r="N4" s="1809"/>
      <c r="O4" s="1809"/>
      <c r="P4" s="1809"/>
      <c r="Q4" s="1809"/>
      <c r="R4" s="1809"/>
      <c r="S4" s="1809"/>
      <c r="T4" s="1815" t="s">
        <v>859</v>
      </c>
      <c r="U4" s="1816"/>
      <c r="V4" s="1816"/>
      <c r="W4" s="1816"/>
      <c r="X4" s="1816"/>
      <c r="Y4" s="1816"/>
      <c r="Z4" s="1816"/>
      <c r="AA4" s="1816"/>
      <c r="AB4" s="1816"/>
      <c r="AC4" s="1816"/>
      <c r="AD4" s="1816"/>
      <c r="AE4" s="1816"/>
      <c r="AF4" s="1816"/>
      <c r="AG4" s="1816"/>
      <c r="AH4" s="1816"/>
      <c r="AI4" s="1817"/>
      <c r="AO4" s="319"/>
      <c r="AP4" s="319"/>
      <c r="AQ4" s="319"/>
      <c r="AR4" s="319"/>
      <c r="AS4" s="319"/>
      <c r="AT4" s="319"/>
      <c r="AU4" s="319"/>
      <c r="AV4" s="319"/>
      <c r="AW4" s="319"/>
      <c r="AX4" s="319"/>
      <c r="AY4" s="319"/>
      <c r="AZ4" s="319"/>
      <c r="BA4" s="319"/>
      <c r="BB4" s="319"/>
      <c r="BC4" s="319"/>
      <c r="BD4" s="319"/>
      <c r="BE4" s="319"/>
      <c r="BF4" s="319"/>
      <c r="BG4" s="319"/>
      <c r="BH4" s="319"/>
      <c r="BI4" s="319"/>
      <c r="BJ4" s="319"/>
      <c r="BK4" s="319"/>
      <c r="BL4" s="319"/>
      <c r="BM4" s="319"/>
      <c r="BN4" s="319"/>
      <c r="BO4" s="319"/>
      <c r="BP4" s="319"/>
      <c r="BQ4" s="319"/>
      <c r="BR4" s="319"/>
      <c r="CD4" s="320"/>
      <c r="CE4" s="320"/>
      <c r="CF4" s="320"/>
      <c r="CG4" s="320"/>
      <c r="CH4" s="320"/>
      <c r="CI4" s="320"/>
      <c r="CJ4" s="320"/>
      <c r="CK4" s="320"/>
      <c r="CL4" s="320"/>
      <c r="CM4" s="320"/>
      <c r="CN4" s="320"/>
      <c r="CO4" s="320"/>
      <c r="CP4" s="320"/>
      <c r="CQ4" s="320"/>
      <c r="CR4" s="320"/>
      <c r="CS4" s="320"/>
      <c r="CT4" s="320"/>
      <c r="CU4" s="320"/>
    </row>
    <row r="5" spans="1:99" ht="25" customHeight="1">
      <c r="A5" s="1793" t="s">
        <v>383</v>
      </c>
      <c r="B5" s="1794"/>
      <c r="C5" s="1794"/>
      <c r="D5" s="1794"/>
      <c r="E5" s="1794"/>
      <c r="F5" s="1794"/>
      <c r="G5" s="1794"/>
      <c r="H5" s="1794"/>
      <c r="I5" s="1795"/>
      <c r="J5" s="1945" t="s">
        <v>983</v>
      </c>
      <c r="K5" s="1946"/>
      <c r="L5" s="1946"/>
      <c r="M5" s="1946"/>
      <c r="N5" s="1946"/>
      <c r="O5" s="1946"/>
      <c r="P5" s="1946"/>
      <c r="Q5" s="1946"/>
      <c r="R5" s="1946"/>
      <c r="S5" s="1946"/>
      <c r="T5" s="1820" t="s">
        <v>575</v>
      </c>
      <c r="U5" s="1821"/>
      <c r="V5" s="1821"/>
      <c r="W5" s="1821"/>
      <c r="X5" s="1821"/>
      <c r="Y5" s="1821"/>
      <c r="Z5" s="1821"/>
      <c r="AA5" s="1822"/>
      <c r="AB5" s="1823" t="s">
        <v>964</v>
      </c>
      <c r="AC5" s="1823"/>
      <c r="AD5" s="1823"/>
      <c r="AE5" s="1823"/>
      <c r="AF5" s="1823"/>
      <c r="AG5" s="1823"/>
      <c r="AH5" s="1823"/>
      <c r="AI5" s="1824"/>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CD5" s="320"/>
      <c r="CE5" s="320"/>
      <c r="CF5" s="320"/>
      <c r="CG5" s="320"/>
      <c r="CH5" s="320"/>
      <c r="CI5" s="320"/>
      <c r="CJ5" s="320"/>
      <c r="CK5" s="320"/>
      <c r="CL5" s="320"/>
      <c r="CM5" s="320"/>
      <c r="CN5" s="320"/>
      <c r="CO5" s="320"/>
      <c r="CP5" s="320"/>
      <c r="CQ5" s="320"/>
      <c r="CR5" s="320"/>
      <c r="CS5" s="320"/>
      <c r="CT5" s="320"/>
      <c r="CU5" s="320"/>
    </row>
    <row r="6" spans="1:99" ht="25" customHeight="1">
      <c r="A6" s="1793" t="s">
        <v>281</v>
      </c>
      <c r="B6" s="1794"/>
      <c r="C6" s="1794"/>
      <c r="D6" s="1794"/>
      <c r="E6" s="1794"/>
      <c r="F6" s="1794"/>
      <c r="G6" s="1794"/>
      <c r="H6" s="1794"/>
      <c r="I6" s="1795"/>
      <c r="J6" s="1796" t="s">
        <v>995</v>
      </c>
      <c r="K6" s="1797"/>
      <c r="L6" s="1797"/>
      <c r="M6" s="1797"/>
      <c r="N6" s="1797"/>
      <c r="O6" s="1797"/>
      <c r="P6" s="1797"/>
      <c r="Q6" s="1797"/>
      <c r="R6" s="1797"/>
      <c r="S6" s="1797"/>
      <c r="T6" s="1797"/>
      <c r="U6" s="1797"/>
      <c r="V6" s="1797"/>
      <c r="W6" s="1797"/>
      <c r="X6" s="1797"/>
      <c r="Y6" s="1797"/>
      <c r="Z6" s="1797"/>
      <c r="AA6" s="1797"/>
      <c r="AB6" s="1797"/>
      <c r="AC6" s="1797"/>
      <c r="AD6" s="1797"/>
      <c r="AE6" s="1797"/>
      <c r="AF6" s="1797"/>
      <c r="AG6" s="1797"/>
      <c r="AH6" s="1797"/>
      <c r="AI6" s="1798"/>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CD6" s="320"/>
      <c r="CE6" s="320"/>
      <c r="CF6" s="320"/>
      <c r="CG6" s="320"/>
      <c r="CH6" s="320"/>
      <c r="CI6" s="320"/>
      <c r="CJ6" s="320"/>
      <c r="CK6" s="320"/>
      <c r="CL6" s="320"/>
      <c r="CM6" s="320"/>
      <c r="CN6" s="320"/>
      <c r="CO6" s="320"/>
      <c r="CP6" s="320"/>
      <c r="CQ6" s="320"/>
      <c r="CR6" s="320"/>
      <c r="CS6" s="320"/>
      <c r="CT6" s="320"/>
      <c r="CU6" s="320"/>
    </row>
    <row r="7" spans="1:99" ht="25" customHeight="1">
      <c r="A7" s="1788" t="s">
        <v>249</v>
      </c>
      <c r="B7" s="1777"/>
      <c r="C7" s="1777"/>
      <c r="D7" s="1777"/>
      <c r="E7" s="1777"/>
      <c r="F7" s="1777"/>
      <c r="G7" s="1777"/>
      <c r="H7" s="1777"/>
      <c r="I7" s="1778"/>
      <c r="J7" s="1799" t="s">
        <v>996</v>
      </c>
      <c r="K7" s="1800"/>
      <c r="L7" s="1800"/>
      <c r="M7" s="1800"/>
      <c r="N7" s="1800"/>
      <c r="O7" s="1800"/>
      <c r="P7" s="1800"/>
      <c r="Q7" s="1800"/>
      <c r="R7" s="1800"/>
      <c r="S7" s="1800"/>
      <c r="T7" s="1801" t="s">
        <v>576</v>
      </c>
      <c r="U7" s="1802"/>
      <c r="V7" s="1802"/>
      <c r="W7" s="1802"/>
      <c r="X7" s="1802"/>
      <c r="Y7" s="1802"/>
      <c r="Z7" s="1802"/>
      <c r="AA7" s="1803"/>
      <c r="AB7" s="1804" t="s">
        <v>983</v>
      </c>
      <c r="AC7" s="1804"/>
      <c r="AD7" s="1804"/>
      <c r="AE7" s="1804"/>
      <c r="AF7" s="1804"/>
      <c r="AG7" s="1804"/>
      <c r="AH7" s="1804"/>
      <c r="AI7" s="1805"/>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CD7" s="320"/>
      <c r="CE7" s="320"/>
      <c r="CF7" s="320"/>
      <c r="CG7" s="320"/>
      <c r="CH7" s="320"/>
      <c r="CI7" s="320"/>
      <c r="CJ7" s="320"/>
      <c r="CK7" s="320"/>
      <c r="CL7" s="320"/>
      <c r="CM7" s="320"/>
      <c r="CN7" s="320"/>
      <c r="CO7" s="320"/>
      <c r="CP7" s="320"/>
      <c r="CQ7" s="320"/>
      <c r="CR7" s="320"/>
      <c r="CS7" s="320"/>
      <c r="CT7" s="320"/>
      <c r="CU7" s="320"/>
    </row>
    <row r="8" spans="1:99" ht="40" customHeight="1">
      <c r="A8" s="1782" t="s">
        <v>384</v>
      </c>
      <c r="B8" s="1783"/>
      <c r="C8" s="1783"/>
      <c r="D8" s="1783"/>
      <c r="E8" s="1783"/>
      <c r="F8" s="1783"/>
      <c r="G8" s="1783"/>
      <c r="H8" s="1783"/>
      <c r="I8" s="1784"/>
      <c r="J8" s="1785" t="s">
        <v>997</v>
      </c>
      <c r="K8" s="1786"/>
      <c r="L8" s="1786"/>
      <c r="M8" s="1786"/>
      <c r="N8" s="1786"/>
      <c r="O8" s="1786"/>
      <c r="P8" s="1786"/>
      <c r="Q8" s="1786"/>
      <c r="R8" s="1786"/>
      <c r="S8" s="1786"/>
      <c r="T8" s="1786"/>
      <c r="U8" s="1786"/>
      <c r="V8" s="1786"/>
      <c r="W8" s="1786"/>
      <c r="X8" s="1786"/>
      <c r="Y8" s="1786"/>
      <c r="Z8" s="1786"/>
      <c r="AA8" s="1786"/>
      <c r="AB8" s="1786"/>
      <c r="AC8" s="1786"/>
      <c r="AD8" s="1786"/>
      <c r="AE8" s="1786"/>
      <c r="AF8" s="1786"/>
      <c r="AG8" s="1786"/>
      <c r="AH8" s="1786"/>
      <c r="AI8" s="1787"/>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CD8" s="320"/>
      <c r="CE8" s="320"/>
      <c r="CF8" s="320"/>
      <c r="CG8" s="320"/>
      <c r="CH8" s="320"/>
      <c r="CI8" s="320"/>
      <c r="CJ8" s="320"/>
      <c r="CK8" s="320"/>
      <c r="CL8" s="320"/>
      <c r="CM8" s="320"/>
      <c r="CN8" s="320"/>
      <c r="CO8" s="320"/>
      <c r="CP8" s="320"/>
      <c r="CQ8" s="320"/>
      <c r="CR8" s="320"/>
      <c r="CS8" s="320"/>
      <c r="CT8" s="320"/>
      <c r="CU8" s="320"/>
    </row>
    <row r="9" spans="1:99" ht="25" customHeight="1">
      <c r="A9" s="1788" t="s">
        <v>263</v>
      </c>
      <c r="B9" s="1777"/>
      <c r="C9" s="1777"/>
      <c r="D9" s="1777"/>
      <c r="E9" s="1777"/>
      <c r="F9" s="1777"/>
      <c r="G9" s="1777"/>
      <c r="H9" s="1777"/>
      <c r="I9" s="1778"/>
      <c r="J9" s="1792" t="s">
        <v>766</v>
      </c>
      <c r="K9" s="1777"/>
      <c r="L9" s="1777"/>
      <c r="M9" s="1777"/>
      <c r="N9" s="1688">
        <v>8</v>
      </c>
      <c r="O9" s="1688"/>
      <c r="P9" s="1777" t="s">
        <v>252</v>
      </c>
      <c r="Q9" s="1777"/>
      <c r="R9" s="1688">
        <v>9</v>
      </c>
      <c r="S9" s="1688"/>
      <c r="T9" s="1777" t="s">
        <v>264</v>
      </c>
      <c r="U9" s="1777"/>
      <c r="V9" s="1777" t="s">
        <v>265</v>
      </c>
      <c r="W9" s="1777"/>
      <c r="X9" s="1777"/>
      <c r="Y9" s="1777" t="s">
        <v>577</v>
      </c>
      <c r="Z9" s="1777"/>
      <c r="AA9" s="1777"/>
      <c r="AB9" s="1688">
        <v>7</v>
      </c>
      <c r="AC9" s="1688"/>
      <c r="AD9" s="1777" t="s">
        <v>252</v>
      </c>
      <c r="AE9" s="1777"/>
      <c r="AF9" s="1688">
        <v>11</v>
      </c>
      <c r="AG9" s="1688"/>
      <c r="AH9" s="1777" t="s">
        <v>253</v>
      </c>
      <c r="AI9" s="1789"/>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row>
    <row r="10" spans="1:99" ht="25" customHeight="1">
      <c r="A10" s="1788" t="s">
        <v>254</v>
      </c>
      <c r="B10" s="1777"/>
      <c r="C10" s="1777"/>
      <c r="D10" s="1777"/>
      <c r="E10" s="1777"/>
      <c r="F10" s="1777"/>
      <c r="G10" s="1777"/>
      <c r="H10" s="1777"/>
      <c r="I10" s="1778"/>
      <c r="J10" s="1678">
        <v>330000</v>
      </c>
      <c r="K10" s="1678"/>
      <c r="L10" s="1678"/>
      <c r="M10" s="1678"/>
      <c r="N10" s="1678"/>
      <c r="O10" s="1678"/>
      <c r="P10" s="1678"/>
      <c r="Q10" s="1678"/>
      <c r="R10" s="1678"/>
      <c r="S10" s="1678"/>
      <c r="T10" s="1678"/>
      <c r="U10" s="1678"/>
      <c r="V10" s="1678"/>
      <c r="W10" s="1678"/>
      <c r="X10" s="1790" t="s">
        <v>578</v>
      </c>
      <c r="Y10" s="1790"/>
      <c r="Z10" s="1790"/>
      <c r="AA10" s="1790"/>
      <c r="AB10" s="1790"/>
      <c r="AC10" s="1790"/>
      <c r="AD10" s="1790"/>
      <c r="AE10" s="1790"/>
      <c r="AF10" s="1790"/>
      <c r="AG10" s="1790"/>
      <c r="AH10" s="1790"/>
      <c r="AI10" s="1791"/>
    </row>
    <row r="11" spans="1:99" ht="40" customHeight="1">
      <c r="A11" s="1665" t="s">
        <v>385</v>
      </c>
      <c r="B11" s="1777"/>
      <c r="C11" s="1777"/>
      <c r="D11" s="1777"/>
      <c r="E11" s="1777"/>
      <c r="F11" s="1777"/>
      <c r="G11" s="1777"/>
      <c r="H11" s="1777"/>
      <c r="I11" s="1778"/>
      <c r="J11" s="1742" t="s">
        <v>998</v>
      </c>
      <c r="K11" s="1743"/>
      <c r="L11" s="1743"/>
      <c r="M11" s="1743"/>
      <c r="N11" s="1743"/>
      <c r="O11" s="1743"/>
      <c r="P11" s="1743"/>
      <c r="Q11" s="1743"/>
      <c r="R11" s="1743"/>
      <c r="S11" s="1743"/>
      <c r="T11" s="1743"/>
      <c r="U11" s="1743"/>
      <c r="V11" s="1743"/>
      <c r="W11" s="1743"/>
      <c r="X11" s="1743"/>
      <c r="Y11" s="1743"/>
      <c r="Z11" s="1743"/>
      <c r="AA11" s="1743"/>
      <c r="AB11" s="1743"/>
      <c r="AC11" s="1743"/>
      <c r="AD11" s="1743"/>
      <c r="AE11" s="1743"/>
      <c r="AF11" s="1743"/>
      <c r="AG11" s="1743"/>
      <c r="AH11" s="1743"/>
      <c r="AI11" s="1781"/>
      <c r="CC11" s="321"/>
    </row>
    <row r="12" spans="1:99" ht="40" customHeight="1">
      <c r="A12" s="1788" t="s">
        <v>373</v>
      </c>
      <c r="B12" s="1777"/>
      <c r="C12" s="1777"/>
      <c r="D12" s="1777"/>
      <c r="E12" s="1777"/>
      <c r="F12" s="1777"/>
      <c r="G12" s="1777"/>
      <c r="H12" s="1777"/>
      <c r="I12" s="1778"/>
      <c r="J12" s="1742" t="s">
        <v>999</v>
      </c>
      <c r="K12" s="1743"/>
      <c r="L12" s="1743"/>
      <c r="M12" s="1743"/>
      <c r="N12" s="1743"/>
      <c r="O12" s="1743"/>
      <c r="P12" s="1743"/>
      <c r="Q12" s="1743"/>
      <c r="R12" s="1743"/>
      <c r="S12" s="1743"/>
      <c r="T12" s="1743"/>
      <c r="U12" s="1743"/>
      <c r="V12" s="1743"/>
      <c r="W12" s="1743"/>
      <c r="X12" s="1743"/>
      <c r="Y12" s="1743"/>
      <c r="Z12" s="1743"/>
      <c r="AA12" s="1743"/>
      <c r="AB12" s="1743"/>
      <c r="AC12" s="1743"/>
      <c r="AD12" s="1743"/>
      <c r="AE12" s="1743"/>
      <c r="AF12" s="1743"/>
      <c r="AG12" s="1743"/>
      <c r="AH12" s="1743"/>
      <c r="AI12" s="1781"/>
    </row>
    <row r="13" spans="1:99" ht="40" customHeight="1">
      <c r="A13" s="1665" t="s">
        <v>386</v>
      </c>
      <c r="B13" s="1777"/>
      <c r="C13" s="1777"/>
      <c r="D13" s="1777"/>
      <c r="E13" s="1777"/>
      <c r="F13" s="1777"/>
      <c r="G13" s="1777"/>
      <c r="H13" s="1777"/>
      <c r="I13" s="1778"/>
      <c r="J13" s="1779" t="s">
        <v>1000</v>
      </c>
      <c r="K13" s="1780"/>
      <c r="L13" s="1780"/>
      <c r="M13" s="1743"/>
      <c r="N13" s="1743"/>
      <c r="O13" s="1743"/>
      <c r="P13" s="1743"/>
      <c r="Q13" s="1743"/>
      <c r="R13" s="1743"/>
      <c r="S13" s="1743"/>
      <c r="T13" s="1743"/>
      <c r="U13" s="1743"/>
      <c r="V13" s="1743"/>
      <c r="W13" s="1743"/>
      <c r="X13" s="1743"/>
      <c r="Y13" s="1743"/>
      <c r="Z13" s="1743"/>
      <c r="AA13" s="1743"/>
      <c r="AB13" s="1743"/>
      <c r="AC13" s="1743"/>
      <c r="AD13" s="1743"/>
      <c r="AE13" s="1743"/>
      <c r="AF13" s="1743"/>
      <c r="AG13" s="1743"/>
      <c r="AH13" s="1743"/>
      <c r="AI13" s="1781"/>
    </row>
    <row r="14" spans="1:99" ht="25" customHeight="1">
      <c r="A14" s="1835" t="s">
        <v>767</v>
      </c>
      <c r="B14" s="1836"/>
      <c r="C14" s="1836"/>
      <c r="D14" s="1836"/>
      <c r="E14" s="1836"/>
      <c r="F14" s="1836"/>
      <c r="G14" s="1836"/>
      <c r="H14" s="1836"/>
      <c r="I14" s="1836"/>
      <c r="J14" s="1832" t="s">
        <v>579</v>
      </c>
      <c r="K14" s="1833"/>
      <c r="L14" s="1834"/>
      <c r="M14" s="1839"/>
      <c r="N14" s="1839"/>
      <c r="O14" s="1839"/>
      <c r="P14" s="1839"/>
      <c r="Q14" s="1839"/>
      <c r="R14" s="1839"/>
      <c r="S14" s="1839"/>
      <c r="T14" s="1666" t="s">
        <v>580</v>
      </c>
      <c r="U14" s="1666"/>
      <c r="V14" s="1667"/>
      <c r="W14" s="1792" t="s">
        <v>581</v>
      </c>
      <c r="X14" s="1777"/>
      <c r="Y14" s="1778"/>
      <c r="Z14" s="1839"/>
      <c r="AA14" s="1839"/>
      <c r="AB14" s="1839"/>
      <c r="AC14" s="1839"/>
      <c r="AD14" s="1839"/>
      <c r="AE14" s="1839"/>
      <c r="AF14" s="1839"/>
      <c r="AG14" s="1667" t="s">
        <v>580</v>
      </c>
      <c r="AH14" s="1840"/>
      <c r="AI14" s="1841"/>
    </row>
    <row r="15" spans="1:99" ht="40" customHeight="1">
      <c r="A15" s="1837"/>
      <c r="B15" s="1838"/>
      <c r="C15" s="1838"/>
      <c r="D15" s="1838"/>
      <c r="E15" s="1838"/>
      <c r="F15" s="1838"/>
      <c r="G15" s="1838"/>
      <c r="H15" s="1838"/>
      <c r="I15" s="1838"/>
      <c r="J15" s="1842" t="s">
        <v>582</v>
      </c>
      <c r="K15" s="1843"/>
      <c r="L15" s="1844"/>
      <c r="M15" s="1845"/>
      <c r="N15" s="1845"/>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6"/>
    </row>
    <row r="16" spans="1:99" ht="25" customHeight="1">
      <c r="A16" s="1825" t="s">
        <v>583</v>
      </c>
      <c r="B16" s="1826"/>
      <c r="C16" s="1826"/>
      <c r="D16" s="1826"/>
      <c r="E16" s="1826"/>
      <c r="F16" s="1826"/>
      <c r="G16" s="1826"/>
      <c r="H16" s="1826"/>
      <c r="I16" s="1826"/>
      <c r="J16" s="1827"/>
      <c r="K16" s="1827"/>
      <c r="L16" s="1827"/>
      <c r="M16" s="1826"/>
      <c r="N16" s="1826"/>
      <c r="O16" s="1826"/>
      <c r="P16" s="1826"/>
      <c r="Q16" s="1826"/>
      <c r="R16" s="1826"/>
      <c r="S16" s="1826"/>
      <c r="T16" s="1826"/>
      <c r="U16" s="1826"/>
      <c r="V16" s="1826"/>
      <c r="W16" s="1826"/>
      <c r="X16" s="1826"/>
      <c r="Y16" s="1826"/>
      <c r="Z16" s="1826"/>
      <c r="AA16" s="1826"/>
      <c r="AB16" s="1826"/>
      <c r="AC16" s="1828"/>
      <c r="AD16" s="1829" t="s">
        <v>958</v>
      </c>
      <c r="AE16" s="1830"/>
      <c r="AF16" s="1830"/>
      <c r="AG16" s="1830"/>
      <c r="AH16" s="1830"/>
      <c r="AI16" s="1831"/>
    </row>
    <row r="17" spans="1:39" ht="12">
      <c r="A17" s="1943"/>
      <c r="B17" s="1943"/>
      <c r="C17" s="1943"/>
      <c r="D17" s="1943"/>
      <c r="E17" s="1943"/>
      <c r="F17" s="1943"/>
      <c r="G17" s="1943"/>
      <c r="H17" s="1943"/>
      <c r="I17" s="1943"/>
      <c r="J17" s="1943"/>
      <c r="K17" s="1943"/>
      <c r="L17" s="1943"/>
      <c r="M17" s="1943"/>
      <c r="N17" s="1943"/>
      <c r="O17" s="1943"/>
      <c r="P17" s="1943"/>
      <c r="Q17" s="1943"/>
      <c r="R17" s="1943"/>
      <c r="S17" s="1943"/>
      <c r="T17" s="1943"/>
      <c r="U17" s="1943"/>
      <c r="V17" s="1943"/>
      <c r="W17" s="1943"/>
      <c r="X17" s="1943"/>
      <c r="Y17" s="1943"/>
      <c r="Z17" s="1943"/>
      <c r="AA17" s="1943"/>
      <c r="AB17" s="1943"/>
      <c r="AC17" s="1943"/>
      <c r="AD17" s="1944"/>
      <c r="AE17" s="1944"/>
      <c r="AF17" s="1944"/>
      <c r="AG17" s="1944"/>
      <c r="AH17" s="1944"/>
      <c r="AI17" s="1944"/>
      <c r="AJ17" s="452"/>
      <c r="AK17" s="452"/>
      <c r="AL17" s="452"/>
      <c r="AM17" s="452"/>
    </row>
    <row r="18" spans="1:39" ht="25" customHeight="1">
      <c r="A18" s="1926" t="s">
        <v>572</v>
      </c>
      <c r="B18" s="1927"/>
      <c r="C18" s="1927"/>
      <c r="D18" s="1927"/>
      <c r="E18" s="1928"/>
      <c r="F18" s="1929" t="s">
        <v>778</v>
      </c>
      <c r="G18" s="1930"/>
      <c r="H18" s="1930"/>
      <c r="I18" s="1930"/>
      <c r="J18" s="1931" t="s">
        <v>590</v>
      </c>
      <c r="K18" s="1932"/>
      <c r="L18" s="1932"/>
      <c r="M18" s="1932"/>
      <c r="N18" s="1932"/>
      <c r="O18" s="1932"/>
      <c r="P18" s="1932"/>
      <c r="Q18" s="1932"/>
      <c r="R18" s="1932"/>
      <c r="S18" s="1932"/>
      <c r="T18" s="1933"/>
      <c r="U18" s="1934"/>
      <c r="V18" s="1934"/>
      <c r="W18" s="1934"/>
      <c r="X18" s="1934"/>
      <c r="Y18" s="1934"/>
      <c r="Z18" s="1934"/>
      <c r="AA18" s="1934"/>
      <c r="AB18" s="1934"/>
      <c r="AC18" s="1934"/>
      <c r="AD18" s="1934"/>
      <c r="AE18" s="1934"/>
      <c r="AF18" s="1934"/>
      <c r="AG18" s="1934"/>
      <c r="AH18" s="1934"/>
      <c r="AI18" s="1935"/>
    </row>
    <row r="19" spans="1:39" ht="25" customHeight="1">
      <c r="A19" s="1920" t="s">
        <v>383</v>
      </c>
      <c r="B19" s="1921"/>
      <c r="C19" s="1921"/>
      <c r="D19" s="1921"/>
      <c r="E19" s="1921"/>
      <c r="F19" s="1921"/>
      <c r="G19" s="1921"/>
      <c r="H19" s="1921"/>
      <c r="I19" s="1922"/>
      <c r="J19" s="1936"/>
      <c r="K19" s="1937"/>
      <c r="L19" s="1937"/>
      <c r="M19" s="1937"/>
      <c r="N19" s="1937"/>
      <c r="O19" s="1937"/>
      <c r="P19" s="1937"/>
      <c r="Q19" s="1937"/>
      <c r="R19" s="1937"/>
      <c r="S19" s="1937"/>
      <c r="T19" s="1938" t="s">
        <v>575</v>
      </c>
      <c r="U19" s="1939"/>
      <c r="V19" s="1939"/>
      <c r="W19" s="1939"/>
      <c r="X19" s="1939"/>
      <c r="Y19" s="1939"/>
      <c r="Z19" s="1939"/>
      <c r="AA19" s="1940"/>
      <c r="AB19" s="1941"/>
      <c r="AC19" s="1941"/>
      <c r="AD19" s="1941"/>
      <c r="AE19" s="1941"/>
      <c r="AF19" s="1941"/>
      <c r="AG19" s="1941"/>
      <c r="AH19" s="1941"/>
      <c r="AI19" s="1942"/>
    </row>
    <row r="20" spans="1:39" ht="25" customHeight="1">
      <c r="A20" s="1920" t="s">
        <v>281</v>
      </c>
      <c r="B20" s="1921"/>
      <c r="C20" s="1921"/>
      <c r="D20" s="1921"/>
      <c r="E20" s="1921"/>
      <c r="F20" s="1921"/>
      <c r="G20" s="1921"/>
      <c r="H20" s="1921"/>
      <c r="I20" s="1922"/>
      <c r="J20" s="1923"/>
      <c r="K20" s="1924"/>
      <c r="L20" s="1924"/>
      <c r="M20" s="1924"/>
      <c r="N20" s="1924"/>
      <c r="O20" s="1924"/>
      <c r="P20" s="1924"/>
      <c r="Q20" s="1924"/>
      <c r="R20" s="1924"/>
      <c r="S20" s="1924"/>
      <c r="T20" s="1924"/>
      <c r="U20" s="1924"/>
      <c r="V20" s="1924"/>
      <c r="W20" s="1924"/>
      <c r="X20" s="1924"/>
      <c r="Y20" s="1924"/>
      <c r="Z20" s="1924"/>
      <c r="AA20" s="1924"/>
      <c r="AB20" s="1924"/>
      <c r="AC20" s="1924"/>
      <c r="AD20" s="1924"/>
      <c r="AE20" s="1924"/>
      <c r="AF20" s="1924"/>
      <c r="AG20" s="1924"/>
      <c r="AH20" s="1924"/>
      <c r="AI20" s="1925"/>
    </row>
    <row r="21" spans="1:39" ht="25" customHeight="1">
      <c r="A21" s="1879" t="s">
        <v>249</v>
      </c>
      <c r="B21" s="1639"/>
      <c r="C21" s="1639"/>
      <c r="D21" s="1639"/>
      <c r="E21" s="1639"/>
      <c r="F21" s="1639"/>
      <c r="G21" s="1639"/>
      <c r="H21" s="1639"/>
      <c r="I21" s="1587"/>
      <c r="J21" s="1888"/>
      <c r="K21" s="1889"/>
      <c r="L21" s="1889"/>
      <c r="M21" s="1889"/>
      <c r="N21" s="1889"/>
      <c r="O21" s="1889"/>
      <c r="P21" s="1889"/>
      <c r="Q21" s="1889"/>
      <c r="R21" s="1889"/>
      <c r="S21" s="1889"/>
      <c r="T21" s="1890" t="s">
        <v>576</v>
      </c>
      <c r="U21" s="1891"/>
      <c r="V21" s="1891"/>
      <c r="W21" s="1891"/>
      <c r="X21" s="1891"/>
      <c r="Y21" s="1891"/>
      <c r="Z21" s="1891"/>
      <c r="AA21" s="1892"/>
      <c r="AB21" s="1877"/>
      <c r="AC21" s="1877"/>
      <c r="AD21" s="1877"/>
      <c r="AE21" s="1877"/>
      <c r="AF21" s="1877"/>
      <c r="AG21" s="1877"/>
      <c r="AH21" s="1877"/>
      <c r="AI21" s="1893"/>
    </row>
    <row r="22" spans="1:39" ht="40" customHeight="1">
      <c r="A22" s="1882" t="s">
        <v>384</v>
      </c>
      <c r="B22" s="1883"/>
      <c r="C22" s="1883"/>
      <c r="D22" s="1883"/>
      <c r="E22" s="1883"/>
      <c r="F22" s="1883"/>
      <c r="G22" s="1883"/>
      <c r="H22" s="1883"/>
      <c r="I22" s="1884"/>
      <c r="J22" s="1885"/>
      <c r="K22" s="1886"/>
      <c r="L22" s="1886"/>
      <c r="M22" s="1886"/>
      <c r="N22" s="1886"/>
      <c r="O22" s="1886"/>
      <c r="P22" s="1886"/>
      <c r="Q22" s="1886"/>
      <c r="R22" s="1886"/>
      <c r="S22" s="1886"/>
      <c r="T22" s="1886"/>
      <c r="U22" s="1886"/>
      <c r="V22" s="1886"/>
      <c r="W22" s="1886"/>
      <c r="X22" s="1886"/>
      <c r="Y22" s="1886"/>
      <c r="Z22" s="1886"/>
      <c r="AA22" s="1886"/>
      <c r="AB22" s="1886"/>
      <c r="AC22" s="1886"/>
      <c r="AD22" s="1886"/>
      <c r="AE22" s="1886"/>
      <c r="AF22" s="1886"/>
      <c r="AG22" s="1886"/>
      <c r="AH22" s="1886"/>
      <c r="AI22" s="1887"/>
    </row>
    <row r="23" spans="1:39" ht="25" customHeight="1">
      <c r="A23" s="1879" t="s">
        <v>263</v>
      </c>
      <c r="B23" s="1639"/>
      <c r="C23" s="1639"/>
      <c r="D23" s="1639"/>
      <c r="E23" s="1639"/>
      <c r="F23" s="1639"/>
      <c r="G23" s="1639"/>
      <c r="H23" s="1639"/>
      <c r="I23" s="1587"/>
      <c r="J23" s="1586" t="s">
        <v>766</v>
      </c>
      <c r="K23" s="1639"/>
      <c r="L23" s="1639"/>
      <c r="M23" s="1639"/>
      <c r="N23" s="1877"/>
      <c r="O23" s="1877"/>
      <c r="P23" s="1639" t="s">
        <v>252</v>
      </c>
      <c r="Q23" s="1639"/>
      <c r="R23" s="1877"/>
      <c r="S23" s="1877"/>
      <c r="T23" s="1639" t="s">
        <v>264</v>
      </c>
      <c r="U23" s="1639"/>
      <c r="V23" s="1639" t="s">
        <v>265</v>
      </c>
      <c r="W23" s="1639"/>
      <c r="X23" s="1639"/>
      <c r="Y23" s="1639" t="s">
        <v>577</v>
      </c>
      <c r="Z23" s="1639"/>
      <c r="AA23" s="1639"/>
      <c r="AB23" s="1877"/>
      <c r="AC23" s="1877"/>
      <c r="AD23" s="1639" t="s">
        <v>252</v>
      </c>
      <c r="AE23" s="1639"/>
      <c r="AF23" s="1877"/>
      <c r="AG23" s="1877"/>
      <c r="AH23" s="1639" t="s">
        <v>253</v>
      </c>
      <c r="AI23" s="1878"/>
    </row>
    <row r="24" spans="1:39" ht="25" customHeight="1">
      <c r="A24" s="1879" t="s">
        <v>254</v>
      </c>
      <c r="B24" s="1639"/>
      <c r="C24" s="1639"/>
      <c r="D24" s="1639"/>
      <c r="E24" s="1639"/>
      <c r="F24" s="1639"/>
      <c r="G24" s="1639"/>
      <c r="H24" s="1639"/>
      <c r="I24" s="1587"/>
      <c r="J24" s="1664"/>
      <c r="K24" s="1664"/>
      <c r="L24" s="1664"/>
      <c r="M24" s="1664"/>
      <c r="N24" s="1664"/>
      <c r="O24" s="1664"/>
      <c r="P24" s="1664"/>
      <c r="Q24" s="1664"/>
      <c r="R24" s="1664"/>
      <c r="S24" s="1664"/>
      <c r="T24" s="1664"/>
      <c r="U24" s="1664"/>
      <c r="V24" s="1664"/>
      <c r="W24" s="1664"/>
      <c r="X24" s="1880" t="s">
        <v>578</v>
      </c>
      <c r="Y24" s="1880"/>
      <c r="Z24" s="1880"/>
      <c r="AA24" s="1880"/>
      <c r="AB24" s="1880"/>
      <c r="AC24" s="1880"/>
      <c r="AD24" s="1880"/>
      <c r="AE24" s="1880"/>
      <c r="AF24" s="1880"/>
      <c r="AG24" s="1880"/>
      <c r="AH24" s="1880"/>
      <c r="AI24" s="1881"/>
    </row>
    <row r="25" spans="1:39" ht="40" customHeight="1">
      <c r="A25" s="1638" t="s">
        <v>385</v>
      </c>
      <c r="B25" s="1639"/>
      <c r="C25" s="1639"/>
      <c r="D25" s="1639"/>
      <c r="E25" s="1639"/>
      <c r="F25" s="1639"/>
      <c r="G25" s="1639"/>
      <c r="H25" s="1639"/>
      <c r="I25" s="1587"/>
      <c r="J25" s="1874"/>
      <c r="K25" s="1857"/>
      <c r="L25" s="1857"/>
      <c r="M25" s="1857"/>
      <c r="N25" s="1857"/>
      <c r="O25" s="1857"/>
      <c r="P25" s="1857"/>
      <c r="Q25" s="1857"/>
      <c r="R25" s="1857"/>
      <c r="S25" s="1857"/>
      <c r="T25" s="1857"/>
      <c r="U25" s="1857"/>
      <c r="V25" s="1857"/>
      <c r="W25" s="1857"/>
      <c r="X25" s="1857"/>
      <c r="Y25" s="1857"/>
      <c r="Z25" s="1857"/>
      <c r="AA25" s="1857"/>
      <c r="AB25" s="1857"/>
      <c r="AC25" s="1857"/>
      <c r="AD25" s="1857"/>
      <c r="AE25" s="1857"/>
      <c r="AF25" s="1857"/>
      <c r="AG25" s="1857"/>
      <c r="AH25" s="1857"/>
      <c r="AI25" s="1858"/>
    </row>
    <row r="26" spans="1:39" ht="40" customHeight="1">
      <c r="A26" s="1879" t="s">
        <v>373</v>
      </c>
      <c r="B26" s="1639"/>
      <c r="C26" s="1639"/>
      <c r="D26" s="1639"/>
      <c r="E26" s="1639"/>
      <c r="F26" s="1639"/>
      <c r="G26" s="1639"/>
      <c r="H26" s="1639"/>
      <c r="I26" s="1587"/>
      <c r="J26" s="1874"/>
      <c r="K26" s="1857"/>
      <c r="L26" s="1857"/>
      <c r="M26" s="1857"/>
      <c r="N26" s="1857"/>
      <c r="O26" s="1857"/>
      <c r="P26" s="1857"/>
      <c r="Q26" s="1857"/>
      <c r="R26" s="1857"/>
      <c r="S26" s="1857"/>
      <c r="T26" s="1857"/>
      <c r="U26" s="1857"/>
      <c r="V26" s="1857"/>
      <c r="W26" s="1857"/>
      <c r="X26" s="1857"/>
      <c r="Y26" s="1857"/>
      <c r="Z26" s="1857"/>
      <c r="AA26" s="1857"/>
      <c r="AB26" s="1857"/>
      <c r="AC26" s="1857"/>
      <c r="AD26" s="1857"/>
      <c r="AE26" s="1857"/>
      <c r="AF26" s="1857"/>
      <c r="AG26" s="1857"/>
      <c r="AH26" s="1857"/>
      <c r="AI26" s="1858"/>
    </row>
    <row r="27" spans="1:39" ht="40" customHeight="1">
      <c r="A27" s="1638" t="s">
        <v>386</v>
      </c>
      <c r="B27" s="1639"/>
      <c r="C27" s="1639"/>
      <c r="D27" s="1639"/>
      <c r="E27" s="1639"/>
      <c r="F27" s="1639"/>
      <c r="G27" s="1639"/>
      <c r="H27" s="1639"/>
      <c r="I27" s="1587"/>
      <c r="J27" s="1875"/>
      <c r="K27" s="1876"/>
      <c r="L27" s="1876"/>
      <c r="M27" s="1857"/>
      <c r="N27" s="1857"/>
      <c r="O27" s="1857"/>
      <c r="P27" s="1857"/>
      <c r="Q27" s="1857"/>
      <c r="R27" s="1857"/>
      <c r="S27" s="1857"/>
      <c r="T27" s="1857"/>
      <c r="U27" s="1857"/>
      <c r="V27" s="1857"/>
      <c r="W27" s="1857"/>
      <c r="X27" s="1857"/>
      <c r="Y27" s="1857"/>
      <c r="Z27" s="1857"/>
      <c r="AA27" s="1857"/>
      <c r="AB27" s="1857"/>
      <c r="AC27" s="1857"/>
      <c r="AD27" s="1857"/>
      <c r="AE27" s="1857"/>
      <c r="AF27" s="1857"/>
      <c r="AG27" s="1857"/>
      <c r="AH27" s="1857"/>
      <c r="AI27" s="1858"/>
    </row>
    <row r="28" spans="1:39" ht="25" customHeight="1">
      <c r="A28" s="1866" t="s">
        <v>767</v>
      </c>
      <c r="B28" s="1867"/>
      <c r="C28" s="1867"/>
      <c r="D28" s="1867"/>
      <c r="E28" s="1867"/>
      <c r="F28" s="1867"/>
      <c r="G28" s="1867"/>
      <c r="H28" s="1867"/>
      <c r="I28" s="1867"/>
      <c r="J28" s="1870" t="s">
        <v>579</v>
      </c>
      <c r="K28" s="1871"/>
      <c r="L28" s="1872"/>
      <c r="M28" s="1839"/>
      <c r="N28" s="1839"/>
      <c r="O28" s="1839"/>
      <c r="P28" s="1839"/>
      <c r="Q28" s="1839"/>
      <c r="R28" s="1839"/>
      <c r="S28" s="1839"/>
      <c r="T28" s="1873" t="s">
        <v>580</v>
      </c>
      <c r="U28" s="1873"/>
      <c r="V28" s="1851"/>
      <c r="W28" s="1586" t="s">
        <v>581</v>
      </c>
      <c r="X28" s="1639"/>
      <c r="Y28" s="1587"/>
      <c r="Z28" s="1839"/>
      <c r="AA28" s="1839"/>
      <c r="AB28" s="1839"/>
      <c r="AC28" s="1839"/>
      <c r="AD28" s="1839"/>
      <c r="AE28" s="1839"/>
      <c r="AF28" s="1839"/>
      <c r="AG28" s="1851" t="s">
        <v>580</v>
      </c>
      <c r="AH28" s="1852"/>
      <c r="AI28" s="1853"/>
    </row>
    <row r="29" spans="1:39" ht="40" customHeight="1">
      <c r="A29" s="1868"/>
      <c r="B29" s="1869"/>
      <c r="C29" s="1869"/>
      <c r="D29" s="1869"/>
      <c r="E29" s="1869"/>
      <c r="F29" s="1869"/>
      <c r="G29" s="1869"/>
      <c r="H29" s="1869"/>
      <c r="I29" s="1869"/>
      <c r="J29" s="1854" t="s">
        <v>582</v>
      </c>
      <c r="K29" s="1855"/>
      <c r="L29" s="1856"/>
      <c r="M29" s="1857"/>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8"/>
    </row>
    <row r="30" spans="1:39" ht="25" customHeight="1">
      <c r="A30" s="1859" t="s">
        <v>583</v>
      </c>
      <c r="B30" s="1860"/>
      <c r="C30" s="1860"/>
      <c r="D30" s="1860"/>
      <c r="E30" s="1860"/>
      <c r="F30" s="1860"/>
      <c r="G30" s="1860"/>
      <c r="H30" s="1860"/>
      <c r="I30" s="1860"/>
      <c r="J30" s="1861"/>
      <c r="K30" s="1861"/>
      <c r="L30" s="1861"/>
      <c r="M30" s="1860"/>
      <c r="N30" s="1860"/>
      <c r="O30" s="1860"/>
      <c r="P30" s="1860"/>
      <c r="Q30" s="1860"/>
      <c r="R30" s="1860"/>
      <c r="S30" s="1860"/>
      <c r="T30" s="1860"/>
      <c r="U30" s="1860"/>
      <c r="V30" s="1860"/>
      <c r="W30" s="1860"/>
      <c r="X30" s="1860"/>
      <c r="Y30" s="1860"/>
      <c r="Z30" s="1860"/>
      <c r="AA30" s="1860"/>
      <c r="AB30" s="1860"/>
      <c r="AC30" s="1862"/>
      <c r="AD30" s="1863" t="s">
        <v>119</v>
      </c>
      <c r="AE30" s="1864"/>
      <c r="AF30" s="1864"/>
      <c r="AG30" s="1864"/>
      <c r="AH30" s="1864"/>
      <c r="AI30" s="1865"/>
    </row>
    <row r="33" spans="2:2" ht="12">
      <c r="B33" s="145"/>
    </row>
  </sheetData>
  <sheetProtection algorithmName="SHA-512" hashValue="8e8Xb6vtMN/Gm95qEDTQSfThJycQ1DgGGXpE/HxecoOogyq0l3Yzq59LGgflkM6Y1Axlq89javUzy6gFiX6u+Q==" saltValue="SLk2+7PUFsAUDueR+oNjtA==" spinCount="100000" sheet="1" objects="1" scenarios="1" selectLockedCells="1" selectUnlockedCells="1"/>
  <mergeCells count="99">
    <mergeCell ref="A3:AI3"/>
    <mergeCell ref="A4:E4"/>
    <mergeCell ref="F4:I4"/>
    <mergeCell ref="J4:S4"/>
    <mergeCell ref="T4:AI4"/>
    <mergeCell ref="A5:I5"/>
    <mergeCell ref="J5:S5"/>
    <mergeCell ref="T5:AA5"/>
    <mergeCell ref="AB5:AI5"/>
    <mergeCell ref="A6:I6"/>
    <mergeCell ref="J6:AI6"/>
    <mergeCell ref="A7:I7"/>
    <mergeCell ref="J7:S7"/>
    <mergeCell ref="T7:AA7"/>
    <mergeCell ref="AB7:AI7"/>
    <mergeCell ref="A8:I8"/>
    <mergeCell ref="J8:AI8"/>
    <mergeCell ref="AF9:AG9"/>
    <mergeCell ref="AH9:AI9"/>
    <mergeCell ref="A10:I10"/>
    <mergeCell ref="J10:W10"/>
    <mergeCell ref="X10:AI10"/>
    <mergeCell ref="T9:U9"/>
    <mergeCell ref="V9:X9"/>
    <mergeCell ref="Y9:AA9"/>
    <mergeCell ref="AB9:AC9"/>
    <mergeCell ref="AD9:AE9"/>
    <mergeCell ref="A9:I9"/>
    <mergeCell ref="J9:M9"/>
    <mergeCell ref="N9:O9"/>
    <mergeCell ref="P9:Q9"/>
    <mergeCell ref="R9:S9"/>
    <mergeCell ref="A11:I11"/>
    <mergeCell ref="J11:AI11"/>
    <mergeCell ref="A12:I12"/>
    <mergeCell ref="J12:AI12"/>
    <mergeCell ref="A13:I13"/>
    <mergeCell ref="J13:AI13"/>
    <mergeCell ref="A17:AC17"/>
    <mergeCell ref="AD17:AI17"/>
    <mergeCell ref="A14:I15"/>
    <mergeCell ref="J14:L14"/>
    <mergeCell ref="M14:S14"/>
    <mergeCell ref="T14:V14"/>
    <mergeCell ref="W14:Y14"/>
    <mergeCell ref="Z14:AF14"/>
    <mergeCell ref="AG14:AI14"/>
    <mergeCell ref="J15:L15"/>
    <mergeCell ref="M15:AI15"/>
    <mergeCell ref="A16:AC16"/>
    <mergeCell ref="AD16:AI16"/>
    <mergeCell ref="A18:E18"/>
    <mergeCell ref="F18:I18"/>
    <mergeCell ref="J18:S18"/>
    <mergeCell ref="T18:AI18"/>
    <mergeCell ref="A19:I19"/>
    <mergeCell ref="J19:S19"/>
    <mergeCell ref="T19:AA19"/>
    <mergeCell ref="AB19:AI19"/>
    <mergeCell ref="A20:I20"/>
    <mergeCell ref="J20:AI20"/>
    <mergeCell ref="A21:I21"/>
    <mergeCell ref="J21:S21"/>
    <mergeCell ref="T21:AA21"/>
    <mergeCell ref="AB21:AI21"/>
    <mergeCell ref="A22:I22"/>
    <mergeCell ref="J22:AI22"/>
    <mergeCell ref="A23:I23"/>
    <mergeCell ref="J23:M23"/>
    <mergeCell ref="N23:O23"/>
    <mergeCell ref="P23:Q23"/>
    <mergeCell ref="R23:S23"/>
    <mergeCell ref="T23:U23"/>
    <mergeCell ref="V23:X23"/>
    <mergeCell ref="Y23:AA23"/>
    <mergeCell ref="AB23:AC23"/>
    <mergeCell ref="AD23:AE23"/>
    <mergeCell ref="AH23:AI23"/>
    <mergeCell ref="A24:I24"/>
    <mergeCell ref="J24:W24"/>
    <mergeCell ref="X24:AI24"/>
    <mergeCell ref="AF23:AG23"/>
    <mergeCell ref="J29:L29"/>
    <mergeCell ref="M29:AI29"/>
    <mergeCell ref="A25:I25"/>
    <mergeCell ref="J25:AI25"/>
    <mergeCell ref="A26:I26"/>
    <mergeCell ref="J26:AI26"/>
    <mergeCell ref="A27:I27"/>
    <mergeCell ref="J27:AI27"/>
    <mergeCell ref="A30:AC30"/>
    <mergeCell ref="AD30:AI30"/>
    <mergeCell ref="Z28:AF28"/>
    <mergeCell ref="A28:I29"/>
    <mergeCell ref="J28:L28"/>
    <mergeCell ref="M28:S28"/>
    <mergeCell ref="T28:V28"/>
    <mergeCell ref="W28:Y28"/>
    <mergeCell ref="AG28:AI28"/>
  </mergeCells>
  <phoneticPr fontId="2"/>
  <dataValidations count="8">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23:O23 AF23:AG23 AB23:AC23 R23:S23 N9:O9 AF9:AG9 AB9:AC9 R9:S9" xr:uid="{00000000-0002-0000-1800-000000000000}"/>
    <dataValidation type="custom" imeMode="disabled" allowBlank="1" showInputMessage="1" showErrorMessage="1" sqref="M28:S28 Z28:AF28 M14:S14 Z14:AF14" xr:uid="{00000000-0002-0000-1800-000001000000}">
      <formula1>LENB(M14)=LEN(M14)</formula1>
    </dataValidation>
    <dataValidation type="list" allowBlank="1" showErrorMessage="1" prompt="_x000a_" sqref="AD30:AI30 AD16:AI16" xr:uid="{00000000-0002-0000-1800-000002000000}">
      <formula1>"選択してください,関連あり,関連なし"</formula1>
    </dataValidation>
    <dataValidation allowBlank="1" showErrorMessage="1" sqref="J25:AI26 J11:AI12" xr:uid="{00000000-0002-0000-1800-000003000000}"/>
    <dataValidation allowBlank="1" showErrorMessage="1" prompt="_x000a_" sqref="AG28:AI28 J28:J29 AG14:AI14 J14:J15" xr:uid="{00000000-0002-0000-1800-000004000000}"/>
    <dataValidation imeMode="halfAlpha" allowBlank="1" showInputMessage="1" showErrorMessage="1" sqref="AB19 AB5" xr:uid="{00000000-0002-0000-1800-000005000000}"/>
    <dataValidation allowBlank="1" showInputMessage="1" showErrorMessage="1" prompt="前ページの「(５)専門家指導費」の「経費番号」（専-1、専-2）を記入してください。" sqref="F18:I18 F4:I4" xr:uid="{00000000-0002-0000-1800-000006000000}"/>
    <dataValidation type="custom" imeMode="halfAlpha" allowBlank="1" showInputMessage="1" showErrorMessage="1" prompt="「(５)専門家指導費」の「助成事業に要する経費（税込）」の金額を記入してください。" sqref="J24:W24 J10:W10" xr:uid="{00000000-0002-0000-1800-000007000000}">
      <formula1>LENB(J10)=LEN(J10)</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pageSetUpPr fitToPage="1"/>
  </sheetPr>
  <dimension ref="A1:AB48"/>
  <sheetViews>
    <sheetView showGridLines="0" view="pageBreakPreview" topLeftCell="A2" zoomScale="80" zoomScaleNormal="100" zoomScaleSheetLayoutView="80" workbookViewId="0">
      <selection activeCell="BK20" sqref="A1:XFD1048576"/>
    </sheetView>
  </sheetViews>
  <sheetFormatPr defaultColWidth="1.9140625" defaultRowHeight="13"/>
  <cols>
    <col min="1" max="1" width="6.33203125" style="63" customWidth="1"/>
    <col min="2" max="2" width="11.83203125" style="63" customWidth="1"/>
    <col min="3" max="4" width="16" style="63" customWidth="1"/>
    <col min="5" max="5" width="20.58203125" style="63" customWidth="1"/>
    <col min="6" max="6" width="30.58203125" style="63" customWidth="1"/>
    <col min="7" max="8" width="10.58203125" style="63" customWidth="1"/>
    <col min="9" max="10" width="10.5" style="63" customWidth="1"/>
    <col min="11" max="11" width="3" style="232" customWidth="1"/>
    <col min="12" max="13" width="2.25" style="63" customWidth="1"/>
    <col min="14" max="15" width="24.6640625" style="63" bestFit="1" customWidth="1"/>
    <col min="16" max="16" width="5.75" style="63" customWidth="1"/>
    <col min="17" max="224" width="2.25" style="63" customWidth="1"/>
    <col min="225" max="16384" width="1.9140625" style="63"/>
  </cols>
  <sheetData>
    <row r="1" spans="1:28" s="240" customFormat="1" ht="25" customHeight="1">
      <c r="A1" s="270"/>
      <c r="B1" s="235"/>
      <c r="C1" s="235"/>
      <c r="D1" s="235"/>
      <c r="E1" s="235"/>
      <c r="F1" s="235"/>
      <c r="G1" s="235"/>
      <c r="H1" s="235"/>
      <c r="I1" s="235"/>
      <c r="J1" s="231" t="s">
        <v>543</v>
      </c>
      <c r="K1" s="354"/>
      <c r="L1" s="296"/>
      <c r="M1" s="296"/>
      <c r="N1" s="235"/>
      <c r="O1" s="235"/>
      <c r="P1" s="235"/>
      <c r="Q1" s="235"/>
      <c r="R1" s="235"/>
      <c r="S1" s="235"/>
      <c r="T1" s="235"/>
      <c r="U1" s="235"/>
      <c r="V1" s="245"/>
      <c r="W1" s="245"/>
      <c r="X1" s="245"/>
      <c r="Y1" s="245"/>
      <c r="Z1" s="245"/>
      <c r="AA1" s="245"/>
      <c r="AB1" s="245"/>
    </row>
    <row r="2" spans="1:28" ht="25" customHeight="1">
      <c r="A2" s="244" t="s">
        <v>591</v>
      </c>
      <c r="B2" s="459"/>
      <c r="C2" s="459"/>
      <c r="D2" s="459"/>
      <c r="E2" s="459"/>
      <c r="F2" s="459"/>
      <c r="G2" s="459"/>
      <c r="H2" s="459"/>
      <c r="I2" s="459"/>
      <c r="J2" s="249"/>
    </row>
    <row r="3" spans="1:28" ht="13" customHeight="1">
      <c r="A3" s="1949" t="s">
        <v>592</v>
      </c>
      <c r="B3" s="1949"/>
      <c r="C3" s="1949"/>
      <c r="D3" s="1949"/>
      <c r="E3" s="1949"/>
      <c r="F3" s="1949"/>
      <c r="G3" s="1949"/>
      <c r="H3" s="1949"/>
      <c r="I3" s="303"/>
      <c r="J3" s="303"/>
    </row>
    <row r="4" spans="1:28" ht="13" customHeight="1">
      <c r="A4" s="355" t="s">
        <v>593</v>
      </c>
      <c r="B4" s="356"/>
      <c r="C4" s="356"/>
      <c r="D4" s="356"/>
      <c r="E4" s="356"/>
      <c r="F4" s="356"/>
      <c r="G4" s="356"/>
      <c r="H4" s="356"/>
      <c r="I4" s="356"/>
      <c r="J4" s="357" t="s">
        <v>214</v>
      </c>
    </row>
    <row r="5" spans="1:28" ht="36">
      <c r="A5" s="358" t="s">
        <v>594</v>
      </c>
      <c r="B5" s="359" t="s">
        <v>274</v>
      </c>
      <c r="C5" s="359" t="s">
        <v>275</v>
      </c>
      <c r="D5" s="359" t="s">
        <v>595</v>
      </c>
      <c r="E5" s="359" t="s">
        <v>596</v>
      </c>
      <c r="F5" s="359" t="s">
        <v>276</v>
      </c>
      <c r="G5" s="359" t="s">
        <v>277</v>
      </c>
      <c r="H5" s="359" t="s">
        <v>597</v>
      </c>
      <c r="I5" s="318" t="s">
        <v>278</v>
      </c>
      <c r="J5" s="322" t="s">
        <v>279</v>
      </c>
      <c r="K5" s="360" t="s">
        <v>598</v>
      </c>
      <c r="L5" s="1577"/>
      <c r="M5" s="1577"/>
      <c r="N5" s="1577"/>
      <c r="O5" s="1577"/>
      <c r="P5" s="1577"/>
    </row>
    <row r="6" spans="1:28" ht="35" customHeight="1">
      <c r="A6" s="361">
        <f t="shared" ref="A6:A20" si="0">ROW()-5</f>
        <v>1</v>
      </c>
      <c r="B6" s="620" t="s">
        <v>1001</v>
      </c>
      <c r="C6" s="621" t="s">
        <v>1002</v>
      </c>
      <c r="D6" s="621" t="s">
        <v>1003</v>
      </c>
      <c r="E6" s="621" t="s">
        <v>1004</v>
      </c>
      <c r="F6" s="622" t="s">
        <v>1005</v>
      </c>
      <c r="G6" s="623">
        <v>360</v>
      </c>
      <c r="H6" s="598">
        <v>3660</v>
      </c>
      <c r="I6" s="363">
        <v>1386000</v>
      </c>
      <c r="J6" s="364">
        <v>1386000</v>
      </c>
      <c r="K6" s="365" t="str">
        <f t="shared" ref="K6:K20" si="1">IF(OR(
      AND(B6="",C6="",D6="",E6="",F6="",G6="",H6=""),
      AND(B6&lt;&gt;"",C6&lt;&gt;"",D6&lt;&gt;"",E6&lt;&gt;"",F6&lt;&gt;"",G6&lt;&gt;"",H6&lt;&gt;"")),
   "", "←全ての項目を入力してください。")</f>
        <v/>
      </c>
    </row>
    <row r="7" spans="1:28" ht="35" customHeight="1">
      <c r="A7" s="361">
        <f t="shared" si="0"/>
        <v>2</v>
      </c>
      <c r="B7" s="620" t="s">
        <v>990</v>
      </c>
      <c r="C7" s="621" t="s">
        <v>1002</v>
      </c>
      <c r="D7" s="621" t="s">
        <v>1006</v>
      </c>
      <c r="E7" s="621" t="s">
        <v>1007</v>
      </c>
      <c r="F7" s="622" t="s">
        <v>1008</v>
      </c>
      <c r="G7" s="623">
        <v>480</v>
      </c>
      <c r="H7" s="598">
        <v>3410</v>
      </c>
      <c r="I7" s="363">
        <v>1492800</v>
      </c>
      <c r="J7" s="364">
        <v>1492800</v>
      </c>
      <c r="K7" s="365" t="str">
        <f t="shared" si="1"/>
        <v/>
      </c>
    </row>
    <row r="8" spans="1:28" ht="35" customHeight="1">
      <c r="A8" s="361">
        <f t="shared" si="0"/>
        <v>3</v>
      </c>
      <c r="B8" s="620" t="s">
        <v>1009</v>
      </c>
      <c r="C8" s="621" t="s">
        <v>1002</v>
      </c>
      <c r="D8" s="621" t="s">
        <v>1006</v>
      </c>
      <c r="E8" s="621" t="s">
        <v>1010</v>
      </c>
      <c r="F8" s="622" t="s">
        <v>1011</v>
      </c>
      <c r="G8" s="623">
        <v>480</v>
      </c>
      <c r="H8" s="598">
        <v>2490</v>
      </c>
      <c r="I8" s="363">
        <v>1176000</v>
      </c>
      <c r="J8" s="364">
        <v>1176000</v>
      </c>
      <c r="K8" s="365" t="str">
        <f t="shared" si="1"/>
        <v/>
      </c>
    </row>
    <row r="9" spans="1:28" ht="35" customHeight="1">
      <c r="A9" s="361">
        <f t="shared" si="0"/>
        <v>4</v>
      </c>
      <c r="B9" s="624"/>
      <c r="C9" s="625"/>
      <c r="D9" s="625"/>
      <c r="E9" s="625"/>
      <c r="F9" s="626"/>
      <c r="G9" s="374"/>
      <c r="H9" s="68"/>
      <c r="I9" s="363">
        <v>0</v>
      </c>
      <c r="J9" s="364">
        <v>0</v>
      </c>
      <c r="K9" s="365" t="str">
        <f t="shared" si="1"/>
        <v/>
      </c>
    </row>
    <row r="10" spans="1:28" ht="35" customHeight="1">
      <c r="A10" s="361">
        <f t="shared" si="0"/>
        <v>5</v>
      </c>
      <c r="B10" s="624"/>
      <c r="C10" s="625"/>
      <c r="D10" s="625"/>
      <c r="E10" s="625"/>
      <c r="F10" s="626"/>
      <c r="G10" s="374"/>
      <c r="H10" s="68"/>
      <c r="I10" s="363">
        <v>0</v>
      </c>
      <c r="J10" s="364">
        <v>0</v>
      </c>
      <c r="K10" s="365" t="str">
        <f t="shared" si="1"/>
        <v/>
      </c>
      <c r="M10" s="457"/>
    </row>
    <row r="11" spans="1:28" ht="35" customHeight="1">
      <c r="A11" s="361">
        <f t="shared" si="0"/>
        <v>6</v>
      </c>
      <c r="B11" s="624"/>
      <c r="C11" s="625"/>
      <c r="D11" s="625"/>
      <c r="E11" s="625"/>
      <c r="F11" s="626"/>
      <c r="G11" s="374"/>
      <c r="H11" s="68"/>
      <c r="I11" s="363">
        <v>0</v>
      </c>
      <c r="J11" s="364">
        <v>0</v>
      </c>
      <c r="K11" s="365" t="str">
        <f t="shared" si="1"/>
        <v/>
      </c>
    </row>
    <row r="12" spans="1:28" ht="35" customHeight="1">
      <c r="A12" s="361">
        <f t="shared" si="0"/>
        <v>7</v>
      </c>
      <c r="B12" s="624"/>
      <c r="C12" s="625"/>
      <c r="D12" s="625"/>
      <c r="E12" s="625"/>
      <c r="F12" s="626"/>
      <c r="G12" s="374"/>
      <c r="H12" s="68"/>
      <c r="I12" s="363">
        <v>0</v>
      </c>
      <c r="J12" s="364">
        <v>0</v>
      </c>
      <c r="K12" s="365" t="str">
        <f t="shared" si="1"/>
        <v/>
      </c>
    </row>
    <row r="13" spans="1:28" ht="35" customHeight="1">
      <c r="A13" s="361">
        <f t="shared" si="0"/>
        <v>8</v>
      </c>
      <c r="B13" s="373"/>
      <c r="C13" s="66"/>
      <c r="D13" s="66"/>
      <c r="E13" s="66"/>
      <c r="F13" s="67"/>
      <c r="G13" s="374"/>
      <c r="H13" s="68"/>
      <c r="I13" s="363">
        <v>0</v>
      </c>
      <c r="J13" s="364">
        <v>0</v>
      </c>
      <c r="K13" s="365" t="str">
        <f t="shared" si="1"/>
        <v/>
      </c>
    </row>
    <row r="14" spans="1:28" ht="35" customHeight="1">
      <c r="A14" s="361">
        <f t="shared" si="0"/>
        <v>9</v>
      </c>
      <c r="B14" s="373"/>
      <c r="C14" s="66"/>
      <c r="D14" s="66"/>
      <c r="E14" s="66"/>
      <c r="F14" s="67"/>
      <c r="G14" s="374"/>
      <c r="H14" s="68"/>
      <c r="I14" s="363">
        <v>0</v>
      </c>
      <c r="J14" s="364">
        <v>0</v>
      </c>
      <c r="K14" s="365" t="str">
        <f t="shared" si="1"/>
        <v/>
      </c>
    </row>
    <row r="15" spans="1:28" ht="35" customHeight="1">
      <c r="A15" s="361">
        <f t="shared" si="0"/>
        <v>10</v>
      </c>
      <c r="B15" s="373"/>
      <c r="C15" s="66"/>
      <c r="D15" s="66"/>
      <c r="E15" s="66"/>
      <c r="F15" s="67"/>
      <c r="G15" s="374"/>
      <c r="H15" s="68"/>
      <c r="I15" s="363">
        <v>0</v>
      </c>
      <c r="J15" s="364">
        <v>0</v>
      </c>
      <c r="K15" s="365" t="str">
        <f t="shared" si="1"/>
        <v/>
      </c>
    </row>
    <row r="16" spans="1:28" ht="35" customHeight="1">
      <c r="A16" s="361">
        <f t="shared" si="0"/>
        <v>11</v>
      </c>
      <c r="B16" s="373"/>
      <c r="C16" s="66"/>
      <c r="D16" s="66"/>
      <c r="E16" s="66"/>
      <c r="F16" s="67"/>
      <c r="G16" s="374"/>
      <c r="H16" s="68"/>
      <c r="I16" s="363">
        <v>0</v>
      </c>
      <c r="J16" s="364">
        <v>0</v>
      </c>
      <c r="K16" s="365" t="str">
        <f t="shared" si="1"/>
        <v/>
      </c>
    </row>
    <row r="17" spans="1:15" ht="35" customHeight="1">
      <c r="A17" s="361">
        <f t="shared" si="0"/>
        <v>12</v>
      </c>
      <c r="B17" s="373"/>
      <c r="C17" s="66"/>
      <c r="D17" s="66"/>
      <c r="E17" s="66"/>
      <c r="F17" s="67"/>
      <c r="G17" s="374"/>
      <c r="H17" s="68"/>
      <c r="I17" s="363">
        <v>0</v>
      </c>
      <c r="J17" s="364">
        <v>0</v>
      </c>
      <c r="K17" s="365" t="str">
        <f t="shared" si="1"/>
        <v/>
      </c>
    </row>
    <row r="18" spans="1:15" ht="35" customHeight="1">
      <c r="A18" s="361">
        <f t="shared" si="0"/>
        <v>13</v>
      </c>
      <c r="B18" s="373"/>
      <c r="C18" s="66"/>
      <c r="D18" s="66"/>
      <c r="E18" s="66"/>
      <c r="F18" s="67"/>
      <c r="G18" s="374"/>
      <c r="H18" s="68"/>
      <c r="I18" s="363">
        <v>0</v>
      </c>
      <c r="J18" s="364">
        <v>0</v>
      </c>
      <c r="K18" s="365" t="str">
        <f t="shared" si="1"/>
        <v/>
      </c>
    </row>
    <row r="19" spans="1:15" ht="35" customHeight="1">
      <c r="A19" s="361">
        <f t="shared" si="0"/>
        <v>14</v>
      </c>
      <c r="B19" s="373"/>
      <c r="C19" s="66"/>
      <c r="D19" s="66"/>
      <c r="E19" s="66"/>
      <c r="F19" s="67"/>
      <c r="G19" s="374"/>
      <c r="H19" s="68"/>
      <c r="I19" s="363">
        <v>0</v>
      </c>
      <c r="J19" s="364">
        <v>0</v>
      </c>
      <c r="K19" s="365" t="str">
        <f t="shared" si="1"/>
        <v/>
      </c>
    </row>
    <row r="20" spans="1:15" ht="35" customHeight="1">
      <c r="A20" s="361">
        <f t="shared" si="0"/>
        <v>15</v>
      </c>
      <c r="B20" s="373"/>
      <c r="C20" s="66"/>
      <c r="D20" s="66"/>
      <c r="E20" s="66"/>
      <c r="F20" s="67"/>
      <c r="G20" s="374"/>
      <c r="H20" s="68"/>
      <c r="I20" s="363">
        <v>0</v>
      </c>
      <c r="J20" s="364">
        <v>0</v>
      </c>
      <c r="K20" s="365" t="str">
        <f t="shared" si="1"/>
        <v/>
      </c>
    </row>
    <row r="21" spans="1:15" ht="35" customHeight="1">
      <c r="A21" s="366"/>
      <c r="B21" s="367"/>
      <c r="C21" s="367"/>
      <c r="D21" s="367"/>
      <c r="E21" s="367"/>
      <c r="F21" s="367"/>
      <c r="G21" s="368"/>
      <c r="H21" s="369" t="s">
        <v>561</v>
      </c>
      <c r="I21" s="370">
        <f>SUBTOTAL(109,直接人件費19[助成対象経費
(A)×(B)])</f>
        <v>4054800</v>
      </c>
      <c r="J21" s="371">
        <f>SUBTOTAL(109,直接人件費19[助成事業に
要する経費])</f>
        <v>4054800</v>
      </c>
      <c r="K21" s="372"/>
      <c r="N21" s="1948" t="s">
        <v>599</v>
      </c>
      <c r="O21" s="1948"/>
    </row>
    <row r="22" spans="1:15">
      <c r="N22" s="491" t="s">
        <v>329</v>
      </c>
      <c r="O22" s="491" t="s">
        <v>330</v>
      </c>
    </row>
    <row r="23" spans="1:15">
      <c r="N23" s="491" t="s">
        <v>600</v>
      </c>
      <c r="O23" s="492">
        <v>1040</v>
      </c>
    </row>
    <row r="24" spans="1:15">
      <c r="N24" s="491" t="s">
        <v>706</v>
      </c>
      <c r="O24" s="493">
        <v>1110</v>
      </c>
    </row>
    <row r="25" spans="1:15">
      <c r="N25" s="491" t="s">
        <v>707</v>
      </c>
      <c r="O25" s="493">
        <v>1180</v>
      </c>
    </row>
    <row r="26" spans="1:15">
      <c r="N26" s="491" t="s">
        <v>708</v>
      </c>
      <c r="O26" s="493">
        <v>1240</v>
      </c>
    </row>
    <row r="27" spans="1:15">
      <c r="N27" s="491" t="s">
        <v>709</v>
      </c>
      <c r="O27" s="493">
        <v>1330</v>
      </c>
    </row>
    <row r="28" spans="1:15">
      <c r="N28" s="491" t="s">
        <v>710</v>
      </c>
      <c r="O28" s="493">
        <v>1410</v>
      </c>
    </row>
    <row r="29" spans="1:15">
      <c r="N29" s="491" t="s">
        <v>711</v>
      </c>
      <c r="O29" s="493">
        <v>1490</v>
      </c>
    </row>
    <row r="30" spans="1:15">
      <c r="N30" s="491" t="s">
        <v>712</v>
      </c>
      <c r="O30" s="493">
        <v>1580</v>
      </c>
    </row>
    <row r="31" spans="1:15">
      <c r="N31" s="491" t="s">
        <v>713</v>
      </c>
      <c r="O31" s="493">
        <v>1660</v>
      </c>
    </row>
    <row r="32" spans="1:15">
      <c r="N32" s="491" t="s">
        <v>714</v>
      </c>
      <c r="O32" s="493">
        <v>1830</v>
      </c>
    </row>
    <row r="33" spans="14:15">
      <c r="N33" s="491" t="s">
        <v>715</v>
      </c>
      <c r="O33" s="493">
        <v>1990</v>
      </c>
    </row>
    <row r="34" spans="14:15">
      <c r="N34" s="491" t="s">
        <v>716</v>
      </c>
      <c r="O34" s="493">
        <v>2160</v>
      </c>
    </row>
    <row r="35" spans="14:15">
      <c r="N35" s="491" t="s">
        <v>717</v>
      </c>
      <c r="O35" s="493">
        <v>2330</v>
      </c>
    </row>
    <row r="36" spans="14:15">
      <c r="N36" s="491" t="s">
        <v>718</v>
      </c>
      <c r="O36" s="493">
        <v>2490</v>
      </c>
    </row>
    <row r="37" spans="14:15">
      <c r="N37" s="491" t="s">
        <v>719</v>
      </c>
      <c r="O37" s="493">
        <v>2660</v>
      </c>
    </row>
    <row r="38" spans="14:15">
      <c r="N38" s="491" t="s">
        <v>720</v>
      </c>
      <c r="O38" s="493">
        <v>2820</v>
      </c>
    </row>
    <row r="39" spans="14:15">
      <c r="N39" s="491" t="s">
        <v>721</v>
      </c>
      <c r="O39" s="493">
        <v>2990</v>
      </c>
    </row>
    <row r="40" spans="14:15">
      <c r="N40" s="491" t="s">
        <v>722</v>
      </c>
      <c r="O40" s="493">
        <v>3160</v>
      </c>
    </row>
    <row r="41" spans="14:15">
      <c r="N41" s="491" t="s">
        <v>723</v>
      </c>
      <c r="O41" s="493">
        <v>3410</v>
      </c>
    </row>
    <row r="42" spans="14:15">
      <c r="N42" s="491" t="s">
        <v>724</v>
      </c>
      <c r="O42" s="493">
        <v>3660</v>
      </c>
    </row>
    <row r="43" spans="14:15">
      <c r="N43" s="491" t="s">
        <v>725</v>
      </c>
      <c r="O43" s="493">
        <v>3910</v>
      </c>
    </row>
    <row r="44" spans="14:15">
      <c r="N44" s="491" t="s">
        <v>726</v>
      </c>
      <c r="O44" s="493">
        <v>4160</v>
      </c>
    </row>
    <row r="45" spans="14:15">
      <c r="N45" s="491" t="s">
        <v>727</v>
      </c>
      <c r="O45" s="493">
        <v>4410</v>
      </c>
    </row>
    <row r="46" spans="14:15">
      <c r="N46" s="491" t="s">
        <v>728</v>
      </c>
      <c r="O46" s="493">
        <v>4660</v>
      </c>
    </row>
    <row r="47" spans="14:15">
      <c r="N47" s="491" t="s">
        <v>729</v>
      </c>
      <c r="O47" s="493">
        <v>4910</v>
      </c>
    </row>
    <row r="48" spans="14:15">
      <c r="N48" s="491" t="s">
        <v>730</v>
      </c>
      <c r="O48" s="493">
        <v>5160</v>
      </c>
    </row>
  </sheetData>
  <sheetProtection algorithmName="SHA-512" hashValue="QUG3iOWsdCpApw3mk7UoNfi06qy/0sQv6CyqWcGx+AfUdsZusXjzTcsJWQWMebyIfMd//WLMuMUtSPWqtI2p2Q==" saltValue="wjkeP1GZUPwoY85KSwjlfQ==" spinCount="100000" sheet="1" objects="1" scenarios="1" selectLockedCells="1" selectUnlockedCells="1"/>
  <mergeCells count="3">
    <mergeCell ref="L5:P5"/>
    <mergeCell ref="N21:O21"/>
    <mergeCell ref="A3:H3"/>
  </mergeCells>
  <phoneticPr fontId="2"/>
  <conditionalFormatting sqref="B6:G13">
    <cfRule type="expression" dxfId="25" priority="1">
      <formula>AND(OR($B6&lt;&gt;"",$C6&lt;&gt;"",$D6&lt;&gt;"",$E6&lt;&gt;"",$F6&lt;&gt;"",$G6&lt;&gt;"",$H6&lt;&gt;""),B6="")</formula>
    </cfRule>
  </conditionalFormatting>
  <conditionalFormatting sqref="H6:H13 B14:H20">
    <cfRule type="expression" dxfId="24" priority="2">
      <formula>AND(OR($B6&lt;&gt;"",$C6&lt;&gt;"",$D6&lt;&gt;"",$E6&lt;&gt;"",$F6&lt;&gt;"",$G6&lt;&gt;"",$H6&lt;&gt;""),B6="")</formula>
    </cfRule>
  </conditionalFormatting>
  <dataValidations count="4">
    <dataValidation type="list" imeMode="disabled" allowBlank="1" showInputMessage="1" showErrorMessage="1" prompt="募集要項P.46「人件費単価一覧表」を参照してください。_x000a_単価の上限額は5,160円です。" sqref="H6:H20" xr:uid="{00000000-0002-0000-1900-000000000000}">
      <formula1>$O$23:$O$48</formula1>
    </dataValidation>
    <dataValidation allowBlank="1" showInputMessage="1" showErrorMessage="1" prompt="自動計算されます。" sqref="I6:J20" xr:uid="{00000000-0002-0000-1900-000001000000}"/>
    <dataValidation allowBlank="1" showErrorMessage="1" sqref="F6:F20" xr:uid="{00000000-0002-0000-1900-000002000000}"/>
    <dataValidation type="list" allowBlank="1" showInputMessage="1" showErrorMessage="1" sqref="D6:D20" xr:uid="{00000000-0002-0000-1900-000003000000}">
      <formula1>"役員,正社員"</formula1>
    </dataValidation>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pageSetUpPr fitToPage="1"/>
  </sheetPr>
  <dimension ref="A1:X27"/>
  <sheetViews>
    <sheetView showGridLines="0" view="pageBreakPreview" zoomScale="80" zoomScaleNormal="100" zoomScaleSheetLayoutView="80" workbookViewId="0">
      <selection activeCell="BK20" sqref="A1:XFD1048576"/>
    </sheetView>
  </sheetViews>
  <sheetFormatPr defaultColWidth="1.9140625" defaultRowHeight="13"/>
  <cols>
    <col min="1" max="1" width="6.33203125" style="453" customWidth="1"/>
    <col min="2" max="2" width="30.58203125" style="455" customWidth="1"/>
    <col min="3" max="3" width="5.58203125" style="230" customWidth="1"/>
    <col min="4" max="4" width="5.58203125" style="453" customWidth="1"/>
    <col min="5" max="7" width="10.58203125" style="453" customWidth="1"/>
    <col min="8" max="8" width="15.58203125" style="455" customWidth="1"/>
    <col min="9" max="9" width="2.25" style="232" customWidth="1"/>
    <col min="10" max="10" width="8.25" style="233" customWidth="1"/>
    <col min="11" max="15" width="1.9140625" style="233"/>
    <col min="16" max="52" width="1.9140625" style="63" customWidth="1"/>
    <col min="53" max="53" width="2.75" style="63" customWidth="1"/>
    <col min="54" max="211" width="1.9140625" style="63" customWidth="1"/>
    <col min="212" max="16384" width="1.9140625" style="63"/>
  </cols>
  <sheetData>
    <row r="1" spans="1:24" s="240" customFormat="1" ht="25" customHeight="1">
      <c r="A1" s="244"/>
      <c r="B1" s="235"/>
      <c r="C1" s="235"/>
      <c r="D1" s="235"/>
      <c r="E1" s="235"/>
      <c r="F1" s="235"/>
      <c r="G1" s="235"/>
      <c r="H1" s="231" t="s">
        <v>543</v>
      </c>
      <c r="I1" s="237"/>
      <c r="J1" s="233"/>
      <c r="K1" s="233"/>
      <c r="L1" s="233"/>
      <c r="M1" s="233"/>
      <c r="N1" s="233"/>
      <c r="O1" s="233"/>
      <c r="P1" s="235"/>
      <c r="Q1" s="235"/>
      <c r="R1" s="245"/>
      <c r="S1" s="245"/>
      <c r="T1" s="245"/>
      <c r="U1" s="245"/>
      <c r="V1" s="245"/>
      <c r="W1" s="245"/>
      <c r="X1" s="245"/>
    </row>
    <row r="2" spans="1:24" s="240" customFormat="1" ht="25" customHeight="1">
      <c r="A2" s="244" t="s">
        <v>331</v>
      </c>
      <c r="B2" s="235"/>
      <c r="C2" s="235"/>
      <c r="D2" s="235"/>
      <c r="E2" s="235"/>
      <c r="F2" s="235"/>
      <c r="G2" s="235"/>
      <c r="H2" s="43"/>
      <c r="I2" s="237"/>
      <c r="J2" s="233"/>
      <c r="K2" s="233"/>
      <c r="L2" s="233"/>
      <c r="M2" s="233"/>
      <c r="N2" s="233"/>
      <c r="O2" s="233"/>
      <c r="P2" s="235"/>
      <c r="Q2" s="235"/>
      <c r="R2" s="245"/>
      <c r="S2" s="245"/>
      <c r="T2" s="245"/>
      <c r="U2" s="245"/>
      <c r="V2" s="245"/>
      <c r="W2" s="245"/>
      <c r="X2" s="245"/>
    </row>
    <row r="3" spans="1:24" s="240" customFormat="1" ht="13" customHeight="1">
      <c r="A3" s="1605" t="s">
        <v>601</v>
      </c>
      <c r="B3" s="1605"/>
      <c r="C3" s="1605"/>
      <c r="D3" s="1605"/>
      <c r="E3" s="1605"/>
      <c r="F3" s="1605"/>
      <c r="G3" s="1605"/>
      <c r="H3" s="1605"/>
      <c r="I3" s="237"/>
      <c r="J3" s="233"/>
      <c r="K3" s="233"/>
      <c r="L3" s="233"/>
      <c r="M3" s="233"/>
      <c r="N3" s="233"/>
      <c r="O3" s="233"/>
      <c r="P3" s="235"/>
      <c r="Q3" s="235"/>
      <c r="R3" s="245"/>
      <c r="S3" s="245"/>
      <c r="T3" s="245"/>
      <c r="U3" s="245"/>
      <c r="V3" s="245"/>
      <c r="W3" s="245"/>
      <c r="X3" s="245"/>
    </row>
    <row r="4" spans="1:24" s="240" customFormat="1" ht="20" customHeight="1">
      <c r="A4" s="1950" t="s">
        <v>602</v>
      </c>
      <c r="B4" s="1950"/>
      <c r="C4" s="1950"/>
      <c r="D4" s="1950"/>
      <c r="E4" s="1950"/>
      <c r="F4" s="1950"/>
      <c r="G4" s="1950"/>
      <c r="H4" s="1950"/>
      <c r="I4" s="237"/>
      <c r="J4" s="233"/>
      <c r="K4" s="233"/>
      <c r="L4" s="233"/>
      <c r="M4" s="233"/>
      <c r="N4" s="233"/>
      <c r="O4" s="233"/>
      <c r="P4" s="235"/>
      <c r="Q4" s="235"/>
      <c r="R4" s="245"/>
      <c r="S4" s="245"/>
      <c r="T4" s="245"/>
      <c r="U4" s="245"/>
      <c r="V4" s="245"/>
      <c r="W4" s="245"/>
      <c r="X4" s="245"/>
    </row>
    <row r="5" spans="1:24" s="240" customFormat="1" ht="20" customHeight="1">
      <c r="A5" s="1950"/>
      <c r="B5" s="1950"/>
      <c r="C5" s="1950"/>
      <c r="D5" s="1950"/>
      <c r="E5" s="1950"/>
      <c r="F5" s="1950"/>
      <c r="G5" s="1950"/>
      <c r="H5" s="1950"/>
      <c r="I5" s="237"/>
      <c r="J5" s="233"/>
      <c r="K5" s="233"/>
      <c r="L5" s="233"/>
      <c r="M5" s="233"/>
      <c r="N5" s="233"/>
      <c r="O5" s="233"/>
      <c r="P5" s="235"/>
      <c r="Q5" s="235"/>
      <c r="R5" s="245"/>
      <c r="S5" s="245"/>
      <c r="T5" s="245"/>
      <c r="U5" s="245"/>
      <c r="V5" s="245"/>
      <c r="W5" s="245"/>
      <c r="X5" s="245"/>
    </row>
    <row r="6" spans="1:24" s="240" customFormat="1" ht="25" customHeight="1">
      <c r="A6" s="1951" t="s">
        <v>748</v>
      </c>
      <c r="B6" s="1951"/>
      <c r="C6" s="1951"/>
      <c r="D6" s="1951"/>
      <c r="E6" s="1951"/>
      <c r="F6" s="1951"/>
      <c r="G6" s="1951"/>
      <c r="H6" s="1951"/>
      <c r="I6" s="237"/>
      <c r="J6" s="233"/>
      <c r="K6" s="233"/>
      <c r="L6" s="233"/>
      <c r="M6" s="233"/>
      <c r="N6" s="233"/>
      <c r="O6" s="233"/>
      <c r="P6" s="235"/>
      <c r="Q6" s="235"/>
      <c r="R6" s="245"/>
      <c r="S6" s="245"/>
      <c r="T6" s="245"/>
      <c r="U6" s="245"/>
      <c r="V6" s="245"/>
      <c r="W6" s="245"/>
      <c r="X6" s="245"/>
    </row>
    <row r="7" spans="1:24" s="240" customFormat="1" ht="25" customHeight="1">
      <c r="A7" s="1951"/>
      <c r="B7" s="1951"/>
      <c r="C7" s="1951"/>
      <c r="D7" s="1951"/>
      <c r="E7" s="1951"/>
      <c r="F7" s="1951"/>
      <c r="G7" s="1951"/>
      <c r="H7" s="1951"/>
      <c r="I7" s="237"/>
      <c r="J7" s="233"/>
      <c r="K7" s="233"/>
      <c r="L7" s="233"/>
      <c r="M7" s="233"/>
      <c r="N7" s="233"/>
      <c r="O7" s="233"/>
      <c r="P7" s="235"/>
      <c r="Q7" s="235"/>
      <c r="R7" s="245"/>
      <c r="S7" s="245"/>
      <c r="T7" s="245"/>
      <c r="U7" s="245"/>
      <c r="V7" s="245"/>
      <c r="W7" s="245"/>
      <c r="X7" s="245"/>
    </row>
    <row r="8" spans="1:24" ht="13" customHeight="1">
      <c r="A8" s="375"/>
      <c r="B8" s="375"/>
      <c r="C8" s="375"/>
      <c r="D8" s="375"/>
      <c r="E8" s="375"/>
      <c r="F8" s="375"/>
      <c r="G8" s="375"/>
      <c r="H8" s="249" t="s">
        <v>214</v>
      </c>
    </row>
    <row r="9" spans="1:24" ht="36">
      <c r="A9" s="250" t="s">
        <v>215</v>
      </c>
      <c r="B9" s="251" t="s">
        <v>332</v>
      </c>
      <c r="C9" s="251" t="s">
        <v>219</v>
      </c>
      <c r="D9" s="252" t="s">
        <v>220</v>
      </c>
      <c r="E9" s="251" t="s">
        <v>221</v>
      </c>
      <c r="F9" s="253" t="s">
        <v>222</v>
      </c>
      <c r="G9" s="253" t="s">
        <v>223</v>
      </c>
      <c r="H9" s="254" t="s">
        <v>377</v>
      </c>
      <c r="I9" s="255" t="s">
        <v>225</v>
      </c>
    </row>
    <row r="10" spans="1:24" ht="35" customHeight="1">
      <c r="A10" s="256" t="s">
        <v>603</v>
      </c>
      <c r="B10" s="588" t="s">
        <v>1012</v>
      </c>
      <c r="C10" s="589">
        <v>1</v>
      </c>
      <c r="D10" s="590" t="s">
        <v>952</v>
      </c>
      <c r="E10" s="591">
        <v>450000</v>
      </c>
      <c r="F10" s="259">
        <v>450000</v>
      </c>
      <c r="G10" s="259">
        <v>495000</v>
      </c>
      <c r="H10" s="593" t="s">
        <v>1013</v>
      </c>
      <c r="I10" s="261" t="str">
        <f>IF(OR(
      AND(B10="",C10="",D10="",E10="",H10=""),
      AND(B10&lt;&gt;"",C10&lt;&gt;"",D10&lt;&gt;"",E10&lt;&gt;"",H10&lt;&gt;"")),
   "", "←全ての項目を入力してください。")</f>
        <v/>
      </c>
    </row>
    <row r="11" spans="1:24" ht="35" customHeight="1">
      <c r="A11" s="256" t="s">
        <v>604</v>
      </c>
      <c r="B11" s="592"/>
      <c r="C11" s="58"/>
      <c r="D11" s="60"/>
      <c r="E11" s="258"/>
      <c r="F11" s="259">
        <v>0</v>
      </c>
      <c r="G11" s="259">
        <v>0</v>
      </c>
      <c r="H11" s="594"/>
      <c r="I11" s="261" t="str">
        <f t="shared" ref="I11:I26" si="0">IF(OR(
      AND(B11="",C11="",D11="",E11="",H11=""),
      AND(B11&lt;&gt;"",C11&lt;&gt;"",D11&lt;&gt;"",E11&lt;&gt;"",H11&lt;&gt;"")),
   "", "←全ての項目を入力してください。")</f>
        <v/>
      </c>
    </row>
    <row r="12" spans="1:24" ht="35" customHeight="1">
      <c r="A12" s="256" t="s">
        <v>605</v>
      </c>
      <c r="B12" s="592"/>
      <c r="C12" s="58"/>
      <c r="D12" s="60"/>
      <c r="E12" s="258"/>
      <c r="F12" s="259">
        <v>0</v>
      </c>
      <c r="G12" s="259">
        <v>0</v>
      </c>
      <c r="H12" s="594"/>
      <c r="I12" s="261" t="str">
        <f t="shared" si="0"/>
        <v/>
      </c>
    </row>
    <row r="13" spans="1:24" ht="35" customHeight="1">
      <c r="A13" s="256" t="s">
        <v>606</v>
      </c>
      <c r="B13" s="592"/>
      <c r="C13" s="58"/>
      <c r="D13" s="60"/>
      <c r="E13" s="258"/>
      <c r="F13" s="259">
        <v>0</v>
      </c>
      <c r="G13" s="259">
        <v>0</v>
      </c>
      <c r="H13" s="594"/>
      <c r="I13" s="261" t="str">
        <f t="shared" si="0"/>
        <v/>
      </c>
    </row>
    <row r="14" spans="1:24" ht="35" customHeight="1">
      <c r="A14" s="256" t="s">
        <v>607</v>
      </c>
      <c r="B14" s="592"/>
      <c r="C14" s="58"/>
      <c r="D14" s="60"/>
      <c r="E14" s="258"/>
      <c r="F14" s="259">
        <v>0</v>
      </c>
      <c r="G14" s="259">
        <v>0</v>
      </c>
      <c r="H14" s="594"/>
      <c r="I14" s="261" t="str">
        <f t="shared" si="0"/>
        <v/>
      </c>
    </row>
    <row r="15" spans="1:24" ht="35" customHeight="1">
      <c r="A15" s="256" t="s">
        <v>608</v>
      </c>
      <c r="B15" s="257"/>
      <c r="C15" s="58"/>
      <c r="D15" s="60"/>
      <c r="E15" s="258"/>
      <c r="F15" s="259">
        <v>0</v>
      </c>
      <c r="G15" s="259">
        <v>0</v>
      </c>
      <c r="H15" s="260"/>
      <c r="I15" s="261" t="str">
        <f t="shared" si="0"/>
        <v/>
      </c>
    </row>
    <row r="16" spans="1:24" ht="35" customHeight="1">
      <c r="A16" s="256" t="s">
        <v>609</v>
      </c>
      <c r="B16" s="257"/>
      <c r="C16" s="58"/>
      <c r="D16" s="60"/>
      <c r="E16" s="258"/>
      <c r="F16" s="259">
        <v>0</v>
      </c>
      <c r="G16" s="259">
        <v>0</v>
      </c>
      <c r="H16" s="260"/>
      <c r="I16" s="261" t="str">
        <f t="shared" si="0"/>
        <v/>
      </c>
    </row>
    <row r="17" spans="1:9" ht="35" customHeight="1">
      <c r="A17" s="256" t="s">
        <v>610</v>
      </c>
      <c r="B17" s="257"/>
      <c r="C17" s="58"/>
      <c r="D17" s="60"/>
      <c r="E17" s="258"/>
      <c r="F17" s="259">
        <v>0</v>
      </c>
      <c r="G17" s="259">
        <v>0</v>
      </c>
      <c r="H17" s="260"/>
      <c r="I17" s="261" t="str">
        <f t="shared" si="0"/>
        <v/>
      </c>
    </row>
    <row r="18" spans="1:9" ht="35" customHeight="1">
      <c r="A18" s="256" t="s">
        <v>611</v>
      </c>
      <c r="B18" s="257"/>
      <c r="C18" s="58"/>
      <c r="D18" s="60"/>
      <c r="E18" s="258"/>
      <c r="F18" s="259">
        <v>0</v>
      </c>
      <c r="G18" s="259">
        <v>0</v>
      </c>
      <c r="H18" s="260"/>
      <c r="I18" s="261" t="str">
        <f t="shared" si="0"/>
        <v/>
      </c>
    </row>
    <row r="19" spans="1:9" ht="35" customHeight="1">
      <c r="A19" s="256" t="s">
        <v>612</v>
      </c>
      <c r="B19" s="257"/>
      <c r="C19" s="58"/>
      <c r="D19" s="60"/>
      <c r="E19" s="258"/>
      <c r="F19" s="259">
        <v>0</v>
      </c>
      <c r="G19" s="259">
        <v>0</v>
      </c>
      <c r="H19" s="260"/>
      <c r="I19" s="261" t="str">
        <f t="shared" si="0"/>
        <v/>
      </c>
    </row>
    <row r="20" spans="1:9" ht="35" customHeight="1">
      <c r="A20" s="256" t="s">
        <v>613</v>
      </c>
      <c r="B20" s="257"/>
      <c r="C20" s="58"/>
      <c r="D20" s="60"/>
      <c r="E20" s="258"/>
      <c r="F20" s="259">
        <v>0</v>
      </c>
      <c r="G20" s="259">
        <v>0</v>
      </c>
      <c r="H20" s="260"/>
      <c r="I20" s="261" t="str">
        <f t="shared" si="0"/>
        <v/>
      </c>
    </row>
    <row r="21" spans="1:9" ht="35" customHeight="1">
      <c r="A21" s="256" t="s">
        <v>614</v>
      </c>
      <c r="B21" s="257"/>
      <c r="C21" s="58"/>
      <c r="D21" s="60"/>
      <c r="E21" s="258"/>
      <c r="F21" s="259">
        <v>0</v>
      </c>
      <c r="G21" s="259">
        <v>0</v>
      </c>
      <c r="H21" s="260"/>
      <c r="I21" s="261" t="str">
        <f t="shared" si="0"/>
        <v/>
      </c>
    </row>
    <row r="22" spans="1:9" ht="35" customHeight="1">
      <c r="A22" s="256" t="s">
        <v>615</v>
      </c>
      <c r="B22" s="257"/>
      <c r="C22" s="58"/>
      <c r="D22" s="60"/>
      <c r="E22" s="258"/>
      <c r="F22" s="259">
        <v>0</v>
      </c>
      <c r="G22" s="259">
        <v>0</v>
      </c>
      <c r="H22" s="260"/>
      <c r="I22" s="261" t="str">
        <f t="shared" si="0"/>
        <v/>
      </c>
    </row>
    <row r="23" spans="1:9" ht="35" customHeight="1">
      <c r="A23" s="256" t="s">
        <v>616</v>
      </c>
      <c r="B23" s="257"/>
      <c r="C23" s="58"/>
      <c r="D23" s="60"/>
      <c r="E23" s="258"/>
      <c r="F23" s="259">
        <v>0</v>
      </c>
      <c r="G23" s="259">
        <v>0</v>
      </c>
      <c r="H23" s="260"/>
      <c r="I23" s="261" t="str">
        <f t="shared" si="0"/>
        <v/>
      </c>
    </row>
    <row r="24" spans="1:9" ht="35" customHeight="1">
      <c r="A24" s="256" t="s">
        <v>617</v>
      </c>
      <c r="B24" s="257"/>
      <c r="C24" s="58"/>
      <c r="D24" s="60"/>
      <c r="E24" s="258"/>
      <c r="F24" s="259">
        <v>0</v>
      </c>
      <c r="G24" s="259">
        <v>0</v>
      </c>
      <c r="H24" s="260"/>
      <c r="I24" s="261" t="str">
        <f t="shared" si="0"/>
        <v/>
      </c>
    </row>
    <row r="25" spans="1:9" ht="35" customHeight="1">
      <c r="A25" s="256" t="s">
        <v>618</v>
      </c>
      <c r="B25" s="257"/>
      <c r="C25" s="58"/>
      <c r="D25" s="60"/>
      <c r="E25" s="258"/>
      <c r="F25" s="259">
        <v>0</v>
      </c>
      <c r="G25" s="259">
        <v>0</v>
      </c>
      <c r="H25" s="260"/>
      <c r="I25" s="261" t="str">
        <f t="shared" si="0"/>
        <v/>
      </c>
    </row>
    <row r="26" spans="1:9" ht="35" customHeight="1">
      <c r="A26" s="256" t="s">
        <v>619</v>
      </c>
      <c r="B26" s="257"/>
      <c r="C26" s="58"/>
      <c r="D26" s="60"/>
      <c r="E26" s="258"/>
      <c r="F26" s="259">
        <v>0</v>
      </c>
      <c r="G26" s="259">
        <v>0</v>
      </c>
      <c r="H26" s="260"/>
      <c r="I26" s="261" t="str">
        <f t="shared" si="0"/>
        <v/>
      </c>
    </row>
    <row r="27" spans="1:9" ht="35" customHeight="1">
      <c r="A27" s="376"/>
      <c r="B27" s="377"/>
      <c r="C27" s="378"/>
      <c r="D27" s="379"/>
      <c r="E27" s="380" t="s">
        <v>226</v>
      </c>
      <c r="F27" s="267">
        <f>SUBTOTAL(109,原材料・副資材費1521[助成対象経費
（税抜）
(A)×(B)])</f>
        <v>450000</v>
      </c>
      <c r="G27" s="267">
        <f>SUBTOTAL(109,原材料・副資材費1521[助成事業に
要する経費
（税込）])</f>
        <v>495000</v>
      </c>
      <c r="H27" s="268"/>
      <c r="I27" s="381"/>
    </row>
  </sheetData>
  <sheetProtection algorithmName="SHA-512" hashValue="udJCf+K53RPzJ3tvf6qGMPF2FxybNDieTRWl+NZ1LUZqCiwajs2Plvk5UvCv56Pu4U2QTKNiu69XQEyI8Q3fYg==" saltValue="VdkeMzFhPKJoaWz2zj+S5g==" spinCount="100000" sheet="1" objects="1" scenarios="1" selectLockedCells="1" selectUnlockedCells="1"/>
  <mergeCells count="3">
    <mergeCell ref="A3:H3"/>
    <mergeCell ref="A4:H5"/>
    <mergeCell ref="A6:H7"/>
  </mergeCells>
  <phoneticPr fontId="2"/>
  <conditionalFormatting sqref="B10:E26 H10:H26">
    <cfRule type="expression" dxfId="23" priority="1">
      <formula>AND(OR($B10&lt;&gt;"",$C10&lt;&gt;"",$D10&lt;&gt;"",$E10&lt;&gt;"",$H10&lt;&gt;""),B10="")</formula>
    </cfRule>
  </conditionalFormatting>
  <dataValidations count="6">
    <dataValidation imeMode="disabled" allowBlank="1" showInputMessage="1" showErrorMessage="1" sqref="E10:E26" xr:uid="{00000000-0002-0000-1A00-000000000000}"/>
    <dataValidation type="custom" allowBlank="1" showInputMessage="1" showErrorMessage="1" sqref="I10:I26" xr:uid="{00000000-0002-0000-1A00-000001000000}">
      <formula1>ISERROR(FIND(CHAR(10),I10))</formula1>
    </dataValidation>
    <dataValidation allowBlank="1" showErrorMessage="1" prompt="_x000a_" sqref="B10:B26" xr:uid="{00000000-0002-0000-1A00-000002000000}"/>
    <dataValidation type="custom" imeMode="disabled" allowBlank="1" showInputMessage="1" showErrorMessage="1" prompt="本助成事業に必要な最小限の数量を記入してください。" sqref="C10:C26" xr:uid="{00000000-0002-0000-1A00-000003000000}">
      <formula1>ISERROR(FIND(CHAR(10),C10))</formula1>
    </dataValidation>
    <dataValidation allowBlank="1" showInputMessage="1" showErrorMessage="1" prompt="未定等不明確の場合は、 申請時点の候補先を記入してください。「未定、検討中」等の記入はできません。" sqref="H10:H26" xr:uid="{00000000-0002-0000-1A00-000004000000}"/>
    <dataValidation allowBlank="1" showInputMessage="1" showErrorMessage="1" prompt="自動計算されます。" sqref="F10:G26" xr:uid="{00000000-0002-0000-1A00-000005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rowBreaks count="1" manualBreakCount="1">
    <brk id="26" max="9" man="1"/>
  </rowBreaks>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pageSetUpPr fitToPage="1"/>
  </sheetPr>
  <dimension ref="A1:CU35"/>
  <sheetViews>
    <sheetView showGridLines="0" view="pageBreakPreview" zoomScale="80" zoomScaleNormal="100" zoomScaleSheetLayoutView="80" workbookViewId="0">
      <selection activeCell="BK20" sqref="A1:XFD1048576"/>
    </sheetView>
  </sheetViews>
  <sheetFormatPr defaultColWidth="1.75" defaultRowHeight="15" customHeight="1"/>
  <cols>
    <col min="1" max="19" width="2.5" style="63" customWidth="1"/>
    <col min="20" max="22" width="2.58203125" style="63" customWidth="1"/>
    <col min="23" max="32" width="2.5" style="63" customWidth="1"/>
    <col min="33" max="35" width="2.58203125" style="63" customWidth="1"/>
    <col min="36" max="224" width="2.25" style="63" customWidth="1"/>
    <col min="225" max="16384" width="1.75" style="63"/>
  </cols>
  <sheetData>
    <row r="1" spans="1:99" ht="25" customHeight="1">
      <c r="A1" s="610"/>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2" t="s">
        <v>543</v>
      </c>
    </row>
    <row r="2" spans="1:99" ht="25" customHeight="1">
      <c r="A2" s="610" t="s">
        <v>371</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541"/>
    </row>
    <row r="3" spans="1:99" ht="13" customHeight="1">
      <c r="A3" s="613" t="s">
        <v>372</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1"/>
    </row>
    <row r="4" spans="1:99" ht="13" customHeight="1">
      <c r="A4" s="611" t="s">
        <v>768</v>
      </c>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1"/>
    </row>
    <row r="5" spans="1:99" ht="13" customHeight="1">
      <c r="A5" s="613" t="s">
        <v>238</v>
      </c>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1"/>
    </row>
    <row r="6" spans="1:99" ht="25" customHeight="1">
      <c r="A6" s="1810" t="s">
        <v>572</v>
      </c>
      <c r="B6" s="1811"/>
      <c r="C6" s="1811"/>
      <c r="D6" s="1811"/>
      <c r="E6" s="1812"/>
      <c r="F6" s="1813" t="s">
        <v>1014</v>
      </c>
      <c r="G6" s="1814"/>
      <c r="H6" s="1814"/>
      <c r="I6" s="1814"/>
      <c r="J6" s="1808" t="s">
        <v>574</v>
      </c>
      <c r="K6" s="1809"/>
      <c r="L6" s="1809"/>
      <c r="M6" s="1809"/>
      <c r="N6" s="1809"/>
      <c r="O6" s="1809"/>
      <c r="P6" s="1809"/>
      <c r="Q6" s="1809"/>
      <c r="R6" s="1809"/>
      <c r="S6" s="1809"/>
      <c r="T6" s="1914" t="s">
        <v>1013</v>
      </c>
      <c r="U6" s="1915"/>
      <c r="V6" s="1915"/>
      <c r="W6" s="1915"/>
      <c r="X6" s="1915"/>
      <c r="Y6" s="1915"/>
      <c r="Z6" s="1915"/>
      <c r="AA6" s="1915"/>
      <c r="AB6" s="1915"/>
      <c r="AC6" s="1915"/>
      <c r="AD6" s="1915"/>
      <c r="AE6" s="1915"/>
      <c r="AF6" s="1915"/>
      <c r="AG6" s="1915"/>
      <c r="AH6" s="1915"/>
      <c r="AI6" s="1916"/>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CD6" s="320"/>
      <c r="CE6" s="320"/>
      <c r="CF6" s="320"/>
      <c r="CG6" s="320"/>
      <c r="CH6" s="320"/>
      <c r="CI6" s="320"/>
      <c r="CJ6" s="320"/>
      <c r="CK6" s="320"/>
      <c r="CL6" s="320"/>
      <c r="CM6" s="320"/>
      <c r="CN6" s="320"/>
      <c r="CO6" s="320"/>
      <c r="CP6" s="320"/>
      <c r="CQ6" s="320"/>
      <c r="CR6" s="320"/>
      <c r="CS6" s="320"/>
      <c r="CT6" s="320"/>
      <c r="CU6" s="320"/>
    </row>
    <row r="7" spans="1:99" ht="25" customHeight="1">
      <c r="A7" s="1793" t="s">
        <v>246</v>
      </c>
      <c r="B7" s="1794"/>
      <c r="C7" s="1794"/>
      <c r="D7" s="1794"/>
      <c r="E7" s="1794"/>
      <c r="F7" s="1794"/>
      <c r="G7" s="1794"/>
      <c r="H7" s="1794"/>
      <c r="I7" s="1795"/>
      <c r="J7" s="1818" t="s">
        <v>983</v>
      </c>
      <c r="K7" s="1819"/>
      <c r="L7" s="1819"/>
      <c r="M7" s="1819"/>
      <c r="N7" s="1819"/>
      <c r="O7" s="1819"/>
      <c r="P7" s="1819"/>
      <c r="Q7" s="1819"/>
      <c r="R7" s="1819"/>
      <c r="S7" s="1819"/>
      <c r="T7" s="1820" t="s">
        <v>575</v>
      </c>
      <c r="U7" s="1821"/>
      <c r="V7" s="1821"/>
      <c r="W7" s="1821"/>
      <c r="X7" s="1821"/>
      <c r="Y7" s="1821"/>
      <c r="Z7" s="1821"/>
      <c r="AA7" s="1822"/>
      <c r="AB7" s="1896"/>
      <c r="AC7" s="1896"/>
      <c r="AD7" s="1896"/>
      <c r="AE7" s="1896"/>
      <c r="AF7" s="1896"/>
      <c r="AG7" s="1896"/>
      <c r="AH7" s="1896"/>
      <c r="AI7" s="1897"/>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CD7" s="320"/>
      <c r="CE7" s="320"/>
      <c r="CF7" s="320"/>
      <c r="CG7" s="320"/>
      <c r="CH7" s="320"/>
      <c r="CI7" s="320"/>
      <c r="CJ7" s="320"/>
      <c r="CK7" s="320"/>
      <c r="CL7" s="320"/>
      <c r="CM7" s="320"/>
      <c r="CN7" s="320"/>
      <c r="CO7" s="320"/>
      <c r="CP7" s="320"/>
      <c r="CQ7" s="320"/>
      <c r="CR7" s="320"/>
      <c r="CS7" s="320"/>
      <c r="CT7" s="320"/>
      <c r="CU7" s="320"/>
    </row>
    <row r="8" spans="1:99" ht="25" customHeight="1">
      <c r="A8" s="1793" t="s">
        <v>281</v>
      </c>
      <c r="B8" s="1794"/>
      <c r="C8" s="1794"/>
      <c r="D8" s="1794"/>
      <c r="E8" s="1794"/>
      <c r="F8" s="1794"/>
      <c r="G8" s="1794"/>
      <c r="H8" s="1794"/>
      <c r="I8" s="1795"/>
      <c r="J8" s="1796" t="s">
        <v>984</v>
      </c>
      <c r="K8" s="1797"/>
      <c r="L8" s="1797"/>
      <c r="M8" s="1797"/>
      <c r="N8" s="1797"/>
      <c r="O8" s="1797"/>
      <c r="P8" s="1797"/>
      <c r="Q8" s="1797"/>
      <c r="R8" s="1797"/>
      <c r="S8" s="1797"/>
      <c r="T8" s="1797"/>
      <c r="U8" s="1797"/>
      <c r="V8" s="1797"/>
      <c r="W8" s="1797"/>
      <c r="X8" s="1797"/>
      <c r="Y8" s="1797"/>
      <c r="Z8" s="1797"/>
      <c r="AA8" s="1797"/>
      <c r="AB8" s="1797"/>
      <c r="AC8" s="1797"/>
      <c r="AD8" s="1797"/>
      <c r="AE8" s="1797"/>
      <c r="AF8" s="1797"/>
      <c r="AG8" s="1797"/>
      <c r="AH8" s="1797"/>
      <c r="AI8" s="1798"/>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CD8" s="320"/>
      <c r="CE8" s="320"/>
      <c r="CF8" s="320"/>
      <c r="CG8" s="320"/>
      <c r="CH8" s="320"/>
      <c r="CI8" s="320"/>
      <c r="CJ8" s="320"/>
      <c r="CK8" s="320"/>
      <c r="CL8" s="320"/>
      <c r="CM8" s="320"/>
      <c r="CN8" s="320"/>
      <c r="CO8" s="320"/>
      <c r="CP8" s="320"/>
      <c r="CQ8" s="320"/>
      <c r="CR8" s="320"/>
      <c r="CS8" s="320"/>
      <c r="CT8" s="320"/>
      <c r="CU8" s="320"/>
    </row>
    <row r="9" spans="1:99" ht="25" customHeight="1">
      <c r="A9" s="1788" t="s">
        <v>249</v>
      </c>
      <c r="B9" s="1777"/>
      <c r="C9" s="1777"/>
      <c r="D9" s="1777"/>
      <c r="E9" s="1777"/>
      <c r="F9" s="1777"/>
      <c r="G9" s="1777"/>
      <c r="H9" s="1777"/>
      <c r="I9" s="1778"/>
      <c r="J9" s="1799" t="s">
        <v>1015</v>
      </c>
      <c r="K9" s="1800"/>
      <c r="L9" s="1800"/>
      <c r="M9" s="1800"/>
      <c r="N9" s="1800"/>
      <c r="O9" s="1800"/>
      <c r="P9" s="1800"/>
      <c r="Q9" s="1800"/>
      <c r="R9" s="1800"/>
      <c r="S9" s="1800"/>
      <c r="T9" s="1801" t="s">
        <v>576</v>
      </c>
      <c r="U9" s="1802"/>
      <c r="V9" s="1802"/>
      <c r="W9" s="1802"/>
      <c r="X9" s="1802"/>
      <c r="Y9" s="1802"/>
      <c r="Z9" s="1802"/>
      <c r="AA9" s="1803"/>
      <c r="AB9" s="1804" t="s">
        <v>983</v>
      </c>
      <c r="AC9" s="1804"/>
      <c r="AD9" s="1804"/>
      <c r="AE9" s="1804"/>
      <c r="AF9" s="1804"/>
      <c r="AG9" s="1804"/>
      <c r="AH9" s="1804"/>
      <c r="AI9" s="1805"/>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c r="CD9" s="320"/>
      <c r="CE9" s="320"/>
      <c r="CF9" s="320"/>
      <c r="CG9" s="320"/>
      <c r="CH9" s="320"/>
      <c r="CI9" s="320"/>
      <c r="CJ9" s="320"/>
      <c r="CK9" s="320"/>
      <c r="CL9" s="320"/>
      <c r="CM9" s="320"/>
      <c r="CN9" s="320"/>
      <c r="CO9" s="320"/>
      <c r="CP9" s="320"/>
      <c r="CQ9" s="320"/>
      <c r="CR9" s="320"/>
      <c r="CS9" s="320"/>
      <c r="CT9" s="320"/>
      <c r="CU9" s="320"/>
    </row>
    <row r="10" spans="1:99" ht="40" customHeight="1">
      <c r="A10" s="1782" t="s">
        <v>282</v>
      </c>
      <c r="B10" s="1783"/>
      <c r="C10" s="1783"/>
      <c r="D10" s="1783"/>
      <c r="E10" s="1783"/>
      <c r="F10" s="1783"/>
      <c r="G10" s="1783"/>
      <c r="H10" s="1783"/>
      <c r="I10" s="1784"/>
      <c r="J10" s="1911" t="s">
        <v>1016</v>
      </c>
      <c r="K10" s="1912"/>
      <c r="L10" s="1912"/>
      <c r="M10" s="1912"/>
      <c r="N10" s="1912"/>
      <c r="O10" s="1912"/>
      <c r="P10" s="1912"/>
      <c r="Q10" s="1912"/>
      <c r="R10" s="1912"/>
      <c r="S10" s="1912"/>
      <c r="T10" s="1912"/>
      <c r="U10" s="1912"/>
      <c r="V10" s="1912"/>
      <c r="W10" s="1912"/>
      <c r="X10" s="1912"/>
      <c r="Y10" s="1912"/>
      <c r="Z10" s="1912"/>
      <c r="AA10" s="1912"/>
      <c r="AB10" s="1912"/>
      <c r="AC10" s="1912"/>
      <c r="AD10" s="1912"/>
      <c r="AE10" s="1912"/>
      <c r="AF10" s="1912"/>
      <c r="AG10" s="1912"/>
      <c r="AH10" s="1912"/>
      <c r="AI10" s="1913"/>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9"/>
      <c r="BN10" s="319"/>
      <c r="BO10" s="319"/>
      <c r="BP10" s="319"/>
      <c r="BQ10" s="319"/>
      <c r="BR10" s="319"/>
      <c r="CD10" s="320"/>
      <c r="CE10" s="320"/>
      <c r="CF10" s="320"/>
      <c r="CG10" s="320"/>
      <c r="CH10" s="320"/>
      <c r="CI10" s="320"/>
      <c r="CJ10" s="320"/>
      <c r="CK10" s="320"/>
      <c r="CL10" s="320"/>
      <c r="CM10" s="320"/>
      <c r="CN10" s="320"/>
      <c r="CO10" s="320"/>
      <c r="CP10" s="320"/>
      <c r="CQ10" s="320"/>
      <c r="CR10" s="320"/>
      <c r="CS10" s="320"/>
      <c r="CT10" s="320"/>
      <c r="CU10" s="320"/>
    </row>
    <row r="11" spans="1:99" ht="25" customHeight="1">
      <c r="A11" s="1788" t="s">
        <v>263</v>
      </c>
      <c r="B11" s="1777"/>
      <c r="C11" s="1777"/>
      <c r="D11" s="1777"/>
      <c r="E11" s="1777"/>
      <c r="F11" s="1777"/>
      <c r="G11" s="1777"/>
      <c r="H11" s="1777"/>
      <c r="I11" s="1778"/>
      <c r="J11" s="1792" t="s">
        <v>766</v>
      </c>
      <c r="K11" s="1777"/>
      <c r="L11" s="1777"/>
      <c r="M11" s="1777"/>
      <c r="N11" s="1688">
        <v>8</v>
      </c>
      <c r="O11" s="1688"/>
      <c r="P11" s="1777" t="s">
        <v>252</v>
      </c>
      <c r="Q11" s="1777"/>
      <c r="R11" s="1688">
        <v>7</v>
      </c>
      <c r="S11" s="1688"/>
      <c r="T11" s="1777" t="s">
        <v>264</v>
      </c>
      <c r="U11" s="1777"/>
      <c r="V11" s="1777" t="s">
        <v>265</v>
      </c>
      <c r="W11" s="1777"/>
      <c r="X11" s="1777"/>
      <c r="Y11" s="1777" t="s">
        <v>577</v>
      </c>
      <c r="Z11" s="1777"/>
      <c r="AA11" s="1777"/>
      <c r="AB11" s="1688">
        <v>7</v>
      </c>
      <c r="AC11" s="1688"/>
      <c r="AD11" s="1777" t="s">
        <v>252</v>
      </c>
      <c r="AE11" s="1777"/>
      <c r="AF11" s="1688">
        <v>9</v>
      </c>
      <c r="AG11" s="1688"/>
      <c r="AH11" s="1777" t="s">
        <v>253</v>
      </c>
      <c r="AI11" s="1789"/>
      <c r="AO11" s="319"/>
      <c r="AP11" s="319"/>
      <c r="AQ11" s="319"/>
      <c r="AR11" s="319"/>
      <c r="AS11" s="319"/>
      <c r="AT11" s="319"/>
      <c r="AU11" s="319"/>
      <c r="AV11" s="319"/>
      <c r="AW11" s="319"/>
      <c r="AX11" s="319"/>
      <c r="AY11" s="319"/>
      <c r="AZ11" s="319"/>
      <c r="BA11" s="319"/>
      <c r="BB11" s="319"/>
      <c r="BC11" s="319"/>
      <c r="BD11" s="319"/>
      <c r="BE11" s="319"/>
      <c r="BF11" s="319"/>
      <c r="BG11" s="319"/>
      <c r="BH11" s="319"/>
      <c r="BI11" s="319"/>
      <c r="BJ11" s="319"/>
      <c r="BK11" s="319"/>
      <c r="BL11" s="319"/>
      <c r="BM11" s="319"/>
      <c r="BN11" s="319"/>
      <c r="BO11" s="319"/>
      <c r="BP11" s="319"/>
      <c r="BQ11" s="319"/>
      <c r="BR11" s="319"/>
    </row>
    <row r="12" spans="1:99" ht="25" customHeight="1">
      <c r="A12" s="1788" t="s">
        <v>254</v>
      </c>
      <c r="B12" s="1777"/>
      <c r="C12" s="1777"/>
      <c r="D12" s="1777"/>
      <c r="E12" s="1777"/>
      <c r="F12" s="1777"/>
      <c r="G12" s="1777"/>
      <c r="H12" s="1777"/>
      <c r="I12" s="1778"/>
      <c r="J12" s="1898">
        <v>495000</v>
      </c>
      <c r="K12" s="1898"/>
      <c r="L12" s="1898"/>
      <c r="M12" s="1898"/>
      <c r="N12" s="1898"/>
      <c r="O12" s="1898"/>
      <c r="P12" s="1898"/>
      <c r="Q12" s="1898"/>
      <c r="R12" s="1898"/>
      <c r="S12" s="1898"/>
      <c r="T12" s="1898"/>
      <c r="U12" s="1898"/>
      <c r="V12" s="1898"/>
      <c r="W12" s="1898"/>
      <c r="X12" s="1790" t="s">
        <v>578</v>
      </c>
      <c r="Y12" s="1790"/>
      <c r="Z12" s="1790"/>
      <c r="AA12" s="1790"/>
      <c r="AB12" s="1790"/>
      <c r="AC12" s="1790"/>
      <c r="AD12" s="1790"/>
      <c r="AE12" s="1790"/>
      <c r="AF12" s="1790"/>
      <c r="AG12" s="1790"/>
      <c r="AH12" s="1790"/>
      <c r="AI12" s="1791"/>
    </row>
    <row r="13" spans="1:99" ht="40" customHeight="1">
      <c r="A13" s="1665" t="s">
        <v>374</v>
      </c>
      <c r="B13" s="1777"/>
      <c r="C13" s="1777"/>
      <c r="D13" s="1777"/>
      <c r="E13" s="1777"/>
      <c r="F13" s="1777"/>
      <c r="G13" s="1777"/>
      <c r="H13" s="1777"/>
      <c r="I13" s="1778"/>
      <c r="J13" s="1905" t="s">
        <v>1017</v>
      </c>
      <c r="K13" s="1906"/>
      <c r="L13" s="1906"/>
      <c r="M13" s="1906"/>
      <c r="N13" s="1906"/>
      <c r="O13" s="1906"/>
      <c r="P13" s="1906"/>
      <c r="Q13" s="1906"/>
      <c r="R13" s="1906"/>
      <c r="S13" s="1906"/>
      <c r="T13" s="1906"/>
      <c r="U13" s="1906"/>
      <c r="V13" s="1906"/>
      <c r="W13" s="1906"/>
      <c r="X13" s="1906"/>
      <c r="Y13" s="1906"/>
      <c r="Z13" s="1906"/>
      <c r="AA13" s="1906"/>
      <c r="AB13" s="1906"/>
      <c r="AC13" s="1906"/>
      <c r="AD13" s="1906"/>
      <c r="AE13" s="1906"/>
      <c r="AF13" s="1906"/>
      <c r="AG13" s="1906"/>
      <c r="AH13" s="1906"/>
      <c r="AI13" s="1907"/>
      <c r="CC13" s="321"/>
    </row>
    <row r="14" spans="1:99" ht="40" customHeight="1">
      <c r="A14" s="1788" t="s">
        <v>373</v>
      </c>
      <c r="B14" s="1777"/>
      <c r="C14" s="1777"/>
      <c r="D14" s="1777"/>
      <c r="E14" s="1777"/>
      <c r="F14" s="1777"/>
      <c r="G14" s="1777"/>
      <c r="H14" s="1777"/>
      <c r="I14" s="1778"/>
      <c r="J14" s="1905" t="s">
        <v>1018</v>
      </c>
      <c r="K14" s="1906"/>
      <c r="L14" s="1906"/>
      <c r="M14" s="1906"/>
      <c r="N14" s="1906"/>
      <c r="O14" s="1906"/>
      <c r="P14" s="1906"/>
      <c r="Q14" s="1906"/>
      <c r="R14" s="1906"/>
      <c r="S14" s="1906"/>
      <c r="T14" s="1906"/>
      <c r="U14" s="1906"/>
      <c r="V14" s="1906"/>
      <c r="W14" s="1906"/>
      <c r="X14" s="1906"/>
      <c r="Y14" s="1906"/>
      <c r="Z14" s="1906"/>
      <c r="AA14" s="1906"/>
      <c r="AB14" s="1906"/>
      <c r="AC14" s="1906"/>
      <c r="AD14" s="1906"/>
      <c r="AE14" s="1906"/>
      <c r="AF14" s="1906"/>
      <c r="AG14" s="1906"/>
      <c r="AH14" s="1906"/>
      <c r="AI14" s="1907"/>
    </row>
    <row r="15" spans="1:99" ht="40" customHeight="1">
      <c r="A15" s="1665" t="s">
        <v>283</v>
      </c>
      <c r="B15" s="1777"/>
      <c r="C15" s="1777"/>
      <c r="D15" s="1777"/>
      <c r="E15" s="1777"/>
      <c r="F15" s="1777"/>
      <c r="G15" s="1777"/>
      <c r="H15" s="1777"/>
      <c r="I15" s="1778"/>
      <c r="J15" s="1779" t="s">
        <v>1019</v>
      </c>
      <c r="K15" s="1780"/>
      <c r="L15" s="1780"/>
      <c r="M15" s="1743"/>
      <c r="N15" s="1743"/>
      <c r="O15" s="1743"/>
      <c r="P15" s="1743"/>
      <c r="Q15" s="1743"/>
      <c r="R15" s="1743"/>
      <c r="S15" s="1743"/>
      <c r="T15" s="1743"/>
      <c r="U15" s="1743"/>
      <c r="V15" s="1743"/>
      <c r="W15" s="1743"/>
      <c r="X15" s="1743"/>
      <c r="Y15" s="1743"/>
      <c r="Z15" s="1743"/>
      <c r="AA15" s="1743"/>
      <c r="AB15" s="1743"/>
      <c r="AC15" s="1743"/>
      <c r="AD15" s="1743"/>
      <c r="AE15" s="1743"/>
      <c r="AF15" s="1743"/>
      <c r="AG15" s="1743"/>
      <c r="AH15" s="1743"/>
      <c r="AI15" s="1781"/>
    </row>
    <row r="16" spans="1:99" ht="25" customHeight="1">
      <c r="A16" s="1835" t="s">
        <v>767</v>
      </c>
      <c r="B16" s="1836"/>
      <c r="C16" s="1836"/>
      <c r="D16" s="1836"/>
      <c r="E16" s="1836"/>
      <c r="F16" s="1836"/>
      <c r="G16" s="1836"/>
      <c r="H16" s="1836"/>
      <c r="I16" s="1836"/>
      <c r="J16" s="1832" t="s">
        <v>579</v>
      </c>
      <c r="K16" s="1833"/>
      <c r="L16" s="1834"/>
      <c r="M16" s="1839"/>
      <c r="N16" s="1839"/>
      <c r="O16" s="1839"/>
      <c r="P16" s="1839"/>
      <c r="Q16" s="1839"/>
      <c r="R16" s="1839"/>
      <c r="S16" s="1839"/>
      <c r="T16" s="1666" t="s">
        <v>580</v>
      </c>
      <c r="U16" s="1666"/>
      <c r="V16" s="1667"/>
      <c r="W16" s="1792" t="s">
        <v>581</v>
      </c>
      <c r="X16" s="1777"/>
      <c r="Y16" s="1778"/>
      <c r="Z16" s="1839"/>
      <c r="AA16" s="1839"/>
      <c r="AB16" s="1839"/>
      <c r="AC16" s="1839"/>
      <c r="AD16" s="1839"/>
      <c r="AE16" s="1839"/>
      <c r="AF16" s="1839"/>
      <c r="AG16" s="1667" t="s">
        <v>580</v>
      </c>
      <c r="AH16" s="1840"/>
      <c r="AI16" s="1841"/>
    </row>
    <row r="17" spans="1:39" ht="40" customHeight="1">
      <c r="A17" s="1837"/>
      <c r="B17" s="1838"/>
      <c r="C17" s="1838"/>
      <c r="D17" s="1838"/>
      <c r="E17" s="1838"/>
      <c r="F17" s="1838"/>
      <c r="G17" s="1838"/>
      <c r="H17" s="1838"/>
      <c r="I17" s="1838"/>
      <c r="J17" s="1842" t="s">
        <v>582</v>
      </c>
      <c r="K17" s="1843"/>
      <c r="L17" s="1844"/>
      <c r="M17" s="1845"/>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6"/>
    </row>
    <row r="18" spans="1:39" ht="25" customHeight="1">
      <c r="A18" s="1825" t="s">
        <v>583</v>
      </c>
      <c r="B18" s="1826"/>
      <c r="C18" s="1826"/>
      <c r="D18" s="1826"/>
      <c r="E18" s="1826"/>
      <c r="F18" s="1826"/>
      <c r="G18" s="1826"/>
      <c r="H18" s="1826"/>
      <c r="I18" s="1826"/>
      <c r="J18" s="1827"/>
      <c r="K18" s="1827"/>
      <c r="L18" s="1827"/>
      <c r="M18" s="1826"/>
      <c r="N18" s="1826"/>
      <c r="O18" s="1826"/>
      <c r="P18" s="1826"/>
      <c r="Q18" s="1826"/>
      <c r="R18" s="1826"/>
      <c r="S18" s="1826"/>
      <c r="T18" s="1826"/>
      <c r="U18" s="1826"/>
      <c r="V18" s="1826"/>
      <c r="W18" s="1826"/>
      <c r="X18" s="1826"/>
      <c r="Y18" s="1826"/>
      <c r="Z18" s="1826"/>
      <c r="AA18" s="1826"/>
      <c r="AB18" s="1826"/>
      <c r="AC18" s="1828"/>
      <c r="AD18" s="1829" t="s">
        <v>958</v>
      </c>
      <c r="AE18" s="1830"/>
      <c r="AF18" s="1830"/>
      <c r="AG18" s="1830"/>
      <c r="AH18" s="1830"/>
      <c r="AI18" s="1831"/>
    </row>
    <row r="19" spans="1:39" ht="12">
      <c r="A19" s="1806"/>
      <c r="B19" s="1806"/>
      <c r="C19" s="1806"/>
      <c r="D19" s="1806"/>
      <c r="E19" s="1806"/>
      <c r="F19" s="1806"/>
      <c r="G19" s="1806"/>
      <c r="H19" s="1806"/>
      <c r="I19" s="1806"/>
      <c r="J19" s="1806"/>
      <c r="K19" s="1806"/>
      <c r="L19" s="1806"/>
      <c r="M19" s="1806"/>
      <c r="N19" s="1806"/>
      <c r="O19" s="1806"/>
      <c r="P19" s="1806"/>
      <c r="Q19" s="1806"/>
      <c r="R19" s="1806"/>
      <c r="S19" s="1806"/>
      <c r="T19" s="1806"/>
      <c r="U19" s="1806"/>
      <c r="V19" s="1806"/>
      <c r="W19" s="1806"/>
      <c r="X19" s="1806"/>
      <c r="Y19" s="1806"/>
      <c r="Z19" s="1806"/>
      <c r="AA19" s="1806"/>
      <c r="AB19" s="1806"/>
      <c r="AC19" s="1806"/>
      <c r="AD19" s="1807"/>
      <c r="AE19" s="1807"/>
      <c r="AF19" s="1807"/>
      <c r="AG19" s="1807"/>
      <c r="AH19" s="1807"/>
      <c r="AI19" s="1807"/>
      <c r="AJ19" s="452"/>
      <c r="AK19" s="452"/>
      <c r="AL19" s="452"/>
      <c r="AM19" s="452"/>
    </row>
    <row r="20" spans="1:39" ht="25" customHeight="1">
      <c r="A20" s="1810" t="s">
        <v>572</v>
      </c>
      <c r="B20" s="1811"/>
      <c r="C20" s="1811"/>
      <c r="D20" s="1811"/>
      <c r="E20" s="1812"/>
      <c r="F20" s="1813" t="s">
        <v>620</v>
      </c>
      <c r="G20" s="1814"/>
      <c r="H20" s="1814"/>
      <c r="I20" s="1814"/>
      <c r="J20" s="1808" t="s">
        <v>574</v>
      </c>
      <c r="K20" s="1809"/>
      <c r="L20" s="1809"/>
      <c r="M20" s="1809"/>
      <c r="N20" s="1809"/>
      <c r="O20" s="1809"/>
      <c r="P20" s="1809"/>
      <c r="Q20" s="1809"/>
      <c r="R20" s="1809"/>
      <c r="S20" s="1809"/>
      <c r="T20" s="1848"/>
      <c r="U20" s="1849"/>
      <c r="V20" s="1849"/>
      <c r="W20" s="1849"/>
      <c r="X20" s="1849"/>
      <c r="Y20" s="1849"/>
      <c r="Z20" s="1849"/>
      <c r="AA20" s="1849"/>
      <c r="AB20" s="1849"/>
      <c r="AC20" s="1849"/>
      <c r="AD20" s="1849"/>
      <c r="AE20" s="1849"/>
      <c r="AF20" s="1849"/>
      <c r="AG20" s="1849"/>
      <c r="AH20" s="1849"/>
      <c r="AI20" s="1850"/>
    </row>
    <row r="21" spans="1:39" ht="25" customHeight="1">
      <c r="A21" s="1793" t="s">
        <v>246</v>
      </c>
      <c r="B21" s="1794"/>
      <c r="C21" s="1794"/>
      <c r="D21" s="1794"/>
      <c r="E21" s="1794"/>
      <c r="F21" s="1794"/>
      <c r="G21" s="1794"/>
      <c r="H21" s="1794"/>
      <c r="I21" s="1795"/>
      <c r="J21" s="1894"/>
      <c r="K21" s="1895"/>
      <c r="L21" s="1895"/>
      <c r="M21" s="1895"/>
      <c r="N21" s="1895"/>
      <c r="O21" s="1895"/>
      <c r="P21" s="1895"/>
      <c r="Q21" s="1895"/>
      <c r="R21" s="1895"/>
      <c r="S21" s="1895"/>
      <c r="T21" s="1820" t="s">
        <v>575</v>
      </c>
      <c r="U21" s="1821"/>
      <c r="V21" s="1821"/>
      <c r="W21" s="1821"/>
      <c r="X21" s="1821"/>
      <c r="Y21" s="1821"/>
      <c r="Z21" s="1821"/>
      <c r="AA21" s="1822"/>
      <c r="AB21" s="1896"/>
      <c r="AC21" s="1896"/>
      <c r="AD21" s="1896"/>
      <c r="AE21" s="1896"/>
      <c r="AF21" s="1896"/>
      <c r="AG21" s="1896"/>
      <c r="AH21" s="1896"/>
      <c r="AI21" s="1897"/>
    </row>
    <row r="22" spans="1:39" ht="25" customHeight="1">
      <c r="A22" s="1793" t="s">
        <v>281</v>
      </c>
      <c r="B22" s="1794"/>
      <c r="C22" s="1794"/>
      <c r="D22" s="1794"/>
      <c r="E22" s="1794"/>
      <c r="F22" s="1794"/>
      <c r="G22" s="1794"/>
      <c r="H22" s="1794"/>
      <c r="I22" s="1795"/>
      <c r="J22" s="1952"/>
      <c r="K22" s="1953"/>
      <c r="L22" s="1953"/>
      <c r="M22" s="1953"/>
      <c r="N22" s="1953"/>
      <c r="O22" s="1953"/>
      <c r="P22" s="1953"/>
      <c r="Q22" s="1953"/>
      <c r="R22" s="1953"/>
      <c r="S22" s="1953"/>
      <c r="T22" s="1953"/>
      <c r="U22" s="1953"/>
      <c r="V22" s="1953"/>
      <c r="W22" s="1953"/>
      <c r="X22" s="1953"/>
      <c r="Y22" s="1953"/>
      <c r="Z22" s="1953"/>
      <c r="AA22" s="1953"/>
      <c r="AB22" s="1953"/>
      <c r="AC22" s="1953"/>
      <c r="AD22" s="1953"/>
      <c r="AE22" s="1953"/>
      <c r="AF22" s="1953"/>
      <c r="AG22" s="1953"/>
      <c r="AH22" s="1953"/>
      <c r="AI22" s="1954"/>
    </row>
    <row r="23" spans="1:39" ht="25" customHeight="1">
      <c r="A23" s="1879" t="s">
        <v>249</v>
      </c>
      <c r="B23" s="1639"/>
      <c r="C23" s="1639"/>
      <c r="D23" s="1639"/>
      <c r="E23" s="1639"/>
      <c r="F23" s="1639"/>
      <c r="G23" s="1639"/>
      <c r="H23" s="1639"/>
      <c r="I23" s="1587"/>
      <c r="J23" s="1888"/>
      <c r="K23" s="1889"/>
      <c r="L23" s="1889"/>
      <c r="M23" s="1889"/>
      <c r="N23" s="1889"/>
      <c r="O23" s="1889"/>
      <c r="P23" s="1889"/>
      <c r="Q23" s="1889"/>
      <c r="R23" s="1889"/>
      <c r="S23" s="1889"/>
      <c r="T23" s="1890" t="s">
        <v>576</v>
      </c>
      <c r="U23" s="1891"/>
      <c r="V23" s="1891"/>
      <c r="W23" s="1891"/>
      <c r="X23" s="1891"/>
      <c r="Y23" s="1891"/>
      <c r="Z23" s="1891"/>
      <c r="AA23" s="1892"/>
      <c r="AB23" s="1877"/>
      <c r="AC23" s="1877"/>
      <c r="AD23" s="1877"/>
      <c r="AE23" s="1877"/>
      <c r="AF23" s="1877"/>
      <c r="AG23" s="1877"/>
      <c r="AH23" s="1877"/>
      <c r="AI23" s="1893"/>
    </row>
    <row r="24" spans="1:39" ht="40" customHeight="1">
      <c r="A24" s="1882" t="s">
        <v>282</v>
      </c>
      <c r="B24" s="1883"/>
      <c r="C24" s="1883"/>
      <c r="D24" s="1883"/>
      <c r="E24" s="1883"/>
      <c r="F24" s="1883"/>
      <c r="G24" s="1883"/>
      <c r="H24" s="1883"/>
      <c r="I24" s="1884"/>
      <c r="J24" s="1885"/>
      <c r="K24" s="1886"/>
      <c r="L24" s="1886"/>
      <c r="M24" s="1886"/>
      <c r="N24" s="1886"/>
      <c r="O24" s="1886"/>
      <c r="P24" s="1886"/>
      <c r="Q24" s="1886"/>
      <c r="R24" s="1886"/>
      <c r="S24" s="1886"/>
      <c r="T24" s="1886"/>
      <c r="U24" s="1886"/>
      <c r="V24" s="1886"/>
      <c r="W24" s="1886"/>
      <c r="X24" s="1886"/>
      <c r="Y24" s="1886"/>
      <c r="Z24" s="1886"/>
      <c r="AA24" s="1886"/>
      <c r="AB24" s="1886"/>
      <c r="AC24" s="1886"/>
      <c r="AD24" s="1886"/>
      <c r="AE24" s="1886"/>
      <c r="AF24" s="1886"/>
      <c r="AG24" s="1886"/>
      <c r="AH24" s="1886"/>
      <c r="AI24" s="1887"/>
    </row>
    <row r="25" spans="1:39" ht="25" customHeight="1">
      <c r="A25" s="1879" t="s">
        <v>263</v>
      </c>
      <c r="B25" s="1639"/>
      <c r="C25" s="1639"/>
      <c r="D25" s="1639"/>
      <c r="E25" s="1639"/>
      <c r="F25" s="1639"/>
      <c r="G25" s="1639"/>
      <c r="H25" s="1639"/>
      <c r="I25" s="1587"/>
      <c r="J25" s="1586" t="s">
        <v>766</v>
      </c>
      <c r="K25" s="1639"/>
      <c r="L25" s="1639"/>
      <c r="M25" s="1639"/>
      <c r="N25" s="1877"/>
      <c r="O25" s="1877"/>
      <c r="P25" s="1639" t="s">
        <v>252</v>
      </c>
      <c r="Q25" s="1639"/>
      <c r="R25" s="1877"/>
      <c r="S25" s="1877"/>
      <c r="T25" s="1639" t="s">
        <v>264</v>
      </c>
      <c r="U25" s="1639"/>
      <c r="V25" s="1639" t="s">
        <v>265</v>
      </c>
      <c r="W25" s="1639"/>
      <c r="X25" s="1639"/>
      <c r="Y25" s="1639" t="s">
        <v>577</v>
      </c>
      <c r="Z25" s="1639"/>
      <c r="AA25" s="1639"/>
      <c r="AB25" s="1877"/>
      <c r="AC25" s="1877"/>
      <c r="AD25" s="1639" t="s">
        <v>252</v>
      </c>
      <c r="AE25" s="1639"/>
      <c r="AF25" s="1877"/>
      <c r="AG25" s="1877"/>
      <c r="AH25" s="1639" t="s">
        <v>253</v>
      </c>
      <c r="AI25" s="1878"/>
    </row>
    <row r="26" spans="1:39" ht="25" customHeight="1">
      <c r="A26" s="1879" t="s">
        <v>254</v>
      </c>
      <c r="B26" s="1639"/>
      <c r="C26" s="1639"/>
      <c r="D26" s="1639"/>
      <c r="E26" s="1639"/>
      <c r="F26" s="1639"/>
      <c r="G26" s="1639"/>
      <c r="H26" s="1639"/>
      <c r="I26" s="1587"/>
      <c r="J26" s="1664"/>
      <c r="K26" s="1664"/>
      <c r="L26" s="1664"/>
      <c r="M26" s="1664"/>
      <c r="N26" s="1664"/>
      <c r="O26" s="1664"/>
      <c r="P26" s="1664"/>
      <c r="Q26" s="1664"/>
      <c r="R26" s="1664"/>
      <c r="S26" s="1664"/>
      <c r="T26" s="1664"/>
      <c r="U26" s="1664"/>
      <c r="V26" s="1664"/>
      <c r="W26" s="1664"/>
      <c r="X26" s="1880" t="s">
        <v>578</v>
      </c>
      <c r="Y26" s="1880"/>
      <c r="Z26" s="1880"/>
      <c r="AA26" s="1880"/>
      <c r="AB26" s="1880"/>
      <c r="AC26" s="1880"/>
      <c r="AD26" s="1880"/>
      <c r="AE26" s="1880"/>
      <c r="AF26" s="1880"/>
      <c r="AG26" s="1880"/>
      <c r="AH26" s="1880"/>
      <c r="AI26" s="1881"/>
    </row>
    <row r="27" spans="1:39" ht="40" customHeight="1">
      <c r="A27" s="1638" t="s">
        <v>374</v>
      </c>
      <c r="B27" s="1639"/>
      <c r="C27" s="1639"/>
      <c r="D27" s="1639"/>
      <c r="E27" s="1639"/>
      <c r="F27" s="1639"/>
      <c r="G27" s="1639"/>
      <c r="H27" s="1639"/>
      <c r="I27" s="1587"/>
      <c r="J27" s="1874"/>
      <c r="K27" s="1857"/>
      <c r="L27" s="1857"/>
      <c r="M27" s="1857"/>
      <c r="N27" s="1857"/>
      <c r="O27" s="1857"/>
      <c r="P27" s="1857"/>
      <c r="Q27" s="1857"/>
      <c r="R27" s="1857"/>
      <c r="S27" s="1857"/>
      <c r="T27" s="1857"/>
      <c r="U27" s="1857"/>
      <c r="V27" s="1857"/>
      <c r="W27" s="1857"/>
      <c r="X27" s="1857"/>
      <c r="Y27" s="1857"/>
      <c r="Z27" s="1857"/>
      <c r="AA27" s="1857"/>
      <c r="AB27" s="1857"/>
      <c r="AC27" s="1857"/>
      <c r="AD27" s="1857"/>
      <c r="AE27" s="1857"/>
      <c r="AF27" s="1857"/>
      <c r="AG27" s="1857"/>
      <c r="AH27" s="1857"/>
      <c r="AI27" s="1858"/>
    </row>
    <row r="28" spans="1:39" ht="40" customHeight="1">
      <c r="A28" s="1879" t="s">
        <v>373</v>
      </c>
      <c r="B28" s="1639"/>
      <c r="C28" s="1639"/>
      <c r="D28" s="1639"/>
      <c r="E28" s="1639"/>
      <c r="F28" s="1639"/>
      <c r="G28" s="1639"/>
      <c r="H28" s="1639"/>
      <c r="I28" s="1587"/>
      <c r="J28" s="1874"/>
      <c r="K28" s="1857"/>
      <c r="L28" s="1857"/>
      <c r="M28" s="1857"/>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8"/>
    </row>
    <row r="29" spans="1:39" ht="40" customHeight="1">
      <c r="A29" s="1638" t="s">
        <v>283</v>
      </c>
      <c r="B29" s="1639"/>
      <c r="C29" s="1639"/>
      <c r="D29" s="1639"/>
      <c r="E29" s="1639"/>
      <c r="F29" s="1639"/>
      <c r="G29" s="1639"/>
      <c r="H29" s="1639"/>
      <c r="I29" s="1587"/>
      <c r="J29" s="1875"/>
      <c r="K29" s="1876"/>
      <c r="L29" s="1876"/>
      <c r="M29" s="1857"/>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8"/>
    </row>
    <row r="30" spans="1:39" ht="25" customHeight="1">
      <c r="A30" s="1866" t="s">
        <v>767</v>
      </c>
      <c r="B30" s="1867"/>
      <c r="C30" s="1867"/>
      <c r="D30" s="1867"/>
      <c r="E30" s="1867"/>
      <c r="F30" s="1867"/>
      <c r="G30" s="1867"/>
      <c r="H30" s="1867"/>
      <c r="I30" s="1867"/>
      <c r="J30" s="1870" t="s">
        <v>579</v>
      </c>
      <c r="K30" s="1871"/>
      <c r="L30" s="1872"/>
      <c r="M30" s="1839"/>
      <c r="N30" s="1839"/>
      <c r="O30" s="1839"/>
      <c r="P30" s="1839"/>
      <c r="Q30" s="1839"/>
      <c r="R30" s="1839"/>
      <c r="S30" s="1839"/>
      <c r="T30" s="1873" t="s">
        <v>580</v>
      </c>
      <c r="U30" s="1873"/>
      <c r="V30" s="1851"/>
      <c r="W30" s="1586" t="s">
        <v>581</v>
      </c>
      <c r="X30" s="1639"/>
      <c r="Y30" s="1587"/>
      <c r="Z30" s="1839"/>
      <c r="AA30" s="1839"/>
      <c r="AB30" s="1839"/>
      <c r="AC30" s="1839"/>
      <c r="AD30" s="1839"/>
      <c r="AE30" s="1839"/>
      <c r="AF30" s="1839"/>
      <c r="AG30" s="1851" t="s">
        <v>580</v>
      </c>
      <c r="AH30" s="1852"/>
      <c r="AI30" s="1853"/>
    </row>
    <row r="31" spans="1:39" ht="40" customHeight="1">
      <c r="A31" s="1868"/>
      <c r="B31" s="1869"/>
      <c r="C31" s="1869"/>
      <c r="D31" s="1869"/>
      <c r="E31" s="1869"/>
      <c r="F31" s="1869"/>
      <c r="G31" s="1869"/>
      <c r="H31" s="1869"/>
      <c r="I31" s="1869"/>
      <c r="J31" s="1854" t="s">
        <v>582</v>
      </c>
      <c r="K31" s="1855"/>
      <c r="L31" s="1856"/>
      <c r="M31" s="1857"/>
      <c r="N31" s="1857"/>
      <c r="O31" s="1857"/>
      <c r="P31" s="1857"/>
      <c r="Q31" s="1857"/>
      <c r="R31" s="1857"/>
      <c r="S31" s="1857"/>
      <c r="T31" s="1857"/>
      <c r="U31" s="1857"/>
      <c r="V31" s="1857"/>
      <c r="W31" s="1857"/>
      <c r="X31" s="1857"/>
      <c r="Y31" s="1857"/>
      <c r="Z31" s="1857"/>
      <c r="AA31" s="1857"/>
      <c r="AB31" s="1857"/>
      <c r="AC31" s="1857"/>
      <c r="AD31" s="1857"/>
      <c r="AE31" s="1857"/>
      <c r="AF31" s="1857"/>
      <c r="AG31" s="1857"/>
      <c r="AH31" s="1857"/>
      <c r="AI31" s="1858"/>
    </row>
    <row r="32" spans="1:39" ht="25" customHeight="1">
      <c r="A32" s="1859" t="s">
        <v>583</v>
      </c>
      <c r="B32" s="1860"/>
      <c r="C32" s="1860"/>
      <c r="D32" s="1860"/>
      <c r="E32" s="1860"/>
      <c r="F32" s="1860"/>
      <c r="G32" s="1860"/>
      <c r="H32" s="1860"/>
      <c r="I32" s="1860"/>
      <c r="J32" s="1861"/>
      <c r="K32" s="1861"/>
      <c r="L32" s="1861"/>
      <c r="M32" s="1860"/>
      <c r="N32" s="1860"/>
      <c r="O32" s="1860"/>
      <c r="P32" s="1860"/>
      <c r="Q32" s="1860"/>
      <c r="R32" s="1860"/>
      <c r="S32" s="1860"/>
      <c r="T32" s="1860"/>
      <c r="U32" s="1860"/>
      <c r="V32" s="1860"/>
      <c r="W32" s="1860"/>
      <c r="X32" s="1860"/>
      <c r="Y32" s="1860"/>
      <c r="Z32" s="1860"/>
      <c r="AA32" s="1860"/>
      <c r="AB32" s="1860"/>
      <c r="AC32" s="1862"/>
      <c r="AD32" s="1863" t="s">
        <v>119</v>
      </c>
      <c r="AE32" s="1864"/>
      <c r="AF32" s="1864"/>
      <c r="AG32" s="1864"/>
      <c r="AH32" s="1864"/>
      <c r="AI32" s="1865"/>
    </row>
    <row r="35" spans="2:2" ht="12">
      <c r="B35" s="145"/>
    </row>
  </sheetData>
  <sheetProtection algorithmName="SHA-512" hashValue="h52R4u6wMmKN3qJAEG93d0fj2pReDn4GMXSMYep9su5VGsGgGjF2eXZJFi17d4FBaJCsc85j5x1wQS/Jbw/Gug==" saltValue="RmLKwucSA7nlYUhNEhTxsA==" spinCount="100000" sheet="1" objects="1" scenarios="1" selectLockedCells="1" selectUnlockedCells="1"/>
  <mergeCells count="98">
    <mergeCell ref="AG30:AI30"/>
    <mergeCell ref="J31:L31"/>
    <mergeCell ref="M31:AI31"/>
    <mergeCell ref="A32:AC32"/>
    <mergeCell ref="AD32:AI32"/>
    <mergeCell ref="J30:L30"/>
    <mergeCell ref="A30:I31"/>
    <mergeCell ref="M30:S30"/>
    <mergeCell ref="T30:V30"/>
    <mergeCell ref="W30:Y30"/>
    <mergeCell ref="Z30:AF30"/>
    <mergeCell ref="A29:I29"/>
    <mergeCell ref="J29:AI29"/>
    <mergeCell ref="V25:X25"/>
    <mergeCell ref="Y25:AA25"/>
    <mergeCell ref="AB25:AC25"/>
    <mergeCell ref="AD25:AE25"/>
    <mergeCell ref="AF25:AG25"/>
    <mergeCell ref="J25:M25"/>
    <mergeCell ref="N25:O25"/>
    <mergeCell ref="P25:Q25"/>
    <mergeCell ref="R25:S25"/>
    <mergeCell ref="T25:U25"/>
    <mergeCell ref="A26:I26"/>
    <mergeCell ref="A27:I27"/>
    <mergeCell ref="J27:AI27"/>
    <mergeCell ref="A28:I28"/>
    <mergeCell ref="M17:AI17"/>
    <mergeCell ref="AH25:AI25"/>
    <mergeCell ref="J26:W26"/>
    <mergeCell ref="X26:AI26"/>
    <mergeCell ref="J20:S20"/>
    <mergeCell ref="A19:AC19"/>
    <mergeCell ref="AD19:AI19"/>
    <mergeCell ref="A21:I21"/>
    <mergeCell ref="A20:E20"/>
    <mergeCell ref="F20:I20"/>
    <mergeCell ref="T20:AI20"/>
    <mergeCell ref="J21:S21"/>
    <mergeCell ref="T21:AA21"/>
    <mergeCell ref="AB21:AI21"/>
    <mergeCell ref="Y11:AA11"/>
    <mergeCell ref="AB11:AC11"/>
    <mergeCell ref="AD11:AE11"/>
    <mergeCell ref="AF11:AG11"/>
    <mergeCell ref="AH11:AI11"/>
    <mergeCell ref="J28:AI28"/>
    <mergeCell ref="A25:I25"/>
    <mergeCell ref="A24:I24"/>
    <mergeCell ref="J24:AI24"/>
    <mergeCell ref="A22:I22"/>
    <mergeCell ref="A23:I23"/>
    <mergeCell ref="J22:AI22"/>
    <mergeCell ref="J23:S23"/>
    <mergeCell ref="T23:AA23"/>
    <mergeCell ref="AB23:AI23"/>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A11:I11"/>
    <mergeCell ref="A12:I12"/>
    <mergeCell ref="J12:W12"/>
    <mergeCell ref="X12:AI12"/>
    <mergeCell ref="A9:I9"/>
    <mergeCell ref="A10:I10"/>
    <mergeCell ref="J9:S9"/>
    <mergeCell ref="T9:AA9"/>
    <mergeCell ref="AB9:AI9"/>
    <mergeCell ref="J10:AI10"/>
    <mergeCell ref="J11:M11"/>
    <mergeCell ref="N11:O11"/>
    <mergeCell ref="P11:Q11"/>
    <mergeCell ref="R11:S11"/>
    <mergeCell ref="T11:U11"/>
    <mergeCell ref="V11:X11"/>
    <mergeCell ref="A8:I8"/>
    <mergeCell ref="J7:S7"/>
    <mergeCell ref="T7:AA7"/>
    <mergeCell ref="AB7:AI7"/>
    <mergeCell ref="J8:AI8"/>
    <mergeCell ref="J6:S6"/>
    <mergeCell ref="A6:E6"/>
    <mergeCell ref="F6:I6"/>
    <mergeCell ref="T6:AI6"/>
    <mergeCell ref="A7:I7"/>
  </mergeCells>
  <phoneticPr fontId="2"/>
  <dataValidations count="8">
    <dataValidation imeMode="halfAlpha" allowBlank="1" showInputMessage="1" showErrorMessage="1" sqref="AB7 AB21" xr:uid="{73476EC5-1AA0-4368-B68E-6028C49A2085}"/>
    <dataValidation allowBlank="1" showErrorMessage="1" prompt="_x000a_" sqref="AG30:AI30 J30:J31 AG16:AI16 J16:J17" xr:uid="{00000000-0002-0000-1B00-000001000000}"/>
    <dataValidation allowBlank="1" showErrorMessage="1" sqref="J27:AI28 J13:AI14" xr:uid="{00000000-0002-0000-1B00-000002000000}"/>
    <dataValidation type="list" allowBlank="1" showErrorMessage="1" prompt="_x000a_" sqref="AD32:AI32 AD18:AI18" xr:uid="{00000000-0002-0000-1B00-000003000000}">
      <formula1>"選択してください,関連あり,関連なし"</formula1>
    </dataValidation>
    <dataValidation type="custom" imeMode="disabled" allowBlank="1" showInputMessage="1" showErrorMessage="1" sqref="M30:S30 Z30:AF30 M16:S16 Z16:AF16" xr:uid="{00000000-0002-0000-1B00-00000400000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25:O25 AF25:AG25 AB25:AC25 R25:S25 N11:O11 AF11:AG11 AB11:AC11 R11:S11" xr:uid="{00000000-0002-0000-1B00-000005000000}"/>
    <dataValidation allowBlank="1" showInputMessage="1" showErrorMessage="1" prompt="前ページの「(7)規格認証・登録費」の「経費番号」（規-1、規-2）を記入してください。" sqref="F6:I6 F20:I20" xr:uid="{F77710E1-4750-4A0C-BFFE-BB01B1785BAA}"/>
    <dataValidation type="custom" imeMode="halfAlpha" allowBlank="1" showInputMessage="1" showErrorMessage="1" prompt="「(7)規格認証・登録費」の「助成事業に要する経費（税込）」の金額を記入してください。" sqref="J26:W26 J12:W12" xr:uid="{00000000-0002-0000-1B00-000007000000}">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32"/>
  <sheetViews>
    <sheetView showGridLines="0" view="pageBreakPreview" zoomScale="80" zoomScaleNormal="100" zoomScaleSheetLayoutView="80" workbookViewId="0">
      <selection activeCell="BK20" sqref="A1:XFD1048576"/>
    </sheetView>
  </sheetViews>
  <sheetFormatPr defaultColWidth="8.25" defaultRowHeight="12"/>
  <cols>
    <col min="1" max="1" width="4.9140625" style="12" customWidth="1"/>
    <col min="2" max="2" width="14.9140625" style="12" customWidth="1"/>
    <col min="3" max="3" width="21.6640625" style="12" customWidth="1"/>
    <col min="4" max="4" width="22.58203125" style="12" customWidth="1"/>
    <col min="5" max="5" width="14.33203125" style="12" customWidth="1"/>
    <col min="6" max="6" width="15" style="12" customWidth="1"/>
    <col min="7" max="7" width="14.75" style="12" bestFit="1" customWidth="1"/>
    <col min="8" max="8" width="2.83203125" style="12" customWidth="1"/>
    <col min="9" max="9" width="8.25" style="12" customWidth="1"/>
    <col min="10" max="11" width="8.25" style="12"/>
    <col min="12" max="12" width="10.33203125" style="12" customWidth="1"/>
    <col min="13" max="13" width="8.6640625" style="12" customWidth="1"/>
    <col min="14" max="14" width="5.75" style="12" customWidth="1"/>
    <col min="15" max="16384" width="8.25" style="12"/>
  </cols>
  <sheetData>
    <row r="1" spans="1:7" ht="15" customHeight="1">
      <c r="A1" s="10" t="s">
        <v>731</v>
      </c>
      <c r="B1" s="11"/>
      <c r="C1" s="11"/>
      <c r="D1" s="11"/>
      <c r="E1" s="11"/>
      <c r="F1" s="11"/>
    </row>
    <row r="2" spans="1:7" ht="35" customHeight="1">
      <c r="A2" s="892" t="s">
        <v>756</v>
      </c>
      <c r="B2" s="892"/>
      <c r="C2" s="892"/>
      <c r="D2" s="892"/>
      <c r="E2" s="892"/>
      <c r="F2" s="892"/>
      <c r="G2" s="892"/>
    </row>
    <row r="3" spans="1:7" ht="25" customHeight="1">
      <c r="A3" s="126" t="s">
        <v>127</v>
      </c>
      <c r="B3" s="896" t="s">
        <v>128</v>
      </c>
      <c r="C3" s="897"/>
      <c r="D3" s="897"/>
      <c r="E3" s="898"/>
      <c r="F3" s="899" t="s">
        <v>129</v>
      </c>
      <c r="G3" s="899"/>
    </row>
    <row r="4" spans="1:7" ht="25" customHeight="1">
      <c r="A4" s="567" t="s">
        <v>818</v>
      </c>
      <c r="B4" s="893" t="s">
        <v>819</v>
      </c>
      <c r="C4" s="894"/>
      <c r="D4" s="894"/>
      <c r="E4" s="895"/>
      <c r="F4" s="875" t="s">
        <v>820</v>
      </c>
      <c r="G4" s="875"/>
    </row>
    <row r="5" spans="1:7" ht="25" customHeight="1">
      <c r="A5" s="567" t="s">
        <v>821</v>
      </c>
      <c r="B5" s="893" t="s">
        <v>822</v>
      </c>
      <c r="C5" s="894"/>
      <c r="D5" s="894"/>
      <c r="E5" s="895"/>
      <c r="F5" s="875" t="s">
        <v>823</v>
      </c>
      <c r="G5" s="875"/>
    </row>
    <row r="6" spans="1:7" ht="25" customHeight="1">
      <c r="A6" s="446"/>
      <c r="B6" s="902"/>
      <c r="C6" s="904"/>
      <c r="D6" s="904"/>
      <c r="E6" s="903"/>
      <c r="F6" s="906"/>
      <c r="G6" s="906"/>
    </row>
    <row r="7" spans="1:7" ht="25" customHeight="1">
      <c r="A7" s="446"/>
      <c r="B7" s="902"/>
      <c r="C7" s="904"/>
      <c r="D7" s="904"/>
      <c r="E7" s="903"/>
      <c r="F7" s="906"/>
      <c r="G7" s="906"/>
    </row>
    <row r="8" spans="1:7" ht="13">
      <c r="A8" s="451"/>
      <c r="B8" s="451"/>
      <c r="C8" s="451"/>
      <c r="D8" s="451"/>
      <c r="E8" s="451"/>
      <c r="F8" s="451"/>
    </row>
    <row r="9" spans="1:7" ht="15" customHeight="1">
      <c r="A9" s="17" t="s">
        <v>732</v>
      </c>
      <c r="B9" s="18"/>
      <c r="C9" s="18"/>
      <c r="D9" s="18"/>
      <c r="E9" s="18"/>
      <c r="F9" s="18"/>
    </row>
    <row r="10" spans="1:7" ht="35" customHeight="1">
      <c r="A10" s="892" t="s">
        <v>757</v>
      </c>
      <c r="B10" s="892"/>
      <c r="C10" s="892"/>
      <c r="D10" s="892"/>
      <c r="E10" s="892"/>
      <c r="F10" s="892"/>
      <c r="G10" s="892"/>
    </row>
    <row r="11" spans="1:7" ht="25" customHeight="1">
      <c r="A11" s="127" t="s">
        <v>127</v>
      </c>
      <c r="B11" s="450" t="s">
        <v>130</v>
      </c>
      <c r="C11" s="896" t="s">
        <v>131</v>
      </c>
      <c r="D11" s="898"/>
      <c r="E11" s="899" t="s">
        <v>132</v>
      </c>
      <c r="F11" s="899"/>
      <c r="G11" s="899"/>
    </row>
    <row r="12" spans="1:7" ht="25" customHeight="1">
      <c r="A12" s="568" t="s">
        <v>821</v>
      </c>
      <c r="B12" s="569" t="s">
        <v>824</v>
      </c>
      <c r="C12" s="900" t="s">
        <v>825</v>
      </c>
      <c r="D12" s="901"/>
      <c r="E12" s="905" t="s">
        <v>826</v>
      </c>
      <c r="F12" s="905"/>
      <c r="G12" s="905"/>
    </row>
    <row r="13" spans="1:7" ht="25" customHeight="1">
      <c r="A13" s="568" t="s">
        <v>827</v>
      </c>
      <c r="B13" s="569" t="s">
        <v>828</v>
      </c>
      <c r="C13" s="900" t="s">
        <v>829</v>
      </c>
      <c r="D13" s="901"/>
      <c r="E13" s="905" t="s">
        <v>141</v>
      </c>
      <c r="F13" s="905"/>
      <c r="G13" s="905"/>
    </row>
    <row r="14" spans="1:7" ht="25" customHeight="1">
      <c r="A14" s="446"/>
      <c r="B14" s="19"/>
      <c r="C14" s="902"/>
      <c r="D14" s="903"/>
      <c r="E14" s="890"/>
      <c r="F14" s="890"/>
      <c r="G14" s="890"/>
    </row>
    <row r="16" spans="1:7" ht="25" customHeight="1">
      <c r="A16" s="10" t="s">
        <v>733</v>
      </c>
      <c r="B16" s="11"/>
      <c r="C16" s="11"/>
      <c r="D16" s="11"/>
      <c r="E16" s="11"/>
      <c r="F16" s="11"/>
    </row>
    <row r="17" spans="1:7" ht="13">
      <c r="A17" s="16" t="s">
        <v>120</v>
      </c>
      <c r="B17" s="11"/>
      <c r="C17" s="11"/>
      <c r="D17" s="11"/>
      <c r="E17" s="11"/>
      <c r="F17" s="11"/>
    </row>
    <row r="18" spans="1:7" ht="40" customHeight="1">
      <c r="A18" s="891" t="s">
        <v>758</v>
      </c>
      <c r="B18" s="891"/>
      <c r="C18" s="891"/>
      <c r="D18" s="891"/>
      <c r="E18" s="891"/>
      <c r="F18" s="891"/>
      <c r="G18" s="891"/>
    </row>
    <row r="19" spans="1:7" ht="25" customHeight="1">
      <c r="A19" s="123" t="s">
        <v>121</v>
      </c>
      <c r="B19" s="124" t="s">
        <v>122</v>
      </c>
      <c r="C19" s="124" t="s">
        <v>123</v>
      </c>
      <c r="D19" s="124" t="s">
        <v>124</v>
      </c>
      <c r="E19" s="124" t="s">
        <v>125</v>
      </c>
      <c r="F19" s="123" t="s">
        <v>694</v>
      </c>
      <c r="G19" s="123" t="s">
        <v>695</v>
      </c>
    </row>
    <row r="20" spans="1:7" ht="36">
      <c r="A20" s="568" t="s">
        <v>821</v>
      </c>
      <c r="B20" s="570" t="s">
        <v>830</v>
      </c>
      <c r="C20" s="570" t="s">
        <v>831</v>
      </c>
      <c r="D20" s="570" t="s">
        <v>832</v>
      </c>
      <c r="E20" s="571">
        <v>1000000</v>
      </c>
      <c r="F20" s="572" t="s">
        <v>833</v>
      </c>
      <c r="G20" s="572" t="s">
        <v>833</v>
      </c>
    </row>
    <row r="21" spans="1:7" ht="36">
      <c r="A21" s="568" t="s">
        <v>827</v>
      </c>
      <c r="B21" s="570" t="s">
        <v>834</v>
      </c>
      <c r="C21" s="570" t="s">
        <v>835</v>
      </c>
      <c r="D21" s="570" t="s">
        <v>836</v>
      </c>
      <c r="E21" s="571">
        <v>2000000</v>
      </c>
      <c r="F21" s="572" t="s">
        <v>833</v>
      </c>
      <c r="G21" s="572" t="s">
        <v>833</v>
      </c>
    </row>
    <row r="22" spans="1:7" ht="25" customHeight="1">
      <c r="A22" s="446"/>
      <c r="B22" s="13"/>
      <c r="C22" s="13"/>
      <c r="D22" s="13"/>
      <c r="E22" s="14"/>
      <c r="F22" s="15"/>
      <c r="G22" s="15"/>
    </row>
    <row r="23" spans="1:7" ht="25" customHeight="1">
      <c r="A23" s="446"/>
      <c r="B23" s="13"/>
      <c r="C23" s="13"/>
      <c r="D23" s="13"/>
      <c r="E23" s="14"/>
      <c r="F23" s="15"/>
      <c r="G23" s="15"/>
    </row>
    <row r="24" spans="1:7" ht="25" customHeight="1">
      <c r="A24" s="446"/>
      <c r="B24" s="13"/>
      <c r="C24" s="13"/>
      <c r="D24" s="13"/>
      <c r="E24" s="14"/>
      <c r="F24" s="15"/>
      <c r="G24" s="15"/>
    </row>
    <row r="25" spans="1:7" ht="13">
      <c r="A25" s="125" t="s">
        <v>126</v>
      </c>
      <c r="B25" s="16"/>
      <c r="C25" s="16"/>
      <c r="D25" s="16"/>
      <c r="E25" s="16"/>
      <c r="F25" s="16"/>
    </row>
    <row r="26" spans="1:7" ht="40" customHeight="1">
      <c r="A26" s="891" t="s">
        <v>759</v>
      </c>
      <c r="B26" s="891"/>
      <c r="C26" s="891"/>
      <c r="D26" s="891"/>
      <c r="E26" s="891"/>
      <c r="F26" s="891"/>
      <c r="G26" s="891"/>
    </row>
    <row r="27" spans="1:7" ht="25" customHeight="1">
      <c r="A27" s="123" t="s">
        <v>121</v>
      </c>
      <c r="B27" s="124" t="s">
        <v>122</v>
      </c>
      <c r="C27" s="124" t="s">
        <v>123</v>
      </c>
      <c r="D27" s="124" t="s">
        <v>124</v>
      </c>
      <c r="E27" s="124" t="s">
        <v>125</v>
      </c>
      <c r="F27" s="123" t="s">
        <v>694</v>
      </c>
      <c r="G27" s="123" t="s">
        <v>695</v>
      </c>
    </row>
    <row r="28" spans="1:7" ht="36">
      <c r="A28" s="568" t="s">
        <v>837</v>
      </c>
      <c r="B28" s="570" t="s">
        <v>838</v>
      </c>
      <c r="C28" s="570" t="s">
        <v>839</v>
      </c>
      <c r="D28" s="570" t="s">
        <v>840</v>
      </c>
      <c r="E28" s="571">
        <v>25000000</v>
      </c>
      <c r="F28" s="572" t="s">
        <v>833</v>
      </c>
      <c r="G28" s="572" t="s">
        <v>833</v>
      </c>
    </row>
    <row r="29" spans="1:7" ht="36">
      <c r="A29" s="568" t="s">
        <v>821</v>
      </c>
      <c r="B29" s="570" t="s">
        <v>830</v>
      </c>
      <c r="C29" s="573" t="s">
        <v>841</v>
      </c>
      <c r="D29" s="570" t="s">
        <v>842</v>
      </c>
      <c r="E29" s="571">
        <v>40000000</v>
      </c>
      <c r="F29" s="572" t="s">
        <v>833</v>
      </c>
      <c r="G29" s="572" t="s">
        <v>833</v>
      </c>
    </row>
    <row r="30" spans="1:7" ht="25" customHeight="1">
      <c r="A30" s="446"/>
      <c r="B30" s="13"/>
      <c r="C30" s="13"/>
      <c r="D30" s="13"/>
      <c r="E30" s="14"/>
      <c r="F30" s="15"/>
      <c r="G30" s="15"/>
    </row>
    <row r="31" spans="1:7" ht="25" customHeight="1">
      <c r="A31" s="446"/>
      <c r="B31" s="13"/>
      <c r="C31" s="13"/>
      <c r="D31" s="13"/>
      <c r="E31" s="14"/>
      <c r="F31" s="15"/>
      <c r="G31" s="15"/>
    </row>
    <row r="32" spans="1:7" ht="25" customHeight="1">
      <c r="A32" s="446"/>
      <c r="B32" s="13"/>
      <c r="C32" s="13"/>
      <c r="D32" s="13"/>
      <c r="E32" s="14"/>
      <c r="F32" s="15"/>
      <c r="G32" s="15"/>
    </row>
  </sheetData>
  <sheetProtection algorithmName="SHA-512" hashValue="7StfayMSz3Qfrrq5TJIHxCdKSwxduAf5jcEZhKlPWkzCeif/Br48Y5P4ar0i+eh/qo3cot9PfYu7g3m5SZicRQ==" saltValue="9iHB1BFlP+Ks1uagtXdyFw==" spinCount="100000" sheet="1" objects="1" scenarios="1" selectLockedCells="1" selectUnlockedCells="1"/>
  <mergeCells count="22">
    <mergeCell ref="E13:G13"/>
    <mergeCell ref="C12:D12"/>
    <mergeCell ref="F6:G6"/>
    <mergeCell ref="F7:G7"/>
    <mergeCell ref="E11:G11"/>
    <mergeCell ref="E12:G12"/>
    <mergeCell ref="E14:G14"/>
    <mergeCell ref="A18:G18"/>
    <mergeCell ref="A26:G26"/>
    <mergeCell ref="A2:G2"/>
    <mergeCell ref="A10:G10"/>
    <mergeCell ref="B5:E5"/>
    <mergeCell ref="B3:E3"/>
    <mergeCell ref="B4:E4"/>
    <mergeCell ref="F3:G3"/>
    <mergeCell ref="F4:G4"/>
    <mergeCell ref="F5:G5"/>
    <mergeCell ref="C13:D13"/>
    <mergeCell ref="C14:D14"/>
    <mergeCell ref="B6:E6"/>
    <mergeCell ref="B7:E7"/>
    <mergeCell ref="C11:D11"/>
  </mergeCells>
  <phoneticPr fontId="2"/>
  <dataValidations count="8">
    <dataValidation type="list" allowBlank="1" showInputMessage="1" showErrorMessage="1" sqref="A14 A22:A24 A30:A32" xr:uid="{00000000-0002-0000-0200-000000000000}">
      <formula1>"R7,R6,R5,R4,R3,R2"</formula1>
    </dataValidation>
    <dataValidation type="list" allowBlank="1" showInputMessage="1" showErrorMessage="1" sqref="A6:A7" xr:uid="{00000000-0002-0000-0200-000001000000}">
      <formula1>"R7,R6,R5,R4"</formula1>
    </dataValidation>
    <dataValidation type="custom" imeMode="halfAlpha" allowBlank="1" showInputMessage="1" showErrorMessage="1" sqref="E20:E24 E28:E32" xr:uid="{00000000-0002-0000-0200-000002000000}">
      <formula1>LENB(E20)=LEN(E20)</formula1>
    </dataValidation>
    <dataValidation type="list" allowBlank="1" showInputMessage="1" showErrorMessage="1" prompt="現在の利用状況について選択してください。" sqref="F4:F7" xr:uid="{00000000-0002-0000-0200-000003000000}">
      <formula1>"選択してください,利用中,利用終了"</formula1>
    </dataValidation>
    <dataValidation type="list" allowBlank="1" showInputMessage="1" showErrorMessage="1" prompt="本助成事業との経費の重複の有無を選択してください。" sqref="F20:F24 F28:F32" xr:uid="{00000000-0002-0000-0200-000004000000}">
      <formula1>"選択してください,有,無"</formula1>
    </dataValidation>
    <dataValidation type="list" allowBlank="1" showInputMessage="1" showErrorMessage="1" prompt="本助成事業の申請との内容の重複の有無を選択してください。" sqref="G20:G24 G28:G32" xr:uid="{00000000-0002-0000-0200-000005000000}">
      <formula1>"選択してください,有,無"</formula1>
    </dataValidation>
    <dataValidation type="list" allowBlank="1" showInputMessage="1" showErrorMessage="1" sqref="A4:A5" xr:uid="{EED7B918-C3C8-4626-9E82-D8B511D49264}">
      <formula1>"R5,R4,R3,R2"</formula1>
    </dataValidation>
    <dataValidation type="list" allowBlank="1" showInputMessage="1" showErrorMessage="1" sqref="A12:A13 A20:A21 A28:A29" xr:uid="{7061137D-9B67-4E63-92B9-38AD94A89932}">
      <formula1>"R5,R4,R3,R2,R1,H30"</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pageSetUpPr fitToPage="1"/>
  </sheetPr>
  <dimension ref="A1:R16"/>
  <sheetViews>
    <sheetView showGridLines="0" view="pageBreakPreview" zoomScale="80" zoomScaleNormal="100" zoomScaleSheetLayoutView="80" workbookViewId="0">
      <selection activeCell="BK20" sqref="A1:XFD1048576"/>
    </sheetView>
  </sheetViews>
  <sheetFormatPr defaultRowHeight="18"/>
  <cols>
    <col min="1" max="1" width="4.58203125" style="486" customWidth="1"/>
    <col min="2" max="2" width="9.08203125" style="486" customWidth="1"/>
    <col min="3" max="3" width="4.58203125" style="486" customWidth="1"/>
    <col min="4" max="6" width="15.58203125" style="486" customWidth="1"/>
    <col min="7" max="7" width="10.58203125" style="486" customWidth="1"/>
    <col min="8" max="8" width="5.58203125" style="486" customWidth="1"/>
    <col min="9" max="9" width="10.58203125" style="486" customWidth="1"/>
    <col min="10" max="10" width="10.75" style="486" customWidth="1"/>
    <col min="11" max="11" width="9.9140625" style="486" customWidth="1"/>
    <col min="12" max="12" width="11" style="486" customWidth="1"/>
    <col min="13" max="13" width="1.58203125" style="486" customWidth="1"/>
    <col min="14" max="16384" width="8.6640625" style="486"/>
  </cols>
  <sheetData>
    <row r="1" spans="1:18">
      <c r="A1" s="270"/>
      <c r="B1" s="270"/>
      <c r="C1" s="270"/>
      <c r="D1" s="235"/>
      <c r="E1" s="235"/>
      <c r="F1" s="235"/>
      <c r="G1" s="235"/>
      <c r="H1" s="235"/>
      <c r="I1" s="235"/>
      <c r="J1" s="235"/>
      <c r="K1" s="235"/>
      <c r="L1" s="231" t="s">
        <v>621</v>
      </c>
      <c r="M1" s="295"/>
    </row>
    <row r="2" spans="1:18" ht="25" customHeight="1">
      <c r="A2" s="244" t="s">
        <v>622</v>
      </c>
      <c r="B2" s="244"/>
      <c r="C2" s="244"/>
      <c r="D2" s="246"/>
      <c r="E2" s="246"/>
      <c r="F2" s="246"/>
      <c r="G2" s="246"/>
      <c r="H2" s="246"/>
      <c r="I2" s="246"/>
      <c r="J2" s="246"/>
      <c r="K2" s="246"/>
      <c r="L2" s="246"/>
      <c r="M2" s="297"/>
    </row>
    <row r="3" spans="1:18" ht="74" customHeight="1">
      <c r="A3" s="1950" t="s">
        <v>623</v>
      </c>
      <c r="B3" s="1950"/>
      <c r="C3" s="1605"/>
      <c r="D3" s="1605"/>
      <c r="E3" s="1605"/>
      <c r="F3" s="1605"/>
      <c r="G3" s="1605"/>
      <c r="H3" s="1605"/>
      <c r="I3" s="1605"/>
      <c r="J3" s="1605"/>
      <c r="K3" s="1605"/>
      <c r="L3" s="1605"/>
      <c r="M3" s="297"/>
    </row>
    <row r="4" spans="1:18">
      <c r="A4" s="452"/>
      <c r="B4" s="452"/>
      <c r="C4" s="452"/>
      <c r="D4" s="452"/>
      <c r="E4" s="452"/>
      <c r="F4" s="452"/>
      <c r="G4" s="452"/>
      <c r="H4" s="452"/>
      <c r="I4" s="452"/>
      <c r="J4" s="452"/>
      <c r="K4" s="452"/>
      <c r="L4" s="249" t="s">
        <v>214</v>
      </c>
      <c r="M4" s="299"/>
    </row>
    <row r="5" spans="1:18" ht="36">
      <c r="A5" s="274" t="s">
        <v>215</v>
      </c>
      <c r="B5" s="494" t="s">
        <v>701</v>
      </c>
      <c r="C5" s="495" t="s">
        <v>624</v>
      </c>
      <c r="D5" s="496" t="s">
        <v>625</v>
      </c>
      <c r="E5" s="496" t="s">
        <v>626</v>
      </c>
      <c r="F5" s="496" t="s">
        <v>627</v>
      </c>
      <c r="G5" s="496" t="s">
        <v>571</v>
      </c>
      <c r="H5" s="497" t="s">
        <v>557</v>
      </c>
      <c r="I5" s="498" t="s">
        <v>221</v>
      </c>
      <c r="J5" s="496" t="s">
        <v>260</v>
      </c>
      <c r="K5" s="496" t="s">
        <v>559</v>
      </c>
      <c r="L5" s="499" t="s">
        <v>284</v>
      </c>
      <c r="M5" s="500" t="s">
        <v>236</v>
      </c>
      <c r="Q5" s="143"/>
      <c r="R5" s="387" t="s">
        <v>628</v>
      </c>
    </row>
    <row r="6" spans="1:18" ht="35" customHeight="1">
      <c r="A6" s="388">
        <f>ROW()-5</f>
        <v>1</v>
      </c>
      <c r="B6" s="627" t="s">
        <v>1020</v>
      </c>
      <c r="C6" s="628"/>
      <c r="D6" s="614" t="s">
        <v>1021</v>
      </c>
      <c r="E6" s="629" t="s">
        <v>1029</v>
      </c>
      <c r="F6" s="630" t="s">
        <v>1022</v>
      </c>
      <c r="G6" s="631">
        <v>1</v>
      </c>
      <c r="H6" s="632" t="s">
        <v>1023</v>
      </c>
      <c r="I6" s="631">
        <v>390000</v>
      </c>
      <c r="J6" s="633">
        <f>$G6*$I6-R6</f>
        <v>390000</v>
      </c>
      <c r="K6" s="633">
        <f>ROUNDDOWN($G6*$I6*1.1,0)</f>
        <v>429000</v>
      </c>
      <c r="L6" s="634" t="s">
        <v>889</v>
      </c>
      <c r="M6" s="635" t="str">
        <f>IF(OR(
      AND(D6="",E6="",F6="",G6="",H6="",I6="",L6=""),
      AND(D6&lt;&gt;"",E6&lt;&gt;"",F6&lt;&gt;"",G6&lt;&gt;"",H6&lt;&gt;"",I6&lt;&gt;"",L6&lt;&gt;"")),
   "", "←全ての項目を入力してください。")</f>
        <v/>
      </c>
      <c r="N6" s="636"/>
      <c r="Q6" s="157" t="s">
        <v>629</v>
      </c>
      <c r="R6" s="390"/>
    </row>
    <row r="7" spans="1:18" ht="35" customHeight="1">
      <c r="A7" s="388">
        <f>ROW()-5</f>
        <v>2</v>
      </c>
      <c r="B7" s="627" t="s">
        <v>1024</v>
      </c>
      <c r="C7" s="628"/>
      <c r="D7" s="614" t="s">
        <v>1025</v>
      </c>
      <c r="E7" s="629" t="s">
        <v>1029</v>
      </c>
      <c r="F7" s="630" t="s">
        <v>1022</v>
      </c>
      <c r="G7" s="631">
        <v>1</v>
      </c>
      <c r="H7" s="632" t="s">
        <v>934</v>
      </c>
      <c r="I7" s="631">
        <v>250000</v>
      </c>
      <c r="J7" s="633">
        <f>$G7*$I7-R7</f>
        <v>250000</v>
      </c>
      <c r="K7" s="633">
        <f>ROUNDDOWN($G7*$I7*1.1,0)</f>
        <v>275000</v>
      </c>
      <c r="L7" s="634" t="s">
        <v>889</v>
      </c>
      <c r="M7" s="635" t="str">
        <f>IF(OR(
      AND(D7="",E7="",F7="",G7="",H7="",I7="",L7=""),
      AND(D7&lt;&gt;"",E7&lt;&gt;"",F7&lt;&gt;"",G7&lt;&gt;"",H7&lt;&gt;"",I7&lt;&gt;"",L7&lt;&gt;"")),
   "", "←全ての項目を入力してください。")</f>
        <v/>
      </c>
      <c r="N7" s="636"/>
      <c r="Q7" s="157" t="s">
        <v>630</v>
      </c>
      <c r="R7" s="390"/>
    </row>
    <row r="8" spans="1:18" ht="35" customHeight="1">
      <c r="A8" s="388">
        <f>ROW()-5</f>
        <v>3</v>
      </c>
      <c r="B8" s="627" t="s">
        <v>1026</v>
      </c>
      <c r="C8" s="628"/>
      <c r="D8" s="614" t="s">
        <v>1027</v>
      </c>
      <c r="E8" s="629" t="s">
        <v>1029</v>
      </c>
      <c r="F8" s="630" t="s">
        <v>1022</v>
      </c>
      <c r="G8" s="631">
        <v>2</v>
      </c>
      <c r="H8" s="632" t="s">
        <v>960</v>
      </c>
      <c r="I8" s="631">
        <v>2000</v>
      </c>
      <c r="J8" s="633">
        <f>$G8*$I8-R8</f>
        <v>4000</v>
      </c>
      <c r="K8" s="633">
        <f>ROUNDDOWN($G8*$I8*1.1,0)</f>
        <v>4400</v>
      </c>
      <c r="L8" s="637" t="s">
        <v>1028</v>
      </c>
      <c r="M8" s="635" t="str">
        <f>IF(OR(
      AND(D8="",E8="",F8="",G8="",H8="",I8="",L8=""),
      AND(D8&lt;&gt;"",E8&lt;&gt;"",F8&lt;&gt;"",G8&lt;&gt;"",H8&lt;&gt;"",I8&lt;&gt;"",L8&lt;&gt;"")),
   "", "←全ての項目を入力してください。")</f>
        <v/>
      </c>
      <c r="N8" s="636"/>
      <c r="Q8" s="157" t="s">
        <v>631</v>
      </c>
      <c r="R8" s="390"/>
    </row>
    <row r="9" spans="1:18" ht="35" customHeight="1">
      <c r="A9" s="388">
        <f>ROW()-5</f>
        <v>4</v>
      </c>
      <c r="B9" s="638"/>
      <c r="C9" s="639"/>
      <c r="D9" s="640"/>
      <c r="E9" s="641"/>
      <c r="F9" s="642"/>
      <c r="G9" s="531"/>
      <c r="H9" s="643"/>
      <c r="I9" s="531"/>
      <c r="J9" s="633">
        <f>$G9*$I9-R9</f>
        <v>0</v>
      </c>
      <c r="K9" s="633">
        <f>ROUNDDOWN($G9*$I9*1.1,0)</f>
        <v>0</v>
      </c>
      <c r="L9" s="644"/>
      <c r="M9" s="635" t="str">
        <f>IF(OR(
      AND(D9="",E9="",F9="",G9="",H9="",I9="",L9=""),
      AND(D9&lt;&gt;"",E9&lt;&gt;"",F9&lt;&gt;"",G9&lt;&gt;"",H9&lt;&gt;"",I9&lt;&gt;"",L9&lt;&gt;"")),
   "", "←全ての項目を入力してください。")</f>
        <v/>
      </c>
      <c r="N9" s="636"/>
      <c r="Q9" s="157" t="s">
        <v>632</v>
      </c>
      <c r="R9" s="391"/>
    </row>
    <row r="10" spans="1:18" ht="35" customHeight="1">
      <c r="A10" s="388">
        <f>ROW()-5</f>
        <v>5</v>
      </c>
      <c r="B10" s="638"/>
      <c r="C10" s="639"/>
      <c r="D10" s="640"/>
      <c r="E10" s="641"/>
      <c r="F10" s="642"/>
      <c r="G10" s="531"/>
      <c r="H10" s="643"/>
      <c r="I10" s="531"/>
      <c r="J10" s="633">
        <f>$G10*$I10-R10</f>
        <v>0</v>
      </c>
      <c r="K10" s="633">
        <f>ROUNDDOWN($G10*$I10*1.1,0)</f>
        <v>0</v>
      </c>
      <c r="L10" s="644"/>
      <c r="M10" s="635" t="str">
        <f>IF(OR(
      AND(D10="",E10="",F10="",G10="",H10="",I10="",L10=""),
      AND(D10&lt;&gt;"",E10&lt;&gt;"",F10&lt;&gt;"",G10&lt;&gt;"",H10&lt;&gt;"",I10&lt;&gt;"",L10&lt;&gt;"")),
   "", "←全ての項目を入力してください。")</f>
        <v/>
      </c>
      <c r="N10" s="636"/>
      <c r="Q10" s="157" t="s">
        <v>633</v>
      </c>
      <c r="R10" s="390"/>
    </row>
    <row r="11" spans="1:18" ht="35" customHeight="1">
      <c r="A11" s="309"/>
      <c r="B11" s="645"/>
      <c r="C11" s="645"/>
      <c r="D11" s="646"/>
      <c r="E11" s="646"/>
      <c r="F11" s="646"/>
      <c r="G11" s="646"/>
      <c r="H11" s="646"/>
      <c r="I11" s="393" t="s">
        <v>561</v>
      </c>
      <c r="J11" s="647">
        <f>SUBTOTAL(109,$J$6:$J$10)</f>
        <v>644000</v>
      </c>
      <c r="K11" s="647">
        <f>SUBTOTAL(109,$K$6:$K$10)</f>
        <v>708400</v>
      </c>
      <c r="L11" s="648"/>
      <c r="M11" s="649"/>
      <c r="N11" s="650"/>
    </row>
    <row r="12" spans="1:18" ht="18" customHeight="1">
      <c r="A12" s="501"/>
      <c r="B12" s="651"/>
      <c r="C12" s="651"/>
      <c r="D12" s="651"/>
      <c r="E12" s="651"/>
      <c r="F12" s="651"/>
      <c r="G12" s="651"/>
      <c r="H12" s="651"/>
      <c r="I12" s="651"/>
      <c r="J12" s="651"/>
      <c r="K12" s="651"/>
      <c r="L12" s="651"/>
      <c r="M12" s="636"/>
      <c r="N12" s="636"/>
      <c r="R12" s="201"/>
    </row>
    <row r="13" spans="1:18">
      <c r="A13" s="501"/>
      <c r="B13" s="651"/>
      <c r="C13" s="651"/>
      <c r="D13" s="651"/>
      <c r="E13" s="651"/>
      <c r="F13" s="651"/>
      <c r="G13" s="651"/>
      <c r="H13" s="651"/>
      <c r="I13" s="651"/>
      <c r="J13" s="651"/>
      <c r="K13" s="651"/>
      <c r="L13" s="651"/>
      <c r="M13" s="636"/>
      <c r="N13" s="636"/>
      <c r="Q13" s="1959" t="s">
        <v>634</v>
      </c>
      <c r="R13" s="1959"/>
    </row>
    <row r="14" spans="1:18">
      <c r="A14" s="501"/>
      <c r="B14" s="501"/>
      <c r="C14" s="501"/>
      <c r="D14" s="501"/>
      <c r="E14" s="501"/>
      <c r="F14" s="501"/>
      <c r="G14" s="501"/>
      <c r="H14" s="501"/>
      <c r="I14" s="501"/>
      <c r="J14" s="501"/>
      <c r="K14" s="501"/>
      <c r="L14" s="501"/>
      <c r="Q14" s="1960"/>
      <c r="R14" s="1960"/>
    </row>
    <row r="15" spans="1:18">
      <c r="Q15" s="1955">
        <f>SUM(ROUNDDOWN('3-(8).展示会等参加費'!$J$11*(2/3),-3),ROUNDDOWN('3-(9).広告宣伝費'!$I$12*(2/3),-3))</f>
        <v>620000</v>
      </c>
      <c r="R15" s="1956"/>
    </row>
    <row r="16" spans="1:18">
      <c r="Q16" s="1957"/>
      <c r="R16" s="1958"/>
    </row>
  </sheetData>
  <sheetProtection algorithmName="SHA-512" hashValue="7PUB6rmNzHNWEa9GeRkSlA1tmAmnyonkefmaftkdiu9qHYdCLp+Ij3cC0SJnuAbT//p0YYCDQ9KFeStUmd5hnA==" saltValue="lTvC2AyvSgs02r5rH2ynZQ==" spinCount="100000" sheet="1" objects="1" scenarios="1" selectLockedCells="1" selectUnlockedCells="1"/>
  <mergeCells count="3">
    <mergeCell ref="A3:L3"/>
    <mergeCell ref="Q15:R16"/>
    <mergeCell ref="Q13:R14"/>
  </mergeCells>
  <phoneticPr fontId="2"/>
  <conditionalFormatting sqref="D6:D8">
    <cfRule type="expression" dxfId="22" priority="5">
      <formula>AND(OR($D6&lt;&gt;"",$E6&lt;&gt;"",$F6&lt;&gt;"",$G6&lt;&gt;"",$H6&lt;&gt;"",$I6&lt;&gt;"",$L6&lt;&gt;""),D6="")</formula>
    </cfRule>
  </conditionalFormatting>
  <conditionalFormatting sqref="E6:F8">
    <cfRule type="expression" dxfId="21" priority="1">
      <formula>AND(OR($C6&lt;&gt;"",$D6&lt;&gt;"",$E6&lt;&gt;"",$F6&lt;&gt;"",$G6&lt;&gt;"",$H6&lt;&gt;"",$K6&lt;&gt;""),E6="")</formula>
    </cfRule>
  </conditionalFormatting>
  <conditionalFormatting sqref="G6:I8 D9:I10">
    <cfRule type="expression" dxfId="20" priority="4">
      <formula>AND(OR($D6&lt;&gt;"",$E6&lt;&gt;"",$F6&lt;&gt;"",$G6&lt;&gt;"",$H6&lt;&gt;"",$I6&lt;&gt;"",$L6&lt;&gt;""),D6="")</formula>
    </cfRule>
  </conditionalFormatting>
  <conditionalFormatting sqref="L6:L7">
    <cfRule type="expression" dxfId="19" priority="2">
      <formula>AND(OR($B6&lt;&gt;"",$D6&lt;&gt;"",$F6&lt;&gt;"",$G6&lt;&gt;"",$H6&lt;&gt;""),L6="")</formula>
    </cfRule>
    <cfRule type="expression" dxfId="18" priority="3">
      <formula>AND(OR($B6&lt;&gt;"",$D6&lt;&gt;"",$F6&lt;&gt;"",$G6&lt;&gt;"",$H6&lt;&gt;"",$K6&lt;&gt;""),L6="")</formula>
    </cfRule>
  </conditionalFormatting>
  <conditionalFormatting sqref="L8:L10">
    <cfRule type="expression" dxfId="17" priority="6">
      <formula>AND(OR($D8&lt;&gt;"",$E8&lt;&gt;"",$F8&lt;&gt;"",$G8&lt;&gt;"",$H8&lt;&gt;"",$I8&lt;&gt;"",$L8&lt;&gt;""),L8="")</formula>
    </cfRule>
  </conditionalFormatting>
  <dataValidations count="9">
    <dataValidation allowBlank="1" showInputMessage="1" showErrorMessage="1" prompt="開催期間（年月日）を記入してください。_x000a_（例）R7.1.5～R7.1.10" sqref="E6:E10" xr:uid="{34AA31BE-AF3B-40DA-8D23-D63A3649AEAF}"/>
    <dataValidation allowBlank="1" showInputMessage="1" showErrorMessage="1" prompt="オンライン展示会の場合には「－」と入力してください" sqref="F6:F10" xr:uid="{1E1D049D-2102-4E2E-966E-5CE41AE21B70}"/>
    <dataValidation type="list" allowBlank="1" showInputMessage="1" showErrorMessage="1" sqref="C6:C10" xr:uid="{D4A9C94C-569C-409E-872F-C7679D65587C}">
      <formula1>"選択してください,○,　,"</formula1>
    </dataValidation>
    <dataValidation allowBlank="1" showInputMessage="1" showErrorMessage="1" promptTitle="オンライン展示会へ出展する場合" prompt="助成対象は小間料のみです。資材費等は対象となりません。" sqref="I6:I10" xr:uid="{F9F09916-AFFD-4E83-A9C9-A32554EAD7D4}"/>
    <dataValidation allowBlank="1" showInputMessage="1" showErrorMessage="1" prompt="未定等不明確の場合は、 申請時点の候補先を記入してください。「未定、検討中」等の記入はできません。_x000a_" sqref="L6:L10" xr:uid="{790C25B7-D8A2-4DD3-A14E-44E790137B16}"/>
    <dataValidation imeMode="halfAlpha" allowBlank="1" showInputMessage="1" showErrorMessage="1" sqref="G6:G10" xr:uid="{D0B35530-C2EC-4175-B4DB-B0B336F94A15}"/>
    <dataValidation type="custom" allowBlank="1" showInputMessage="1" showErrorMessage="1" sqref="M6:M10" xr:uid="{850696D8-629E-431C-872C-0A511986872A}">
      <formula1>ISERROR(FIND(CHAR(10),M6))</formula1>
    </dataValidation>
    <dataValidation type="custom" allowBlank="1" showInputMessage="1" showErrorMessage="1" prompt="自動計算されます。" sqref="J6:K10" xr:uid="{654FB2B7-3E4E-4B73-AAEA-AD2EDDDE28C5}">
      <formula1>ISERROR(FIND(CHAR(10),J6))</formula1>
    </dataValidation>
    <dataValidation type="list" allowBlank="1" showInputMessage="1" showErrorMessage="1" sqref="B6:B10" xr:uid="{63ED7208-A174-45EA-A021-846F546630DC}">
      <formula1>"出展小間料,資材費,輸送費,通訳費"</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pageSetUpPr fitToPage="1"/>
  </sheetPr>
  <dimension ref="A1:Q16"/>
  <sheetViews>
    <sheetView showGridLines="0" view="pageBreakPreview" zoomScale="80" zoomScaleNormal="100" zoomScaleSheetLayoutView="80" workbookViewId="0">
      <selection activeCell="BK20" sqref="A1:XFD1048576"/>
    </sheetView>
  </sheetViews>
  <sheetFormatPr defaultRowHeight="18"/>
  <cols>
    <col min="1" max="2" width="4.58203125" style="132" customWidth="1"/>
    <col min="3" max="3" width="10.4140625" style="132" customWidth="1"/>
    <col min="4" max="6" width="10.58203125" style="132" customWidth="1"/>
    <col min="7" max="7" width="5.58203125" style="132" customWidth="1"/>
    <col min="8" max="8" width="10.58203125" style="132" customWidth="1"/>
    <col min="9" max="10" width="12.58203125" style="132" customWidth="1"/>
    <col min="11" max="11" width="11" style="132" customWidth="1"/>
    <col min="12" max="12" width="1.58203125" style="132" customWidth="1"/>
    <col min="13" max="16384" width="8.6640625" style="132"/>
  </cols>
  <sheetData>
    <row r="1" spans="1:17">
      <c r="A1" s="270"/>
      <c r="B1" s="270"/>
      <c r="C1" s="235"/>
      <c r="D1" s="235"/>
      <c r="E1" s="235"/>
      <c r="F1" s="235"/>
      <c r="G1" s="235"/>
      <c r="H1" s="235"/>
      <c r="I1" s="235"/>
      <c r="J1" s="235"/>
      <c r="K1" s="231" t="s">
        <v>621</v>
      </c>
      <c r="L1" s="295"/>
    </row>
    <row r="2" spans="1:17">
      <c r="A2" s="244" t="s">
        <v>635</v>
      </c>
      <c r="B2" s="244"/>
      <c r="C2" s="246"/>
      <c r="D2" s="246"/>
      <c r="E2" s="246"/>
      <c r="F2" s="246"/>
      <c r="G2" s="246"/>
      <c r="H2" s="246"/>
      <c r="I2" s="246"/>
      <c r="J2" s="246"/>
      <c r="K2" s="246"/>
      <c r="L2" s="297"/>
    </row>
    <row r="3" spans="1:17" ht="25" customHeight="1">
      <c r="A3" s="1950" t="s">
        <v>636</v>
      </c>
      <c r="B3" s="1605"/>
      <c r="C3" s="1605"/>
      <c r="D3" s="1605"/>
      <c r="E3" s="1605"/>
      <c r="F3" s="1605"/>
      <c r="G3" s="1605"/>
      <c r="H3" s="1605"/>
      <c r="I3" s="1605"/>
      <c r="J3" s="1605"/>
      <c r="K3" s="1605"/>
      <c r="L3" s="297"/>
    </row>
    <row r="4" spans="1:17" ht="18" customHeight="1">
      <c r="A4" s="1605"/>
      <c r="B4" s="1605"/>
      <c r="C4" s="1605"/>
      <c r="D4" s="1605"/>
      <c r="E4" s="1605"/>
      <c r="F4" s="1605"/>
      <c r="G4" s="1605"/>
      <c r="H4" s="1605"/>
      <c r="I4" s="1605"/>
      <c r="J4" s="1605"/>
      <c r="K4" s="1605"/>
      <c r="L4" s="297"/>
    </row>
    <row r="5" spans="1:17">
      <c r="A5" s="452"/>
      <c r="B5" s="452"/>
      <c r="C5" s="452"/>
      <c r="D5" s="452"/>
      <c r="E5" s="452"/>
      <c r="F5" s="452"/>
      <c r="G5" s="452"/>
      <c r="H5" s="452"/>
      <c r="I5" s="452"/>
      <c r="J5" s="452"/>
      <c r="K5" s="249" t="s">
        <v>214</v>
      </c>
      <c r="L5" s="299"/>
    </row>
    <row r="6" spans="1:17" ht="36">
      <c r="A6" s="382" t="s">
        <v>215</v>
      </c>
      <c r="B6" s="1961" t="s">
        <v>637</v>
      </c>
      <c r="C6" s="1962"/>
      <c r="D6" s="1961" t="s">
        <v>638</v>
      </c>
      <c r="E6" s="1962"/>
      <c r="F6" s="394" t="s">
        <v>571</v>
      </c>
      <c r="G6" s="384" t="s">
        <v>557</v>
      </c>
      <c r="H6" s="385" t="s">
        <v>221</v>
      </c>
      <c r="I6" s="383" t="s">
        <v>260</v>
      </c>
      <c r="J6" s="383" t="s">
        <v>559</v>
      </c>
      <c r="K6" s="395" t="s">
        <v>285</v>
      </c>
      <c r="L6" s="386"/>
      <c r="Q6" s="387" t="s">
        <v>628</v>
      </c>
    </row>
    <row r="7" spans="1:17" ht="35" customHeight="1">
      <c r="A7" s="396" t="s">
        <v>639</v>
      </c>
      <c r="B7" s="1971" t="s">
        <v>1030</v>
      </c>
      <c r="C7" s="1972"/>
      <c r="D7" s="1973" t="s">
        <v>1031</v>
      </c>
      <c r="E7" s="1974"/>
      <c r="F7" s="652">
        <v>2500</v>
      </c>
      <c r="G7" s="653" t="s">
        <v>1032</v>
      </c>
      <c r="H7" s="631">
        <v>15</v>
      </c>
      <c r="I7" s="633">
        <f>$F7*$H7-Q7</f>
        <v>37500</v>
      </c>
      <c r="J7" s="633">
        <f>ROUNDDOWN($F7*$H7*1.1,0)</f>
        <v>41250</v>
      </c>
      <c r="K7" s="654" t="s">
        <v>1033</v>
      </c>
      <c r="L7" s="389" t="str">
        <f>IF(OR(AND($B7="",$D7="",$F7="",$G7="",$H7="",$K7=""),AND($B7&lt;&gt;"",$D7&lt;&gt;"",$F7&lt;&gt;"",$G7&lt;&gt;"",$H7&lt;&gt;"",$K7&lt;&gt;"")),"","←全ての項目を入力してください。")</f>
        <v/>
      </c>
      <c r="P7" s="157" t="s">
        <v>640</v>
      </c>
      <c r="Q7" s="390"/>
    </row>
    <row r="8" spans="1:17" ht="35" customHeight="1">
      <c r="A8" s="396" t="s">
        <v>641</v>
      </c>
      <c r="B8" s="1971" t="s">
        <v>1034</v>
      </c>
      <c r="C8" s="1972"/>
      <c r="D8" s="1973" t="s">
        <v>1035</v>
      </c>
      <c r="E8" s="1974"/>
      <c r="F8" s="631">
        <v>1</v>
      </c>
      <c r="G8" s="653" t="s">
        <v>934</v>
      </c>
      <c r="H8" s="631">
        <v>250000</v>
      </c>
      <c r="I8" s="633">
        <f>$F8*$H8-Q8</f>
        <v>250000</v>
      </c>
      <c r="J8" s="633">
        <f>ROUNDDOWN($F8*$H8*1.1,0)</f>
        <v>275000</v>
      </c>
      <c r="K8" s="654" t="s">
        <v>1028</v>
      </c>
      <c r="L8" s="389" t="str">
        <f>IF(OR(AND($B8="",$D8="",$F8="",$G8="",$H8="",$K8=""),AND($B8&lt;&gt;"",$D8&lt;&gt;"",$F8&lt;&gt;"",$G8&lt;&gt;"",$H8&lt;&gt;"",$K8&lt;&gt;"")),"","←全ての項目を入力してください。")</f>
        <v/>
      </c>
      <c r="P8" s="157" t="s">
        <v>642</v>
      </c>
      <c r="Q8" s="390"/>
    </row>
    <row r="9" spans="1:17" ht="35" customHeight="1">
      <c r="A9" s="396" t="s">
        <v>643</v>
      </c>
      <c r="B9" s="1963"/>
      <c r="C9" s="1964"/>
      <c r="D9" s="1965"/>
      <c r="E9" s="1966"/>
      <c r="F9" s="531"/>
      <c r="G9" s="655"/>
      <c r="H9" s="531"/>
      <c r="I9" s="633">
        <f>$F9*$H9-Q9</f>
        <v>0</v>
      </c>
      <c r="J9" s="633">
        <f>ROUNDDOWN($F9*$H9*1.1,0)</f>
        <v>0</v>
      </c>
      <c r="K9" s="656"/>
      <c r="L9" s="389" t="str">
        <f>IF(OR(AND($B9="",$D9="",$F9="",$G9="",$H9="",$K9=""),AND($B9&lt;&gt;"",$D9&lt;&gt;"",$F9&lt;&gt;"",$G9&lt;&gt;"",$H9&lt;&gt;"",$K9&lt;&gt;"")),"","←全ての項目を入力してください。")</f>
        <v/>
      </c>
      <c r="P9" s="157" t="s">
        <v>644</v>
      </c>
      <c r="Q9" s="390"/>
    </row>
    <row r="10" spans="1:17" ht="35" customHeight="1">
      <c r="A10" s="396" t="s">
        <v>645</v>
      </c>
      <c r="B10" s="1963"/>
      <c r="C10" s="1964"/>
      <c r="D10" s="1965"/>
      <c r="E10" s="1966"/>
      <c r="F10" s="531"/>
      <c r="G10" s="655"/>
      <c r="H10" s="531"/>
      <c r="I10" s="633">
        <f>$F10*$H10-Q10</f>
        <v>0</v>
      </c>
      <c r="J10" s="633">
        <f>ROUNDDOWN($F10*$H10*1.1,0)</f>
        <v>0</v>
      </c>
      <c r="K10" s="656"/>
      <c r="L10" s="389" t="str">
        <f>IF(OR(AND($B10="",$D10="",$F10="",$G10="",$H10="",$K10=""),AND($B10&lt;&gt;"",$D10&lt;&gt;"",$F10&lt;&gt;"",$G10&lt;&gt;"",$H10&lt;&gt;"",$K10&lt;&gt;"")),"","←全ての項目を入力してください。")</f>
        <v/>
      </c>
      <c r="P10" s="157" t="s">
        <v>646</v>
      </c>
      <c r="Q10" s="391"/>
    </row>
    <row r="11" spans="1:17" ht="35" customHeight="1">
      <c r="A11" s="396" t="s">
        <v>647</v>
      </c>
      <c r="B11" s="1963"/>
      <c r="C11" s="1964"/>
      <c r="D11" s="1965"/>
      <c r="E11" s="1966"/>
      <c r="F11" s="531"/>
      <c r="G11" s="655"/>
      <c r="H11" s="531"/>
      <c r="I11" s="633">
        <f>$F11*$H11-Q11</f>
        <v>0</v>
      </c>
      <c r="J11" s="633">
        <f>ROUNDDOWN($F11*$H11*1.1,0)</f>
        <v>0</v>
      </c>
      <c r="K11" s="656"/>
      <c r="L11" s="389" t="str">
        <f>IF(OR(AND($B11="",$D11="",$F11="",$G11="",$H11="",$K11=""),AND($B11&lt;&gt;"",$D11&lt;&gt;"",$F11&lt;&gt;"",$G11&lt;&gt;"",$H11&lt;&gt;"",$K11&lt;&gt;"")),"","←全ての項目を入力してください。")</f>
        <v/>
      </c>
      <c r="P11" s="157" t="s">
        <v>648</v>
      </c>
      <c r="Q11" s="390"/>
    </row>
    <row r="12" spans="1:17" ht="35" customHeight="1">
      <c r="A12" s="392"/>
      <c r="B12" s="645"/>
      <c r="C12" s="646"/>
      <c r="D12" s="646"/>
      <c r="E12" s="646"/>
      <c r="F12" s="646"/>
      <c r="G12" s="646"/>
      <c r="H12" s="393" t="s">
        <v>561</v>
      </c>
      <c r="I12" s="647">
        <f>SUBTOTAL(109,$I$7:$I$11)</f>
        <v>287500</v>
      </c>
      <c r="J12" s="647">
        <f>SUBTOTAL(109,$J$7:$J$11)</f>
        <v>316250</v>
      </c>
      <c r="K12" s="657"/>
      <c r="L12" s="397"/>
    </row>
    <row r="13" spans="1:17">
      <c r="B13" s="636"/>
      <c r="C13" s="636"/>
      <c r="D13" s="636"/>
      <c r="E13" s="636"/>
      <c r="F13" s="636"/>
      <c r="G13" s="636"/>
      <c r="H13" s="636"/>
      <c r="I13" s="636"/>
      <c r="J13" s="636"/>
      <c r="K13" s="636"/>
      <c r="P13" s="1959" t="s">
        <v>634</v>
      </c>
      <c r="Q13" s="1959"/>
    </row>
    <row r="14" spans="1:17">
      <c r="B14" s="636"/>
      <c r="C14" s="636"/>
      <c r="D14" s="636"/>
      <c r="E14" s="636"/>
      <c r="F14" s="636"/>
      <c r="G14" s="636"/>
      <c r="H14" s="636"/>
      <c r="I14" s="636"/>
      <c r="J14" s="636"/>
      <c r="K14" s="636"/>
      <c r="P14" s="1960"/>
      <c r="Q14" s="1960"/>
    </row>
    <row r="15" spans="1:17">
      <c r="B15" s="636"/>
      <c r="C15" s="636"/>
      <c r="D15" s="636"/>
      <c r="E15" s="636"/>
      <c r="F15" s="636"/>
      <c r="G15" s="636"/>
      <c r="H15" s="636"/>
      <c r="I15" s="636"/>
      <c r="J15" s="636"/>
      <c r="K15" s="636"/>
      <c r="P15" s="1967">
        <f>SUM(ROUNDDOWN('3-(8).展示会等参加費'!$J$11*(2/3),-3),ROUNDDOWN('3-(9).広告宣伝費'!$I$12*(2/3),-3))</f>
        <v>620000</v>
      </c>
      <c r="Q15" s="1968"/>
    </row>
    <row r="16" spans="1:17">
      <c r="P16" s="1969"/>
      <c r="Q16" s="1970"/>
    </row>
  </sheetData>
  <sheetProtection algorithmName="SHA-512" hashValue="dnZNz5O1Q/KO9IhSbu85qtcjrQUanNOvH0NaDmSvNwaAxWgZfi+HaodE639tcpHOb79qtlmCECtf+oL+La7SOw==" saltValue="vt5j13dvf6AX5MMFkEctGg==" spinCount="100000" sheet="1" objects="1" scenarios="1" selectLockedCells="1" selectUnlockedCells="1"/>
  <mergeCells count="15">
    <mergeCell ref="P13:Q14"/>
    <mergeCell ref="P15:Q16"/>
    <mergeCell ref="B7:C7"/>
    <mergeCell ref="D7:E7"/>
    <mergeCell ref="B8:C8"/>
    <mergeCell ref="D8:E8"/>
    <mergeCell ref="B10:C10"/>
    <mergeCell ref="D10:E10"/>
    <mergeCell ref="B11:C11"/>
    <mergeCell ref="D11:E11"/>
    <mergeCell ref="A3:K4"/>
    <mergeCell ref="B6:C6"/>
    <mergeCell ref="D6:E6"/>
    <mergeCell ref="B9:C9"/>
    <mergeCell ref="D9:E9"/>
  </mergeCells>
  <phoneticPr fontId="2"/>
  <conditionalFormatting sqref="B7:H11">
    <cfRule type="expression" dxfId="16" priority="3">
      <formula>AND(OR($B7&lt;&gt;"",$D7&lt;&gt;"",$F7&lt;&gt;"",$G7&lt;&gt;"",$H7&lt;&gt;""),B7="")</formula>
    </cfRule>
  </conditionalFormatting>
  <conditionalFormatting sqref="D7:D11">
    <cfRule type="expression" dxfId="15" priority="5">
      <formula>AND(OR($B7&lt;&gt;"",$D7&lt;&gt;"",$F7&lt;&gt;"",$G7&lt;&gt;"",$H7&lt;&gt;"",$K7&lt;&gt;""),D7="")</formula>
    </cfRule>
  </conditionalFormatting>
  <conditionalFormatting sqref="F7:H11">
    <cfRule type="expression" dxfId="14" priority="4">
      <formula>AND(OR($B7&lt;&gt;"",$D7&lt;&gt;"",$F7&lt;&gt;"",$G7&lt;&gt;"",$H7&lt;&gt;"",$K7&lt;&gt;""),F7="")</formula>
    </cfRule>
  </conditionalFormatting>
  <conditionalFormatting sqref="K7:K11">
    <cfRule type="expression" dxfId="13" priority="1">
      <formula>AND(OR($B7&lt;&gt;"",$D7&lt;&gt;"",$F7&lt;&gt;"",$G7&lt;&gt;"",$H7&lt;&gt;""),K7="")</formula>
    </cfRule>
    <cfRule type="expression" dxfId="12" priority="2">
      <formula>AND(OR($B7&lt;&gt;"",$D7&lt;&gt;"",$F7&lt;&gt;"",$G7&lt;&gt;"",$H7&lt;&gt;"",$K7&lt;&gt;""),K7="")</formula>
    </cfRule>
  </conditionalFormatting>
  <dataValidations count="6">
    <dataValidation type="custom" allowBlank="1" showInputMessage="1" showErrorMessage="1" prompt="自動計算されます。" sqref="I7:J11" xr:uid="{8A0D88B2-FA9A-4BA6-A35F-1A56CDAC5746}">
      <formula1>ISERROR(FIND(CHAR(10),I7))</formula1>
    </dataValidation>
    <dataValidation type="custom" allowBlank="1" showInputMessage="1" showErrorMessage="1" sqref="L7:L11" xr:uid="{00000000-0002-0000-1D00-000001000000}">
      <formula1>ISERROR(FIND(CHAR(10),L7))</formula1>
    </dataValidation>
    <dataValidation imeMode="halfAlpha" allowBlank="1" showInputMessage="1" showErrorMessage="1" sqref="F7:F11" xr:uid="{83FD29C5-17C5-4379-87E4-2DC519B05A7C}"/>
    <dataValidation allowBlank="1" showInputMessage="1" showErrorMessage="1" prompt="未定等不明確の場合は、 申請時点の候補先を記入してください。「未定、検討中」等の記入はできません。_x000a_" sqref="K7:K11" xr:uid="{F8DA7A2F-DE9D-4542-AA63-CED818083528}"/>
    <dataValidation type="list" allowBlank="1" showInputMessage="1" showErrorMessage="1" sqref="B7:C11" xr:uid="{B8E7DC52-7167-4A2B-BC51-9D07A7A12686}">
      <formula1>"選択してください,印刷物製作,PR映像制作,新聞・掲載掲載,プレスリリース配信サービス,会場借上費,資材費,輸送費,通訳費"</formula1>
    </dataValidation>
    <dataValidation allowBlank="1" showInputMessage="1" showErrorMessage="1" promptTitle="具体的に記載してください。" prompt="・印刷物製作→製品カタログ、パンフレット、チラシ、ポスターなど_x000a_・PR映像制作→長さ10分程度、日本語・英語版など_x000a_・新聞・雑誌掲載→専門誌「○○」の△月号に見開き掲載　など" sqref="D7:E11" xr:uid="{B05205B5-4DC0-47F8-B7B4-E92DB192D80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pageSetUpPr fitToPage="1"/>
  </sheetPr>
  <dimension ref="A1:L25"/>
  <sheetViews>
    <sheetView showGridLines="0" view="pageBreakPreview" zoomScale="80" zoomScaleNormal="100" zoomScaleSheetLayoutView="80" workbookViewId="0">
      <selection activeCell="BK20" sqref="A1:XFD1048576"/>
    </sheetView>
  </sheetViews>
  <sheetFormatPr defaultColWidth="1.9140625" defaultRowHeight="15" customHeight="1"/>
  <cols>
    <col min="1" max="1" width="6.33203125" style="63" customWidth="1"/>
    <col min="2" max="3" width="15.58203125" style="453" customWidth="1"/>
    <col min="4" max="7" width="5.58203125" style="453" customWidth="1"/>
    <col min="8" max="10" width="10.58203125" style="453" customWidth="1"/>
    <col min="11" max="11" width="13.08203125" style="453" customWidth="1"/>
    <col min="12" max="12" width="2.25" style="232" customWidth="1"/>
    <col min="13" max="13" width="8.6640625" style="63" customWidth="1"/>
    <col min="14" max="163" width="1.9140625" style="63" customWidth="1"/>
    <col min="164" max="16384" width="1.9140625" style="63"/>
  </cols>
  <sheetData>
    <row r="1" spans="1:12" s="240" customFormat="1" ht="25" customHeight="1">
      <c r="A1" s="270"/>
      <c r="B1" s="235"/>
      <c r="C1" s="235"/>
      <c r="D1" s="235"/>
      <c r="E1" s="235"/>
      <c r="F1" s="235"/>
      <c r="G1" s="235"/>
      <c r="H1" s="235"/>
      <c r="I1" s="235"/>
      <c r="J1" s="271"/>
      <c r="K1" s="231" t="s">
        <v>649</v>
      </c>
      <c r="L1" s="272"/>
    </row>
    <row r="2" spans="1:12" s="240" customFormat="1" ht="25" customHeight="1">
      <c r="A2" s="234" t="s">
        <v>650</v>
      </c>
      <c r="B2" s="235"/>
      <c r="C2" s="235"/>
      <c r="D2" s="235"/>
      <c r="E2" s="235"/>
      <c r="F2" s="235"/>
      <c r="G2" s="235"/>
      <c r="H2" s="235"/>
      <c r="I2" s="235"/>
      <c r="J2" s="271"/>
      <c r="K2" s="43"/>
      <c r="L2" s="272"/>
    </row>
    <row r="3" spans="1:12" ht="25" customHeight="1">
      <c r="A3" s="244" t="s">
        <v>403</v>
      </c>
      <c r="B3" s="246"/>
      <c r="C3" s="246"/>
      <c r="D3" s="246"/>
      <c r="E3" s="246"/>
      <c r="F3" s="246"/>
      <c r="G3" s="246"/>
      <c r="H3" s="246"/>
      <c r="I3" s="246"/>
      <c r="J3" s="246"/>
      <c r="K3" s="246"/>
    </row>
    <row r="4" spans="1:12" ht="13" customHeight="1">
      <c r="A4" s="1593" t="s">
        <v>651</v>
      </c>
      <c r="B4" s="1593"/>
      <c r="C4" s="1593"/>
      <c r="D4" s="1593"/>
      <c r="E4" s="1593"/>
      <c r="F4" s="1593"/>
      <c r="G4" s="1593"/>
      <c r="H4" s="1593"/>
      <c r="I4" s="1593"/>
      <c r="J4" s="1593"/>
      <c r="K4" s="1593"/>
    </row>
    <row r="5" spans="1:12" ht="25" customHeight="1">
      <c r="A5" s="1602" t="s">
        <v>652</v>
      </c>
      <c r="B5" s="1603"/>
      <c r="C5" s="1603"/>
      <c r="D5" s="1603"/>
      <c r="E5" s="1603"/>
      <c r="F5" s="1603"/>
      <c r="G5" s="1603"/>
      <c r="H5" s="1603"/>
      <c r="I5" s="1603"/>
      <c r="J5" s="1603"/>
      <c r="K5" s="452"/>
    </row>
    <row r="6" spans="1:12" ht="25" customHeight="1">
      <c r="A6" s="1603"/>
      <c r="B6" s="1603"/>
      <c r="C6" s="1603"/>
      <c r="D6" s="1603"/>
      <c r="E6" s="1603"/>
      <c r="F6" s="1603"/>
      <c r="G6" s="1603"/>
      <c r="H6" s="1603"/>
      <c r="I6" s="1603"/>
      <c r="J6" s="1603"/>
      <c r="K6" s="249" t="s">
        <v>214</v>
      </c>
      <c r="L6" s="273"/>
    </row>
    <row r="7" spans="1:12" ht="60">
      <c r="A7" s="274" t="s">
        <v>549</v>
      </c>
      <c r="B7" s="458" t="s">
        <v>227</v>
      </c>
      <c r="C7" s="458" t="s">
        <v>228</v>
      </c>
      <c r="D7" s="458" t="s">
        <v>229</v>
      </c>
      <c r="E7" s="275" t="s">
        <v>315</v>
      </c>
      <c r="F7" s="275" t="s">
        <v>230</v>
      </c>
      <c r="G7" s="276" t="s">
        <v>231</v>
      </c>
      <c r="H7" s="458" t="s">
        <v>232</v>
      </c>
      <c r="I7" s="458" t="s">
        <v>653</v>
      </c>
      <c r="J7" s="458" t="s">
        <v>234</v>
      </c>
      <c r="K7" s="277" t="s">
        <v>560</v>
      </c>
      <c r="L7" s="278" t="s">
        <v>236</v>
      </c>
    </row>
    <row r="8" spans="1:12" ht="35" customHeight="1">
      <c r="A8" s="398">
        <f t="shared" ref="A8:A24" si="0">ROW()-7</f>
        <v>1</v>
      </c>
      <c r="B8" s="588" t="s">
        <v>1036</v>
      </c>
      <c r="C8" s="588" t="s">
        <v>1037</v>
      </c>
      <c r="D8" s="596" t="s">
        <v>942</v>
      </c>
      <c r="E8" s="597"/>
      <c r="F8" s="598">
        <v>1</v>
      </c>
      <c r="G8" s="590" t="s">
        <v>943</v>
      </c>
      <c r="H8" s="598">
        <v>450000</v>
      </c>
      <c r="I8" s="362">
        <v>450000</v>
      </c>
      <c r="J8" s="362">
        <v>495000</v>
      </c>
      <c r="K8" s="599" t="s">
        <v>957</v>
      </c>
      <c r="L8"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9" spans="1:12" ht="35" customHeight="1">
      <c r="A9" s="398">
        <f t="shared" si="0"/>
        <v>2</v>
      </c>
      <c r="B9" s="592"/>
      <c r="C9" s="592"/>
      <c r="D9" s="600"/>
      <c r="E9" s="601"/>
      <c r="F9" s="68"/>
      <c r="G9" s="60"/>
      <c r="H9" s="68"/>
      <c r="I9" s="362">
        <v>0</v>
      </c>
      <c r="J9" s="362">
        <v>0</v>
      </c>
      <c r="K9" s="602"/>
      <c r="L9"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0" spans="1:12" ht="35" customHeight="1">
      <c r="A10" s="398">
        <f t="shared" si="0"/>
        <v>3</v>
      </c>
      <c r="B10" s="592"/>
      <c r="C10" s="592"/>
      <c r="D10" s="600"/>
      <c r="E10" s="601"/>
      <c r="F10" s="68"/>
      <c r="G10" s="60"/>
      <c r="H10" s="68"/>
      <c r="I10" s="362">
        <v>0</v>
      </c>
      <c r="J10" s="362">
        <v>0</v>
      </c>
      <c r="K10" s="602"/>
      <c r="L10"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1" spans="1:12" ht="35" customHeight="1">
      <c r="A11" s="398">
        <f t="shared" si="0"/>
        <v>4</v>
      </c>
      <c r="B11" s="592"/>
      <c r="C11" s="592"/>
      <c r="D11" s="600"/>
      <c r="E11" s="601"/>
      <c r="F11" s="68"/>
      <c r="G11" s="60"/>
      <c r="H11" s="68"/>
      <c r="I11" s="362">
        <v>0</v>
      </c>
      <c r="J11" s="362">
        <v>0</v>
      </c>
      <c r="K11" s="602"/>
      <c r="L11"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2" spans="1:12" ht="35" customHeight="1">
      <c r="A12" s="398">
        <f t="shared" si="0"/>
        <v>5</v>
      </c>
      <c r="B12" s="592"/>
      <c r="C12" s="592"/>
      <c r="D12" s="600"/>
      <c r="E12" s="601"/>
      <c r="F12" s="68"/>
      <c r="G12" s="60"/>
      <c r="H12" s="68"/>
      <c r="I12" s="362">
        <v>0</v>
      </c>
      <c r="J12" s="362">
        <v>0</v>
      </c>
      <c r="K12" s="602"/>
      <c r="L12"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3" spans="1:12" ht="35" customHeight="1">
      <c r="A13" s="398">
        <f t="shared" si="0"/>
        <v>6</v>
      </c>
      <c r="B13" s="592"/>
      <c r="C13" s="592"/>
      <c r="D13" s="600"/>
      <c r="E13" s="601"/>
      <c r="F13" s="68"/>
      <c r="G13" s="60"/>
      <c r="H13" s="68"/>
      <c r="I13" s="362">
        <v>0</v>
      </c>
      <c r="J13" s="362">
        <v>0</v>
      </c>
      <c r="K13" s="602"/>
      <c r="L13"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4" spans="1:12" ht="35" customHeight="1">
      <c r="A14" s="398">
        <f t="shared" si="0"/>
        <v>7</v>
      </c>
      <c r="B14" s="592"/>
      <c r="C14" s="592"/>
      <c r="D14" s="600"/>
      <c r="E14" s="601"/>
      <c r="F14" s="68"/>
      <c r="G14" s="60"/>
      <c r="H14" s="68"/>
      <c r="I14" s="362">
        <v>0</v>
      </c>
      <c r="J14" s="362">
        <v>0</v>
      </c>
      <c r="K14" s="602"/>
      <c r="L14"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5" spans="1:12" ht="35" customHeight="1">
      <c r="A15" s="398">
        <f t="shared" si="0"/>
        <v>8</v>
      </c>
      <c r="B15" s="592"/>
      <c r="C15" s="592"/>
      <c r="D15" s="600"/>
      <c r="E15" s="601"/>
      <c r="F15" s="68"/>
      <c r="G15" s="60"/>
      <c r="H15" s="68"/>
      <c r="I15" s="362">
        <v>0</v>
      </c>
      <c r="J15" s="362">
        <v>0</v>
      </c>
      <c r="K15" s="602"/>
      <c r="L15"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6" spans="1:12" ht="35" customHeight="1">
      <c r="A16" s="398">
        <f t="shared" si="0"/>
        <v>9</v>
      </c>
      <c r="B16" s="592"/>
      <c r="C16" s="592"/>
      <c r="D16" s="600"/>
      <c r="E16" s="601"/>
      <c r="F16" s="68"/>
      <c r="G16" s="60"/>
      <c r="H16" s="68"/>
      <c r="I16" s="362">
        <v>0</v>
      </c>
      <c r="J16" s="362">
        <v>0</v>
      </c>
      <c r="K16" s="602"/>
      <c r="L16"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7" spans="1:12" ht="35" customHeight="1">
      <c r="A17" s="398">
        <f t="shared" si="0"/>
        <v>10</v>
      </c>
      <c r="B17" s="257"/>
      <c r="C17" s="257"/>
      <c r="D17" s="280"/>
      <c r="E17" s="281"/>
      <c r="F17" s="68"/>
      <c r="G17" s="60"/>
      <c r="H17" s="68"/>
      <c r="I17" s="362">
        <v>0</v>
      </c>
      <c r="J17" s="362">
        <v>0</v>
      </c>
      <c r="K17" s="282"/>
      <c r="L17"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8" spans="1:12" ht="35" customHeight="1">
      <c r="A18" s="398">
        <f t="shared" si="0"/>
        <v>11</v>
      </c>
      <c r="B18" s="257"/>
      <c r="C18" s="257"/>
      <c r="D18" s="280"/>
      <c r="E18" s="281"/>
      <c r="F18" s="68"/>
      <c r="G18" s="60"/>
      <c r="H18" s="68"/>
      <c r="I18" s="362">
        <v>0</v>
      </c>
      <c r="J18" s="362">
        <v>0</v>
      </c>
      <c r="K18" s="282"/>
      <c r="L18"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9" spans="1:12" ht="35" customHeight="1">
      <c r="A19" s="398">
        <f t="shared" si="0"/>
        <v>12</v>
      </c>
      <c r="B19" s="257"/>
      <c r="C19" s="257"/>
      <c r="D19" s="280"/>
      <c r="E19" s="281"/>
      <c r="F19" s="68"/>
      <c r="G19" s="60"/>
      <c r="H19" s="68"/>
      <c r="I19" s="362">
        <v>0</v>
      </c>
      <c r="J19" s="362">
        <v>0</v>
      </c>
      <c r="K19" s="282"/>
      <c r="L19"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0" spans="1:12" ht="35" customHeight="1">
      <c r="A20" s="398">
        <f t="shared" si="0"/>
        <v>13</v>
      </c>
      <c r="B20" s="257"/>
      <c r="C20" s="257"/>
      <c r="D20" s="280"/>
      <c r="E20" s="281"/>
      <c r="F20" s="68"/>
      <c r="G20" s="60"/>
      <c r="H20" s="68"/>
      <c r="I20" s="362">
        <v>0</v>
      </c>
      <c r="J20" s="362">
        <v>0</v>
      </c>
      <c r="K20" s="282"/>
      <c r="L20"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1" spans="1:12" ht="35" customHeight="1">
      <c r="A21" s="398">
        <f t="shared" si="0"/>
        <v>14</v>
      </c>
      <c r="B21" s="257"/>
      <c r="C21" s="257"/>
      <c r="D21" s="280"/>
      <c r="E21" s="281"/>
      <c r="F21" s="68"/>
      <c r="G21" s="60"/>
      <c r="H21" s="68"/>
      <c r="I21" s="362">
        <v>0</v>
      </c>
      <c r="J21" s="362">
        <v>0</v>
      </c>
      <c r="K21" s="282"/>
      <c r="L21"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2" spans="1:12" ht="35" customHeight="1">
      <c r="A22" s="398">
        <f t="shared" si="0"/>
        <v>15</v>
      </c>
      <c r="B22" s="59"/>
      <c r="C22" s="59"/>
      <c r="D22" s="280"/>
      <c r="E22" s="281"/>
      <c r="F22" s="68"/>
      <c r="G22" s="60"/>
      <c r="H22" s="68"/>
      <c r="I22" s="362">
        <v>0</v>
      </c>
      <c r="J22" s="362">
        <v>0</v>
      </c>
      <c r="K22" s="284"/>
      <c r="L22" s="464"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3" spans="1:12" ht="35" customHeight="1">
      <c r="A23" s="398">
        <f t="shared" si="0"/>
        <v>16</v>
      </c>
      <c r="B23" s="59"/>
      <c r="C23" s="59"/>
      <c r="D23" s="280"/>
      <c r="E23" s="281"/>
      <c r="F23" s="68"/>
      <c r="G23" s="60"/>
      <c r="H23" s="68"/>
      <c r="I23" s="362">
        <v>0</v>
      </c>
      <c r="J23" s="362">
        <v>0</v>
      </c>
      <c r="K23" s="284"/>
      <c r="L23" s="464"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4" spans="1:12" ht="35" customHeight="1">
      <c r="A24" s="398">
        <f t="shared" si="0"/>
        <v>17</v>
      </c>
      <c r="B24" s="257"/>
      <c r="C24" s="257"/>
      <c r="D24" s="280"/>
      <c r="E24" s="281"/>
      <c r="F24" s="68"/>
      <c r="G24" s="60"/>
      <c r="H24" s="68"/>
      <c r="I24" s="362">
        <v>0</v>
      </c>
      <c r="J24" s="362">
        <v>0</v>
      </c>
      <c r="K24" s="282"/>
      <c r="L24" s="39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5" spans="1:12" ht="35" customHeight="1">
      <c r="A25" s="327"/>
      <c r="B25" s="400"/>
      <c r="C25" s="400"/>
      <c r="D25" s="400"/>
      <c r="E25" s="400"/>
      <c r="F25" s="400"/>
      <c r="G25" s="401"/>
      <c r="H25" s="369" t="s">
        <v>561</v>
      </c>
      <c r="I25" s="402">
        <f>SUBTOTAL(109,機械装置・工具器具費1523[助成対象
経費
（税抜）
(A)×(B）])</f>
        <v>450000</v>
      </c>
      <c r="J25" s="402">
        <f>SUBTOTAL(109,機械装置・工具器具費1523[助成事業に
要する経費
（税込）])</f>
        <v>495000</v>
      </c>
      <c r="K25" s="289"/>
      <c r="L25" s="290"/>
    </row>
  </sheetData>
  <sheetProtection algorithmName="SHA-512" hashValue="RiQv9hV6PSPhIrOsUrJg8LENoh42Vl3Bec3qPnJIKBVbQ1/y9ea69m9ebjit8tOOICzu+yGFMD5TE7AgpiDHkw==" saltValue="Fw1QMhPKuDvT+U6G5Gw57g==" spinCount="100000" sheet="1" objects="1" scenarios="1" selectLockedCells="1" selectUnlockedCells="1"/>
  <mergeCells count="2">
    <mergeCell ref="A4:K4"/>
    <mergeCell ref="A5:J6"/>
  </mergeCells>
  <phoneticPr fontId="2"/>
  <conditionalFormatting sqref="B8:D16 F8:H16 K8:K24">
    <cfRule type="expression" dxfId="11" priority="1">
      <formula>AND(OR($B8&lt;&gt;"",$C8&lt;&gt;"",$D8&lt;&gt;"",$E8&lt;&gt;"",$F8&lt;&gt;"",$G8&lt;&gt;"",$H8&lt;&gt;"",$K8&lt;&gt;""),B8="")</formula>
    </cfRule>
  </conditionalFormatting>
  <conditionalFormatting sqref="B17:H24">
    <cfRule type="expression" dxfId="10" priority="5">
      <formula>AND(OR($B17&lt;&gt;"",$C17&lt;&gt;"",$D17&lt;&gt;"",$E17&lt;&gt;"",$F17&lt;&gt;"",$G17&lt;&gt;"",$H17&lt;&gt;"",$K17&lt;&gt;""),B17="")</formula>
    </cfRule>
  </conditionalFormatting>
  <conditionalFormatting sqref="E17:E24">
    <cfRule type="expression" dxfId="9" priority="2">
      <formula>$D17="購入"</formula>
    </cfRule>
  </conditionalFormatting>
  <dataValidations count="10">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 xr:uid="{6ADDDAA1-4AC9-4B9D-A0E7-61520AD3E430}"/>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 xr:uid="{9FC8F49D-EEB3-41CF-BBA2-2E0BCF9816FA}">
      <formula1>1</formula1>
      <formula2>21</formula2>
    </dataValidation>
    <dataValidation type="list" allowBlank="1" showInputMessage="1" showErrorMessage="1" sqref="D8:D24" xr:uid="{00000000-0002-0000-1E00-000002000000}">
      <formula1>"購入,ﾘｰｽ,ﾚﾝﾀﾙ"</formula1>
    </dataValidation>
    <dataValidation allowBlank="1" showInputMessage="1" showErrorMessage="1" prompt="未定等不明確の場合は、 申請時点の候補先を記入してください。「未定、検討中」等の記入はできません。" sqref="K8:K24" xr:uid="{00000000-0002-0000-1E00-000003000000}"/>
    <dataValidation imeMode="halfAlpha" allowBlank="1" showInputMessage="1" showErrorMessage="1" prompt="本助成事業に必要な最小限の数量を記入してください。" sqref="F8:F24" xr:uid="{00000000-0002-0000-1E00-000004000000}"/>
    <dataValidation type="custom" allowBlank="1" showInputMessage="1" showErrorMessage="1" sqref="L8:L24" xr:uid="{00000000-0002-0000-1E00-000005000000}">
      <formula1>ISERROR(FIND(CHAR(10),L8))</formula1>
    </dataValidation>
    <dataValidation allowBlank="1" showInputMessage="1" showErrorMessage="1" prompt="（例）_x000a_○○加工_x000a_" sqref="C8:C24" xr:uid="{00000000-0002-0000-1E00-000006000000}"/>
    <dataValidation allowBlank="1" showInputMessage="1" showErrorMessage="1" prompt="自動計算されます。" sqref="I8:J24" xr:uid="{00000000-0002-0000-1E00-000007000000}"/>
    <dataValidation type="whole" imeMode="disabled" allowBlank="1" showInputMessage="1" showErrorMessage="1" prompt="リース・レンタル月数（数字）のみ記入してください。_x000a_（例）リース・レンタル月数１年（12ヶ月）の場合→「12」" sqref="E17:E24" xr:uid="{00000000-0002-0000-1E00-000008000000}">
      <formula1>1</formula1>
      <formula2>21</formula2>
    </dataValidation>
    <dataValidation type="whole" imeMode="disabled" allowBlank="1" showInputMessage="1" showErrorMessage="1" prompt="リース・レンタル月数（数字）のみ記入してください。_x000a_（例）リース・レンタル月数１年（12ヶ月）の場合→「12」" sqref="E9:E16" xr:uid="{3E8E8AA4-65AB-4C03-B689-FDBE1AADAECC}">
      <formula1>1</formula1>
      <formula2>12</formula2>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F0"/>
    <pageSetUpPr fitToPage="1"/>
  </sheetPr>
  <dimension ref="A1:CA41"/>
  <sheetViews>
    <sheetView showGridLines="0" view="pageBreakPreview" zoomScale="80" zoomScaleNormal="100" zoomScaleSheetLayoutView="80" workbookViewId="0">
      <selection activeCell="BK20" sqref="A1:XFD1048576"/>
    </sheetView>
  </sheetViews>
  <sheetFormatPr defaultColWidth="1.9140625" defaultRowHeight="12"/>
  <cols>
    <col min="1" max="12" width="2.08203125" style="452" customWidth="1"/>
    <col min="13" max="16" width="3.58203125" style="452" customWidth="1"/>
    <col min="17" max="45" width="2.08203125" style="452" customWidth="1"/>
    <col min="46" max="251" width="1.9140625" style="452" customWidth="1"/>
    <col min="252" max="16384" width="1.9140625" style="452"/>
  </cols>
  <sheetData>
    <row r="1" spans="1:79" ht="25" customHeight="1">
      <c r="AS1" s="231" t="s">
        <v>649</v>
      </c>
    </row>
    <row r="2" spans="1:79" ht="25" customHeight="1">
      <c r="A2" s="244" t="s">
        <v>378</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Q2" s="459"/>
      <c r="AR2" s="459"/>
      <c r="AS2" s="43"/>
    </row>
    <row r="3" spans="1:79" ht="13" customHeight="1">
      <c r="A3" s="1605" t="s">
        <v>654</v>
      </c>
      <c r="B3" s="1605"/>
      <c r="C3" s="1605"/>
      <c r="D3" s="1605"/>
      <c r="E3" s="1605"/>
      <c r="F3" s="1605"/>
      <c r="G3" s="1605"/>
      <c r="H3" s="1605"/>
      <c r="I3" s="1605"/>
      <c r="J3" s="1605"/>
      <c r="K3" s="1605"/>
      <c r="L3" s="1605"/>
      <c r="M3" s="1605"/>
      <c r="N3" s="1605"/>
      <c r="O3" s="1605"/>
      <c r="P3" s="1605"/>
      <c r="Q3" s="1605"/>
      <c r="R3" s="1605"/>
      <c r="S3" s="1605"/>
      <c r="T3" s="1605"/>
      <c r="U3" s="1605"/>
      <c r="V3" s="1605"/>
      <c r="W3" s="1605"/>
      <c r="X3" s="1605"/>
      <c r="Y3" s="1605"/>
      <c r="Z3" s="1605"/>
      <c r="AA3" s="1605"/>
      <c r="AB3" s="1605"/>
      <c r="AC3" s="1605"/>
      <c r="AD3" s="1605"/>
      <c r="AE3" s="1605"/>
      <c r="AF3" s="1605"/>
      <c r="AG3" s="1605"/>
      <c r="AH3" s="1605"/>
      <c r="AI3" s="1605"/>
      <c r="AJ3" s="1605"/>
      <c r="AK3" s="1605"/>
      <c r="AL3" s="1605"/>
      <c r="AM3" s="1605"/>
      <c r="AN3" s="1605"/>
      <c r="AO3" s="1605"/>
      <c r="AP3" s="1605"/>
      <c r="AQ3" s="1605"/>
      <c r="AR3" s="1605"/>
      <c r="AS3" s="43"/>
    </row>
    <row r="4" spans="1:79" ht="13" customHeight="1">
      <c r="A4" s="1605" t="s">
        <v>563</v>
      </c>
      <c r="B4" s="1605"/>
      <c r="C4" s="1605"/>
      <c r="D4" s="1605"/>
      <c r="E4" s="1605"/>
      <c r="F4" s="1605"/>
      <c r="G4" s="1605"/>
      <c r="H4" s="1605"/>
      <c r="I4" s="1605"/>
      <c r="J4" s="1605"/>
      <c r="K4" s="1605"/>
      <c r="L4" s="1605"/>
      <c r="M4" s="1605"/>
      <c r="N4" s="1605"/>
      <c r="O4" s="1605"/>
      <c r="P4" s="1605"/>
      <c r="Q4" s="1605"/>
      <c r="R4" s="1605"/>
      <c r="S4" s="1605"/>
      <c r="T4" s="1605"/>
      <c r="U4" s="1605"/>
      <c r="V4" s="1605"/>
      <c r="W4" s="1605"/>
      <c r="X4" s="1605"/>
      <c r="Y4" s="1605"/>
      <c r="Z4" s="1605"/>
      <c r="AA4" s="1605"/>
      <c r="AB4" s="1605"/>
      <c r="AC4" s="1605"/>
      <c r="AD4" s="1605"/>
      <c r="AE4" s="1605"/>
      <c r="AF4" s="1605"/>
      <c r="AG4" s="1605"/>
      <c r="AH4" s="1605"/>
      <c r="AI4" s="1605"/>
      <c r="AJ4" s="1605"/>
      <c r="AK4" s="1605"/>
      <c r="AL4" s="1605"/>
      <c r="AM4" s="1605"/>
      <c r="AN4" s="1605"/>
      <c r="AO4" s="1605"/>
      <c r="AP4" s="1605"/>
      <c r="AQ4" s="1605"/>
      <c r="AR4" s="1605"/>
      <c r="AS4" s="43"/>
    </row>
    <row r="5" spans="1:79" ht="13" customHeight="1">
      <c r="A5" s="1720" t="s">
        <v>238</v>
      </c>
      <c r="B5" s="1720"/>
      <c r="C5" s="1720"/>
      <c r="D5" s="1720"/>
      <c r="E5" s="1720"/>
      <c r="F5" s="1720"/>
      <c r="G5" s="1720"/>
      <c r="H5" s="1720"/>
      <c r="I5" s="1720"/>
      <c r="J5" s="1720"/>
      <c r="K5" s="1720"/>
      <c r="L5" s="1720"/>
      <c r="M5" s="1720"/>
      <c r="N5" s="1720"/>
      <c r="O5" s="1720"/>
      <c r="P5" s="1720"/>
      <c r="Q5" s="1720"/>
      <c r="R5" s="1720"/>
      <c r="S5" s="1720"/>
      <c r="T5" s="1720"/>
      <c r="U5" s="1720"/>
      <c r="V5" s="1720"/>
      <c r="W5" s="1720"/>
      <c r="X5" s="1720"/>
      <c r="Y5" s="1720"/>
      <c r="Z5" s="1720"/>
      <c r="AA5" s="1720"/>
      <c r="AB5" s="1720"/>
      <c r="AC5" s="1720"/>
      <c r="AD5" s="1720"/>
      <c r="AE5" s="1720"/>
      <c r="AF5" s="1720"/>
      <c r="AG5" s="1720"/>
      <c r="AH5" s="1720"/>
      <c r="AI5" s="1720"/>
      <c r="AJ5" s="1720"/>
      <c r="AK5" s="1720"/>
      <c r="AL5" s="1720"/>
      <c r="AM5" s="1720"/>
      <c r="AN5" s="1720"/>
      <c r="AO5" s="1720"/>
      <c r="AP5" s="1720"/>
      <c r="AQ5" s="1720"/>
      <c r="AR5" s="1720"/>
      <c r="AS5" s="460"/>
    </row>
    <row r="6" spans="1:79" ht="25" customHeight="1">
      <c r="A6" s="1721" t="s">
        <v>239</v>
      </c>
      <c r="B6" s="1722"/>
      <c r="C6" s="1723"/>
      <c r="D6" s="1724" t="s">
        <v>1038</v>
      </c>
      <c r="E6" s="1725"/>
      <c r="F6" s="1725"/>
      <c r="G6" s="1726"/>
      <c r="H6" s="1727" t="s">
        <v>241</v>
      </c>
      <c r="I6" s="1728"/>
      <c r="J6" s="1728"/>
      <c r="K6" s="1728"/>
      <c r="L6" s="1729"/>
      <c r="M6" s="1717" t="s">
        <v>1036</v>
      </c>
      <c r="N6" s="1718"/>
      <c r="O6" s="1718"/>
      <c r="P6" s="1718"/>
      <c r="Q6" s="1718"/>
      <c r="R6" s="1718"/>
      <c r="S6" s="1718"/>
      <c r="T6" s="1718"/>
      <c r="U6" s="1718"/>
      <c r="V6" s="1718"/>
      <c r="W6" s="1718"/>
      <c r="X6" s="1718"/>
      <c r="Y6" s="1718"/>
      <c r="Z6" s="1718"/>
      <c r="AA6" s="1718"/>
      <c r="AB6" s="1718"/>
      <c r="AC6" s="1719"/>
      <c r="AD6" s="1730" t="s">
        <v>242</v>
      </c>
      <c r="AE6" s="1731"/>
      <c r="AF6" s="1731"/>
      <c r="AG6" s="1732"/>
      <c r="AH6" s="1736" t="s">
        <v>955</v>
      </c>
      <c r="AI6" s="1737"/>
      <c r="AJ6" s="1737"/>
      <c r="AK6" s="1737"/>
      <c r="AL6" s="1737"/>
      <c r="AM6" s="1737"/>
      <c r="AN6" s="1737"/>
      <c r="AO6" s="1737"/>
      <c r="AP6" s="1737"/>
      <c r="AQ6" s="1737"/>
      <c r="AR6" s="1737"/>
      <c r="AS6" s="1738"/>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row>
    <row r="7" spans="1:79" ht="25" customHeight="1">
      <c r="A7" s="1714" t="s">
        <v>243</v>
      </c>
      <c r="B7" s="1679"/>
      <c r="C7" s="1679"/>
      <c r="D7" s="1679"/>
      <c r="E7" s="1679"/>
      <c r="F7" s="1679"/>
      <c r="G7" s="1679"/>
      <c r="H7" s="1679"/>
      <c r="I7" s="1679"/>
      <c r="J7" s="1679"/>
      <c r="K7" s="1679"/>
      <c r="L7" s="1680"/>
      <c r="M7" s="1905" t="s">
        <v>1039</v>
      </c>
      <c r="N7" s="1906"/>
      <c r="O7" s="1906"/>
      <c r="P7" s="1906"/>
      <c r="Q7" s="1906"/>
      <c r="R7" s="1906"/>
      <c r="S7" s="1906"/>
      <c r="T7" s="1906"/>
      <c r="U7" s="1906"/>
      <c r="V7" s="1906"/>
      <c r="W7" s="1906"/>
      <c r="X7" s="1906"/>
      <c r="Y7" s="1906"/>
      <c r="Z7" s="1906"/>
      <c r="AA7" s="1906"/>
      <c r="AB7" s="1906"/>
      <c r="AC7" s="1987"/>
      <c r="AD7" s="1733"/>
      <c r="AE7" s="1734"/>
      <c r="AF7" s="1734"/>
      <c r="AG7" s="1735"/>
      <c r="AH7" s="1739"/>
      <c r="AI7" s="1740"/>
      <c r="AJ7" s="1740"/>
      <c r="AK7" s="1740"/>
      <c r="AL7" s="1740"/>
      <c r="AM7" s="1740"/>
      <c r="AN7" s="1740"/>
      <c r="AO7" s="1740"/>
      <c r="AP7" s="1740"/>
      <c r="AQ7" s="1740"/>
      <c r="AR7" s="1740"/>
      <c r="AS7" s="1741"/>
      <c r="AX7" s="291"/>
      <c r="AY7" s="291"/>
      <c r="AZ7" s="291"/>
      <c r="BA7" s="291"/>
      <c r="BB7" s="291"/>
      <c r="BC7" s="291"/>
      <c r="BD7" s="291"/>
      <c r="BE7" s="291"/>
      <c r="BF7" s="291"/>
      <c r="BG7" s="291"/>
      <c r="BH7" s="291"/>
      <c r="BI7" s="291"/>
      <c r="BJ7" s="291"/>
      <c r="BK7" s="291"/>
      <c r="BL7" s="291"/>
      <c r="BM7" s="291"/>
      <c r="BN7" s="291"/>
      <c r="BO7" s="291"/>
      <c r="BP7" s="291"/>
      <c r="BQ7" s="291"/>
      <c r="BR7" s="291"/>
      <c r="BS7" s="291"/>
      <c r="BT7" s="291"/>
      <c r="BU7" s="291"/>
      <c r="BV7" s="291"/>
      <c r="BW7" s="291"/>
      <c r="BX7" s="291"/>
      <c r="BY7" s="291"/>
      <c r="BZ7" s="291"/>
      <c r="CA7" s="291"/>
    </row>
    <row r="8" spans="1:79" ht="25" customHeight="1">
      <c r="A8" s="1689" t="s">
        <v>244</v>
      </c>
      <c r="B8" s="1672"/>
      <c r="C8" s="1672"/>
      <c r="D8" s="1672"/>
      <c r="E8" s="1672"/>
      <c r="F8" s="1672"/>
      <c r="G8" s="1672"/>
      <c r="H8" s="1672"/>
      <c r="I8" s="1672"/>
      <c r="J8" s="1672"/>
      <c r="K8" s="1672"/>
      <c r="L8" s="1673"/>
      <c r="M8" s="1699" t="s">
        <v>245</v>
      </c>
      <c r="N8" s="1700"/>
      <c r="O8" s="1700"/>
      <c r="P8" s="1701"/>
      <c r="Q8" s="1975" t="s">
        <v>957</v>
      </c>
      <c r="R8" s="1976"/>
      <c r="S8" s="1976"/>
      <c r="T8" s="1976"/>
      <c r="U8" s="1976"/>
      <c r="V8" s="1976"/>
      <c r="W8" s="1976"/>
      <c r="X8" s="1976"/>
      <c r="Y8" s="1976"/>
      <c r="Z8" s="1976"/>
      <c r="AA8" s="1976"/>
      <c r="AB8" s="1976"/>
      <c r="AC8" s="1976"/>
      <c r="AD8" s="1976"/>
      <c r="AE8" s="1976"/>
      <c r="AF8" s="1976"/>
      <c r="AG8" s="1976"/>
      <c r="AH8" s="1976"/>
      <c r="AI8" s="1976"/>
      <c r="AJ8" s="1976"/>
      <c r="AK8" s="1976"/>
      <c r="AL8" s="1976"/>
      <c r="AM8" s="1976"/>
      <c r="AN8" s="1976"/>
      <c r="AO8" s="1976"/>
      <c r="AP8" s="1976"/>
      <c r="AQ8" s="1976"/>
      <c r="AR8" s="1976"/>
      <c r="AS8" s="1977"/>
      <c r="AX8" s="291"/>
      <c r="AY8" s="291"/>
      <c r="AZ8" s="291"/>
      <c r="BA8" s="291"/>
      <c r="BB8" s="291"/>
      <c r="BC8" s="291"/>
      <c r="BD8" s="291"/>
      <c r="BE8" s="291"/>
      <c r="BF8" s="291"/>
      <c r="BG8" s="291"/>
      <c r="BH8" s="291"/>
      <c r="BI8" s="291"/>
      <c r="BJ8" s="291"/>
      <c r="BK8" s="291"/>
      <c r="BL8" s="291"/>
      <c r="BM8" s="291"/>
      <c r="BN8" s="291"/>
      <c r="BO8" s="291"/>
      <c r="BP8" s="291"/>
      <c r="BQ8" s="291"/>
      <c r="BR8" s="291"/>
      <c r="BS8" s="291"/>
      <c r="BT8" s="291"/>
      <c r="BU8" s="291"/>
      <c r="BV8" s="291"/>
      <c r="BW8" s="291"/>
      <c r="BX8" s="291"/>
      <c r="BY8" s="291"/>
      <c r="BZ8" s="291"/>
      <c r="CA8" s="291"/>
    </row>
    <row r="9" spans="1:79" ht="25" customHeight="1">
      <c r="A9" s="1690"/>
      <c r="B9" s="1691"/>
      <c r="C9" s="1691"/>
      <c r="D9" s="1691"/>
      <c r="E9" s="1691"/>
      <c r="F9" s="1691"/>
      <c r="G9" s="1691"/>
      <c r="H9" s="1691"/>
      <c r="I9" s="1691"/>
      <c r="J9" s="1691"/>
      <c r="K9" s="1691"/>
      <c r="L9" s="1692"/>
      <c r="M9" s="1699" t="s">
        <v>246</v>
      </c>
      <c r="N9" s="1700"/>
      <c r="O9" s="1700"/>
      <c r="P9" s="1701"/>
      <c r="Q9" s="1978" t="s">
        <v>983</v>
      </c>
      <c r="R9" s="1688"/>
      <c r="S9" s="1688"/>
      <c r="T9" s="1688"/>
      <c r="U9" s="1688"/>
      <c r="V9" s="1688"/>
      <c r="W9" s="1688"/>
      <c r="X9" s="1688"/>
      <c r="Y9" s="1688"/>
      <c r="Z9" s="1688"/>
      <c r="AA9" s="1688"/>
      <c r="AB9" s="1688"/>
      <c r="AC9" s="1979"/>
      <c r="AD9" s="1699" t="s">
        <v>247</v>
      </c>
      <c r="AE9" s="1700"/>
      <c r="AF9" s="1700"/>
      <c r="AG9" s="1701"/>
      <c r="AH9" s="1980" t="s">
        <v>964</v>
      </c>
      <c r="AI9" s="1981"/>
      <c r="AJ9" s="1981"/>
      <c r="AK9" s="1981"/>
      <c r="AL9" s="1981"/>
      <c r="AM9" s="1981"/>
      <c r="AN9" s="1981"/>
      <c r="AO9" s="1981"/>
      <c r="AP9" s="1981"/>
      <c r="AQ9" s="1981"/>
      <c r="AR9" s="1981"/>
      <c r="AS9" s="1982"/>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BW9" s="291"/>
      <c r="BX9" s="291"/>
      <c r="BY9" s="291"/>
      <c r="BZ9" s="291"/>
      <c r="CA9" s="291"/>
    </row>
    <row r="10" spans="1:79" ht="25" customHeight="1">
      <c r="A10" s="1690"/>
      <c r="B10" s="1691"/>
      <c r="C10" s="1691"/>
      <c r="D10" s="1691"/>
      <c r="E10" s="1691"/>
      <c r="F10" s="1691"/>
      <c r="G10" s="1691"/>
      <c r="H10" s="1691"/>
      <c r="I10" s="1691"/>
      <c r="J10" s="1691"/>
      <c r="K10" s="1691"/>
      <c r="L10" s="1692"/>
      <c r="M10" s="1699" t="s">
        <v>248</v>
      </c>
      <c r="N10" s="1700"/>
      <c r="O10" s="1700"/>
      <c r="P10" s="1701"/>
      <c r="Q10" s="1905" t="s">
        <v>995</v>
      </c>
      <c r="R10" s="1906"/>
      <c r="S10" s="1906"/>
      <c r="T10" s="1906"/>
      <c r="U10" s="1906"/>
      <c r="V10" s="1906"/>
      <c r="W10" s="1906"/>
      <c r="X10" s="1906"/>
      <c r="Y10" s="1906"/>
      <c r="Z10" s="1906"/>
      <c r="AA10" s="1906"/>
      <c r="AB10" s="1906"/>
      <c r="AC10" s="1906"/>
      <c r="AD10" s="1906"/>
      <c r="AE10" s="1906"/>
      <c r="AF10" s="1906"/>
      <c r="AG10" s="1906"/>
      <c r="AH10" s="1906"/>
      <c r="AI10" s="1906"/>
      <c r="AJ10" s="1906"/>
      <c r="AK10" s="1906"/>
      <c r="AL10" s="1906"/>
      <c r="AM10" s="1906"/>
      <c r="AN10" s="1906"/>
      <c r="AO10" s="1906"/>
      <c r="AP10" s="1906"/>
      <c r="AQ10" s="1906"/>
      <c r="AR10" s="1906"/>
      <c r="AS10" s="1907"/>
      <c r="AX10" s="291"/>
      <c r="AY10" s="291"/>
      <c r="AZ10" s="291"/>
      <c r="BA10" s="291"/>
      <c r="BB10" s="291"/>
      <c r="BC10" s="291"/>
      <c r="BD10" s="291"/>
      <c r="BE10" s="291"/>
      <c r="BF10" s="291"/>
      <c r="BG10" s="291"/>
      <c r="BH10" s="291"/>
      <c r="BI10" s="291"/>
      <c r="BJ10" s="291"/>
      <c r="BK10" s="291"/>
      <c r="BL10" s="291"/>
      <c r="BM10" s="291"/>
      <c r="BN10" s="291"/>
      <c r="BO10" s="291"/>
      <c r="BP10" s="291"/>
      <c r="BQ10" s="291"/>
      <c r="BR10" s="291"/>
      <c r="BS10" s="291"/>
      <c r="BT10" s="291"/>
      <c r="BU10" s="291"/>
      <c r="BV10" s="291"/>
      <c r="BW10" s="291"/>
      <c r="BX10" s="291"/>
      <c r="BY10" s="291"/>
      <c r="BZ10" s="291"/>
      <c r="CA10" s="291"/>
    </row>
    <row r="11" spans="1:79" ht="25" customHeight="1">
      <c r="A11" s="1674"/>
      <c r="B11" s="1675"/>
      <c r="C11" s="1675"/>
      <c r="D11" s="1675"/>
      <c r="E11" s="1675"/>
      <c r="F11" s="1675"/>
      <c r="G11" s="1675"/>
      <c r="H11" s="1675"/>
      <c r="I11" s="1675"/>
      <c r="J11" s="1675"/>
      <c r="K11" s="1675"/>
      <c r="L11" s="1676"/>
      <c r="M11" s="1681" t="s">
        <v>249</v>
      </c>
      <c r="N11" s="1679"/>
      <c r="O11" s="1679"/>
      <c r="P11" s="1680"/>
      <c r="Q11" s="1983" t="s">
        <v>996</v>
      </c>
      <c r="R11" s="1984"/>
      <c r="S11" s="1984"/>
      <c r="T11" s="1984"/>
      <c r="U11" s="1984"/>
      <c r="V11" s="1984"/>
      <c r="W11" s="1984"/>
      <c r="X11" s="1984"/>
      <c r="Y11" s="1984"/>
      <c r="Z11" s="1984"/>
      <c r="AA11" s="1984"/>
      <c r="AB11" s="1984"/>
      <c r="AC11" s="1985"/>
      <c r="AD11" s="1705" t="s">
        <v>250</v>
      </c>
      <c r="AE11" s="1706"/>
      <c r="AF11" s="1706"/>
      <c r="AG11" s="1707"/>
      <c r="AH11" s="1978" t="s">
        <v>983</v>
      </c>
      <c r="AI11" s="1688"/>
      <c r="AJ11" s="1688"/>
      <c r="AK11" s="1688"/>
      <c r="AL11" s="1688"/>
      <c r="AM11" s="1688"/>
      <c r="AN11" s="1688"/>
      <c r="AO11" s="1688"/>
      <c r="AP11" s="1688"/>
      <c r="AQ11" s="1688"/>
      <c r="AR11" s="1688"/>
      <c r="AS11" s="1986"/>
      <c r="AX11" s="291"/>
      <c r="AY11" s="291"/>
      <c r="AZ11" s="291"/>
      <c r="BA11" s="291"/>
      <c r="BB11" s="291"/>
      <c r="BC11" s="291"/>
      <c r="BD11" s="291"/>
      <c r="BE11" s="291"/>
      <c r="BF11" s="291"/>
      <c r="BG11" s="291"/>
      <c r="BH11" s="291"/>
      <c r="BI11" s="291"/>
      <c r="BJ11" s="291"/>
      <c r="BK11" s="291"/>
      <c r="BL11" s="291"/>
      <c r="BM11" s="291"/>
      <c r="BN11" s="291"/>
      <c r="BO11" s="291"/>
      <c r="BP11" s="291"/>
      <c r="BQ11" s="291"/>
      <c r="BR11" s="291"/>
      <c r="BS11" s="291"/>
      <c r="BT11" s="291"/>
      <c r="BU11" s="291"/>
      <c r="BV11" s="291"/>
      <c r="BW11" s="291"/>
      <c r="BX11" s="291"/>
      <c r="BY11" s="291"/>
      <c r="BZ11" s="291"/>
      <c r="CA11" s="291"/>
    </row>
    <row r="12" spans="1:79" ht="25" customHeight="1">
      <c r="A12" s="1714" t="s">
        <v>251</v>
      </c>
      <c r="B12" s="1679"/>
      <c r="C12" s="1679"/>
      <c r="D12" s="1679"/>
      <c r="E12" s="1679"/>
      <c r="F12" s="1679"/>
      <c r="G12" s="1679"/>
      <c r="H12" s="1679"/>
      <c r="I12" s="1679"/>
      <c r="J12" s="1679"/>
      <c r="K12" s="1679"/>
      <c r="L12" s="1680"/>
      <c r="M12" s="1715" t="s">
        <v>765</v>
      </c>
      <c r="N12" s="1716"/>
      <c r="O12" s="1716"/>
      <c r="P12" s="1716"/>
      <c r="Q12" s="1688">
        <v>9</v>
      </c>
      <c r="R12" s="1688"/>
      <c r="S12" s="1688"/>
      <c r="T12" s="1688"/>
      <c r="U12" s="1679" t="s">
        <v>252</v>
      </c>
      <c r="V12" s="1679"/>
      <c r="W12" s="1679"/>
      <c r="X12" s="1688">
        <v>4</v>
      </c>
      <c r="Y12" s="1688"/>
      <c r="Z12" s="1688"/>
      <c r="AA12" s="1679" t="s">
        <v>253</v>
      </c>
      <c r="AB12" s="1679"/>
      <c r="AC12" s="1680"/>
      <c r="AD12" s="1681" t="s">
        <v>254</v>
      </c>
      <c r="AE12" s="1679"/>
      <c r="AF12" s="1679"/>
      <c r="AG12" s="1680"/>
      <c r="AH12" s="1677">
        <v>495000</v>
      </c>
      <c r="AI12" s="1678"/>
      <c r="AJ12" s="1678"/>
      <c r="AK12" s="1678"/>
      <c r="AL12" s="1678"/>
      <c r="AM12" s="1678"/>
      <c r="AN12" s="1678"/>
      <c r="AO12" s="1712" t="s">
        <v>255</v>
      </c>
      <c r="AP12" s="1712"/>
      <c r="AQ12" s="1712"/>
      <c r="AR12" s="1712"/>
      <c r="AS12" s="1713"/>
    </row>
    <row r="13" spans="1:79" ht="80" customHeight="1">
      <c r="A13" s="1665" t="s">
        <v>256</v>
      </c>
      <c r="B13" s="1666"/>
      <c r="C13" s="1666"/>
      <c r="D13" s="1666"/>
      <c r="E13" s="1666"/>
      <c r="F13" s="1666"/>
      <c r="G13" s="1666"/>
      <c r="H13" s="1666"/>
      <c r="I13" s="1666"/>
      <c r="J13" s="1666"/>
      <c r="K13" s="1666"/>
      <c r="L13" s="1667"/>
      <c r="M13" s="1668"/>
      <c r="N13" s="1669"/>
      <c r="O13" s="1669"/>
      <c r="P13" s="1669"/>
      <c r="Q13" s="1669"/>
      <c r="R13" s="1669"/>
      <c r="S13" s="1669"/>
      <c r="T13" s="1669"/>
      <c r="U13" s="1669"/>
      <c r="V13" s="1669"/>
      <c r="W13" s="1669"/>
      <c r="X13" s="1669"/>
      <c r="Y13" s="1669"/>
      <c r="Z13" s="1669"/>
      <c r="AA13" s="1669"/>
      <c r="AB13" s="1669"/>
      <c r="AC13" s="1669"/>
      <c r="AD13" s="1669"/>
      <c r="AE13" s="1669"/>
      <c r="AF13" s="1669"/>
      <c r="AG13" s="1669"/>
      <c r="AH13" s="1669"/>
      <c r="AI13" s="1669"/>
      <c r="AJ13" s="1669"/>
      <c r="AK13" s="1669"/>
      <c r="AL13" s="1669"/>
      <c r="AM13" s="1669"/>
      <c r="AN13" s="1669"/>
      <c r="AO13" s="1669"/>
      <c r="AP13" s="1669"/>
      <c r="AQ13" s="1669"/>
      <c r="AR13" s="1669"/>
      <c r="AS13" s="1670"/>
    </row>
    <row r="14" spans="1:79" ht="25" customHeight="1">
      <c r="A14" s="1671" t="s">
        <v>564</v>
      </c>
      <c r="B14" s="1672"/>
      <c r="C14" s="1672"/>
      <c r="D14" s="1672"/>
      <c r="E14" s="1672"/>
      <c r="F14" s="1672"/>
      <c r="G14" s="1672"/>
      <c r="H14" s="1672"/>
      <c r="I14" s="1672"/>
      <c r="J14" s="1672"/>
      <c r="K14" s="1672"/>
      <c r="L14" s="1673"/>
      <c r="M14" s="1681" t="s">
        <v>257</v>
      </c>
      <c r="N14" s="1679"/>
      <c r="O14" s="1679"/>
      <c r="P14" s="1680"/>
      <c r="Q14" s="1644"/>
      <c r="R14" s="1645"/>
      <c r="S14" s="1645"/>
      <c r="T14" s="1645"/>
      <c r="U14" s="1645"/>
      <c r="V14" s="1645"/>
      <c r="W14" s="1645"/>
      <c r="X14" s="1679" t="s">
        <v>255</v>
      </c>
      <c r="Y14" s="1679"/>
      <c r="Z14" s="1679"/>
      <c r="AA14" s="1679"/>
      <c r="AB14" s="1679"/>
      <c r="AC14" s="1680"/>
      <c r="AD14" s="1681" t="s">
        <v>258</v>
      </c>
      <c r="AE14" s="1679"/>
      <c r="AF14" s="1679"/>
      <c r="AG14" s="1680"/>
      <c r="AH14" s="1648"/>
      <c r="AI14" s="1649"/>
      <c r="AJ14" s="1649"/>
      <c r="AK14" s="1649"/>
      <c r="AL14" s="1649"/>
      <c r="AM14" s="1649"/>
      <c r="AN14" s="1649"/>
      <c r="AO14" s="1679" t="s">
        <v>255</v>
      </c>
      <c r="AP14" s="1679"/>
      <c r="AQ14" s="1679"/>
      <c r="AR14" s="1679"/>
      <c r="AS14" s="1684"/>
    </row>
    <row r="15" spans="1:79" ht="40" customHeight="1">
      <c r="A15" s="1674"/>
      <c r="B15" s="1675"/>
      <c r="C15" s="1675"/>
      <c r="D15" s="1675"/>
      <c r="E15" s="1675"/>
      <c r="F15" s="1675"/>
      <c r="G15" s="1675"/>
      <c r="H15" s="1675"/>
      <c r="I15" s="1675"/>
      <c r="J15" s="1675"/>
      <c r="K15" s="1675"/>
      <c r="L15" s="1676"/>
      <c r="M15" s="1685" t="s">
        <v>259</v>
      </c>
      <c r="N15" s="1686"/>
      <c r="O15" s="1686"/>
      <c r="P15" s="1687"/>
      <c r="Q15" s="1654"/>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c r="AP15" s="1655"/>
      <c r="AQ15" s="1655"/>
      <c r="AR15" s="1655"/>
      <c r="AS15" s="1656"/>
    </row>
    <row r="16" spans="1:79" ht="25" customHeight="1">
      <c r="A16" s="1745" t="s">
        <v>655</v>
      </c>
      <c r="B16" s="1746"/>
      <c r="C16" s="1746"/>
      <c r="D16" s="1746"/>
      <c r="E16" s="1746"/>
      <c r="F16" s="1746"/>
      <c r="G16" s="1746"/>
      <c r="H16" s="1746"/>
      <c r="I16" s="1746"/>
      <c r="J16" s="1746"/>
      <c r="K16" s="1746"/>
      <c r="L16" s="1746"/>
      <c r="M16" s="1746"/>
      <c r="N16" s="1746"/>
      <c r="O16" s="1746"/>
      <c r="P16" s="1746"/>
      <c r="Q16" s="1746"/>
      <c r="R16" s="1746"/>
      <c r="S16" s="1746"/>
      <c r="T16" s="1746"/>
      <c r="U16" s="1746"/>
      <c r="V16" s="1746"/>
      <c r="W16" s="1746"/>
      <c r="X16" s="1746"/>
      <c r="Y16" s="1746"/>
      <c r="Z16" s="1746"/>
      <c r="AA16" s="1746"/>
      <c r="AB16" s="1746"/>
      <c r="AC16" s="1746"/>
      <c r="AD16" s="1746"/>
      <c r="AE16" s="1746"/>
      <c r="AF16" s="1746"/>
      <c r="AG16" s="1746"/>
      <c r="AH16" s="1746"/>
      <c r="AI16" s="1746"/>
      <c r="AJ16" s="1746"/>
      <c r="AK16" s="1746"/>
      <c r="AL16" s="1747"/>
      <c r="AM16" s="1748" t="s">
        <v>958</v>
      </c>
      <c r="AN16" s="1749"/>
      <c r="AO16" s="1749"/>
      <c r="AP16" s="1749"/>
      <c r="AQ16" s="1749"/>
      <c r="AR16" s="1749"/>
      <c r="AS16" s="1750"/>
    </row>
    <row r="17" spans="1:77">
      <c r="A17" s="613"/>
      <c r="B17" s="613"/>
      <c r="C17" s="613"/>
      <c r="D17" s="613"/>
      <c r="E17" s="613"/>
      <c r="F17" s="613"/>
      <c r="G17" s="613"/>
      <c r="H17" s="613"/>
      <c r="I17" s="613"/>
      <c r="J17" s="613"/>
      <c r="K17" s="613"/>
      <c r="L17" s="613"/>
      <c r="M17" s="613"/>
      <c r="N17" s="613"/>
      <c r="O17" s="613"/>
      <c r="P17" s="613"/>
      <c r="Q17" s="613"/>
      <c r="R17" s="613"/>
      <c r="S17" s="613"/>
      <c r="T17" s="613"/>
      <c r="U17" s="613"/>
      <c r="V17" s="613"/>
      <c r="W17" s="613"/>
      <c r="X17" s="613"/>
      <c r="Y17" s="613"/>
      <c r="Z17" s="613"/>
      <c r="AA17" s="613"/>
      <c r="AB17" s="613"/>
      <c r="AC17" s="613"/>
      <c r="AD17" s="613"/>
      <c r="AE17" s="613"/>
      <c r="AF17" s="613"/>
      <c r="AG17" s="613"/>
      <c r="AH17" s="613"/>
      <c r="AI17" s="613"/>
      <c r="AJ17" s="613"/>
      <c r="AK17" s="613"/>
      <c r="AL17" s="613"/>
      <c r="AM17" s="613"/>
      <c r="AN17" s="613"/>
      <c r="AO17" s="613"/>
      <c r="AP17" s="613"/>
      <c r="AQ17" s="613"/>
      <c r="AR17" s="613"/>
      <c r="AS17" s="613"/>
    </row>
    <row r="18" spans="1:77" ht="25" customHeight="1">
      <c r="A18" s="1721" t="s">
        <v>239</v>
      </c>
      <c r="B18" s="1722"/>
      <c r="C18" s="1723"/>
      <c r="D18" s="1724" t="s">
        <v>240</v>
      </c>
      <c r="E18" s="1725"/>
      <c r="F18" s="1725"/>
      <c r="G18" s="1726"/>
      <c r="H18" s="1727" t="s">
        <v>241</v>
      </c>
      <c r="I18" s="1728"/>
      <c r="J18" s="1728"/>
      <c r="K18" s="1728"/>
      <c r="L18" s="1729"/>
      <c r="M18" s="1989"/>
      <c r="N18" s="1990"/>
      <c r="O18" s="1990"/>
      <c r="P18" s="1990"/>
      <c r="Q18" s="1990"/>
      <c r="R18" s="1990"/>
      <c r="S18" s="1990"/>
      <c r="T18" s="1990"/>
      <c r="U18" s="1990"/>
      <c r="V18" s="1990"/>
      <c r="W18" s="1990"/>
      <c r="X18" s="1990"/>
      <c r="Y18" s="1990"/>
      <c r="Z18" s="1990"/>
      <c r="AA18" s="1990"/>
      <c r="AB18" s="1990"/>
      <c r="AC18" s="1991"/>
      <c r="AD18" s="1730" t="s">
        <v>242</v>
      </c>
      <c r="AE18" s="1731"/>
      <c r="AF18" s="1731"/>
      <c r="AG18" s="1732"/>
      <c r="AH18" s="1992"/>
      <c r="AI18" s="1993"/>
      <c r="AJ18" s="1993"/>
      <c r="AK18" s="1993"/>
      <c r="AL18" s="1993"/>
      <c r="AM18" s="1993"/>
      <c r="AN18" s="1993"/>
      <c r="AO18" s="1993"/>
      <c r="AP18" s="1993"/>
      <c r="AQ18" s="1993"/>
      <c r="AR18" s="1993"/>
      <c r="AS18" s="1994"/>
    </row>
    <row r="19" spans="1:77" ht="25" customHeight="1">
      <c r="A19" s="1714" t="s">
        <v>243</v>
      </c>
      <c r="B19" s="1679"/>
      <c r="C19" s="1679"/>
      <c r="D19" s="1679"/>
      <c r="E19" s="1679"/>
      <c r="F19" s="1679"/>
      <c r="G19" s="1679"/>
      <c r="H19" s="1679"/>
      <c r="I19" s="1679"/>
      <c r="J19" s="1679"/>
      <c r="K19" s="1679"/>
      <c r="L19" s="1680"/>
      <c r="M19" s="1668"/>
      <c r="N19" s="1669"/>
      <c r="O19" s="1669"/>
      <c r="P19" s="1669"/>
      <c r="Q19" s="1669"/>
      <c r="R19" s="1669"/>
      <c r="S19" s="1669"/>
      <c r="T19" s="1669"/>
      <c r="U19" s="1669"/>
      <c r="V19" s="1669"/>
      <c r="W19" s="1669"/>
      <c r="X19" s="1669"/>
      <c r="Y19" s="1669"/>
      <c r="Z19" s="1669"/>
      <c r="AA19" s="1669"/>
      <c r="AB19" s="1669"/>
      <c r="AC19" s="1988"/>
      <c r="AD19" s="1733"/>
      <c r="AE19" s="1734"/>
      <c r="AF19" s="1734"/>
      <c r="AG19" s="1735"/>
      <c r="AH19" s="1995"/>
      <c r="AI19" s="1996"/>
      <c r="AJ19" s="1996"/>
      <c r="AK19" s="1996"/>
      <c r="AL19" s="1996"/>
      <c r="AM19" s="1996"/>
      <c r="AN19" s="1996"/>
      <c r="AO19" s="1996"/>
      <c r="AP19" s="1996"/>
      <c r="AQ19" s="1996"/>
      <c r="AR19" s="1996"/>
      <c r="AS19" s="1997"/>
    </row>
    <row r="20" spans="1:77" ht="25" customHeight="1">
      <c r="A20" s="1689" t="s">
        <v>244</v>
      </c>
      <c r="B20" s="1672"/>
      <c r="C20" s="1672"/>
      <c r="D20" s="1672"/>
      <c r="E20" s="1672"/>
      <c r="F20" s="1672"/>
      <c r="G20" s="1672"/>
      <c r="H20" s="1672"/>
      <c r="I20" s="1672"/>
      <c r="J20" s="1672"/>
      <c r="K20" s="1672"/>
      <c r="L20" s="1673"/>
      <c r="M20" s="1699" t="s">
        <v>245</v>
      </c>
      <c r="N20" s="1700"/>
      <c r="O20" s="1700"/>
      <c r="P20" s="1701"/>
      <c r="Q20" s="1696"/>
      <c r="R20" s="1697"/>
      <c r="S20" s="1697"/>
      <c r="T20" s="1697"/>
      <c r="U20" s="1697"/>
      <c r="V20" s="1697"/>
      <c r="W20" s="1697"/>
      <c r="X20" s="1697"/>
      <c r="Y20" s="1697"/>
      <c r="Z20" s="1697"/>
      <c r="AA20" s="1697"/>
      <c r="AB20" s="1697"/>
      <c r="AC20" s="1697"/>
      <c r="AD20" s="1697"/>
      <c r="AE20" s="1697"/>
      <c r="AF20" s="1697"/>
      <c r="AG20" s="1697"/>
      <c r="AH20" s="1697"/>
      <c r="AI20" s="1697"/>
      <c r="AJ20" s="1697"/>
      <c r="AK20" s="1697"/>
      <c r="AL20" s="1697"/>
      <c r="AM20" s="1697"/>
      <c r="AN20" s="1697"/>
      <c r="AO20" s="1697"/>
      <c r="AP20" s="1697"/>
      <c r="AQ20" s="1697"/>
      <c r="AR20" s="1697"/>
      <c r="AS20" s="1711"/>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row>
    <row r="21" spans="1:77" ht="25" customHeight="1">
      <c r="A21" s="1690"/>
      <c r="B21" s="1691"/>
      <c r="C21" s="1691"/>
      <c r="D21" s="1691"/>
      <c r="E21" s="1691"/>
      <c r="F21" s="1691"/>
      <c r="G21" s="1691"/>
      <c r="H21" s="1691"/>
      <c r="I21" s="1691"/>
      <c r="J21" s="1691"/>
      <c r="K21" s="1691"/>
      <c r="L21" s="1692"/>
      <c r="M21" s="1699" t="s">
        <v>246</v>
      </c>
      <c r="N21" s="1700"/>
      <c r="O21" s="1700"/>
      <c r="P21" s="1701"/>
      <c r="Q21" s="1696"/>
      <c r="R21" s="1697"/>
      <c r="S21" s="1697"/>
      <c r="T21" s="1697"/>
      <c r="U21" s="1697"/>
      <c r="V21" s="1697"/>
      <c r="W21" s="1697"/>
      <c r="X21" s="1697"/>
      <c r="Y21" s="1697"/>
      <c r="Z21" s="1697"/>
      <c r="AA21" s="1697"/>
      <c r="AB21" s="1697"/>
      <c r="AC21" s="1698"/>
      <c r="AD21" s="1699" t="s">
        <v>247</v>
      </c>
      <c r="AE21" s="1700"/>
      <c r="AF21" s="1700"/>
      <c r="AG21" s="1701"/>
      <c r="AH21" s="1702"/>
      <c r="AI21" s="1703"/>
      <c r="AJ21" s="1703"/>
      <c r="AK21" s="1703"/>
      <c r="AL21" s="1703"/>
      <c r="AM21" s="1703"/>
      <c r="AN21" s="1703"/>
      <c r="AO21" s="1703"/>
      <c r="AP21" s="1703"/>
      <c r="AQ21" s="1703"/>
      <c r="AR21" s="1703"/>
      <c r="AS21" s="1704"/>
      <c r="AX21" s="293"/>
      <c r="AY21" s="293"/>
      <c r="AZ21" s="293"/>
      <c r="BA21" s="293"/>
      <c r="BB21" s="293"/>
      <c r="BC21" s="293"/>
      <c r="BD21" s="293"/>
      <c r="BE21" s="293"/>
      <c r="BF21" s="293"/>
      <c r="BG21" s="293"/>
      <c r="BH21" s="293"/>
      <c r="BI21" s="293"/>
      <c r="BJ21" s="293"/>
      <c r="BK21" s="293"/>
      <c r="BL21" s="293"/>
      <c r="BM21" s="293"/>
      <c r="BN21" s="293"/>
      <c r="BO21" s="293"/>
      <c r="BP21" s="293"/>
      <c r="BQ21" s="293"/>
      <c r="BR21" s="293"/>
      <c r="BS21" s="293"/>
      <c r="BT21" s="293"/>
      <c r="BU21" s="293"/>
      <c r="BV21" s="293"/>
      <c r="BW21" s="293"/>
      <c r="BX21" s="293"/>
      <c r="BY21" s="293"/>
    </row>
    <row r="22" spans="1:77" ht="25" customHeight="1">
      <c r="A22" s="1690"/>
      <c r="B22" s="1691"/>
      <c r="C22" s="1691"/>
      <c r="D22" s="1691"/>
      <c r="E22" s="1691"/>
      <c r="F22" s="1691"/>
      <c r="G22" s="1691"/>
      <c r="H22" s="1691"/>
      <c r="I22" s="1691"/>
      <c r="J22" s="1691"/>
      <c r="K22" s="1691"/>
      <c r="L22" s="1692"/>
      <c r="M22" s="1699" t="s">
        <v>248</v>
      </c>
      <c r="N22" s="1700"/>
      <c r="O22" s="1700"/>
      <c r="P22" s="1701"/>
      <c r="Q22" s="1668"/>
      <c r="R22" s="1669"/>
      <c r="S22" s="1669"/>
      <c r="T22" s="1669"/>
      <c r="U22" s="1669"/>
      <c r="V22" s="1669"/>
      <c r="W22" s="1669"/>
      <c r="X22" s="1669"/>
      <c r="Y22" s="1669"/>
      <c r="Z22" s="1669"/>
      <c r="AA22" s="1669"/>
      <c r="AB22" s="1669"/>
      <c r="AC22" s="1669"/>
      <c r="AD22" s="1669"/>
      <c r="AE22" s="1669"/>
      <c r="AF22" s="1669"/>
      <c r="AG22" s="1669"/>
      <c r="AH22" s="1669"/>
      <c r="AI22" s="1669"/>
      <c r="AJ22" s="1669"/>
      <c r="AK22" s="1669"/>
      <c r="AL22" s="1669"/>
      <c r="AM22" s="1669"/>
      <c r="AN22" s="1669"/>
      <c r="AO22" s="1669"/>
      <c r="AP22" s="1669"/>
      <c r="AQ22" s="1669"/>
      <c r="AR22" s="1669"/>
      <c r="AS22" s="1670"/>
      <c r="AX22" s="293"/>
      <c r="AY22" s="293"/>
      <c r="AZ22" s="293"/>
      <c r="BA22" s="293"/>
      <c r="BB22" s="293"/>
      <c r="BC22" s="293"/>
      <c r="BD22" s="293"/>
      <c r="BE22" s="293"/>
      <c r="BF22" s="293"/>
      <c r="BG22" s="293"/>
      <c r="BH22" s="293"/>
      <c r="BI22" s="293"/>
      <c r="BJ22" s="293"/>
      <c r="BK22" s="293"/>
      <c r="BL22" s="293"/>
      <c r="BM22" s="293"/>
      <c r="BN22" s="293"/>
      <c r="BO22" s="293"/>
      <c r="BP22" s="293"/>
      <c r="BQ22" s="293"/>
      <c r="BR22" s="293"/>
      <c r="BS22" s="293"/>
      <c r="BT22" s="293"/>
      <c r="BU22" s="293"/>
      <c r="BV22" s="293"/>
      <c r="BW22" s="293"/>
      <c r="BX22" s="293"/>
      <c r="BY22" s="293"/>
    </row>
    <row r="23" spans="1:77" ht="25" customHeight="1">
      <c r="A23" s="1674"/>
      <c r="B23" s="1675"/>
      <c r="C23" s="1675"/>
      <c r="D23" s="1675"/>
      <c r="E23" s="1675"/>
      <c r="F23" s="1675"/>
      <c r="G23" s="1675"/>
      <c r="H23" s="1675"/>
      <c r="I23" s="1675"/>
      <c r="J23" s="1675"/>
      <c r="K23" s="1675"/>
      <c r="L23" s="1676"/>
      <c r="M23" s="1681" t="s">
        <v>249</v>
      </c>
      <c r="N23" s="1679"/>
      <c r="O23" s="1679"/>
      <c r="P23" s="1680"/>
      <c r="Q23" s="1708"/>
      <c r="R23" s="1709"/>
      <c r="S23" s="1709"/>
      <c r="T23" s="1709"/>
      <c r="U23" s="1709"/>
      <c r="V23" s="1709"/>
      <c r="W23" s="1709"/>
      <c r="X23" s="1709"/>
      <c r="Y23" s="1709"/>
      <c r="Z23" s="1709"/>
      <c r="AA23" s="1709"/>
      <c r="AB23" s="1709"/>
      <c r="AC23" s="1710"/>
      <c r="AD23" s="1705" t="s">
        <v>250</v>
      </c>
      <c r="AE23" s="1706"/>
      <c r="AF23" s="1706"/>
      <c r="AG23" s="1707"/>
      <c r="AH23" s="1696"/>
      <c r="AI23" s="1697"/>
      <c r="AJ23" s="1697"/>
      <c r="AK23" s="1697"/>
      <c r="AL23" s="1697"/>
      <c r="AM23" s="1697"/>
      <c r="AN23" s="1697"/>
      <c r="AO23" s="1697"/>
      <c r="AP23" s="1697"/>
      <c r="AQ23" s="1697"/>
      <c r="AR23" s="1697"/>
      <c r="AS23" s="1711"/>
      <c r="AX23" s="293"/>
    </row>
    <row r="24" spans="1:77" ht="25" customHeight="1">
      <c r="A24" s="1766" t="s">
        <v>251</v>
      </c>
      <c r="B24" s="1660"/>
      <c r="C24" s="1660"/>
      <c r="D24" s="1660"/>
      <c r="E24" s="1660"/>
      <c r="F24" s="1660"/>
      <c r="G24" s="1660"/>
      <c r="H24" s="1660"/>
      <c r="I24" s="1660"/>
      <c r="J24" s="1660"/>
      <c r="K24" s="1660"/>
      <c r="L24" s="1661"/>
      <c r="M24" s="1657" t="s">
        <v>765</v>
      </c>
      <c r="N24" s="1658"/>
      <c r="O24" s="1658"/>
      <c r="P24" s="1658"/>
      <c r="Q24" s="1659"/>
      <c r="R24" s="1659"/>
      <c r="S24" s="1659"/>
      <c r="T24" s="1659"/>
      <c r="U24" s="1660" t="s">
        <v>252</v>
      </c>
      <c r="V24" s="1660"/>
      <c r="W24" s="1660"/>
      <c r="X24" s="1621"/>
      <c r="Y24" s="1621"/>
      <c r="Z24" s="1621"/>
      <c r="AA24" s="1660" t="s">
        <v>253</v>
      </c>
      <c r="AB24" s="1660"/>
      <c r="AC24" s="1661"/>
      <c r="AD24" s="1662" t="s">
        <v>254</v>
      </c>
      <c r="AE24" s="1660"/>
      <c r="AF24" s="1660"/>
      <c r="AG24" s="1661"/>
      <c r="AH24" s="1663"/>
      <c r="AI24" s="1664"/>
      <c r="AJ24" s="1664"/>
      <c r="AK24" s="1664"/>
      <c r="AL24" s="1664"/>
      <c r="AM24" s="1664"/>
      <c r="AN24" s="1664"/>
      <c r="AO24" s="1633" t="s">
        <v>255</v>
      </c>
      <c r="AP24" s="1633"/>
      <c r="AQ24" s="1633"/>
      <c r="AR24" s="1633"/>
      <c r="AS24" s="1634"/>
    </row>
    <row r="25" spans="1:77" ht="80" customHeight="1">
      <c r="A25" s="1638" t="s">
        <v>256</v>
      </c>
      <c r="B25" s="1873"/>
      <c r="C25" s="1873"/>
      <c r="D25" s="1873"/>
      <c r="E25" s="1873"/>
      <c r="F25" s="1873"/>
      <c r="G25" s="1873"/>
      <c r="H25" s="1873"/>
      <c r="I25" s="1873"/>
      <c r="J25" s="1873"/>
      <c r="K25" s="1873"/>
      <c r="L25" s="1851"/>
      <c r="M25" s="1640"/>
      <c r="N25" s="1641"/>
      <c r="O25" s="1641"/>
      <c r="P25" s="1641"/>
      <c r="Q25" s="1641"/>
      <c r="R25" s="1641"/>
      <c r="S25" s="1641"/>
      <c r="T25" s="1641"/>
      <c r="U25" s="1641"/>
      <c r="V25" s="1641"/>
      <c r="W25" s="1641"/>
      <c r="X25" s="1641"/>
      <c r="Y25" s="1641"/>
      <c r="Z25" s="1641"/>
      <c r="AA25" s="1641"/>
      <c r="AB25" s="1641"/>
      <c r="AC25" s="1641"/>
      <c r="AD25" s="1641"/>
      <c r="AE25" s="1641"/>
      <c r="AF25" s="1641"/>
      <c r="AG25" s="1641"/>
      <c r="AH25" s="1641"/>
      <c r="AI25" s="1641"/>
      <c r="AJ25" s="1641"/>
      <c r="AK25" s="1641"/>
      <c r="AL25" s="1641"/>
      <c r="AM25" s="1641"/>
      <c r="AN25" s="1641"/>
      <c r="AO25" s="1641"/>
      <c r="AP25" s="1641"/>
      <c r="AQ25" s="1641"/>
      <c r="AR25" s="1641"/>
      <c r="AS25" s="1642"/>
    </row>
    <row r="26" spans="1:77" ht="25" customHeight="1">
      <c r="A26" s="1643" t="s">
        <v>564</v>
      </c>
      <c r="B26" s="1612"/>
      <c r="C26" s="1612"/>
      <c r="D26" s="1612"/>
      <c r="E26" s="1612"/>
      <c r="F26" s="1612"/>
      <c r="G26" s="1612"/>
      <c r="H26" s="1612"/>
      <c r="I26" s="1612"/>
      <c r="J26" s="1612"/>
      <c r="K26" s="1612"/>
      <c r="L26" s="1613"/>
      <c r="M26" s="2011" t="s">
        <v>257</v>
      </c>
      <c r="N26" s="1646"/>
      <c r="O26" s="1646"/>
      <c r="P26" s="1647"/>
      <c r="Q26" s="1644"/>
      <c r="R26" s="1645"/>
      <c r="S26" s="1645"/>
      <c r="T26" s="1645"/>
      <c r="U26" s="1645"/>
      <c r="V26" s="1645"/>
      <c r="W26" s="1645"/>
      <c r="X26" s="1646" t="s">
        <v>255</v>
      </c>
      <c r="Y26" s="1646"/>
      <c r="Z26" s="1646"/>
      <c r="AA26" s="1646"/>
      <c r="AB26" s="1646"/>
      <c r="AC26" s="1647"/>
      <c r="AD26" s="2011" t="s">
        <v>258</v>
      </c>
      <c r="AE26" s="1646"/>
      <c r="AF26" s="1646"/>
      <c r="AG26" s="1647"/>
      <c r="AH26" s="1648"/>
      <c r="AI26" s="1649"/>
      <c r="AJ26" s="1649"/>
      <c r="AK26" s="1649"/>
      <c r="AL26" s="1649"/>
      <c r="AM26" s="1649"/>
      <c r="AN26" s="1649"/>
      <c r="AO26" s="1646" t="s">
        <v>255</v>
      </c>
      <c r="AP26" s="1646"/>
      <c r="AQ26" s="1646"/>
      <c r="AR26" s="1646"/>
      <c r="AS26" s="1650"/>
    </row>
    <row r="27" spans="1:77" ht="40" customHeight="1">
      <c r="A27" s="1617"/>
      <c r="B27" s="1618"/>
      <c r="C27" s="1618"/>
      <c r="D27" s="1618"/>
      <c r="E27" s="1618"/>
      <c r="F27" s="1618"/>
      <c r="G27" s="1618"/>
      <c r="H27" s="1618"/>
      <c r="I27" s="1618"/>
      <c r="J27" s="1618"/>
      <c r="K27" s="1618"/>
      <c r="L27" s="1619"/>
      <c r="M27" s="1651" t="s">
        <v>259</v>
      </c>
      <c r="N27" s="1652"/>
      <c r="O27" s="1652"/>
      <c r="P27" s="1653"/>
      <c r="Q27" s="1654"/>
      <c r="R27" s="1655"/>
      <c r="S27" s="1655"/>
      <c r="T27" s="1655"/>
      <c r="U27" s="1655"/>
      <c r="V27" s="1655"/>
      <c r="W27" s="1655"/>
      <c r="X27" s="1655"/>
      <c r="Y27" s="1655"/>
      <c r="Z27" s="1655"/>
      <c r="AA27" s="1655"/>
      <c r="AB27" s="1655"/>
      <c r="AC27" s="1655"/>
      <c r="AD27" s="1655"/>
      <c r="AE27" s="1655"/>
      <c r="AF27" s="1655"/>
      <c r="AG27" s="1655"/>
      <c r="AH27" s="1655"/>
      <c r="AI27" s="1655"/>
      <c r="AJ27" s="1655"/>
      <c r="AK27" s="1655"/>
      <c r="AL27" s="1655"/>
      <c r="AM27" s="1655"/>
      <c r="AN27" s="1655"/>
      <c r="AO27" s="1655"/>
      <c r="AP27" s="1655"/>
      <c r="AQ27" s="1655"/>
      <c r="AR27" s="1655"/>
      <c r="AS27" s="1656"/>
    </row>
    <row r="28" spans="1:77" ht="25" customHeight="1">
      <c r="A28" s="1768" t="s">
        <v>655</v>
      </c>
      <c r="B28" s="1769"/>
      <c r="C28" s="1769"/>
      <c r="D28" s="1769"/>
      <c r="E28" s="1769"/>
      <c r="F28" s="1769"/>
      <c r="G28" s="1769"/>
      <c r="H28" s="1769"/>
      <c r="I28" s="1769"/>
      <c r="J28" s="1769"/>
      <c r="K28" s="1769"/>
      <c r="L28" s="1769"/>
      <c r="M28" s="1769"/>
      <c r="N28" s="1769"/>
      <c r="O28" s="1769"/>
      <c r="P28" s="1769"/>
      <c r="Q28" s="1769"/>
      <c r="R28" s="1769"/>
      <c r="S28" s="1769"/>
      <c r="T28" s="1769"/>
      <c r="U28" s="1769"/>
      <c r="V28" s="1769"/>
      <c r="W28" s="1769"/>
      <c r="X28" s="1769"/>
      <c r="Y28" s="1769"/>
      <c r="Z28" s="1769"/>
      <c r="AA28" s="1769"/>
      <c r="AB28" s="1769"/>
      <c r="AC28" s="1769"/>
      <c r="AD28" s="1769"/>
      <c r="AE28" s="1769"/>
      <c r="AF28" s="1769"/>
      <c r="AG28" s="1769"/>
      <c r="AH28" s="1769"/>
      <c r="AI28" s="1769"/>
      <c r="AJ28" s="1769"/>
      <c r="AK28" s="1769"/>
      <c r="AL28" s="1770"/>
      <c r="AM28" s="1771" t="s">
        <v>119</v>
      </c>
      <c r="AN28" s="1772"/>
      <c r="AO28" s="1772"/>
      <c r="AP28" s="1772"/>
      <c r="AQ28" s="1772"/>
      <c r="AR28" s="1772"/>
      <c r="AS28" s="1773"/>
    </row>
    <row r="29" spans="1:77">
      <c r="A29" s="459"/>
      <c r="B29" s="459"/>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row>
    <row r="30" spans="1:77" ht="25" customHeight="1">
      <c r="A30" s="1751" t="s">
        <v>239</v>
      </c>
      <c r="B30" s="1998"/>
      <c r="C30" s="1999"/>
      <c r="D30" s="1753" t="s">
        <v>240</v>
      </c>
      <c r="E30" s="1754"/>
      <c r="F30" s="1754"/>
      <c r="G30" s="1755"/>
      <c r="H30" s="2000" t="s">
        <v>241</v>
      </c>
      <c r="I30" s="1756"/>
      <c r="J30" s="1756"/>
      <c r="K30" s="1756"/>
      <c r="L30" s="1757"/>
      <c r="M30" s="1635"/>
      <c r="N30" s="1636"/>
      <c r="O30" s="1636"/>
      <c r="P30" s="1636"/>
      <c r="Q30" s="1636"/>
      <c r="R30" s="1636"/>
      <c r="S30" s="1636"/>
      <c r="T30" s="1636"/>
      <c r="U30" s="1636"/>
      <c r="V30" s="1636"/>
      <c r="W30" s="1636"/>
      <c r="X30" s="1636"/>
      <c r="Y30" s="1636"/>
      <c r="Z30" s="1636"/>
      <c r="AA30" s="1636"/>
      <c r="AB30" s="1636"/>
      <c r="AC30" s="1637"/>
      <c r="AD30" s="2001" t="s">
        <v>242</v>
      </c>
      <c r="AE30" s="1758"/>
      <c r="AF30" s="1758"/>
      <c r="AG30" s="2002"/>
      <c r="AH30" s="1760"/>
      <c r="AI30" s="2006"/>
      <c r="AJ30" s="2006"/>
      <c r="AK30" s="2006"/>
      <c r="AL30" s="2006"/>
      <c r="AM30" s="2006"/>
      <c r="AN30" s="2006"/>
      <c r="AO30" s="2006"/>
      <c r="AP30" s="2006"/>
      <c r="AQ30" s="2006"/>
      <c r="AR30" s="2006"/>
      <c r="AS30" s="2007"/>
    </row>
    <row r="31" spans="1:77" ht="25" customHeight="1">
      <c r="A31" s="1766" t="s">
        <v>243</v>
      </c>
      <c r="B31" s="1660"/>
      <c r="C31" s="1660"/>
      <c r="D31" s="1660"/>
      <c r="E31" s="1660"/>
      <c r="F31" s="1660"/>
      <c r="G31" s="1660"/>
      <c r="H31" s="1660"/>
      <c r="I31" s="1660"/>
      <c r="J31" s="1660"/>
      <c r="K31" s="1660"/>
      <c r="L31" s="1661"/>
      <c r="M31" s="1627"/>
      <c r="N31" s="1628"/>
      <c r="O31" s="1628"/>
      <c r="P31" s="1628"/>
      <c r="Q31" s="1628"/>
      <c r="R31" s="1628"/>
      <c r="S31" s="1628"/>
      <c r="T31" s="1628"/>
      <c r="U31" s="1628"/>
      <c r="V31" s="1628"/>
      <c r="W31" s="1628"/>
      <c r="X31" s="1628"/>
      <c r="Y31" s="1628"/>
      <c r="Z31" s="1628"/>
      <c r="AA31" s="1628"/>
      <c r="AB31" s="1628"/>
      <c r="AC31" s="1767"/>
      <c r="AD31" s="2003"/>
      <c r="AE31" s="2004"/>
      <c r="AF31" s="2004"/>
      <c r="AG31" s="2005"/>
      <c r="AH31" s="2008"/>
      <c r="AI31" s="2009"/>
      <c r="AJ31" s="2009"/>
      <c r="AK31" s="2009"/>
      <c r="AL31" s="2009"/>
      <c r="AM31" s="2009"/>
      <c r="AN31" s="2009"/>
      <c r="AO31" s="2009"/>
      <c r="AP31" s="2009"/>
      <c r="AQ31" s="2009"/>
      <c r="AR31" s="2009"/>
      <c r="AS31" s="2010"/>
    </row>
    <row r="32" spans="1:77" ht="25" customHeight="1">
      <c r="A32" s="1611" t="s">
        <v>244</v>
      </c>
      <c r="B32" s="1612"/>
      <c r="C32" s="1612"/>
      <c r="D32" s="1612"/>
      <c r="E32" s="1612"/>
      <c r="F32" s="1612"/>
      <c r="G32" s="1612"/>
      <c r="H32" s="1612"/>
      <c r="I32" s="1612"/>
      <c r="J32" s="1612"/>
      <c r="K32" s="1612"/>
      <c r="L32" s="1613"/>
      <c r="M32" s="2012" t="s">
        <v>245</v>
      </c>
      <c r="N32" s="2013"/>
      <c r="O32" s="2013"/>
      <c r="P32" s="2014"/>
      <c r="Q32" s="1620"/>
      <c r="R32" s="1621"/>
      <c r="S32" s="1621"/>
      <c r="T32" s="1621"/>
      <c r="U32" s="1621"/>
      <c r="V32" s="1621"/>
      <c r="W32" s="1621"/>
      <c r="X32" s="1621"/>
      <c r="Y32" s="1621"/>
      <c r="Z32" s="1621"/>
      <c r="AA32" s="1621"/>
      <c r="AB32" s="1621"/>
      <c r="AC32" s="1621"/>
      <c r="AD32" s="1621"/>
      <c r="AE32" s="1621"/>
      <c r="AF32" s="1621"/>
      <c r="AG32" s="1621"/>
      <c r="AH32" s="1621"/>
      <c r="AI32" s="1621"/>
      <c r="AJ32" s="1621"/>
      <c r="AK32" s="1621"/>
      <c r="AL32" s="1621"/>
      <c r="AM32" s="1621"/>
      <c r="AN32" s="1621"/>
      <c r="AO32" s="1621"/>
      <c r="AP32" s="1621"/>
      <c r="AQ32" s="1621"/>
      <c r="AR32" s="1621"/>
      <c r="AS32" s="1622"/>
    </row>
    <row r="33" spans="1:45" ht="25" customHeight="1">
      <c r="A33" s="1614"/>
      <c r="B33" s="1615"/>
      <c r="C33" s="1615"/>
      <c r="D33" s="1615"/>
      <c r="E33" s="1615"/>
      <c r="F33" s="1615"/>
      <c r="G33" s="1615"/>
      <c r="H33" s="1615"/>
      <c r="I33" s="1615"/>
      <c r="J33" s="1615"/>
      <c r="K33" s="1615"/>
      <c r="L33" s="1616"/>
      <c r="M33" s="2012" t="s">
        <v>246</v>
      </c>
      <c r="N33" s="2013"/>
      <c r="O33" s="2013"/>
      <c r="P33" s="2014"/>
      <c r="Q33" s="1620"/>
      <c r="R33" s="1621"/>
      <c r="S33" s="1621"/>
      <c r="T33" s="1621"/>
      <c r="U33" s="1621"/>
      <c r="V33" s="1621"/>
      <c r="W33" s="1621"/>
      <c r="X33" s="1621"/>
      <c r="Y33" s="1621"/>
      <c r="Z33" s="1621"/>
      <c r="AA33" s="1621"/>
      <c r="AB33" s="1621"/>
      <c r="AC33" s="1623"/>
      <c r="AD33" s="2012" t="s">
        <v>247</v>
      </c>
      <c r="AE33" s="2013"/>
      <c r="AF33" s="2013"/>
      <c r="AG33" s="2014"/>
      <c r="AH33" s="1624"/>
      <c r="AI33" s="1625"/>
      <c r="AJ33" s="1625"/>
      <c r="AK33" s="1625"/>
      <c r="AL33" s="1625"/>
      <c r="AM33" s="1625"/>
      <c r="AN33" s="1625"/>
      <c r="AO33" s="1625"/>
      <c r="AP33" s="1625"/>
      <c r="AQ33" s="1625"/>
      <c r="AR33" s="1625"/>
      <c r="AS33" s="1626"/>
    </row>
    <row r="34" spans="1:45" ht="25" customHeight="1">
      <c r="A34" s="1614"/>
      <c r="B34" s="1615"/>
      <c r="C34" s="1615"/>
      <c r="D34" s="1615"/>
      <c r="E34" s="1615"/>
      <c r="F34" s="1615"/>
      <c r="G34" s="1615"/>
      <c r="H34" s="1615"/>
      <c r="I34" s="1615"/>
      <c r="J34" s="1615"/>
      <c r="K34" s="1615"/>
      <c r="L34" s="1616"/>
      <c r="M34" s="2012" t="s">
        <v>248</v>
      </c>
      <c r="N34" s="2013"/>
      <c r="O34" s="2013"/>
      <c r="P34" s="2014"/>
      <c r="Q34" s="1627"/>
      <c r="R34" s="1628"/>
      <c r="S34" s="1628"/>
      <c r="T34" s="1628"/>
      <c r="U34" s="1628"/>
      <c r="V34" s="1628"/>
      <c r="W34" s="1628"/>
      <c r="X34" s="1628"/>
      <c r="Y34" s="1628"/>
      <c r="Z34" s="1628"/>
      <c r="AA34" s="1628"/>
      <c r="AB34" s="1628"/>
      <c r="AC34" s="1628"/>
      <c r="AD34" s="1628"/>
      <c r="AE34" s="1628"/>
      <c r="AF34" s="1628"/>
      <c r="AG34" s="1628"/>
      <c r="AH34" s="1628"/>
      <c r="AI34" s="1628"/>
      <c r="AJ34" s="1628"/>
      <c r="AK34" s="1628"/>
      <c r="AL34" s="1628"/>
      <c r="AM34" s="1628"/>
      <c r="AN34" s="1628"/>
      <c r="AO34" s="1628"/>
      <c r="AP34" s="1628"/>
      <c r="AQ34" s="1628"/>
      <c r="AR34" s="1628"/>
      <c r="AS34" s="1629"/>
    </row>
    <row r="35" spans="1:45" ht="25" customHeight="1">
      <c r="A35" s="1617"/>
      <c r="B35" s="1618"/>
      <c r="C35" s="1618"/>
      <c r="D35" s="1618"/>
      <c r="E35" s="1618"/>
      <c r="F35" s="1618"/>
      <c r="G35" s="1618"/>
      <c r="H35" s="1618"/>
      <c r="I35" s="1618"/>
      <c r="J35" s="1618"/>
      <c r="K35" s="1618"/>
      <c r="L35" s="1619"/>
      <c r="M35" s="1662" t="s">
        <v>249</v>
      </c>
      <c r="N35" s="1660"/>
      <c r="O35" s="1660"/>
      <c r="P35" s="1661"/>
      <c r="Q35" s="1630"/>
      <c r="R35" s="1631"/>
      <c r="S35" s="1631"/>
      <c r="T35" s="1631"/>
      <c r="U35" s="1631"/>
      <c r="V35" s="1631"/>
      <c r="W35" s="1631"/>
      <c r="X35" s="1631"/>
      <c r="Y35" s="1631"/>
      <c r="Z35" s="1631"/>
      <c r="AA35" s="1631"/>
      <c r="AB35" s="1631"/>
      <c r="AC35" s="1632"/>
      <c r="AD35" s="2015" t="s">
        <v>250</v>
      </c>
      <c r="AE35" s="2016"/>
      <c r="AF35" s="2016"/>
      <c r="AG35" s="2017"/>
      <c r="AH35" s="1620"/>
      <c r="AI35" s="1621"/>
      <c r="AJ35" s="1621"/>
      <c r="AK35" s="1621"/>
      <c r="AL35" s="1621"/>
      <c r="AM35" s="1621"/>
      <c r="AN35" s="1621"/>
      <c r="AO35" s="1621"/>
      <c r="AP35" s="1621"/>
      <c r="AQ35" s="1621"/>
      <c r="AR35" s="1621"/>
      <c r="AS35" s="1622"/>
    </row>
    <row r="36" spans="1:45" ht="25" customHeight="1">
      <c r="A36" s="1766" t="s">
        <v>251</v>
      </c>
      <c r="B36" s="1660"/>
      <c r="C36" s="1660"/>
      <c r="D36" s="1660"/>
      <c r="E36" s="1660"/>
      <c r="F36" s="1660"/>
      <c r="G36" s="1660"/>
      <c r="H36" s="1660"/>
      <c r="I36" s="1660"/>
      <c r="J36" s="1660"/>
      <c r="K36" s="1660"/>
      <c r="L36" s="1661"/>
      <c r="M36" s="1657" t="s">
        <v>765</v>
      </c>
      <c r="N36" s="1658"/>
      <c r="O36" s="1658"/>
      <c r="P36" s="1658"/>
      <c r="Q36" s="1659"/>
      <c r="R36" s="1659"/>
      <c r="S36" s="1659"/>
      <c r="T36" s="1659"/>
      <c r="U36" s="1660" t="s">
        <v>252</v>
      </c>
      <c r="V36" s="1660"/>
      <c r="W36" s="1660"/>
      <c r="X36" s="1621"/>
      <c r="Y36" s="1621"/>
      <c r="Z36" s="1621"/>
      <c r="AA36" s="1660" t="s">
        <v>253</v>
      </c>
      <c r="AB36" s="1660"/>
      <c r="AC36" s="1661"/>
      <c r="AD36" s="1662" t="s">
        <v>254</v>
      </c>
      <c r="AE36" s="1660"/>
      <c r="AF36" s="1660"/>
      <c r="AG36" s="1661"/>
      <c r="AH36" s="1663"/>
      <c r="AI36" s="1664"/>
      <c r="AJ36" s="1664"/>
      <c r="AK36" s="1664"/>
      <c r="AL36" s="1664"/>
      <c r="AM36" s="1664"/>
      <c r="AN36" s="1664"/>
      <c r="AO36" s="1633" t="s">
        <v>255</v>
      </c>
      <c r="AP36" s="1633"/>
      <c r="AQ36" s="1633"/>
      <c r="AR36" s="1633"/>
      <c r="AS36" s="1634"/>
    </row>
    <row r="37" spans="1:45" ht="80" customHeight="1">
      <c r="A37" s="1638" t="s">
        <v>256</v>
      </c>
      <c r="B37" s="1873"/>
      <c r="C37" s="1873"/>
      <c r="D37" s="1873"/>
      <c r="E37" s="1873"/>
      <c r="F37" s="1873"/>
      <c r="G37" s="1873"/>
      <c r="H37" s="1873"/>
      <c r="I37" s="1873"/>
      <c r="J37" s="1873"/>
      <c r="K37" s="1873"/>
      <c r="L37" s="1851"/>
      <c r="M37" s="1640"/>
      <c r="N37" s="1641"/>
      <c r="O37" s="1641"/>
      <c r="P37" s="1641"/>
      <c r="Q37" s="1641"/>
      <c r="R37" s="1641"/>
      <c r="S37" s="1641"/>
      <c r="T37" s="1641"/>
      <c r="U37" s="1641"/>
      <c r="V37" s="1641"/>
      <c r="W37" s="1641"/>
      <c r="X37" s="1641"/>
      <c r="Y37" s="1641"/>
      <c r="Z37" s="1641"/>
      <c r="AA37" s="1641"/>
      <c r="AB37" s="1641"/>
      <c r="AC37" s="1641"/>
      <c r="AD37" s="1641"/>
      <c r="AE37" s="1641"/>
      <c r="AF37" s="1641"/>
      <c r="AG37" s="1641"/>
      <c r="AH37" s="1641"/>
      <c r="AI37" s="1641"/>
      <c r="AJ37" s="1641"/>
      <c r="AK37" s="1641"/>
      <c r="AL37" s="1641"/>
      <c r="AM37" s="1641"/>
      <c r="AN37" s="1641"/>
      <c r="AO37" s="1641"/>
      <c r="AP37" s="1641"/>
      <c r="AQ37" s="1641"/>
      <c r="AR37" s="1641"/>
      <c r="AS37" s="1642"/>
    </row>
    <row r="38" spans="1:45" ht="25" customHeight="1">
      <c r="A38" s="1643" t="s">
        <v>564</v>
      </c>
      <c r="B38" s="1612"/>
      <c r="C38" s="1612"/>
      <c r="D38" s="1612"/>
      <c r="E38" s="1612"/>
      <c r="F38" s="1612"/>
      <c r="G38" s="1612"/>
      <c r="H38" s="1612"/>
      <c r="I38" s="1612"/>
      <c r="J38" s="1612"/>
      <c r="K38" s="1612"/>
      <c r="L38" s="1613"/>
      <c r="M38" s="2011" t="s">
        <v>257</v>
      </c>
      <c r="N38" s="1646"/>
      <c r="O38" s="1646"/>
      <c r="P38" s="1647"/>
      <c r="Q38" s="1644"/>
      <c r="R38" s="1645"/>
      <c r="S38" s="1645"/>
      <c r="T38" s="1645"/>
      <c r="U38" s="1645"/>
      <c r="V38" s="1645"/>
      <c r="W38" s="1645"/>
      <c r="X38" s="1646" t="s">
        <v>255</v>
      </c>
      <c r="Y38" s="1646"/>
      <c r="Z38" s="1646"/>
      <c r="AA38" s="1646"/>
      <c r="AB38" s="1646"/>
      <c r="AC38" s="1647"/>
      <c r="AD38" s="2011" t="s">
        <v>258</v>
      </c>
      <c r="AE38" s="1646"/>
      <c r="AF38" s="1646"/>
      <c r="AG38" s="1647"/>
      <c r="AH38" s="1648"/>
      <c r="AI38" s="1649"/>
      <c r="AJ38" s="1649"/>
      <c r="AK38" s="1649"/>
      <c r="AL38" s="1649"/>
      <c r="AM38" s="1649"/>
      <c r="AN38" s="1649"/>
      <c r="AO38" s="1646" t="s">
        <v>255</v>
      </c>
      <c r="AP38" s="1646"/>
      <c r="AQ38" s="1646"/>
      <c r="AR38" s="1646"/>
      <c r="AS38" s="1650"/>
    </row>
    <row r="39" spans="1:45" ht="40" customHeight="1">
      <c r="A39" s="1617"/>
      <c r="B39" s="1618"/>
      <c r="C39" s="1618"/>
      <c r="D39" s="1618"/>
      <c r="E39" s="1618"/>
      <c r="F39" s="1618"/>
      <c r="G39" s="1618"/>
      <c r="H39" s="1618"/>
      <c r="I39" s="1618"/>
      <c r="J39" s="1618"/>
      <c r="K39" s="1618"/>
      <c r="L39" s="1619"/>
      <c r="M39" s="1651" t="s">
        <v>259</v>
      </c>
      <c r="N39" s="1652"/>
      <c r="O39" s="1652"/>
      <c r="P39" s="1653"/>
      <c r="Q39" s="1654"/>
      <c r="R39" s="1655"/>
      <c r="S39" s="1655"/>
      <c r="T39" s="1655"/>
      <c r="U39" s="1655"/>
      <c r="V39" s="1655"/>
      <c r="W39" s="1655"/>
      <c r="X39" s="1655"/>
      <c r="Y39" s="1655"/>
      <c r="Z39" s="1655"/>
      <c r="AA39" s="1655"/>
      <c r="AB39" s="1655"/>
      <c r="AC39" s="1655"/>
      <c r="AD39" s="1655"/>
      <c r="AE39" s="1655"/>
      <c r="AF39" s="1655"/>
      <c r="AG39" s="1655"/>
      <c r="AH39" s="1655"/>
      <c r="AI39" s="1655"/>
      <c r="AJ39" s="1655"/>
      <c r="AK39" s="1655"/>
      <c r="AL39" s="1655"/>
      <c r="AM39" s="1655"/>
      <c r="AN39" s="1655"/>
      <c r="AO39" s="1655"/>
      <c r="AP39" s="1655"/>
      <c r="AQ39" s="1655"/>
      <c r="AR39" s="1655"/>
      <c r="AS39" s="1656"/>
    </row>
    <row r="40" spans="1:45" ht="25" customHeight="1">
      <c r="A40" s="1768" t="s">
        <v>655</v>
      </c>
      <c r="B40" s="1769"/>
      <c r="C40" s="1769"/>
      <c r="D40" s="1769"/>
      <c r="E40" s="1769"/>
      <c r="F40" s="1769"/>
      <c r="G40" s="1769"/>
      <c r="H40" s="1769"/>
      <c r="I40" s="1769"/>
      <c r="J40" s="1769"/>
      <c r="K40" s="1769"/>
      <c r="L40" s="1769"/>
      <c r="M40" s="1769"/>
      <c r="N40" s="1769"/>
      <c r="O40" s="1769"/>
      <c r="P40" s="1769"/>
      <c r="Q40" s="1769"/>
      <c r="R40" s="1769"/>
      <c r="S40" s="1769"/>
      <c r="T40" s="1769"/>
      <c r="U40" s="1769"/>
      <c r="V40" s="1769"/>
      <c r="W40" s="1769"/>
      <c r="X40" s="1769"/>
      <c r="Y40" s="1769"/>
      <c r="Z40" s="1769"/>
      <c r="AA40" s="1769"/>
      <c r="AB40" s="1769"/>
      <c r="AC40" s="1769"/>
      <c r="AD40" s="1769"/>
      <c r="AE40" s="1769"/>
      <c r="AF40" s="1769"/>
      <c r="AG40" s="1769"/>
      <c r="AH40" s="1769"/>
      <c r="AI40" s="1769"/>
      <c r="AJ40" s="1769"/>
      <c r="AK40" s="1769"/>
      <c r="AL40" s="1770"/>
      <c r="AM40" s="1771" t="s">
        <v>119</v>
      </c>
      <c r="AN40" s="1772"/>
      <c r="AO40" s="1772"/>
      <c r="AP40" s="1772"/>
      <c r="AQ40" s="1772"/>
      <c r="AR40" s="1772"/>
      <c r="AS40" s="1773"/>
    </row>
    <row r="41" spans="1:45">
      <c r="A41" s="294"/>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row>
  </sheetData>
  <sheetProtection algorithmName="SHA-512" hashValue="YgPs0XRK85U+MHJto5+OA7Ou9FtmkQeAjcwbvpOr8rStcOvCam/JTYqdBu3qJ1WWuUnyCXnX+NypWsEDfgTwkQ==" saltValue="xdRoXh0JxKuwNEqrb6P9gg==" spinCount="100000" sheet="1" objects="1" scenarios="1" selectLockedCells="1" selectUnlockedCells="1"/>
  <mergeCells count="132">
    <mergeCell ref="A40:AL40"/>
    <mergeCell ref="AM40:AS40"/>
    <mergeCell ref="M37:AS37"/>
    <mergeCell ref="A38:L39"/>
    <mergeCell ref="Q38:W38"/>
    <mergeCell ref="X38:AC38"/>
    <mergeCell ref="AD38:AG38"/>
    <mergeCell ref="AH38:AN38"/>
    <mergeCell ref="AO38:AS38"/>
    <mergeCell ref="M39:P39"/>
    <mergeCell ref="Q39:AS39"/>
    <mergeCell ref="M38:P38"/>
    <mergeCell ref="A37:L37"/>
    <mergeCell ref="A32:L35"/>
    <mergeCell ref="Q32:AS32"/>
    <mergeCell ref="Q33:AC33"/>
    <mergeCell ref="AD33:AG33"/>
    <mergeCell ref="AH33:AS33"/>
    <mergeCell ref="Q34:AS34"/>
    <mergeCell ref="Q35:AC35"/>
    <mergeCell ref="AH35:AS35"/>
    <mergeCell ref="M35:P35"/>
    <mergeCell ref="AD35:AG35"/>
    <mergeCell ref="M32:P32"/>
    <mergeCell ref="M33:P33"/>
    <mergeCell ref="M34:P34"/>
    <mergeCell ref="A25:L25"/>
    <mergeCell ref="M25:AS25"/>
    <mergeCell ref="A30:C30"/>
    <mergeCell ref="D30:G30"/>
    <mergeCell ref="H30:L30"/>
    <mergeCell ref="AD30:AG31"/>
    <mergeCell ref="AH30:AS31"/>
    <mergeCell ref="A31:L31"/>
    <mergeCell ref="M31:AC31"/>
    <mergeCell ref="M30:AC30"/>
    <mergeCell ref="A28:AL28"/>
    <mergeCell ref="AM28:AS28"/>
    <mergeCell ref="M26:P26"/>
    <mergeCell ref="A26:L27"/>
    <mergeCell ref="Q26:W26"/>
    <mergeCell ref="X26:AC26"/>
    <mergeCell ref="AD26:AG26"/>
    <mergeCell ref="AH26:AN26"/>
    <mergeCell ref="AO26:AS26"/>
    <mergeCell ref="M27:P27"/>
    <mergeCell ref="Q27:AS27"/>
    <mergeCell ref="A36:L36"/>
    <mergeCell ref="M36:P36"/>
    <mergeCell ref="Q36:T36"/>
    <mergeCell ref="U36:W36"/>
    <mergeCell ref="X36:Z36"/>
    <mergeCell ref="AA36:AC36"/>
    <mergeCell ref="AD36:AG36"/>
    <mergeCell ref="AH36:AN36"/>
    <mergeCell ref="AO36:AS36"/>
    <mergeCell ref="A24:L24"/>
    <mergeCell ref="M23:P23"/>
    <mergeCell ref="A20:L23"/>
    <mergeCell ref="Q20:AS20"/>
    <mergeCell ref="Q21:AC21"/>
    <mergeCell ref="AD21:AG21"/>
    <mergeCell ref="AH21:AS21"/>
    <mergeCell ref="Q22:AS22"/>
    <mergeCell ref="Q23:AC23"/>
    <mergeCell ref="AH23:AS23"/>
    <mergeCell ref="M22:P22"/>
    <mergeCell ref="M21:P21"/>
    <mergeCell ref="M20:P20"/>
    <mergeCell ref="M24:P24"/>
    <mergeCell ref="Q24:T24"/>
    <mergeCell ref="U24:W24"/>
    <mergeCell ref="X24:Z24"/>
    <mergeCell ref="AA24:AC24"/>
    <mergeCell ref="AD24:AG24"/>
    <mergeCell ref="AH24:AN24"/>
    <mergeCell ref="AO24:AS24"/>
    <mergeCell ref="AD23:AG23"/>
    <mergeCell ref="A19:L19"/>
    <mergeCell ref="M19:AC19"/>
    <mergeCell ref="M14:P14"/>
    <mergeCell ref="M12:P12"/>
    <mergeCell ref="Q12:T12"/>
    <mergeCell ref="U12:W12"/>
    <mergeCell ref="X12:Z12"/>
    <mergeCell ref="AA12:AC12"/>
    <mergeCell ref="AD12:AG12"/>
    <mergeCell ref="M15:P15"/>
    <mergeCell ref="Q15:AS15"/>
    <mergeCell ref="A16:AL16"/>
    <mergeCell ref="AM16:AS16"/>
    <mergeCell ref="M18:AC18"/>
    <mergeCell ref="A18:C18"/>
    <mergeCell ref="D18:G18"/>
    <mergeCell ref="H18:L18"/>
    <mergeCell ref="AD18:AG19"/>
    <mergeCell ref="AH18:AS19"/>
    <mergeCell ref="A3:AR3"/>
    <mergeCell ref="A4:AR4"/>
    <mergeCell ref="M6:AC6"/>
    <mergeCell ref="A5:AR5"/>
    <mergeCell ref="A6:C6"/>
    <mergeCell ref="D6:G6"/>
    <mergeCell ref="H6:L6"/>
    <mergeCell ref="AO12:AS12"/>
    <mergeCell ref="A13:L13"/>
    <mergeCell ref="M13:AS13"/>
    <mergeCell ref="M11:P11"/>
    <mergeCell ref="AD11:AG11"/>
    <mergeCell ref="M8:P8"/>
    <mergeCell ref="M9:P9"/>
    <mergeCell ref="M10:P10"/>
    <mergeCell ref="AD6:AG7"/>
    <mergeCell ref="AH6:AS7"/>
    <mergeCell ref="A12:L12"/>
    <mergeCell ref="AH9:AS9"/>
    <mergeCell ref="Q10:AS10"/>
    <mergeCell ref="Q11:AC11"/>
    <mergeCell ref="AH11:AS11"/>
    <mergeCell ref="A7:L7"/>
    <mergeCell ref="M7:AC7"/>
    <mergeCell ref="A8:L11"/>
    <mergeCell ref="Q8:AS8"/>
    <mergeCell ref="Q9:AC9"/>
    <mergeCell ref="AD9:AG9"/>
    <mergeCell ref="AH12:AN12"/>
    <mergeCell ref="A14:L15"/>
    <mergeCell ref="Q14:W14"/>
    <mergeCell ref="X14:AC14"/>
    <mergeCell ref="AD14:AG14"/>
    <mergeCell ref="AH14:AN14"/>
    <mergeCell ref="AO14:AS14"/>
  </mergeCells>
  <phoneticPr fontId="2"/>
  <dataValidations count="8">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40:AS40 AM16:AS16" xr:uid="{00000000-0002-0000-1F00-000000000000}">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37:AS37 M25:AS25 M13:AS13" xr:uid="{00000000-0002-0000-1F00-000001000000}"/>
    <dataValidation allowBlank="1" showInputMessage="1" showErrorMessage="1" prompt="やむを得ず２者提出できない場合は、その理由を記入してください。_x000a_（ただし、「過去に取引実績があるから」等は不可）" sqref="Q39:AS39 Q27:AS27 Q15:AS15" xr:uid="{00000000-0002-0000-1F00-000002000000}"/>
    <dataValidation imeMode="disabled" allowBlank="1" showInputMessage="1" showErrorMessage="1" sqref="AH26:AN26 AH33:AS33 Q36:T36 X36:Z36 Q38:W38 AH38:AN38 Q24:T24 X24:Z24 Q26:W26 AH9:AS9 Q12:T12 X12:Z12 AH21:AS21 Q14:W14 AH14:AN14" xr:uid="{00000000-0002-0000-1F00-000003000000}"/>
    <dataValidation allowBlank="1" showInputMessage="1" showErrorMessage="1" prompt="前ページの「(10)機械装置・工具器具費」の「経費番号」（機-1、機-2）を記入してください。" sqref="D30:G30 D6:G6 D18:G18" xr:uid="{00000000-0002-0000-1F00-000004000000}"/>
    <dataValidation allowBlank="1" showInputMessage="1" showErrorMessage="1" prompt="原則東京都内の自企業の事業所等（他社は不可）で、公社が検査時に確認できる場所としてください。" sqref="M31:AC31 M19:AC19" xr:uid="{00000000-0002-0000-1F00-000005000000}"/>
    <dataValidation imeMode="disabled" allowBlank="1" showInputMessage="1" showErrorMessage="1" prompt="前ページの「(10)機械装置・工具器具費」の「助成事業に要する経費（税込）」の金額を記入してください。" sqref="AH36:AN36 AH24:AN24 AH12:AN12" xr:uid="{00000000-0002-0000-1F00-000006000000}"/>
    <dataValidation allowBlank="1" showInputMessage="1" showErrorMessage="1" prompt="原則東京都内の自社の事業所等（他社は不可）で、公社が検査時に確認できる場所としてください。" sqref="M7:AC7" xr:uid="{F276C236-DB09-4720-A456-B631908A459E}"/>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pageSetUpPr fitToPage="1"/>
  </sheetPr>
  <dimension ref="A1:AA25"/>
  <sheetViews>
    <sheetView showGridLines="0" view="pageBreakPreview" zoomScale="80" zoomScaleNormal="80" zoomScaleSheetLayoutView="80" workbookViewId="0">
      <selection activeCell="BK20" sqref="A1:XFD1048576"/>
    </sheetView>
  </sheetViews>
  <sheetFormatPr defaultColWidth="8.25" defaultRowHeight="18"/>
  <cols>
    <col min="1" max="1" width="10.83203125" style="504" customWidth="1"/>
    <col min="2" max="2" width="23.5" style="504" customWidth="1"/>
    <col min="3" max="3" width="9.9140625" style="504" bestFit="1" customWidth="1"/>
    <col min="4" max="4" width="5.25" style="504" bestFit="1" customWidth="1"/>
    <col min="5" max="5" width="12.75" style="504" bestFit="1" customWidth="1"/>
    <col min="6" max="8" width="19" style="513" customWidth="1"/>
    <col min="9" max="9" width="1.9140625" style="409" customWidth="1"/>
    <col min="10" max="10" width="1.1640625" style="504" customWidth="1"/>
    <col min="11" max="16384" width="8.25" style="504"/>
  </cols>
  <sheetData>
    <row r="1" spans="1:27" ht="30.5" customHeight="1">
      <c r="A1" s="502"/>
      <c r="B1" s="502"/>
      <c r="C1" s="502"/>
      <c r="D1" s="502"/>
      <c r="E1" s="502"/>
      <c r="F1" s="503"/>
      <c r="G1" s="503"/>
      <c r="H1" s="231" t="s">
        <v>649</v>
      </c>
      <c r="I1" s="63"/>
    </row>
    <row r="2" spans="1:27" s="506" customFormat="1" ht="18" customHeight="1">
      <c r="A2" s="244" t="s">
        <v>353</v>
      </c>
      <c r="B2" s="233"/>
      <c r="C2" s="233"/>
      <c r="D2" s="233"/>
      <c r="E2" s="233"/>
      <c r="F2" s="505"/>
      <c r="G2" s="505"/>
      <c r="H2" s="43"/>
      <c r="I2" s="63"/>
    </row>
    <row r="3" spans="1:27">
      <c r="A3" s="2022" t="s">
        <v>656</v>
      </c>
      <c r="B3" s="2022"/>
      <c r="C3" s="2022"/>
      <c r="D3" s="2022"/>
      <c r="E3" s="2022"/>
      <c r="F3" s="2022"/>
      <c r="G3" s="2022"/>
      <c r="H3" s="2022"/>
      <c r="I3" s="504"/>
    </row>
    <row r="4" spans="1:27">
      <c r="A4" s="2022"/>
      <c r="B4" s="2022"/>
      <c r="C4" s="2022"/>
      <c r="D4" s="2022"/>
      <c r="E4" s="2022"/>
      <c r="F4" s="2022"/>
      <c r="G4" s="2022"/>
      <c r="H4" s="2022"/>
    </row>
    <row r="5" spans="1:27">
      <c r="A5" s="2021" t="s">
        <v>657</v>
      </c>
      <c r="B5" s="2021"/>
      <c r="C5" s="2021"/>
      <c r="D5" s="2021"/>
      <c r="E5" s="2021"/>
      <c r="F5" s="2021"/>
      <c r="G5" s="2021"/>
      <c r="H5" s="2021"/>
    </row>
    <row r="6" spans="1:27">
      <c r="A6" s="2021" t="s">
        <v>769</v>
      </c>
      <c r="B6" s="2021"/>
      <c r="C6" s="2021"/>
      <c r="D6" s="2021"/>
      <c r="E6" s="2021"/>
      <c r="F6" s="2021"/>
      <c r="G6" s="2021"/>
      <c r="H6" s="2021"/>
    </row>
    <row r="7" spans="1:27">
      <c r="A7" s="507"/>
      <c r="B7" s="508"/>
      <c r="C7" s="508"/>
      <c r="D7" s="502"/>
      <c r="E7" s="502"/>
      <c r="F7" s="503"/>
      <c r="G7" s="503"/>
      <c r="H7" s="509" t="s">
        <v>658</v>
      </c>
      <c r="I7" s="406"/>
    </row>
    <row r="8" spans="1:27" ht="39" customHeight="1">
      <c r="A8" s="510" t="s">
        <v>659</v>
      </c>
      <c r="B8" s="510" t="s">
        <v>660</v>
      </c>
      <c r="C8" s="510" t="s">
        <v>661</v>
      </c>
      <c r="D8" s="134" t="s">
        <v>662</v>
      </c>
      <c r="E8" s="134" t="s">
        <v>663</v>
      </c>
      <c r="F8" s="510" t="s">
        <v>664</v>
      </c>
      <c r="G8" s="510" t="s">
        <v>665</v>
      </c>
      <c r="H8" s="510" t="s">
        <v>666</v>
      </c>
      <c r="I8" s="407" t="s">
        <v>682</v>
      </c>
    </row>
    <row r="9" spans="1:27" ht="35" customHeight="1">
      <c r="A9" s="658" t="s">
        <v>667</v>
      </c>
      <c r="B9" s="567" t="s">
        <v>1040</v>
      </c>
      <c r="C9" s="567">
        <v>1</v>
      </c>
      <c r="D9" s="659" t="s">
        <v>952</v>
      </c>
      <c r="E9" s="659">
        <v>500000</v>
      </c>
      <c r="F9" s="417">
        <f t="shared" ref="F9:F15" si="0">C9*E9</f>
        <v>500000</v>
      </c>
      <c r="G9" s="417">
        <f t="shared" ref="G9:G15" si="1">ROUNDDOWN(F9*1.1,0)</f>
        <v>550000</v>
      </c>
      <c r="H9" s="660" t="s">
        <v>957</v>
      </c>
      <c r="I9" s="661" t="str">
        <f>IF(OR(
      AND(B9="",C9="",D9="",E9="",H9=""),
      AND(B9&lt;&gt;"",C9&lt;&gt;"",D9&lt;&gt;"",E9&lt;&gt;"",H9&lt;&gt;"")),
   "", "←全ての項目を入力してください。")</f>
        <v/>
      </c>
      <c r="J9" s="662"/>
      <c r="Z9" s="511"/>
      <c r="AA9" s="511"/>
    </row>
    <row r="10" spans="1:27" ht="35" customHeight="1">
      <c r="A10" s="658" t="s">
        <v>668</v>
      </c>
      <c r="B10" s="663"/>
      <c r="C10" s="663"/>
      <c r="D10" s="404"/>
      <c r="E10" s="404"/>
      <c r="F10" s="417">
        <f t="shared" si="0"/>
        <v>0</v>
      </c>
      <c r="G10" s="417">
        <f t="shared" si="1"/>
        <v>0</v>
      </c>
      <c r="H10" s="664"/>
      <c r="I10" s="661" t="str">
        <f t="shared" ref="I10:I15" si="2">IF(OR(
      AND(B10="",C10="",D10="",E10="",H10=""),
      AND(B10&lt;&gt;"",C10&lt;&gt;"",D10&lt;&gt;"",E10&lt;&gt;"",H10&lt;&gt;"")),
   "", "←全ての項目を入力してください。")</f>
        <v/>
      </c>
      <c r="J10" s="662"/>
    </row>
    <row r="11" spans="1:27" ht="35" customHeight="1">
      <c r="A11" s="658" t="s">
        <v>669</v>
      </c>
      <c r="B11" s="663"/>
      <c r="C11" s="663"/>
      <c r="D11" s="404"/>
      <c r="E11" s="404"/>
      <c r="F11" s="417">
        <f t="shared" si="0"/>
        <v>0</v>
      </c>
      <c r="G11" s="417">
        <f t="shared" si="1"/>
        <v>0</v>
      </c>
      <c r="H11" s="664"/>
      <c r="I11" s="661" t="str">
        <f t="shared" si="2"/>
        <v/>
      </c>
      <c r="J11" s="662"/>
    </row>
    <row r="12" spans="1:27" ht="35" customHeight="1">
      <c r="A12" s="658" t="s">
        <v>670</v>
      </c>
      <c r="B12" s="663"/>
      <c r="C12" s="663"/>
      <c r="D12" s="404"/>
      <c r="E12" s="404"/>
      <c r="F12" s="417">
        <f t="shared" si="0"/>
        <v>0</v>
      </c>
      <c r="G12" s="417">
        <f t="shared" si="1"/>
        <v>0</v>
      </c>
      <c r="H12" s="664"/>
      <c r="I12" s="661" t="str">
        <f t="shared" si="2"/>
        <v/>
      </c>
      <c r="J12" s="662"/>
    </row>
    <row r="13" spans="1:27" ht="35" customHeight="1">
      <c r="A13" s="658" t="s">
        <v>671</v>
      </c>
      <c r="B13" s="663"/>
      <c r="C13" s="663"/>
      <c r="D13" s="404"/>
      <c r="E13" s="404"/>
      <c r="F13" s="417">
        <f t="shared" si="0"/>
        <v>0</v>
      </c>
      <c r="G13" s="417">
        <f t="shared" si="1"/>
        <v>0</v>
      </c>
      <c r="H13" s="664"/>
      <c r="I13" s="661" t="str">
        <f t="shared" si="2"/>
        <v/>
      </c>
      <c r="J13" s="662"/>
    </row>
    <row r="14" spans="1:27" ht="35" customHeight="1">
      <c r="A14" s="658" t="s">
        <v>672</v>
      </c>
      <c r="B14" s="663"/>
      <c r="C14" s="663"/>
      <c r="D14" s="404"/>
      <c r="E14" s="404"/>
      <c r="F14" s="417">
        <f t="shared" si="0"/>
        <v>0</v>
      </c>
      <c r="G14" s="417">
        <f t="shared" si="1"/>
        <v>0</v>
      </c>
      <c r="H14" s="664"/>
      <c r="I14" s="661" t="str">
        <f t="shared" si="2"/>
        <v/>
      </c>
      <c r="J14" s="662"/>
    </row>
    <row r="15" spans="1:27" ht="35" customHeight="1">
      <c r="A15" s="658" t="s">
        <v>673</v>
      </c>
      <c r="B15" s="663"/>
      <c r="C15" s="663"/>
      <c r="D15" s="404"/>
      <c r="E15" s="404"/>
      <c r="F15" s="417">
        <f t="shared" si="0"/>
        <v>0</v>
      </c>
      <c r="G15" s="417">
        <f t="shared" si="1"/>
        <v>0</v>
      </c>
      <c r="H15" s="664"/>
      <c r="I15" s="661" t="str">
        <f t="shared" si="2"/>
        <v/>
      </c>
      <c r="J15" s="662"/>
    </row>
    <row r="16" spans="1:27" ht="35" customHeight="1">
      <c r="A16" s="510" t="s">
        <v>674</v>
      </c>
      <c r="B16" s="403"/>
      <c r="C16" s="403"/>
      <c r="D16" s="404"/>
      <c r="E16" s="404"/>
      <c r="F16" s="417">
        <f t="shared" ref="F16:F23" si="3">C16*E16</f>
        <v>0</v>
      </c>
      <c r="G16" s="417">
        <f t="shared" ref="G16:G23" si="4">ROUNDDOWN(F16*1.1,0)</f>
        <v>0</v>
      </c>
      <c r="H16" s="416"/>
      <c r="I16" s="408" t="str">
        <f t="shared" ref="I16:I23" si="5">IF(OR(
      AND(B16="",C16="",D16="",E16="",H16=""),
      AND(B16&lt;&gt;"",C16&lt;&gt;"",D16&lt;&gt;"",E16&lt;&gt;"",H16&lt;&gt;"")),
   "", "←全ての項目を入力してください。")</f>
        <v/>
      </c>
    </row>
    <row r="17" spans="1:9" ht="35" customHeight="1">
      <c r="A17" s="510" t="s">
        <v>675</v>
      </c>
      <c r="B17" s="403"/>
      <c r="C17" s="403"/>
      <c r="D17" s="404"/>
      <c r="E17" s="404"/>
      <c r="F17" s="417">
        <f t="shared" si="3"/>
        <v>0</v>
      </c>
      <c r="G17" s="417">
        <f t="shared" si="4"/>
        <v>0</v>
      </c>
      <c r="H17" s="416"/>
      <c r="I17" s="408" t="str">
        <f t="shared" si="5"/>
        <v/>
      </c>
    </row>
    <row r="18" spans="1:9" ht="35" customHeight="1">
      <c r="A18" s="510" t="s">
        <v>676</v>
      </c>
      <c r="B18" s="403"/>
      <c r="C18" s="403"/>
      <c r="D18" s="404"/>
      <c r="E18" s="404"/>
      <c r="F18" s="417">
        <f t="shared" si="3"/>
        <v>0</v>
      </c>
      <c r="G18" s="417">
        <f t="shared" si="4"/>
        <v>0</v>
      </c>
      <c r="H18" s="416"/>
      <c r="I18" s="408" t="str">
        <f t="shared" si="5"/>
        <v/>
      </c>
    </row>
    <row r="19" spans="1:9" ht="35" customHeight="1">
      <c r="A19" s="510" t="s">
        <v>677</v>
      </c>
      <c r="B19" s="403"/>
      <c r="C19" s="403"/>
      <c r="D19" s="404"/>
      <c r="E19" s="404"/>
      <c r="F19" s="417">
        <f t="shared" si="3"/>
        <v>0</v>
      </c>
      <c r="G19" s="417">
        <f t="shared" si="4"/>
        <v>0</v>
      </c>
      <c r="H19" s="416"/>
      <c r="I19" s="408" t="str">
        <f t="shared" si="5"/>
        <v/>
      </c>
    </row>
    <row r="20" spans="1:9" ht="35" customHeight="1">
      <c r="A20" s="510" t="s">
        <v>678</v>
      </c>
      <c r="B20" s="403"/>
      <c r="C20" s="403"/>
      <c r="D20" s="404"/>
      <c r="E20" s="404"/>
      <c r="F20" s="417">
        <f t="shared" si="3"/>
        <v>0</v>
      </c>
      <c r="G20" s="417">
        <f t="shared" si="4"/>
        <v>0</v>
      </c>
      <c r="H20" s="416"/>
      <c r="I20" s="408" t="str">
        <f t="shared" si="5"/>
        <v/>
      </c>
    </row>
    <row r="21" spans="1:9" ht="35" customHeight="1">
      <c r="A21" s="510" t="s">
        <v>679</v>
      </c>
      <c r="B21" s="403"/>
      <c r="C21" s="403"/>
      <c r="D21" s="404"/>
      <c r="E21" s="404"/>
      <c r="F21" s="417">
        <f t="shared" si="3"/>
        <v>0</v>
      </c>
      <c r="G21" s="417">
        <f t="shared" si="4"/>
        <v>0</v>
      </c>
      <c r="H21" s="416"/>
      <c r="I21" s="408" t="str">
        <f t="shared" si="5"/>
        <v/>
      </c>
    </row>
    <row r="22" spans="1:9" ht="35" customHeight="1">
      <c r="A22" s="510" t="s">
        <v>680</v>
      </c>
      <c r="B22" s="403"/>
      <c r="C22" s="403"/>
      <c r="D22" s="404"/>
      <c r="E22" s="404"/>
      <c r="F22" s="417">
        <f t="shared" si="3"/>
        <v>0</v>
      </c>
      <c r="G22" s="417">
        <f t="shared" si="4"/>
        <v>0</v>
      </c>
      <c r="H22" s="416"/>
      <c r="I22" s="408" t="str">
        <f t="shared" si="5"/>
        <v/>
      </c>
    </row>
    <row r="23" spans="1:9" ht="35" customHeight="1">
      <c r="A23" s="510" t="s">
        <v>681</v>
      </c>
      <c r="B23" s="403"/>
      <c r="C23" s="403"/>
      <c r="D23" s="404"/>
      <c r="E23" s="404"/>
      <c r="F23" s="417">
        <f t="shared" si="3"/>
        <v>0</v>
      </c>
      <c r="G23" s="417">
        <f t="shared" si="4"/>
        <v>0</v>
      </c>
      <c r="H23" s="416"/>
      <c r="I23" s="408" t="str">
        <f t="shared" si="5"/>
        <v/>
      </c>
    </row>
    <row r="24" spans="1:9" ht="35" customHeight="1">
      <c r="A24" s="2018" t="s">
        <v>334</v>
      </c>
      <c r="B24" s="2019"/>
      <c r="C24" s="2019"/>
      <c r="D24" s="2019"/>
      <c r="E24" s="2020"/>
      <c r="F24" s="418">
        <f>SUM(F9:F23)</f>
        <v>500000</v>
      </c>
      <c r="G24" s="418">
        <f>SUM(G9:G23)</f>
        <v>550000</v>
      </c>
      <c r="H24" s="405"/>
    </row>
    <row r="25" spans="1:9">
      <c r="B25" s="512"/>
      <c r="C25" s="512"/>
    </row>
  </sheetData>
  <sheetProtection algorithmName="SHA-512" hashValue="lLOLBoZBnUXHTvZ29QU0pPbCTzN4hfajmhbbpX5aPLb3n2s0sMO4DU9p2kIWqpYqxL6K7jsvBhOdhxk5BEpz5Q==" saltValue="glKfkEC58nHZyrEs/avKyQ==" spinCount="100000" sheet="1" objects="1" scenarios="1" selectLockedCells="1" selectUnlockedCells="1"/>
  <mergeCells count="4">
    <mergeCell ref="A24:E24"/>
    <mergeCell ref="A5:H5"/>
    <mergeCell ref="A3:H4"/>
    <mergeCell ref="A6:H6"/>
  </mergeCells>
  <phoneticPr fontId="2"/>
  <conditionalFormatting sqref="B9:E23 H9:H23">
    <cfRule type="expression" dxfId="8" priority="1">
      <formula>AND(OR($B9&lt;&gt;"",$C9&lt;&gt;"",$D9&lt;&gt;"",$E9&lt;&gt;"",$H9&lt;&gt;""),B9="")</formula>
    </cfRule>
  </conditionalFormatting>
  <dataValidations count="2">
    <dataValidation allowBlank="1" showInputMessage="1" showErrorMessage="1" promptTitle="事業者名を入力して下さい" prompt="未定等不明確の場合は、 申請時点の候補先を記入してください" sqref="H9:H23" xr:uid="{00000000-0002-0000-2000-000000000000}"/>
    <dataValidation type="custom" allowBlank="1" showInputMessage="1" showErrorMessage="1" sqref="I9:I23" xr:uid="{00000000-0002-0000-2000-000001000000}">
      <formula1>ISERROR(FIND(CHAR(10),I9))</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8"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pageSetUpPr fitToPage="1"/>
  </sheetPr>
  <dimension ref="A1:AR32"/>
  <sheetViews>
    <sheetView showGridLines="0" view="pageBreakPreview" zoomScale="80" zoomScaleNormal="80" zoomScaleSheetLayoutView="80" workbookViewId="0">
      <selection activeCell="BK20" sqref="A1:XFD1048576"/>
    </sheetView>
  </sheetViews>
  <sheetFormatPr defaultColWidth="1.75" defaultRowHeight="13"/>
  <cols>
    <col min="1" max="9" width="2.5" style="74" customWidth="1"/>
    <col min="10" max="10" width="10.33203125" style="74" customWidth="1"/>
    <col min="11" max="11" width="8.6640625" style="74" customWidth="1"/>
    <col min="12" max="12" width="5.75" style="74" customWidth="1"/>
    <col min="13" max="37" width="2.5" style="74" customWidth="1"/>
    <col min="38" max="254" width="2.25" style="74" customWidth="1"/>
    <col min="255" max="16384" width="1.75" style="74"/>
  </cols>
  <sheetData>
    <row r="1" spans="1:39" ht="21.5"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31" t="s">
        <v>402</v>
      </c>
    </row>
    <row r="2" spans="1:39" ht="25" customHeight="1">
      <c r="A2" s="665" t="s">
        <v>354</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7"/>
      <c r="AG2" s="668"/>
      <c r="AH2" s="668"/>
      <c r="AI2" s="668"/>
      <c r="AJ2" s="668"/>
      <c r="AK2" s="541"/>
      <c r="AL2" s="669"/>
      <c r="AM2" s="669"/>
    </row>
    <row r="3" spans="1:39" ht="39" customHeight="1">
      <c r="A3" s="2073" t="s">
        <v>770</v>
      </c>
      <c r="B3" s="2073"/>
      <c r="C3" s="2073"/>
      <c r="D3" s="2073"/>
      <c r="E3" s="2073"/>
      <c r="F3" s="2073"/>
      <c r="G3" s="2073"/>
      <c r="H3" s="2073"/>
      <c r="I3" s="2073"/>
      <c r="J3" s="2073"/>
      <c r="K3" s="2073"/>
      <c r="L3" s="2073"/>
      <c r="M3" s="2073"/>
      <c r="N3" s="2073"/>
      <c r="O3" s="2073"/>
      <c r="P3" s="2073"/>
      <c r="Q3" s="2073"/>
      <c r="R3" s="2073"/>
      <c r="S3" s="2073"/>
      <c r="T3" s="2073"/>
      <c r="U3" s="2073"/>
      <c r="V3" s="2073"/>
      <c r="W3" s="2073"/>
      <c r="X3" s="2073"/>
      <c r="Y3" s="2073"/>
      <c r="Z3" s="2073"/>
      <c r="AA3" s="2073"/>
      <c r="AB3" s="2073"/>
      <c r="AC3" s="2073"/>
      <c r="AD3" s="2073"/>
      <c r="AE3" s="2073"/>
      <c r="AF3" s="2073"/>
      <c r="AG3" s="2073"/>
      <c r="AH3" s="2073"/>
      <c r="AI3" s="2073"/>
      <c r="AJ3" s="2073"/>
      <c r="AK3" s="2073"/>
      <c r="AL3" s="669"/>
      <c r="AM3" s="669"/>
    </row>
    <row r="4" spans="1:39" ht="30" customHeight="1">
      <c r="A4" s="2071" t="s">
        <v>186</v>
      </c>
      <c r="B4" s="2065"/>
      <c r="C4" s="2065"/>
      <c r="D4" s="2065"/>
      <c r="E4" s="2072"/>
      <c r="F4" s="2074" t="s">
        <v>1041</v>
      </c>
      <c r="G4" s="2075"/>
      <c r="H4" s="2075"/>
      <c r="I4" s="2076"/>
      <c r="J4" s="2068" t="s">
        <v>361</v>
      </c>
      <c r="K4" s="2070"/>
      <c r="L4" s="2077" t="s">
        <v>957</v>
      </c>
      <c r="M4" s="2078"/>
      <c r="N4" s="2078"/>
      <c r="O4" s="2078"/>
      <c r="P4" s="2078"/>
      <c r="Q4" s="2078"/>
      <c r="R4" s="2078"/>
      <c r="S4" s="2078"/>
      <c r="T4" s="2078"/>
      <c r="U4" s="2078"/>
      <c r="V4" s="2078"/>
      <c r="W4" s="2078"/>
      <c r="X4" s="2078"/>
      <c r="Y4" s="2078"/>
      <c r="Z4" s="2078"/>
      <c r="AA4" s="2078"/>
      <c r="AB4" s="2078"/>
      <c r="AC4" s="2078"/>
      <c r="AD4" s="2078"/>
      <c r="AE4" s="2078"/>
      <c r="AF4" s="2078"/>
      <c r="AG4" s="2078"/>
      <c r="AH4" s="2078"/>
      <c r="AI4" s="2078"/>
      <c r="AJ4" s="2078"/>
      <c r="AK4" s="2079"/>
      <c r="AL4" s="669"/>
      <c r="AM4" s="669"/>
    </row>
    <row r="5" spans="1:39" ht="30" customHeight="1">
      <c r="A5" s="2068" t="s">
        <v>246</v>
      </c>
      <c r="B5" s="2069"/>
      <c r="C5" s="2069"/>
      <c r="D5" s="2069"/>
      <c r="E5" s="2069"/>
      <c r="F5" s="2069"/>
      <c r="G5" s="2069"/>
      <c r="H5" s="2069"/>
      <c r="I5" s="2070"/>
      <c r="J5" s="2080" t="s">
        <v>983</v>
      </c>
      <c r="K5" s="2081"/>
      <c r="L5" s="2081"/>
      <c r="M5" s="2081"/>
      <c r="N5" s="2081"/>
      <c r="O5" s="2081"/>
      <c r="P5" s="2081"/>
      <c r="Q5" s="2081"/>
      <c r="R5" s="2081"/>
      <c r="S5" s="2081"/>
      <c r="T5" s="2082" t="s">
        <v>335</v>
      </c>
      <c r="U5" s="2083"/>
      <c r="V5" s="2083"/>
      <c r="W5" s="2083"/>
      <c r="X5" s="2083"/>
      <c r="Y5" s="2083"/>
      <c r="Z5" s="2083"/>
      <c r="AA5" s="2083"/>
      <c r="AB5" s="2084"/>
      <c r="AC5" s="2085" t="s">
        <v>964</v>
      </c>
      <c r="AD5" s="2085"/>
      <c r="AE5" s="2085"/>
      <c r="AF5" s="2085"/>
      <c r="AG5" s="2085"/>
      <c r="AH5" s="2085"/>
      <c r="AI5" s="2085"/>
      <c r="AJ5" s="2085"/>
      <c r="AK5" s="2086"/>
      <c r="AL5" s="669"/>
      <c r="AM5" s="669"/>
    </row>
    <row r="6" spans="1:39" ht="30" customHeight="1">
      <c r="A6" s="2068" t="s">
        <v>248</v>
      </c>
      <c r="B6" s="2069"/>
      <c r="C6" s="2069"/>
      <c r="D6" s="2069"/>
      <c r="E6" s="2069"/>
      <c r="F6" s="2069"/>
      <c r="G6" s="2069"/>
      <c r="H6" s="2069"/>
      <c r="I6" s="2070"/>
      <c r="J6" s="2087" t="s">
        <v>984</v>
      </c>
      <c r="K6" s="2088"/>
      <c r="L6" s="2088"/>
      <c r="M6" s="2088"/>
      <c r="N6" s="2088"/>
      <c r="O6" s="2088"/>
      <c r="P6" s="2088"/>
      <c r="Q6" s="2088"/>
      <c r="R6" s="2088"/>
      <c r="S6" s="2088"/>
      <c r="T6" s="2088"/>
      <c r="U6" s="2088"/>
      <c r="V6" s="2088"/>
      <c r="W6" s="2088"/>
      <c r="X6" s="2088"/>
      <c r="Y6" s="2088"/>
      <c r="Z6" s="2088"/>
      <c r="AA6" s="2088"/>
      <c r="AB6" s="2088"/>
      <c r="AC6" s="2088"/>
      <c r="AD6" s="2088"/>
      <c r="AE6" s="2088"/>
      <c r="AF6" s="2088"/>
      <c r="AG6" s="2088"/>
      <c r="AH6" s="2088"/>
      <c r="AI6" s="2088"/>
      <c r="AJ6" s="2088"/>
      <c r="AK6" s="2089"/>
      <c r="AL6" s="669"/>
      <c r="AM6" s="669"/>
    </row>
    <row r="7" spans="1:39" ht="30" customHeight="1">
      <c r="A7" s="2071" t="s">
        <v>249</v>
      </c>
      <c r="B7" s="2065"/>
      <c r="C7" s="2065"/>
      <c r="D7" s="2065"/>
      <c r="E7" s="2065"/>
      <c r="F7" s="2065"/>
      <c r="G7" s="2065"/>
      <c r="H7" s="2065"/>
      <c r="I7" s="2072"/>
      <c r="J7" s="1799" t="s">
        <v>966</v>
      </c>
      <c r="K7" s="1800"/>
      <c r="L7" s="1800"/>
      <c r="M7" s="1800"/>
      <c r="N7" s="1800"/>
      <c r="O7" s="1800"/>
      <c r="P7" s="1800"/>
      <c r="Q7" s="1800"/>
      <c r="R7" s="1800"/>
      <c r="S7" s="1800"/>
      <c r="T7" s="2082" t="s">
        <v>262</v>
      </c>
      <c r="U7" s="2083"/>
      <c r="V7" s="2083"/>
      <c r="W7" s="2083"/>
      <c r="X7" s="2083"/>
      <c r="Y7" s="2083"/>
      <c r="Z7" s="2083"/>
      <c r="AA7" s="2083"/>
      <c r="AB7" s="2084"/>
      <c r="AC7" s="2090" t="s">
        <v>983</v>
      </c>
      <c r="AD7" s="2090"/>
      <c r="AE7" s="2090"/>
      <c r="AF7" s="2090"/>
      <c r="AG7" s="2090"/>
      <c r="AH7" s="2090"/>
      <c r="AI7" s="2090"/>
      <c r="AJ7" s="2090"/>
      <c r="AK7" s="2091"/>
      <c r="AL7" s="669"/>
      <c r="AM7" s="669"/>
    </row>
    <row r="8" spans="1:39" ht="48.75" customHeight="1">
      <c r="A8" s="2109" t="s">
        <v>339</v>
      </c>
      <c r="B8" s="2110"/>
      <c r="C8" s="2110"/>
      <c r="D8" s="2110"/>
      <c r="E8" s="2110"/>
      <c r="F8" s="2110"/>
      <c r="G8" s="2110"/>
      <c r="H8" s="2110"/>
      <c r="I8" s="2111"/>
      <c r="J8" s="2057" t="s">
        <v>1042</v>
      </c>
      <c r="K8" s="2058"/>
      <c r="L8" s="2058"/>
      <c r="M8" s="2058"/>
      <c r="N8" s="2058"/>
      <c r="O8" s="2058"/>
      <c r="P8" s="2058"/>
      <c r="Q8" s="2058"/>
      <c r="R8" s="2058"/>
      <c r="S8" s="2058"/>
      <c r="T8" s="2058"/>
      <c r="U8" s="2058"/>
      <c r="V8" s="2058"/>
      <c r="W8" s="2058"/>
      <c r="X8" s="2058"/>
      <c r="Y8" s="2058"/>
      <c r="Z8" s="2058"/>
      <c r="AA8" s="2058"/>
      <c r="AB8" s="2058"/>
      <c r="AC8" s="2058"/>
      <c r="AD8" s="2058"/>
      <c r="AE8" s="2058"/>
      <c r="AF8" s="2058"/>
      <c r="AG8" s="2058"/>
      <c r="AH8" s="2058"/>
      <c r="AI8" s="2058"/>
      <c r="AJ8" s="2058"/>
      <c r="AK8" s="2059"/>
      <c r="AL8" s="669"/>
      <c r="AM8" s="669"/>
    </row>
    <row r="9" spans="1:39" ht="25" customHeight="1">
      <c r="A9" s="2095" t="s">
        <v>338</v>
      </c>
      <c r="B9" s="2096"/>
      <c r="C9" s="2096"/>
      <c r="D9" s="2096"/>
      <c r="E9" s="2096"/>
      <c r="F9" s="2096"/>
      <c r="G9" s="2096"/>
      <c r="H9" s="2096"/>
      <c r="I9" s="2097"/>
      <c r="J9" s="2062" t="s">
        <v>20</v>
      </c>
      <c r="K9" s="2063"/>
      <c r="L9" s="2063"/>
      <c r="M9" s="2064">
        <v>9</v>
      </c>
      <c r="N9" s="2064"/>
      <c r="O9" s="2065" t="s">
        <v>252</v>
      </c>
      <c r="P9" s="2065"/>
      <c r="Q9" s="2064">
        <v>7</v>
      </c>
      <c r="R9" s="2064"/>
      <c r="S9" s="2066" t="s">
        <v>253</v>
      </c>
      <c r="T9" s="2066"/>
      <c r="U9" s="2060"/>
      <c r="V9" s="2060"/>
      <c r="W9" s="2060"/>
      <c r="X9" s="2060"/>
      <c r="Y9" s="2060"/>
      <c r="Z9" s="2060"/>
      <c r="AA9" s="2060"/>
      <c r="AB9" s="2060"/>
      <c r="AC9" s="2060"/>
      <c r="AD9" s="2060"/>
      <c r="AE9" s="2060"/>
      <c r="AF9" s="2060"/>
      <c r="AG9" s="2060"/>
      <c r="AH9" s="2060"/>
      <c r="AI9" s="2060"/>
      <c r="AJ9" s="2060"/>
      <c r="AK9" s="2061"/>
      <c r="AL9" s="669"/>
      <c r="AM9" s="669"/>
    </row>
    <row r="10" spans="1:39" ht="25" customHeight="1">
      <c r="A10" s="2102" t="s">
        <v>337</v>
      </c>
      <c r="B10" s="2103"/>
      <c r="C10" s="2103"/>
      <c r="D10" s="2103"/>
      <c r="E10" s="2103"/>
      <c r="F10" s="2103"/>
      <c r="G10" s="2103"/>
      <c r="H10" s="2103"/>
      <c r="I10" s="2104"/>
      <c r="J10" s="2062" t="s">
        <v>20</v>
      </c>
      <c r="K10" s="2063"/>
      <c r="L10" s="2063"/>
      <c r="M10" s="2064">
        <v>9</v>
      </c>
      <c r="N10" s="2064"/>
      <c r="O10" s="2065" t="s">
        <v>252</v>
      </c>
      <c r="P10" s="2065"/>
      <c r="Q10" s="2064">
        <v>7</v>
      </c>
      <c r="R10" s="2064"/>
      <c r="S10" s="2066" t="s">
        <v>253</v>
      </c>
      <c r="T10" s="2066"/>
      <c r="U10" s="2065" t="s">
        <v>265</v>
      </c>
      <c r="V10" s="2065"/>
      <c r="W10" s="2065"/>
      <c r="X10" s="2065"/>
      <c r="Y10" s="2065" t="s">
        <v>327</v>
      </c>
      <c r="Z10" s="2065"/>
      <c r="AA10" s="2064">
        <v>9</v>
      </c>
      <c r="AB10" s="2064"/>
      <c r="AC10" s="2065" t="s">
        <v>252</v>
      </c>
      <c r="AD10" s="2065"/>
      <c r="AE10" s="2064">
        <v>8</v>
      </c>
      <c r="AF10" s="2064"/>
      <c r="AG10" s="2066" t="s">
        <v>253</v>
      </c>
      <c r="AH10" s="2066"/>
      <c r="AI10" s="2066"/>
      <c r="AJ10" s="2066"/>
      <c r="AK10" s="2067"/>
      <c r="AL10" s="669"/>
      <c r="AM10" s="669"/>
    </row>
    <row r="11" spans="1:39" ht="25" customHeight="1">
      <c r="A11" s="2105"/>
      <c r="B11" s="2106"/>
      <c r="C11" s="2106"/>
      <c r="D11" s="2106"/>
      <c r="E11" s="2106"/>
      <c r="F11" s="2106"/>
      <c r="G11" s="2106"/>
      <c r="H11" s="2106"/>
      <c r="I11" s="2107"/>
      <c r="J11" s="2099" t="s">
        <v>702</v>
      </c>
      <c r="K11" s="2100"/>
      <c r="L11" s="2100"/>
      <c r="M11" s="2064">
        <v>1</v>
      </c>
      <c r="N11" s="2064"/>
      <c r="O11" s="2060" t="s">
        <v>703</v>
      </c>
      <c r="P11" s="2060"/>
      <c r="Q11" s="2060"/>
      <c r="R11" s="2060"/>
      <c r="S11" s="2101">
        <v>0</v>
      </c>
      <c r="T11" s="2101"/>
      <c r="U11" s="2060" t="s">
        <v>23</v>
      </c>
      <c r="V11" s="2060"/>
      <c r="W11" s="2060"/>
      <c r="X11" s="2060"/>
      <c r="Y11" s="2065"/>
      <c r="Z11" s="2065"/>
      <c r="AA11" s="2065"/>
      <c r="AB11" s="2065"/>
      <c r="AC11" s="2065"/>
      <c r="AD11" s="2065"/>
      <c r="AE11" s="2065"/>
      <c r="AF11" s="2065"/>
      <c r="AG11" s="2065"/>
      <c r="AH11" s="2065"/>
      <c r="AI11" s="2065"/>
      <c r="AJ11" s="2065"/>
      <c r="AK11" s="2072"/>
      <c r="AL11" s="669"/>
      <c r="AM11" s="669"/>
    </row>
    <row r="12" spans="1:39" ht="30" customHeight="1">
      <c r="A12" s="2071" t="s">
        <v>328</v>
      </c>
      <c r="B12" s="2065"/>
      <c r="C12" s="2065"/>
      <c r="D12" s="2065"/>
      <c r="E12" s="2065"/>
      <c r="F12" s="2065"/>
      <c r="G12" s="2065"/>
      <c r="H12" s="2065"/>
      <c r="I12" s="2072"/>
      <c r="J12" s="2098">
        <v>550000</v>
      </c>
      <c r="K12" s="2098"/>
      <c r="L12" s="2098"/>
      <c r="M12" s="2098"/>
      <c r="N12" s="2098"/>
      <c r="O12" s="2098"/>
      <c r="P12" s="2098"/>
      <c r="Q12" s="2098"/>
      <c r="R12" s="2098"/>
      <c r="S12" s="2098"/>
      <c r="T12" s="2098"/>
      <c r="U12" s="2098"/>
      <c r="V12" s="2098"/>
      <c r="W12" s="2098"/>
      <c r="X12" s="2098"/>
      <c r="Y12" s="2119" t="s">
        <v>266</v>
      </c>
      <c r="Z12" s="2119"/>
      <c r="AA12" s="2119"/>
      <c r="AB12" s="2119"/>
      <c r="AC12" s="2119"/>
      <c r="AD12" s="2119"/>
      <c r="AE12" s="2119"/>
      <c r="AF12" s="2119"/>
      <c r="AG12" s="2119"/>
      <c r="AH12" s="2119"/>
      <c r="AI12" s="2119"/>
      <c r="AJ12" s="2119"/>
      <c r="AK12" s="2120"/>
      <c r="AL12" s="669"/>
      <c r="AM12" s="669"/>
    </row>
    <row r="13" spans="1:39" ht="50.25" customHeight="1">
      <c r="A13" s="2071" t="s">
        <v>340</v>
      </c>
      <c r="B13" s="2065"/>
      <c r="C13" s="2065"/>
      <c r="D13" s="2065"/>
      <c r="E13" s="2065"/>
      <c r="F13" s="2065"/>
      <c r="G13" s="2065"/>
      <c r="H13" s="2065"/>
      <c r="I13" s="2072"/>
      <c r="J13" s="2077" t="s">
        <v>1043</v>
      </c>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9"/>
      <c r="AL13" s="669"/>
      <c r="AM13" s="669"/>
    </row>
    <row r="14" spans="1:39" ht="50.25" customHeight="1">
      <c r="A14" s="2071" t="s">
        <v>283</v>
      </c>
      <c r="B14" s="2065"/>
      <c r="C14" s="2065"/>
      <c r="D14" s="2065"/>
      <c r="E14" s="2065"/>
      <c r="F14" s="2065"/>
      <c r="G14" s="2065"/>
      <c r="H14" s="2065"/>
      <c r="I14" s="2072"/>
      <c r="J14" s="2077" t="s">
        <v>1044</v>
      </c>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9"/>
      <c r="AL14" s="669"/>
      <c r="AM14" s="669"/>
    </row>
    <row r="15" spans="1:39" ht="30" customHeight="1">
      <c r="A15" s="1835" t="s">
        <v>767</v>
      </c>
      <c r="B15" s="1836"/>
      <c r="C15" s="1836"/>
      <c r="D15" s="1836"/>
      <c r="E15" s="1836"/>
      <c r="F15" s="1836"/>
      <c r="G15" s="1836"/>
      <c r="H15" s="1836"/>
      <c r="I15" s="1836"/>
      <c r="J15" s="2094" t="s">
        <v>362</v>
      </c>
      <c r="K15" s="2092"/>
      <c r="L15" s="2047"/>
      <c r="M15" s="2048"/>
      <c r="N15" s="2048"/>
      <c r="O15" s="2049"/>
      <c r="P15" s="2092" t="s">
        <v>268</v>
      </c>
      <c r="Q15" s="2093"/>
      <c r="R15" s="2093"/>
      <c r="S15" s="2093"/>
      <c r="T15" s="2121" t="s">
        <v>363</v>
      </c>
      <c r="U15" s="2121"/>
      <c r="V15" s="2121"/>
      <c r="W15" s="2121"/>
      <c r="X15" s="2121"/>
      <c r="Y15" s="2121"/>
      <c r="Z15" s="2121"/>
      <c r="AA15" s="2121"/>
      <c r="AB15" s="2121"/>
      <c r="AC15" s="2052"/>
      <c r="AD15" s="2052"/>
      <c r="AE15" s="2052"/>
      <c r="AF15" s="2052"/>
      <c r="AG15" s="2052"/>
      <c r="AH15" s="2092" t="s">
        <v>268</v>
      </c>
      <c r="AI15" s="2093"/>
      <c r="AJ15" s="2093"/>
      <c r="AK15" s="2093"/>
      <c r="AL15" s="669"/>
      <c r="AM15" s="669"/>
    </row>
    <row r="16" spans="1:39" ht="50.25" customHeight="1">
      <c r="A16" s="1837"/>
      <c r="B16" s="1838"/>
      <c r="C16" s="1838"/>
      <c r="D16" s="1838"/>
      <c r="E16" s="1838"/>
      <c r="F16" s="1838"/>
      <c r="G16" s="1838"/>
      <c r="H16" s="1838"/>
      <c r="I16" s="1838"/>
      <c r="J16" s="2094" t="s">
        <v>365</v>
      </c>
      <c r="K16" s="2092"/>
      <c r="L16" s="2038"/>
      <c r="M16" s="2039"/>
      <c r="N16" s="2039"/>
      <c r="O16" s="2039"/>
      <c r="P16" s="2039"/>
      <c r="Q16" s="2039"/>
      <c r="R16" s="2039"/>
      <c r="S16" s="2039"/>
      <c r="T16" s="2039"/>
      <c r="U16" s="2039"/>
      <c r="V16" s="2039"/>
      <c r="W16" s="2039"/>
      <c r="X16" s="2039"/>
      <c r="Y16" s="2039"/>
      <c r="Z16" s="2039"/>
      <c r="AA16" s="2039"/>
      <c r="AB16" s="2039"/>
      <c r="AC16" s="2039"/>
      <c r="AD16" s="2039"/>
      <c r="AE16" s="2039"/>
      <c r="AF16" s="2039"/>
      <c r="AG16" s="2039"/>
      <c r="AH16" s="2039"/>
      <c r="AI16" s="2039"/>
      <c r="AJ16" s="2039"/>
      <c r="AK16" s="2040"/>
      <c r="AL16" s="669"/>
      <c r="AM16" s="669"/>
    </row>
    <row r="17" spans="1:44" ht="25.5" customHeight="1">
      <c r="A17" s="2112" t="s">
        <v>379</v>
      </c>
      <c r="B17" s="2113"/>
      <c r="C17" s="2113"/>
      <c r="D17" s="2113"/>
      <c r="E17" s="2113"/>
      <c r="F17" s="2113"/>
      <c r="G17" s="2113"/>
      <c r="H17" s="2113"/>
      <c r="I17" s="2113"/>
      <c r="J17" s="2113"/>
      <c r="K17" s="2113"/>
      <c r="L17" s="2113"/>
      <c r="M17" s="2113"/>
      <c r="N17" s="2113"/>
      <c r="O17" s="2113"/>
      <c r="P17" s="2113"/>
      <c r="Q17" s="2113"/>
      <c r="R17" s="2113"/>
      <c r="S17" s="2113"/>
      <c r="T17" s="2113"/>
      <c r="U17" s="2113"/>
      <c r="V17" s="2113"/>
      <c r="W17" s="2113"/>
      <c r="X17" s="2113"/>
      <c r="Y17" s="2113"/>
      <c r="Z17" s="2113"/>
      <c r="AA17" s="2113"/>
      <c r="AB17" s="2113"/>
      <c r="AC17" s="2114"/>
      <c r="AD17" s="1978" t="s">
        <v>958</v>
      </c>
      <c r="AE17" s="1688"/>
      <c r="AF17" s="1688"/>
      <c r="AG17" s="1688"/>
      <c r="AH17" s="1688"/>
      <c r="AI17" s="1688"/>
      <c r="AJ17" s="1688"/>
      <c r="AK17" s="1979"/>
      <c r="AL17" s="669"/>
      <c r="AM17" s="669"/>
    </row>
    <row r="18" spans="1:44" ht="15.75" customHeight="1">
      <c r="A18" s="670"/>
      <c r="B18" s="670"/>
      <c r="C18" s="670"/>
      <c r="D18" s="670"/>
      <c r="E18" s="670"/>
      <c r="F18" s="670"/>
      <c r="G18" s="670"/>
      <c r="H18" s="670"/>
      <c r="I18" s="670"/>
      <c r="J18" s="670"/>
      <c r="K18" s="670"/>
      <c r="L18" s="670"/>
      <c r="M18" s="670"/>
      <c r="N18" s="670"/>
      <c r="O18" s="670"/>
      <c r="P18" s="670"/>
      <c r="Q18" s="670"/>
      <c r="R18" s="670"/>
      <c r="S18" s="670"/>
      <c r="T18" s="670"/>
      <c r="U18" s="670"/>
      <c r="V18" s="670"/>
      <c r="W18" s="670"/>
      <c r="X18" s="670"/>
      <c r="Y18" s="670"/>
      <c r="Z18" s="670"/>
      <c r="AA18" s="671"/>
      <c r="AB18" s="671"/>
      <c r="AC18" s="671"/>
      <c r="AD18" s="671"/>
      <c r="AE18" s="671"/>
      <c r="AF18" s="671"/>
      <c r="AG18" s="671"/>
      <c r="AH18" s="671"/>
      <c r="AI18" s="671"/>
      <c r="AJ18" s="671"/>
      <c r="AK18" s="671"/>
      <c r="AL18" s="672"/>
      <c r="AM18" s="672"/>
      <c r="AN18" s="75"/>
      <c r="AO18" s="75"/>
      <c r="AP18" s="75"/>
      <c r="AQ18" s="75"/>
      <c r="AR18" s="75"/>
    </row>
    <row r="19" spans="1:44" ht="30" customHeight="1">
      <c r="A19" s="2071" t="s">
        <v>186</v>
      </c>
      <c r="B19" s="2065"/>
      <c r="C19" s="2065"/>
      <c r="D19" s="2065"/>
      <c r="E19" s="2072"/>
      <c r="F19" s="2074" t="s">
        <v>336</v>
      </c>
      <c r="G19" s="2075"/>
      <c r="H19" s="2075"/>
      <c r="I19" s="2076"/>
      <c r="J19" s="2068" t="s">
        <v>361</v>
      </c>
      <c r="K19" s="2070"/>
      <c r="L19" s="2038"/>
      <c r="M19" s="2039"/>
      <c r="N19" s="2039"/>
      <c r="O19" s="2039"/>
      <c r="P19" s="2039"/>
      <c r="Q19" s="2039"/>
      <c r="R19" s="2039"/>
      <c r="S19" s="2039"/>
      <c r="T19" s="2039"/>
      <c r="U19" s="2039"/>
      <c r="V19" s="2039"/>
      <c r="W19" s="2039"/>
      <c r="X19" s="2039"/>
      <c r="Y19" s="2039"/>
      <c r="Z19" s="2039"/>
      <c r="AA19" s="2039"/>
      <c r="AB19" s="2039"/>
      <c r="AC19" s="2039"/>
      <c r="AD19" s="2039"/>
      <c r="AE19" s="2039"/>
      <c r="AF19" s="2039"/>
      <c r="AG19" s="2039"/>
      <c r="AH19" s="2039"/>
      <c r="AI19" s="2039"/>
      <c r="AJ19" s="2039"/>
      <c r="AK19" s="2040"/>
      <c r="AL19" s="669"/>
      <c r="AM19" s="669"/>
    </row>
    <row r="20" spans="1:44" ht="30" customHeight="1">
      <c r="A20" s="2068" t="s">
        <v>246</v>
      </c>
      <c r="B20" s="2069"/>
      <c r="C20" s="2069"/>
      <c r="D20" s="2069"/>
      <c r="E20" s="2069"/>
      <c r="F20" s="2069"/>
      <c r="G20" s="2069"/>
      <c r="H20" s="2069"/>
      <c r="I20" s="2070"/>
      <c r="J20" s="2115"/>
      <c r="K20" s="2116"/>
      <c r="L20" s="2116"/>
      <c r="M20" s="2116"/>
      <c r="N20" s="2116"/>
      <c r="O20" s="2116"/>
      <c r="P20" s="2116"/>
      <c r="Q20" s="2116"/>
      <c r="R20" s="2116"/>
      <c r="S20" s="2116"/>
      <c r="T20" s="2082" t="s">
        <v>335</v>
      </c>
      <c r="U20" s="2083"/>
      <c r="V20" s="2083"/>
      <c r="W20" s="2083"/>
      <c r="X20" s="2083"/>
      <c r="Y20" s="2083"/>
      <c r="Z20" s="2083"/>
      <c r="AA20" s="2083"/>
      <c r="AB20" s="2084"/>
      <c r="AC20" s="2117"/>
      <c r="AD20" s="2117"/>
      <c r="AE20" s="2117"/>
      <c r="AF20" s="2117"/>
      <c r="AG20" s="2117"/>
      <c r="AH20" s="2117"/>
      <c r="AI20" s="2117"/>
      <c r="AJ20" s="2117"/>
      <c r="AK20" s="2118"/>
      <c r="AL20" s="669"/>
      <c r="AM20" s="669"/>
    </row>
    <row r="21" spans="1:44" ht="30" customHeight="1">
      <c r="A21" s="2068" t="s">
        <v>248</v>
      </c>
      <c r="B21" s="2069"/>
      <c r="C21" s="2069"/>
      <c r="D21" s="2069"/>
      <c r="E21" s="2069"/>
      <c r="F21" s="2069"/>
      <c r="G21" s="2069"/>
      <c r="H21" s="2069"/>
      <c r="I21" s="2070"/>
      <c r="J21" s="2115"/>
      <c r="K21" s="2116"/>
      <c r="L21" s="2116"/>
      <c r="M21" s="2116"/>
      <c r="N21" s="2116"/>
      <c r="O21" s="2116"/>
      <c r="P21" s="2116"/>
      <c r="Q21" s="2116"/>
      <c r="R21" s="2116"/>
      <c r="S21" s="2116"/>
      <c r="T21" s="2116"/>
      <c r="U21" s="2116"/>
      <c r="V21" s="2116"/>
      <c r="W21" s="2116"/>
      <c r="X21" s="2116"/>
      <c r="Y21" s="2116"/>
      <c r="Z21" s="2116"/>
      <c r="AA21" s="2116"/>
      <c r="AB21" s="2116"/>
      <c r="AC21" s="2116"/>
      <c r="AD21" s="2116"/>
      <c r="AE21" s="2116"/>
      <c r="AF21" s="2116"/>
      <c r="AG21" s="2116"/>
      <c r="AH21" s="2116"/>
      <c r="AI21" s="2116"/>
      <c r="AJ21" s="2116"/>
      <c r="AK21" s="2130"/>
      <c r="AL21" s="669"/>
      <c r="AM21" s="669"/>
    </row>
    <row r="22" spans="1:44" ht="30" customHeight="1">
      <c r="A22" s="2071" t="s">
        <v>249</v>
      </c>
      <c r="B22" s="2065"/>
      <c r="C22" s="2065"/>
      <c r="D22" s="2065"/>
      <c r="E22" s="2065"/>
      <c r="F22" s="2065"/>
      <c r="G22" s="2065"/>
      <c r="H22" s="2065"/>
      <c r="I22" s="2072"/>
      <c r="J22" s="2115"/>
      <c r="K22" s="2116"/>
      <c r="L22" s="2116"/>
      <c r="M22" s="2116"/>
      <c r="N22" s="2116"/>
      <c r="O22" s="2116"/>
      <c r="P22" s="2116"/>
      <c r="Q22" s="2116"/>
      <c r="R22" s="2116"/>
      <c r="S22" s="2116"/>
      <c r="T22" s="2082" t="s">
        <v>262</v>
      </c>
      <c r="U22" s="2083"/>
      <c r="V22" s="2083"/>
      <c r="W22" s="2083"/>
      <c r="X22" s="2083"/>
      <c r="Y22" s="2083"/>
      <c r="Z22" s="2083"/>
      <c r="AA22" s="2083"/>
      <c r="AB22" s="2084"/>
      <c r="AC22" s="2039"/>
      <c r="AD22" s="2039"/>
      <c r="AE22" s="2039"/>
      <c r="AF22" s="2039"/>
      <c r="AG22" s="2039"/>
      <c r="AH22" s="2039"/>
      <c r="AI22" s="2039"/>
      <c r="AJ22" s="2039"/>
      <c r="AK22" s="2040"/>
      <c r="AL22" s="669"/>
      <c r="AM22" s="669"/>
    </row>
    <row r="23" spans="1:44" ht="48.75" customHeight="1">
      <c r="A23" s="2127" t="s">
        <v>339</v>
      </c>
      <c r="B23" s="2128"/>
      <c r="C23" s="2128"/>
      <c r="D23" s="2128"/>
      <c r="E23" s="2128"/>
      <c r="F23" s="2128"/>
      <c r="G23" s="2128"/>
      <c r="H23" s="2128"/>
      <c r="I23" s="2129"/>
      <c r="J23" s="2131"/>
      <c r="K23" s="2132"/>
      <c r="L23" s="2132"/>
      <c r="M23" s="2132"/>
      <c r="N23" s="2132"/>
      <c r="O23" s="2132"/>
      <c r="P23" s="2132"/>
      <c r="Q23" s="2132"/>
      <c r="R23" s="2132"/>
      <c r="S23" s="2132"/>
      <c r="T23" s="2132"/>
      <c r="U23" s="2132"/>
      <c r="V23" s="2132"/>
      <c r="W23" s="2132"/>
      <c r="X23" s="2132"/>
      <c r="Y23" s="2132"/>
      <c r="Z23" s="2132"/>
      <c r="AA23" s="2132"/>
      <c r="AB23" s="2132"/>
      <c r="AC23" s="2132"/>
      <c r="AD23" s="2132"/>
      <c r="AE23" s="2132"/>
      <c r="AF23" s="2132"/>
      <c r="AG23" s="2132"/>
      <c r="AH23" s="2132"/>
      <c r="AI23" s="2132"/>
      <c r="AJ23" s="2132"/>
      <c r="AK23" s="2133"/>
    </row>
    <row r="24" spans="1:44" ht="25" customHeight="1">
      <c r="A24" s="2124" t="s">
        <v>338</v>
      </c>
      <c r="B24" s="2125"/>
      <c r="C24" s="2125"/>
      <c r="D24" s="2125"/>
      <c r="E24" s="2125"/>
      <c r="F24" s="2125"/>
      <c r="G24" s="2125"/>
      <c r="H24" s="2125"/>
      <c r="I24" s="2126"/>
      <c r="J24" s="2054" t="s">
        <v>20</v>
      </c>
      <c r="K24" s="2055"/>
      <c r="L24" s="2055"/>
      <c r="M24" s="2029"/>
      <c r="N24" s="2029"/>
      <c r="O24" s="2030" t="s">
        <v>252</v>
      </c>
      <c r="P24" s="2030"/>
      <c r="Q24" s="2029"/>
      <c r="R24" s="2029"/>
      <c r="S24" s="2031" t="s">
        <v>253</v>
      </c>
      <c r="T24" s="2031"/>
      <c r="U24" s="2108"/>
      <c r="V24" s="2108"/>
      <c r="W24" s="2108"/>
      <c r="X24" s="2108"/>
      <c r="Y24" s="2108"/>
      <c r="Z24" s="2108"/>
      <c r="AA24" s="2108"/>
      <c r="AB24" s="2108"/>
      <c r="AC24" s="2108"/>
      <c r="AD24" s="2108"/>
      <c r="AE24" s="2108"/>
      <c r="AF24" s="2108"/>
      <c r="AG24" s="2108"/>
      <c r="AH24" s="2108"/>
      <c r="AI24" s="2108"/>
      <c r="AJ24" s="2108"/>
      <c r="AK24" s="2134"/>
    </row>
    <row r="25" spans="1:44" ht="25" customHeight="1">
      <c r="A25" s="2123" t="s">
        <v>337</v>
      </c>
      <c r="B25" s="2042"/>
      <c r="C25" s="2042"/>
      <c r="D25" s="2042"/>
      <c r="E25" s="2042"/>
      <c r="F25" s="2042"/>
      <c r="G25" s="2042"/>
      <c r="H25" s="2042"/>
      <c r="I25" s="2043"/>
      <c r="J25" s="2054" t="s">
        <v>20</v>
      </c>
      <c r="K25" s="2055"/>
      <c r="L25" s="2055"/>
      <c r="M25" s="2029"/>
      <c r="N25" s="2029"/>
      <c r="O25" s="2030" t="s">
        <v>252</v>
      </c>
      <c r="P25" s="2030"/>
      <c r="Q25" s="2029"/>
      <c r="R25" s="2029"/>
      <c r="S25" s="2031" t="s">
        <v>253</v>
      </c>
      <c r="T25" s="2031"/>
      <c r="U25" s="2030" t="s">
        <v>265</v>
      </c>
      <c r="V25" s="2030"/>
      <c r="W25" s="2030"/>
      <c r="X25" s="2030"/>
      <c r="Y25" s="2108" t="s">
        <v>327</v>
      </c>
      <c r="Z25" s="2108"/>
      <c r="AA25" s="2029"/>
      <c r="AB25" s="2029"/>
      <c r="AC25" s="2030" t="s">
        <v>252</v>
      </c>
      <c r="AD25" s="2030"/>
      <c r="AE25" s="2029"/>
      <c r="AF25" s="2029"/>
      <c r="AG25" s="2031" t="s">
        <v>253</v>
      </c>
      <c r="AH25" s="2031"/>
      <c r="AI25" s="2031"/>
      <c r="AJ25" s="2031"/>
      <c r="AK25" s="2032"/>
    </row>
    <row r="26" spans="1:44" ht="25" customHeight="1">
      <c r="A26" s="2044"/>
      <c r="B26" s="2045"/>
      <c r="C26" s="2045"/>
      <c r="D26" s="2045"/>
      <c r="E26" s="2045"/>
      <c r="F26" s="2045"/>
      <c r="G26" s="2045"/>
      <c r="H26" s="2045"/>
      <c r="I26" s="2046"/>
      <c r="J26" s="2054" t="s">
        <v>702</v>
      </c>
      <c r="K26" s="2055"/>
      <c r="L26" s="2055"/>
      <c r="M26" s="2056"/>
      <c r="N26" s="2056"/>
      <c r="O26" s="2108" t="s">
        <v>703</v>
      </c>
      <c r="P26" s="2108"/>
      <c r="Q26" s="2108"/>
      <c r="R26" s="2108"/>
      <c r="S26" s="2122"/>
      <c r="T26" s="2122"/>
      <c r="U26" s="2108" t="s">
        <v>23</v>
      </c>
      <c r="V26" s="2108"/>
      <c r="W26" s="2108"/>
      <c r="X26" s="2108"/>
      <c r="Y26" s="2030"/>
      <c r="Z26" s="2030"/>
      <c r="AA26" s="2030"/>
      <c r="AB26" s="2030"/>
      <c r="AC26" s="2030"/>
      <c r="AD26" s="2030"/>
      <c r="AE26" s="2030"/>
      <c r="AF26" s="2030"/>
      <c r="AG26" s="2030"/>
      <c r="AH26" s="2030"/>
      <c r="AI26" s="2030"/>
      <c r="AJ26" s="2030"/>
      <c r="AK26" s="2037"/>
    </row>
    <row r="27" spans="1:44" ht="30" customHeight="1">
      <c r="A27" s="2036" t="s">
        <v>328</v>
      </c>
      <c r="B27" s="2030"/>
      <c r="C27" s="2030"/>
      <c r="D27" s="2030"/>
      <c r="E27" s="2030"/>
      <c r="F27" s="2030"/>
      <c r="G27" s="2030"/>
      <c r="H27" s="2030"/>
      <c r="I27" s="2037"/>
      <c r="J27" s="2033"/>
      <c r="K27" s="2033"/>
      <c r="L27" s="2033"/>
      <c r="M27" s="2033"/>
      <c r="N27" s="2033"/>
      <c r="O27" s="2033"/>
      <c r="P27" s="2033"/>
      <c r="Q27" s="2033"/>
      <c r="R27" s="2033"/>
      <c r="S27" s="2033"/>
      <c r="T27" s="2033"/>
      <c r="U27" s="2033"/>
      <c r="V27" s="2033"/>
      <c r="W27" s="2033"/>
      <c r="X27" s="2033"/>
      <c r="Y27" s="2034" t="s">
        <v>266</v>
      </c>
      <c r="Z27" s="2034"/>
      <c r="AA27" s="2034"/>
      <c r="AB27" s="2034"/>
      <c r="AC27" s="2034"/>
      <c r="AD27" s="2034"/>
      <c r="AE27" s="2034"/>
      <c r="AF27" s="2034"/>
      <c r="AG27" s="2034"/>
      <c r="AH27" s="2034"/>
      <c r="AI27" s="2034"/>
      <c r="AJ27" s="2034"/>
      <c r="AK27" s="2035"/>
    </row>
    <row r="28" spans="1:44" ht="50.25" customHeight="1">
      <c r="A28" s="2036" t="s">
        <v>340</v>
      </c>
      <c r="B28" s="2030"/>
      <c r="C28" s="2030"/>
      <c r="D28" s="2030"/>
      <c r="E28" s="2030"/>
      <c r="F28" s="2030"/>
      <c r="G28" s="2030"/>
      <c r="H28" s="2030"/>
      <c r="I28" s="2037"/>
      <c r="J28" s="2038"/>
      <c r="K28" s="2039"/>
      <c r="L28" s="2039"/>
      <c r="M28" s="2039"/>
      <c r="N28" s="2039"/>
      <c r="O28" s="2039"/>
      <c r="P28" s="2039"/>
      <c r="Q28" s="2039"/>
      <c r="R28" s="2039"/>
      <c r="S28" s="2039"/>
      <c r="T28" s="2039"/>
      <c r="U28" s="2039"/>
      <c r="V28" s="2039"/>
      <c r="W28" s="2039"/>
      <c r="X28" s="2039"/>
      <c r="Y28" s="2039"/>
      <c r="Z28" s="2039"/>
      <c r="AA28" s="2039"/>
      <c r="AB28" s="2039"/>
      <c r="AC28" s="2039"/>
      <c r="AD28" s="2039"/>
      <c r="AE28" s="2039"/>
      <c r="AF28" s="2039"/>
      <c r="AG28" s="2039"/>
      <c r="AH28" s="2039"/>
      <c r="AI28" s="2039"/>
      <c r="AJ28" s="2039"/>
      <c r="AK28" s="2040"/>
    </row>
    <row r="29" spans="1:44" ht="50.25" customHeight="1">
      <c r="A29" s="2036" t="s">
        <v>283</v>
      </c>
      <c r="B29" s="2030"/>
      <c r="C29" s="2030"/>
      <c r="D29" s="2030"/>
      <c r="E29" s="2030"/>
      <c r="F29" s="2030"/>
      <c r="G29" s="2030"/>
      <c r="H29" s="2030"/>
      <c r="I29" s="2037"/>
      <c r="J29" s="2038"/>
      <c r="K29" s="2039"/>
      <c r="L29" s="2039"/>
      <c r="M29" s="2039"/>
      <c r="N29" s="2039"/>
      <c r="O29" s="2039"/>
      <c r="P29" s="2039"/>
      <c r="Q29" s="2039"/>
      <c r="R29" s="2039"/>
      <c r="S29" s="2039"/>
      <c r="T29" s="2039"/>
      <c r="U29" s="2039"/>
      <c r="V29" s="2039"/>
      <c r="W29" s="2039"/>
      <c r="X29" s="2039"/>
      <c r="Y29" s="2039"/>
      <c r="Z29" s="2039"/>
      <c r="AA29" s="2039"/>
      <c r="AB29" s="2039"/>
      <c r="AC29" s="2039"/>
      <c r="AD29" s="2039"/>
      <c r="AE29" s="2039"/>
      <c r="AF29" s="2039"/>
      <c r="AG29" s="2039"/>
      <c r="AH29" s="2039"/>
      <c r="AI29" s="2039"/>
      <c r="AJ29" s="2039"/>
      <c r="AK29" s="2040"/>
    </row>
    <row r="30" spans="1:44" ht="30" customHeight="1">
      <c r="A30" s="2041" t="s">
        <v>771</v>
      </c>
      <c r="B30" s="2042"/>
      <c r="C30" s="2042"/>
      <c r="D30" s="2042"/>
      <c r="E30" s="2042"/>
      <c r="F30" s="2042"/>
      <c r="G30" s="2042"/>
      <c r="H30" s="2042"/>
      <c r="I30" s="2043"/>
      <c r="J30" s="2053" t="s">
        <v>362</v>
      </c>
      <c r="K30" s="2050"/>
      <c r="L30" s="2047"/>
      <c r="M30" s="2048"/>
      <c r="N30" s="2048"/>
      <c r="O30" s="2049"/>
      <c r="P30" s="2050" t="s">
        <v>268</v>
      </c>
      <c r="Q30" s="2051"/>
      <c r="R30" s="2051"/>
      <c r="S30" s="2051"/>
      <c r="T30" s="684" t="s">
        <v>363</v>
      </c>
      <c r="U30" s="684"/>
      <c r="V30" s="684"/>
      <c r="W30" s="684"/>
      <c r="X30" s="684"/>
      <c r="Y30" s="684"/>
      <c r="Z30" s="684"/>
      <c r="AA30" s="684"/>
      <c r="AB30" s="684"/>
      <c r="AC30" s="2052"/>
      <c r="AD30" s="2052"/>
      <c r="AE30" s="2052"/>
      <c r="AF30" s="2052"/>
      <c r="AG30" s="2052"/>
      <c r="AH30" s="2050" t="s">
        <v>268</v>
      </c>
      <c r="AI30" s="2051"/>
      <c r="AJ30" s="2051"/>
      <c r="AK30" s="2051"/>
    </row>
    <row r="31" spans="1:44" ht="50.25" customHeight="1">
      <c r="A31" s="2044"/>
      <c r="B31" s="2045"/>
      <c r="C31" s="2045"/>
      <c r="D31" s="2045"/>
      <c r="E31" s="2045"/>
      <c r="F31" s="2045"/>
      <c r="G31" s="2045"/>
      <c r="H31" s="2045"/>
      <c r="I31" s="2046"/>
      <c r="J31" s="2053" t="s">
        <v>365</v>
      </c>
      <c r="K31" s="2050"/>
      <c r="L31" s="2038"/>
      <c r="M31" s="2039"/>
      <c r="N31" s="2039"/>
      <c r="O31" s="2039"/>
      <c r="P31" s="2039"/>
      <c r="Q31" s="2039"/>
      <c r="R31" s="2039"/>
      <c r="S31" s="2039"/>
      <c r="T31" s="2039"/>
      <c r="U31" s="2039"/>
      <c r="V31" s="2039"/>
      <c r="W31" s="2039"/>
      <c r="X31" s="2039"/>
      <c r="Y31" s="2039"/>
      <c r="Z31" s="2039"/>
      <c r="AA31" s="2039"/>
      <c r="AB31" s="2039"/>
      <c r="AC31" s="2039"/>
      <c r="AD31" s="2039"/>
      <c r="AE31" s="2039"/>
      <c r="AF31" s="2039"/>
      <c r="AG31" s="2039"/>
      <c r="AH31" s="2039"/>
      <c r="AI31" s="2039"/>
      <c r="AJ31" s="2039"/>
      <c r="AK31" s="2040"/>
    </row>
    <row r="32" spans="1:44" ht="25.5" customHeight="1">
      <c r="A32" s="2023" t="s">
        <v>379</v>
      </c>
      <c r="B32" s="2024"/>
      <c r="C32" s="2024"/>
      <c r="D32" s="2024"/>
      <c r="E32" s="2024"/>
      <c r="F32" s="2024"/>
      <c r="G32" s="2024"/>
      <c r="H32" s="2024"/>
      <c r="I32" s="2024"/>
      <c r="J32" s="2024"/>
      <c r="K32" s="2024"/>
      <c r="L32" s="2024"/>
      <c r="M32" s="2024"/>
      <c r="N32" s="2024"/>
      <c r="O32" s="2024"/>
      <c r="P32" s="2024"/>
      <c r="Q32" s="2024"/>
      <c r="R32" s="2024"/>
      <c r="S32" s="2024"/>
      <c r="T32" s="2024"/>
      <c r="U32" s="2024"/>
      <c r="V32" s="2024"/>
      <c r="W32" s="2024"/>
      <c r="X32" s="2024"/>
      <c r="Y32" s="2024"/>
      <c r="Z32" s="2024"/>
      <c r="AA32" s="2024"/>
      <c r="AB32" s="2024"/>
      <c r="AC32" s="2025"/>
      <c r="AD32" s="2026" t="s">
        <v>119</v>
      </c>
      <c r="AE32" s="2027"/>
      <c r="AF32" s="2027"/>
      <c r="AG32" s="2027"/>
      <c r="AH32" s="2027"/>
      <c r="AI32" s="2027"/>
      <c r="AJ32" s="2027"/>
      <c r="AK32" s="2028"/>
    </row>
  </sheetData>
  <sheetProtection algorithmName="SHA-512" hashValue="MVm161ROUsgARFK5dgUenc3LV1sR01/8G9hjpBbtzTKoMS2eCEDAWfM9cc/oEGKrhd3sH1vhmWCWNnqlcyWLSQ==" saltValue="bQrsYHGNgbnW46A8Xo94jA==" spinCount="100000" sheet="1" objects="1" scenarios="1" selectLockedCells="1" selectUnlockedCells="1"/>
  <mergeCells count="119">
    <mergeCell ref="O26:R26"/>
    <mergeCell ref="S26:T26"/>
    <mergeCell ref="U26:X26"/>
    <mergeCell ref="Y26:AK26"/>
    <mergeCell ref="A25:I26"/>
    <mergeCell ref="A24:I24"/>
    <mergeCell ref="A23:I23"/>
    <mergeCell ref="A21:I21"/>
    <mergeCell ref="A22:I22"/>
    <mergeCell ref="J21:AK21"/>
    <mergeCell ref="J22:S22"/>
    <mergeCell ref="T22:AB22"/>
    <mergeCell ref="AC22:AK22"/>
    <mergeCell ref="J23:AK23"/>
    <mergeCell ref="J24:L24"/>
    <mergeCell ref="M24:N24"/>
    <mergeCell ref="O24:P24"/>
    <mergeCell ref="Q24:R24"/>
    <mergeCell ref="S24:T24"/>
    <mergeCell ref="U24:AK24"/>
    <mergeCell ref="J25:L25"/>
    <mergeCell ref="M25:N25"/>
    <mergeCell ref="O25:P25"/>
    <mergeCell ref="Q25:R25"/>
    <mergeCell ref="S25:T25"/>
    <mergeCell ref="U25:X25"/>
    <mergeCell ref="Y25:Z25"/>
    <mergeCell ref="A8:I8"/>
    <mergeCell ref="A20:I20"/>
    <mergeCell ref="A17:AC17"/>
    <mergeCell ref="AD17:AK17"/>
    <mergeCell ref="A19:E19"/>
    <mergeCell ref="F19:I19"/>
    <mergeCell ref="J19:K19"/>
    <mergeCell ref="L19:AK19"/>
    <mergeCell ref="J20:S20"/>
    <mergeCell ref="T20:AB20"/>
    <mergeCell ref="AC20:AK20"/>
    <mergeCell ref="Y12:AK12"/>
    <mergeCell ref="A13:I13"/>
    <mergeCell ref="J13:AK13"/>
    <mergeCell ref="J15:K15"/>
    <mergeCell ref="A14:I14"/>
    <mergeCell ref="J14:AK14"/>
    <mergeCell ref="A15:I16"/>
    <mergeCell ref="L15:O15"/>
    <mergeCell ref="P15:S15"/>
    <mergeCell ref="T15:AB15"/>
    <mergeCell ref="AC15:AG15"/>
    <mergeCell ref="AH15:AK15"/>
    <mergeCell ref="J16:K16"/>
    <mergeCell ref="A9:I9"/>
    <mergeCell ref="J9:L9"/>
    <mergeCell ref="M9:N9"/>
    <mergeCell ref="O9:P9"/>
    <mergeCell ref="Q9:R9"/>
    <mergeCell ref="S9:T9"/>
    <mergeCell ref="J12:X12"/>
    <mergeCell ref="J11:L11"/>
    <mergeCell ref="M11:N11"/>
    <mergeCell ref="S11:T11"/>
    <mergeCell ref="U11:X11"/>
    <mergeCell ref="A10:I11"/>
    <mergeCell ref="O11:R11"/>
    <mergeCell ref="Y11:AK11"/>
    <mergeCell ref="L16:AK16"/>
    <mergeCell ref="A12:I12"/>
    <mergeCell ref="A6:I6"/>
    <mergeCell ref="A7:I7"/>
    <mergeCell ref="A5:I5"/>
    <mergeCell ref="A3:AK3"/>
    <mergeCell ref="A4:E4"/>
    <mergeCell ref="F4:I4"/>
    <mergeCell ref="J4:K4"/>
    <mergeCell ref="L4:AK4"/>
    <mergeCell ref="J5:S5"/>
    <mergeCell ref="T5:AB5"/>
    <mergeCell ref="AC5:AK5"/>
    <mergeCell ref="J6:AK6"/>
    <mergeCell ref="J7:S7"/>
    <mergeCell ref="T7:AB7"/>
    <mergeCell ref="AC7:AK7"/>
    <mergeCell ref="J8:AK8"/>
    <mergeCell ref="U9:AK9"/>
    <mergeCell ref="J10:L10"/>
    <mergeCell ref="M10:N10"/>
    <mergeCell ref="O10:P10"/>
    <mergeCell ref="Q10:R10"/>
    <mergeCell ref="S10:T10"/>
    <mergeCell ref="U10:X10"/>
    <mergeCell ref="Y10:Z10"/>
    <mergeCell ref="AA10:AB10"/>
    <mergeCell ref="AC10:AD10"/>
    <mergeCell ref="AE10:AF10"/>
    <mergeCell ref="AG10:AK10"/>
    <mergeCell ref="A32:AC32"/>
    <mergeCell ref="AD32:AK32"/>
    <mergeCell ref="AA25:AB25"/>
    <mergeCell ref="AC25:AD25"/>
    <mergeCell ref="AE25:AF25"/>
    <mergeCell ref="AG25:AK25"/>
    <mergeCell ref="J27:X27"/>
    <mergeCell ref="Y27:AK27"/>
    <mergeCell ref="A29:I29"/>
    <mergeCell ref="J29:AK29"/>
    <mergeCell ref="A30:I31"/>
    <mergeCell ref="L30:O30"/>
    <mergeCell ref="P30:S30"/>
    <mergeCell ref="T30:AB30"/>
    <mergeCell ref="AC30:AG30"/>
    <mergeCell ref="AH30:AK30"/>
    <mergeCell ref="J31:K31"/>
    <mergeCell ref="L31:AK31"/>
    <mergeCell ref="A28:I28"/>
    <mergeCell ref="J28:AK28"/>
    <mergeCell ref="J30:K30"/>
    <mergeCell ref="A27:I27"/>
    <mergeCell ref="J26:L26"/>
    <mergeCell ref="M26:N26"/>
  </mergeCells>
  <phoneticPr fontId="2"/>
  <conditionalFormatting sqref="AD17:AK17">
    <cfRule type="expression" dxfId="7" priority="1">
      <formula>$AD$17&lt;&gt;"選択してください"</formula>
    </cfRule>
  </conditionalFormatting>
  <conditionalFormatting sqref="AD32:AK32">
    <cfRule type="expression" dxfId="6" priority="2">
      <formula>$AD$17&lt;&gt;"選択してください"</formula>
    </cfRule>
  </conditionalFormatting>
  <dataValidations count="8">
    <dataValidation imeMode="halfAlpha" allowBlank="1" showInputMessage="1" showErrorMessage="1" prompt="　前ページの当該費目番号の税込金額を入力してください" sqref="J27:X27 J12:X12" xr:uid="{00000000-0002-0000-2100-000000000000}"/>
    <dataValidation imeMode="halfAlpha" allowBlank="1" showInputMessage="1" showErrorMessage="1" sqref="AC5 AC20" xr:uid="{5D14C8D1-7A22-4E08-B5DF-1A69DE749214}"/>
    <dataValidation allowBlank="1" showErrorMessage="1" promptTitle="番号を記入してください" prompt="前ページの資金支出明細番号と対応させて記入してください_x000a_" sqref="F4:I4 F19:I19" xr:uid="{E3309029-DFB3-4935-8724-760DAD2A800D}"/>
    <dataValidation allowBlank="1" showErrorMessage="1" prompt="_x000a_" sqref="AH30:AK30 L31:AK31 J30:K31 AH15:AK15 L16:AK16 J15:K16" xr:uid="{00000000-0002-0000-2100-000003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32:AK32 AD17:AK17" xr:uid="{00000000-0002-0000-2100-000004000000}">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Q24:R25 AE25:AF25 Q9:R10 AE10:AF10" xr:uid="{00000000-0002-0000-2100-000005000000}"/>
    <dataValidation allowBlank="1" showInputMessage="1" showErrorMessage="1" promptTitle="工事内容" prompt="工事の具体的な内容を記載してください" sqref="J28:AK28 J13:AK13" xr:uid="{00000000-0002-0000-2100-000006000000}"/>
    <dataValidation allowBlank="1" showInputMessage="1" showErrorMessage="1" prompt="　工事発注先の選定理由を具体的に記入してください_x000a_" sqref="J29:AK29 J14:AK14" xr:uid="{00000000-0002-0000-2100-000007000000}"/>
  </dataValidations>
  <printOptions horizontalCentered="1" verticalCentered="1"/>
  <pageMargins left="0.23622047244094491" right="0.23622047244094491" top="0.74803149606299213" bottom="0.74803149606299213" header="0.31496062992125984" footer="0.31496062992125984"/>
  <pageSetup paperSize="8" scale="99" orientation="portrait" r:id="rId1"/>
  <headerFooter>
    <oddFooter>&amp;A</oddFooter>
  </headerFooter>
  <colBreaks count="1" manualBreakCount="1">
    <brk id="37"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pageSetUpPr fitToPage="1"/>
  </sheetPr>
  <dimension ref="A1:AR15"/>
  <sheetViews>
    <sheetView showGridLines="0" view="pageBreakPreview" zoomScale="80" zoomScaleNormal="100" zoomScaleSheetLayoutView="80" workbookViewId="0">
      <selection activeCell="BK20" sqref="A1:XFD1048576"/>
    </sheetView>
  </sheetViews>
  <sheetFormatPr defaultColWidth="1.9140625" defaultRowHeight="14.25" customHeight="1"/>
  <cols>
    <col min="1" max="1" width="6.33203125" style="63" customWidth="1"/>
    <col min="2" max="2" width="21.08203125" style="63" customWidth="1"/>
    <col min="3" max="3" width="9.83203125" style="63" customWidth="1"/>
    <col min="4" max="4" width="7.6640625" style="63" customWidth="1"/>
    <col min="5" max="5" width="10.4140625" style="63" customWidth="1"/>
    <col min="6" max="7" width="10.5" style="63" customWidth="1"/>
    <col min="8" max="8" width="16.4140625" style="63" customWidth="1"/>
    <col min="9" max="9" width="1.9140625" style="297" customWidth="1"/>
    <col min="10" max="11" width="1.9140625" style="63" customWidth="1"/>
    <col min="12" max="12" width="10.33203125" style="63" customWidth="1"/>
    <col min="13" max="13" width="8.6640625" style="63" customWidth="1"/>
    <col min="14" max="14" width="5.75" style="63" customWidth="1"/>
    <col min="15" max="211" width="1.9140625" style="63" customWidth="1"/>
    <col min="212" max="16384" width="1.9140625" style="63"/>
  </cols>
  <sheetData>
    <row r="1" spans="1:44" s="240" customFormat="1" ht="14">
      <c r="A1" s="270"/>
      <c r="B1" s="235"/>
      <c r="C1" s="235"/>
      <c r="D1" s="235"/>
      <c r="E1" s="235"/>
      <c r="F1" s="235"/>
      <c r="G1" s="235"/>
      <c r="H1" s="231" t="s">
        <v>649</v>
      </c>
      <c r="I1" s="235"/>
      <c r="J1" s="271"/>
      <c r="L1" s="272"/>
    </row>
    <row r="2" spans="1:44" s="241" customFormat="1" ht="25.5" customHeight="1">
      <c r="A2" s="234" t="s">
        <v>683</v>
      </c>
      <c r="J2" s="410"/>
      <c r="K2" s="43"/>
      <c r="L2" s="411"/>
    </row>
    <row r="3" spans="1:44" ht="15" customHeight="1">
      <c r="A3" s="1605" t="s">
        <v>684</v>
      </c>
      <c r="B3" s="1605"/>
      <c r="C3" s="1605"/>
      <c r="D3" s="1605"/>
      <c r="E3" s="1605"/>
      <c r="F3" s="1605"/>
      <c r="G3" s="1605"/>
      <c r="H3" s="1605"/>
      <c r="L3" s="452"/>
    </row>
    <row r="4" spans="1:44" ht="15" customHeight="1">
      <c r="A4" s="2135" t="s">
        <v>685</v>
      </c>
      <c r="B4" s="2135"/>
      <c r="C4" s="2135"/>
      <c r="D4" s="2135"/>
      <c r="E4" s="2135"/>
      <c r="F4" s="2135"/>
      <c r="G4" s="2135"/>
      <c r="H4" s="2135"/>
      <c r="L4" s="452"/>
    </row>
    <row r="5" spans="1:44" ht="15" customHeight="1">
      <c r="A5" s="412"/>
      <c r="B5" s="452"/>
      <c r="C5" s="452"/>
      <c r="D5" s="452"/>
      <c r="E5" s="452"/>
      <c r="F5" s="452"/>
      <c r="G5" s="452"/>
      <c r="H5" s="298" t="s">
        <v>214</v>
      </c>
      <c r="I5" s="299"/>
      <c r="J5" s="453"/>
      <c r="L5" s="459"/>
    </row>
    <row r="6" spans="1:44" ht="48">
      <c r="A6" s="274" t="s">
        <v>215</v>
      </c>
      <c r="B6" s="458" t="s">
        <v>686</v>
      </c>
      <c r="C6" s="458" t="s">
        <v>687</v>
      </c>
      <c r="D6" s="300" t="s">
        <v>688</v>
      </c>
      <c r="E6" s="301" t="s">
        <v>341</v>
      </c>
      <c r="F6" s="458" t="s">
        <v>260</v>
      </c>
      <c r="G6" s="458" t="s">
        <v>559</v>
      </c>
      <c r="H6" s="277" t="s">
        <v>342</v>
      </c>
      <c r="I6" s="302" t="s">
        <v>236</v>
      </c>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row>
    <row r="7" spans="1:44" ht="35" customHeight="1">
      <c r="A7" s="304" t="s">
        <v>689</v>
      </c>
      <c r="B7" s="588" t="s">
        <v>1045</v>
      </c>
      <c r="C7" s="603">
        <v>150000</v>
      </c>
      <c r="D7" s="673">
        <v>1</v>
      </c>
      <c r="E7" s="674">
        <v>1</v>
      </c>
      <c r="F7" s="306">
        <v>150000</v>
      </c>
      <c r="G7" s="306">
        <v>165000</v>
      </c>
      <c r="H7" s="599" t="s">
        <v>1046</v>
      </c>
      <c r="I7" s="307" t="str">
        <f>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f>
        <v/>
      </c>
    </row>
    <row r="8" spans="1:44" ht="35" customHeight="1">
      <c r="A8" s="429"/>
      <c r="B8" s="310"/>
      <c r="C8" s="310"/>
      <c r="D8" s="311"/>
      <c r="E8" s="312" t="s">
        <v>561</v>
      </c>
      <c r="F8" s="313">
        <f>SUBTOTAL(109,委託163[助成対象経費
（税抜）
(A)×(B）])</f>
        <v>150000</v>
      </c>
      <c r="G8" s="314">
        <f>SUBTOTAL(109,委託163[助成事業に
要する経費
（税込）])</f>
        <v>165000</v>
      </c>
      <c r="H8" s="315"/>
      <c r="I8" s="316"/>
    </row>
    <row r="9" spans="1:44" ht="13">
      <c r="K9" s="317"/>
      <c r="L9" s="317"/>
      <c r="M9" s="317"/>
    </row>
    <row r="10" spans="1:44" ht="13"/>
    <row r="11" spans="1:44" ht="13"/>
    <row r="12" spans="1:44" ht="13"/>
    <row r="13" spans="1:44" ht="13"/>
    <row r="14" spans="1:44" ht="13"/>
    <row r="15" spans="1:44" ht="13"/>
  </sheetData>
  <sheetProtection algorithmName="SHA-512" hashValue="7EbXjuZjnJM86WdwGj26toELsa47cbmpFF/+NbpQqfsTkHAnobnNibcGSqXSnRcVvpTzwUkeklcsXtiUbNbarw==" saltValue="Ns8byKSCYzos1TDq0WDlXg==" spinCount="100000" sheet="1" objects="1" scenarios="1" selectLockedCells="1" selectUnlockedCells="1"/>
  <mergeCells count="2">
    <mergeCell ref="A3:H3"/>
    <mergeCell ref="A4:H4"/>
  </mergeCells>
  <phoneticPr fontId="2"/>
  <conditionalFormatting sqref="B7:E7">
    <cfRule type="expression" dxfId="5" priority="2">
      <formula>AND(OR($B7&lt;&gt;"",$C7&lt;&gt;"",$D7&lt;&gt;"",$E7&lt;&gt;"",$H7&lt;&gt;""),B7="")</formula>
    </cfRule>
  </conditionalFormatting>
  <conditionalFormatting sqref="H7">
    <cfRule type="expression" dxfId="4" priority="1">
      <formula>AND(OR($B7&lt;&gt;"",$C7&lt;&gt;"",$D7&lt;&gt;"",$E7&lt;&gt;"",$H7&lt;&gt;""),H7="")</formula>
    </cfRule>
  </conditionalFormatting>
  <dataValidations count="5">
    <dataValidation type="custom" allowBlank="1" showInputMessage="1" showErrorMessage="1" prompt="自動計算されます。" sqref="F7:G7" xr:uid="{F4A322B9-0943-4C64-832C-6B11A17F46B9}">
      <formula1>ISERROR(FIND(CHAR(10),F7))</formula1>
    </dataValidation>
    <dataValidation imeMode="disabled" allowBlank="1" showInputMessage="1" showErrorMessage="1" prompt="工事期間の範囲内かつ、２ヵ月以内に設定してください。" sqref="E7" xr:uid="{45CDA0D9-B5A4-42BB-9354-7433815BF884}"/>
    <dataValidation allowBlank="1" showInputMessage="1" showErrorMessage="1" prompt="未定等不明確の場合は、 申請時点の候補先を記入してください。「未定、検討中」等の記入はできません。_x000a_" sqref="H7" xr:uid="{A48B4192-CB3A-4D80-8049-BF4EB8C4885D}"/>
    <dataValidation imeMode="halfAlpha" allowBlank="1" showInputMessage="1" showErrorMessage="1" sqref="C7" xr:uid="{FA4315BB-4BFF-4EA0-B841-F8E796473EEE}"/>
    <dataValidation type="custom" allowBlank="1" showInputMessage="1" showErrorMessage="1" sqref="I7" xr:uid="{00000000-0002-0000-2200-000004000000}">
      <formula1>ISERROR(FIND(CHAR(10),I7))</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pageSetUpPr fitToPage="1"/>
  </sheetPr>
  <dimension ref="A1:AR30"/>
  <sheetViews>
    <sheetView showGridLines="0" view="pageBreakPreview" zoomScale="80" zoomScaleNormal="100" zoomScaleSheetLayoutView="80" workbookViewId="0">
      <selection activeCell="BK20" sqref="A1:XFD1048576"/>
    </sheetView>
  </sheetViews>
  <sheetFormatPr defaultColWidth="1.9140625" defaultRowHeight="14.25" customHeight="1"/>
  <cols>
    <col min="1" max="1" width="6.33203125" style="63" customWidth="1"/>
    <col min="2" max="2" width="21.08203125" style="63" customWidth="1"/>
    <col min="3" max="3" width="9.83203125" style="63" customWidth="1"/>
    <col min="4" max="4" width="5.25" style="63" customWidth="1"/>
    <col min="5" max="5" width="10.58203125" style="63" customWidth="1"/>
    <col min="6" max="7" width="10.5" style="63" customWidth="1"/>
    <col min="8" max="8" width="15" style="63" customWidth="1"/>
    <col min="9" max="9" width="1.9140625" style="297" customWidth="1"/>
    <col min="10" max="11" width="1.9140625" style="63" customWidth="1"/>
    <col min="12" max="12" width="10.33203125" style="63" customWidth="1"/>
    <col min="13" max="13" width="8.6640625" style="63" customWidth="1"/>
    <col min="14" max="14" width="5.75" style="63" customWidth="1"/>
    <col min="15" max="211" width="1.9140625" style="63" customWidth="1"/>
    <col min="212" max="16384" width="1.9140625" style="63"/>
  </cols>
  <sheetData>
    <row r="1" spans="1:44" s="240" customFormat="1" ht="16.5">
      <c r="A1" s="270"/>
      <c r="B1" s="235"/>
      <c r="C1" s="235"/>
      <c r="D1" s="235"/>
      <c r="E1" s="235"/>
      <c r="F1" s="235"/>
      <c r="G1" s="235"/>
      <c r="H1" s="231" t="s">
        <v>649</v>
      </c>
      <c r="I1" s="295"/>
      <c r="J1" s="296"/>
      <c r="K1" s="296"/>
      <c r="L1" s="235"/>
      <c r="M1" s="235"/>
      <c r="N1" s="235"/>
      <c r="O1" s="235"/>
      <c r="P1" s="235"/>
      <c r="Q1" s="235"/>
      <c r="R1" s="235"/>
      <c r="S1" s="235"/>
      <c r="T1" s="245"/>
      <c r="U1" s="245"/>
      <c r="V1" s="245"/>
      <c r="W1" s="245"/>
      <c r="X1" s="245"/>
      <c r="Y1" s="245"/>
      <c r="Z1" s="245"/>
    </row>
    <row r="2" spans="1:44" ht="25" customHeight="1">
      <c r="A2" s="244" t="s">
        <v>690</v>
      </c>
      <c r="B2" s="246"/>
      <c r="C2" s="246"/>
      <c r="D2" s="246"/>
      <c r="E2" s="246"/>
      <c r="F2" s="246"/>
      <c r="G2" s="246"/>
      <c r="H2" s="246"/>
    </row>
    <row r="3" spans="1:44" ht="13" customHeight="1">
      <c r="A3" s="1605" t="s">
        <v>772</v>
      </c>
      <c r="B3" s="1605"/>
      <c r="C3" s="1605"/>
      <c r="D3" s="1605"/>
      <c r="E3" s="1605"/>
      <c r="F3" s="1605"/>
      <c r="G3" s="1605"/>
      <c r="H3" s="1605"/>
      <c r="L3" s="452"/>
    </row>
    <row r="4" spans="1:44" ht="13" customHeight="1">
      <c r="A4" s="1720" t="s">
        <v>569</v>
      </c>
      <c r="B4" s="1720"/>
      <c r="C4" s="1720"/>
      <c r="D4" s="1720"/>
      <c r="E4" s="1720"/>
      <c r="F4" s="1720"/>
      <c r="G4" s="1720"/>
      <c r="H4" s="298" t="s">
        <v>214</v>
      </c>
      <c r="I4" s="299"/>
      <c r="J4" s="453"/>
      <c r="L4" s="459"/>
    </row>
    <row r="5" spans="1:44" ht="48">
      <c r="A5" s="274" t="s">
        <v>215</v>
      </c>
      <c r="B5" s="458" t="s">
        <v>570</v>
      </c>
      <c r="C5" s="458" t="s">
        <v>571</v>
      </c>
      <c r="D5" s="300" t="s">
        <v>557</v>
      </c>
      <c r="E5" s="301" t="s">
        <v>221</v>
      </c>
      <c r="F5" s="458" t="s">
        <v>260</v>
      </c>
      <c r="G5" s="458" t="s">
        <v>559</v>
      </c>
      <c r="H5" s="277" t="s">
        <v>261</v>
      </c>
      <c r="I5" s="302" t="s">
        <v>236</v>
      </c>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row>
    <row r="6" spans="1:44" ht="35" customHeight="1">
      <c r="A6" s="304">
        <f t="shared" ref="A6:A12" si="0">ROW()-5</f>
        <v>1</v>
      </c>
      <c r="B6" s="588" t="s">
        <v>1047</v>
      </c>
      <c r="C6" s="603">
        <v>1</v>
      </c>
      <c r="D6" s="604" t="s">
        <v>952</v>
      </c>
      <c r="E6" s="603">
        <v>550000</v>
      </c>
      <c r="F6" s="306">
        <v>550000</v>
      </c>
      <c r="G6" s="306">
        <v>605000</v>
      </c>
      <c r="H6" s="599" t="s">
        <v>957</v>
      </c>
      <c r="I6" s="307" t="s">
        <v>1065</v>
      </c>
      <c r="J6" s="613"/>
      <c r="K6" s="613"/>
      <c r="L6" s="613"/>
    </row>
    <row r="7" spans="1:44" ht="35" customHeight="1">
      <c r="A7" s="304">
        <f t="shared" si="0"/>
        <v>2</v>
      </c>
      <c r="B7" s="592"/>
      <c r="C7" s="64"/>
      <c r="D7" s="305"/>
      <c r="E7" s="64"/>
      <c r="F7" s="306">
        <v>0</v>
      </c>
      <c r="G7" s="306">
        <v>0</v>
      </c>
      <c r="H7" s="602"/>
      <c r="I7" s="307" t="s">
        <v>1065</v>
      </c>
      <c r="J7" s="613"/>
      <c r="K7" s="308"/>
      <c r="L7" s="613"/>
      <c r="M7" s="457"/>
      <c r="N7" s="457"/>
    </row>
    <row r="8" spans="1:44" ht="35" customHeight="1">
      <c r="A8" s="304">
        <f t="shared" si="0"/>
        <v>3</v>
      </c>
      <c r="B8" s="592"/>
      <c r="C8" s="605"/>
      <c r="D8" s="606"/>
      <c r="E8" s="607"/>
      <c r="F8" s="306">
        <v>0</v>
      </c>
      <c r="G8" s="306">
        <v>0</v>
      </c>
      <c r="H8" s="595"/>
      <c r="I8" s="307" t="s">
        <v>1065</v>
      </c>
      <c r="J8" s="613"/>
      <c r="K8" s="613"/>
      <c r="L8" s="613"/>
    </row>
    <row r="9" spans="1:44" ht="35" customHeight="1">
      <c r="A9" s="304">
        <f t="shared" si="0"/>
        <v>4</v>
      </c>
      <c r="B9" s="592"/>
      <c r="C9" s="64"/>
      <c r="D9" s="305"/>
      <c r="E9" s="64"/>
      <c r="F9" s="306">
        <v>0</v>
      </c>
      <c r="G9" s="306">
        <v>0</v>
      </c>
      <c r="H9" s="602"/>
      <c r="I9" s="307" t="s">
        <v>1065</v>
      </c>
      <c r="J9" s="613"/>
      <c r="K9" s="613"/>
      <c r="L9" s="613"/>
    </row>
    <row r="10" spans="1:44" ht="35" customHeight="1">
      <c r="A10" s="304">
        <f t="shared" si="0"/>
        <v>5</v>
      </c>
      <c r="B10" s="592"/>
      <c r="C10" s="64"/>
      <c r="D10" s="305"/>
      <c r="E10" s="64"/>
      <c r="F10" s="306">
        <v>0</v>
      </c>
      <c r="G10" s="306">
        <v>0</v>
      </c>
      <c r="H10" s="602"/>
      <c r="I10" s="307" t="s">
        <v>1065</v>
      </c>
      <c r="J10" s="613"/>
      <c r="K10" s="613"/>
      <c r="L10" s="613"/>
    </row>
    <row r="11" spans="1:44" ht="35" customHeight="1">
      <c r="A11" s="304">
        <f t="shared" si="0"/>
        <v>6</v>
      </c>
      <c r="B11" s="592"/>
      <c r="C11" s="64"/>
      <c r="D11" s="305"/>
      <c r="E11" s="64"/>
      <c r="F11" s="306">
        <v>0</v>
      </c>
      <c r="G11" s="306">
        <v>0</v>
      </c>
      <c r="H11" s="602"/>
      <c r="I11" s="307" t="s">
        <v>1065</v>
      </c>
      <c r="J11" s="613"/>
      <c r="K11" s="613"/>
      <c r="L11" s="613"/>
    </row>
    <row r="12" spans="1:44" ht="35" customHeight="1">
      <c r="A12" s="304">
        <f t="shared" si="0"/>
        <v>7</v>
      </c>
      <c r="B12" s="592"/>
      <c r="C12" s="64"/>
      <c r="D12" s="305"/>
      <c r="E12" s="64"/>
      <c r="F12" s="306">
        <v>0</v>
      </c>
      <c r="G12" s="306">
        <v>0</v>
      </c>
      <c r="H12" s="602"/>
      <c r="I12" s="307" t="s">
        <v>1065</v>
      </c>
      <c r="J12" s="613"/>
      <c r="K12" s="613"/>
      <c r="L12" s="613"/>
    </row>
    <row r="13" spans="1:44" ht="35" customHeight="1">
      <c r="A13" s="304">
        <f t="shared" ref="A13:A22" si="1">ROW()-5</f>
        <v>8</v>
      </c>
      <c r="B13" s="257"/>
      <c r="C13" s="64"/>
      <c r="D13" s="305"/>
      <c r="E13" s="64"/>
      <c r="F13" s="306">
        <v>0</v>
      </c>
      <c r="G13" s="306">
        <v>0</v>
      </c>
      <c r="H13" s="282"/>
      <c r="I13" s="307" t="s">
        <v>1065</v>
      </c>
    </row>
    <row r="14" spans="1:44" ht="35" customHeight="1">
      <c r="A14" s="304">
        <f t="shared" si="1"/>
        <v>9</v>
      </c>
      <c r="B14" s="257"/>
      <c r="C14" s="64"/>
      <c r="D14" s="305"/>
      <c r="E14" s="64"/>
      <c r="F14" s="306">
        <v>0</v>
      </c>
      <c r="G14" s="306">
        <v>0</v>
      </c>
      <c r="H14" s="282"/>
      <c r="I14" s="307" t="s">
        <v>1065</v>
      </c>
    </row>
    <row r="15" spans="1:44" ht="35" customHeight="1">
      <c r="A15" s="304">
        <f t="shared" si="1"/>
        <v>10</v>
      </c>
      <c r="B15" s="257"/>
      <c r="C15" s="64"/>
      <c r="D15" s="305"/>
      <c r="E15" s="64"/>
      <c r="F15" s="306">
        <v>0</v>
      </c>
      <c r="G15" s="306">
        <v>0</v>
      </c>
      <c r="H15" s="282"/>
      <c r="I15" s="307" t="s">
        <v>1065</v>
      </c>
    </row>
    <row r="16" spans="1:44" ht="35" customHeight="1">
      <c r="A16" s="304">
        <f t="shared" si="1"/>
        <v>11</v>
      </c>
      <c r="B16" s="257"/>
      <c r="C16" s="64"/>
      <c r="D16" s="305"/>
      <c r="E16" s="64"/>
      <c r="F16" s="306">
        <v>0</v>
      </c>
      <c r="G16" s="306">
        <v>0</v>
      </c>
      <c r="H16" s="282"/>
      <c r="I16" s="307" t="s">
        <v>1065</v>
      </c>
    </row>
    <row r="17" spans="1:13" ht="35" customHeight="1">
      <c r="A17" s="304">
        <f t="shared" si="1"/>
        <v>12</v>
      </c>
      <c r="B17" s="257"/>
      <c r="C17" s="64"/>
      <c r="D17" s="305"/>
      <c r="E17" s="64"/>
      <c r="F17" s="306">
        <v>0</v>
      </c>
      <c r="G17" s="306">
        <v>0</v>
      </c>
      <c r="H17" s="282"/>
      <c r="I17" s="307" t="s">
        <v>1065</v>
      </c>
    </row>
    <row r="18" spans="1:13" ht="35" customHeight="1">
      <c r="A18" s="304">
        <f t="shared" si="1"/>
        <v>13</v>
      </c>
      <c r="B18" s="257"/>
      <c r="C18" s="64"/>
      <c r="D18" s="305"/>
      <c r="E18" s="64"/>
      <c r="F18" s="306">
        <v>0</v>
      </c>
      <c r="G18" s="306">
        <v>0</v>
      </c>
      <c r="H18" s="282"/>
      <c r="I18" s="307" t="s">
        <v>1065</v>
      </c>
    </row>
    <row r="19" spans="1:13" ht="35" customHeight="1">
      <c r="A19" s="304">
        <f t="shared" si="1"/>
        <v>14</v>
      </c>
      <c r="B19" s="257"/>
      <c r="C19" s="64"/>
      <c r="D19" s="305"/>
      <c r="E19" s="64"/>
      <c r="F19" s="306">
        <v>0</v>
      </c>
      <c r="G19" s="306">
        <v>0</v>
      </c>
      <c r="H19" s="282"/>
      <c r="I19" s="307" t="s">
        <v>1065</v>
      </c>
    </row>
    <row r="20" spans="1:13" ht="35" customHeight="1">
      <c r="A20" s="304">
        <f t="shared" si="1"/>
        <v>15</v>
      </c>
      <c r="B20" s="257"/>
      <c r="C20" s="64"/>
      <c r="D20" s="305"/>
      <c r="E20" s="64"/>
      <c r="F20" s="306">
        <v>0</v>
      </c>
      <c r="G20" s="306">
        <v>0</v>
      </c>
      <c r="H20" s="284"/>
      <c r="I20" s="463" t="s">
        <v>1065</v>
      </c>
    </row>
    <row r="21" spans="1:13" ht="35" customHeight="1">
      <c r="A21" s="304">
        <f t="shared" si="1"/>
        <v>16</v>
      </c>
      <c r="B21" s="257"/>
      <c r="C21" s="64"/>
      <c r="D21" s="305"/>
      <c r="E21" s="64"/>
      <c r="F21" s="306">
        <v>0</v>
      </c>
      <c r="G21" s="306">
        <v>0</v>
      </c>
      <c r="H21" s="284"/>
      <c r="I21" s="463" t="s">
        <v>1065</v>
      </c>
    </row>
    <row r="22" spans="1:13" ht="35" customHeight="1">
      <c r="A22" s="304">
        <f t="shared" si="1"/>
        <v>17</v>
      </c>
      <c r="B22" s="257"/>
      <c r="C22" s="64"/>
      <c r="D22" s="305"/>
      <c r="E22" s="64"/>
      <c r="F22" s="306">
        <v>0</v>
      </c>
      <c r="G22" s="306">
        <v>0</v>
      </c>
      <c r="H22" s="282"/>
      <c r="I22" s="307" t="s">
        <v>1065</v>
      </c>
      <c r="K22" s="457"/>
      <c r="L22" s="457"/>
      <c r="M22" s="457"/>
    </row>
    <row r="23" spans="1:13" ht="35" customHeight="1">
      <c r="A23" s="309"/>
      <c r="B23" s="310"/>
      <c r="C23" s="310"/>
      <c r="D23" s="311"/>
      <c r="E23" s="312" t="s">
        <v>561</v>
      </c>
      <c r="F23" s="313">
        <f>SUBTOTAL(109,委託費11106[助成対象経費
（税抜）
(A)×(B）])</f>
        <v>550000</v>
      </c>
      <c r="G23" s="314">
        <f>SUBTOTAL(109,委託費11106[助成事業に
要する経費
（税込）])</f>
        <v>605000</v>
      </c>
      <c r="H23" s="315"/>
      <c r="I23" s="316"/>
    </row>
    <row r="24" spans="1:13" ht="13">
      <c r="K24" s="317"/>
      <c r="L24" s="317"/>
      <c r="M24" s="317"/>
    </row>
    <row r="25" spans="1:13" ht="13"/>
    <row r="26" spans="1:13" ht="13"/>
    <row r="27" spans="1:13" ht="13"/>
    <row r="28" spans="1:13" ht="13"/>
    <row r="29" spans="1:13" ht="13"/>
    <row r="30" spans="1:13" ht="13"/>
  </sheetData>
  <sheetProtection algorithmName="SHA-512" hashValue="FkLP5Ghl7I82QkPmbqwcEbgEEOnG0S+F2kd+3bZ5cWfd1Zad183wYaUShmbNGmFXeiHmEJA3I5+4bz/dsfpTbA==" saltValue="f0fAOTWw1btfwx3IS3hiiQ==" spinCount="100000" sheet="1" objects="1" scenarios="1" selectLockedCells="1" selectUnlockedCells="1"/>
  <mergeCells count="2">
    <mergeCell ref="A3:H3"/>
    <mergeCell ref="A4:G4"/>
  </mergeCells>
  <phoneticPr fontId="2"/>
  <conditionalFormatting sqref="B6:E6 B7:B22">
    <cfRule type="expression" dxfId="3" priority="3">
      <formula>AND(OR($B6&lt;&gt;"",$C6&lt;&gt;"",$D6&lt;&gt;"",$E6&lt;&gt;"",$H6&lt;&gt;""),B6="")</formula>
    </cfRule>
  </conditionalFormatting>
  <conditionalFormatting sqref="C7:E22">
    <cfRule type="expression" dxfId="2" priority="2">
      <formula>AND(OR($B7&lt;&gt;"",$C7&lt;&gt;"",$D7&lt;&gt;"",$E7&lt;&gt;"",$H7&lt;&gt;""),C7="")</formula>
    </cfRule>
  </conditionalFormatting>
  <conditionalFormatting sqref="H6:H22">
    <cfRule type="expression" dxfId="1" priority="1">
      <formula>AND(OR($B6&lt;&gt;"",$C6&lt;&gt;"",$D6&lt;&gt;"",$E6&lt;&gt;"",$H6&lt;&gt;""),H6="")</formula>
    </cfRule>
  </conditionalFormatting>
  <dataValidations count="6">
    <dataValidation allowBlank="1" showInputMessage="1" showErrorMessage="1" prompt="未定等不明確の場合は、 申請時点の候補先を記入してください。「未定、検討中」等の記入はできません。_x000a_" sqref="H6:H22" xr:uid="{00000000-0002-0000-2300-000000000000}"/>
    <dataValidation imeMode="halfAlpha" allowBlank="1" showInputMessage="1" showErrorMessage="1" sqref="C6:C22" xr:uid="{00000000-0002-0000-2300-000001000000}"/>
    <dataValidation type="custom" allowBlank="1" showInputMessage="1" showErrorMessage="1" sqref="I6:I22" xr:uid="{00000000-0002-0000-2300-000002000000}">
      <formula1>ISERROR(FIND(CHAR(10),I6))</formula1>
    </dataValidation>
    <dataValidation imeMode="disabled" allowBlank="1" showInputMessage="1" showErrorMessage="1" prompt="１件あたりの単価が税抜100万円以上の場合は、原則２者以上の見積書を提出してください。" sqref="E6:E22" xr:uid="{00000000-0002-0000-2300-000003000000}"/>
    <dataValidation type="custom" allowBlank="1" showInputMessage="1" showErrorMessage="1" prompt="自動計算されます。" sqref="F6:G22" xr:uid="{00000000-0002-0000-2300-000004000000}">
      <formula1>ISERROR(FIND(CHAR(10),F6))</formula1>
    </dataValidation>
    <dataValidation allowBlank="1" showInputMessage="1" showErrorMessage="1" prompt="全ての経費について、計画書を記入してください。" sqref="B6:B22" xr:uid="{00000000-0002-0000-2300-000005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pageSetUpPr fitToPage="1"/>
  </sheetPr>
  <dimension ref="A1:CU35"/>
  <sheetViews>
    <sheetView showGridLines="0" view="pageBreakPreview" zoomScale="80" zoomScaleNormal="100" zoomScaleSheetLayoutView="80" workbookViewId="0">
      <selection activeCell="BK20" sqref="A1:XFD1048576"/>
    </sheetView>
  </sheetViews>
  <sheetFormatPr defaultColWidth="1.75" defaultRowHeight="15" customHeight="1"/>
  <cols>
    <col min="1" max="35" width="2.5" style="63" customWidth="1"/>
    <col min="36" max="224" width="2.25" style="63" customWidth="1"/>
    <col min="225" max="16384" width="1.75" style="63"/>
  </cols>
  <sheetData>
    <row r="1" spans="1:99" ht="25" customHeight="1">
      <c r="A1" s="613"/>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2" t="s">
        <v>649</v>
      </c>
      <c r="AJ1" s="613"/>
      <c r="AK1" s="613"/>
    </row>
    <row r="2" spans="1:99" ht="25" customHeight="1">
      <c r="A2" s="610" t="s">
        <v>389</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541"/>
      <c r="AJ2" s="613"/>
      <c r="AK2" s="613"/>
    </row>
    <row r="3" spans="1:99" ht="13" customHeight="1">
      <c r="A3" s="613" t="s">
        <v>390</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1"/>
      <c r="AJ3" s="613"/>
      <c r="AK3" s="613"/>
    </row>
    <row r="4" spans="1:99" ht="13" customHeight="1">
      <c r="A4" s="611" t="s">
        <v>768</v>
      </c>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1"/>
      <c r="AJ4" s="613"/>
      <c r="AK4" s="613"/>
    </row>
    <row r="5" spans="1:99" ht="13" customHeight="1">
      <c r="A5" s="613" t="s">
        <v>238</v>
      </c>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1"/>
      <c r="AJ5" s="613"/>
      <c r="AK5" s="613"/>
    </row>
    <row r="6" spans="1:99" ht="25" customHeight="1">
      <c r="A6" s="1810" t="s">
        <v>572</v>
      </c>
      <c r="B6" s="1811"/>
      <c r="C6" s="1811"/>
      <c r="D6" s="1811"/>
      <c r="E6" s="1812"/>
      <c r="F6" s="1813" t="s">
        <v>961</v>
      </c>
      <c r="G6" s="1814"/>
      <c r="H6" s="1814"/>
      <c r="I6" s="1814"/>
      <c r="J6" s="1808" t="s">
        <v>574</v>
      </c>
      <c r="K6" s="1809"/>
      <c r="L6" s="1809"/>
      <c r="M6" s="1809"/>
      <c r="N6" s="1809"/>
      <c r="O6" s="1809"/>
      <c r="P6" s="1809"/>
      <c r="Q6" s="1809"/>
      <c r="R6" s="1809"/>
      <c r="S6" s="1809"/>
      <c r="T6" s="1914" t="s">
        <v>1048</v>
      </c>
      <c r="U6" s="1915"/>
      <c r="V6" s="1915"/>
      <c r="W6" s="1915"/>
      <c r="X6" s="1915"/>
      <c r="Y6" s="1915"/>
      <c r="Z6" s="1915"/>
      <c r="AA6" s="1915"/>
      <c r="AB6" s="1915"/>
      <c r="AC6" s="1915"/>
      <c r="AD6" s="1915"/>
      <c r="AE6" s="1915"/>
      <c r="AF6" s="1915"/>
      <c r="AG6" s="1915"/>
      <c r="AH6" s="1915"/>
      <c r="AI6" s="1916"/>
      <c r="AJ6" s="613"/>
      <c r="AK6" s="613"/>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CD6" s="320"/>
      <c r="CE6" s="320"/>
      <c r="CF6" s="320"/>
      <c r="CG6" s="320"/>
      <c r="CH6" s="320"/>
      <c r="CI6" s="320"/>
      <c r="CJ6" s="320"/>
      <c r="CK6" s="320"/>
      <c r="CL6" s="320"/>
      <c r="CM6" s="320"/>
      <c r="CN6" s="320"/>
      <c r="CO6" s="320"/>
      <c r="CP6" s="320"/>
      <c r="CQ6" s="320"/>
      <c r="CR6" s="320"/>
      <c r="CS6" s="320"/>
      <c r="CT6" s="320"/>
      <c r="CU6" s="320"/>
    </row>
    <row r="7" spans="1:99" ht="25" customHeight="1">
      <c r="A7" s="1793" t="s">
        <v>246</v>
      </c>
      <c r="B7" s="1794"/>
      <c r="C7" s="1794"/>
      <c r="D7" s="1794"/>
      <c r="E7" s="1794"/>
      <c r="F7" s="1794"/>
      <c r="G7" s="1794"/>
      <c r="H7" s="1794"/>
      <c r="I7" s="1795"/>
      <c r="J7" s="1818" t="s">
        <v>983</v>
      </c>
      <c r="K7" s="1819"/>
      <c r="L7" s="1819"/>
      <c r="M7" s="1819"/>
      <c r="N7" s="1819"/>
      <c r="O7" s="1819"/>
      <c r="P7" s="1819"/>
      <c r="Q7" s="1819"/>
      <c r="R7" s="1819"/>
      <c r="S7" s="1819"/>
      <c r="T7" s="1820" t="s">
        <v>575</v>
      </c>
      <c r="U7" s="1821"/>
      <c r="V7" s="1821"/>
      <c r="W7" s="1821"/>
      <c r="X7" s="1821"/>
      <c r="Y7" s="1821"/>
      <c r="Z7" s="1821"/>
      <c r="AA7" s="1822"/>
      <c r="AB7" s="1896"/>
      <c r="AC7" s="1896"/>
      <c r="AD7" s="1896"/>
      <c r="AE7" s="1896"/>
      <c r="AF7" s="1896"/>
      <c r="AG7" s="1896"/>
      <c r="AH7" s="1896"/>
      <c r="AI7" s="1897"/>
      <c r="AJ7" s="613"/>
      <c r="AK7" s="613"/>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CD7" s="320"/>
      <c r="CE7" s="320"/>
      <c r="CF7" s="320"/>
      <c r="CG7" s="320"/>
      <c r="CH7" s="320"/>
      <c r="CI7" s="320"/>
      <c r="CJ7" s="320"/>
      <c r="CK7" s="320"/>
      <c r="CL7" s="320"/>
      <c r="CM7" s="320"/>
      <c r="CN7" s="320"/>
      <c r="CO7" s="320"/>
      <c r="CP7" s="320"/>
      <c r="CQ7" s="320"/>
      <c r="CR7" s="320"/>
      <c r="CS7" s="320"/>
      <c r="CT7" s="320"/>
      <c r="CU7" s="320"/>
    </row>
    <row r="8" spans="1:99" ht="25" customHeight="1">
      <c r="A8" s="1793" t="s">
        <v>281</v>
      </c>
      <c r="B8" s="1794"/>
      <c r="C8" s="1794"/>
      <c r="D8" s="1794"/>
      <c r="E8" s="1794"/>
      <c r="F8" s="1794"/>
      <c r="G8" s="1794"/>
      <c r="H8" s="1794"/>
      <c r="I8" s="1795"/>
      <c r="J8" s="1796" t="s">
        <v>965</v>
      </c>
      <c r="K8" s="1797"/>
      <c r="L8" s="1797"/>
      <c r="M8" s="1797"/>
      <c r="N8" s="1797"/>
      <c r="O8" s="1797"/>
      <c r="P8" s="1797"/>
      <c r="Q8" s="1797"/>
      <c r="R8" s="1797"/>
      <c r="S8" s="1797"/>
      <c r="T8" s="1797"/>
      <c r="U8" s="1797"/>
      <c r="V8" s="1797"/>
      <c r="W8" s="1797"/>
      <c r="X8" s="1797"/>
      <c r="Y8" s="1797"/>
      <c r="Z8" s="1797"/>
      <c r="AA8" s="1797"/>
      <c r="AB8" s="1797"/>
      <c r="AC8" s="1797"/>
      <c r="AD8" s="1797"/>
      <c r="AE8" s="1797"/>
      <c r="AF8" s="1797"/>
      <c r="AG8" s="1797"/>
      <c r="AH8" s="1797"/>
      <c r="AI8" s="1798"/>
      <c r="AJ8" s="613"/>
      <c r="AK8" s="613"/>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CD8" s="320"/>
      <c r="CE8" s="320"/>
      <c r="CF8" s="320"/>
      <c r="CG8" s="320"/>
      <c r="CH8" s="320"/>
      <c r="CI8" s="320"/>
      <c r="CJ8" s="320"/>
      <c r="CK8" s="320"/>
      <c r="CL8" s="320"/>
      <c r="CM8" s="320"/>
      <c r="CN8" s="320"/>
      <c r="CO8" s="320"/>
      <c r="CP8" s="320"/>
      <c r="CQ8" s="320"/>
      <c r="CR8" s="320"/>
      <c r="CS8" s="320"/>
      <c r="CT8" s="320"/>
      <c r="CU8" s="320"/>
    </row>
    <row r="9" spans="1:99" ht="25" customHeight="1">
      <c r="A9" s="1788" t="s">
        <v>249</v>
      </c>
      <c r="B9" s="1777"/>
      <c r="C9" s="1777"/>
      <c r="D9" s="1777"/>
      <c r="E9" s="1777"/>
      <c r="F9" s="1777"/>
      <c r="G9" s="1777"/>
      <c r="H9" s="1777"/>
      <c r="I9" s="1778"/>
      <c r="J9" s="1799" t="s">
        <v>966</v>
      </c>
      <c r="K9" s="1800"/>
      <c r="L9" s="1800"/>
      <c r="M9" s="1800"/>
      <c r="N9" s="1800"/>
      <c r="O9" s="1800"/>
      <c r="P9" s="1800"/>
      <c r="Q9" s="1800"/>
      <c r="R9" s="1800"/>
      <c r="S9" s="1800"/>
      <c r="T9" s="1801" t="s">
        <v>576</v>
      </c>
      <c r="U9" s="1802"/>
      <c r="V9" s="1802"/>
      <c r="W9" s="1802"/>
      <c r="X9" s="1802"/>
      <c r="Y9" s="1802"/>
      <c r="Z9" s="1802"/>
      <c r="AA9" s="1803"/>
      <c r="AB9" s="1688" t="s">
        <v>1049</v>
      </c>
      <c r="AC9" s="1688"/>
      <c r="AD9" s="1688"/>
      <c r="AE9" s="1688"/>
      <c r="AF9" s="1688"/>
      <c r="AG9" s="1688"/>
      <c r="AH9" s="1688"/>
      <c r="AI9" s="1986"/>
      <c r="AJ9" s="613"/>
      <c r="AK9" s="613"/>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c r="CD9" s="320"/>
      <c r="CE9" s="320"/>
      <c r="CF9" s="320"/>
      <c r="CG9" s="320"/>
      <c r="CH9" s="320"/>
      <c r="CI9" s="320"/>
      <c r="CJ9" s="320"/>
      <c r="CK9" s="320"/>
      <c r="CL9" s="320"/>
      <c r="CM9" s="320"/>
      <c r="CN9" s="320"/>
      <c r="CO9" s="320"/>
      <c r="CP9" s="320"/>
      <c r="CQ9" s="320"/>
      <c r="CR9" s="320"/>
      <c r="CS9" s="320"/>
      <c r="CT9" s="320"/>
      <c r="CU9" s="320"/>
    </row>
    <row r="10" spans="1:99" ht="40" customHeight="1">
      <c r="A10" s="1782" t="s">
        <v>282</v>
      </c>
      <c r="B10" s="1783"/>
      <c r="C10" s="1783"/>
      <c r="D10" s="1783"/>
      <c r="E10" s="1783"/>
      <c r="F10" s="1783"/>
      <c r="G10" s="1783"/>
      <c r="H10" s="1783"/>
      <c r="I10" s="1784"/>
      <c r="J10" s="1785" t="s">
        <v>1050</v>
      </c>
      <c r="K10" s="1786"/>
      <c r="L10" s="1786"/>
      <c r="M10" s="1786"/>
      <c r="N10" s="1786"/>
      <c r="O10" s="1786"/>
      <c r="P10" s="1786"/>
      <c r="Q10" s="1786"/>
      <c r="R10" s="1786"/>
      <c r="S10" s="1786"/>
      <c r="T10" s="1786"/>
      <c r="U10" s="1786"/>
      <c r="V10" s="1786"/>
      <c r="W10" s="1786"/>
      <c r="X10" s="1786"/>
      <c r="Y10" s="1786"/>
      <c r="Z10" s="1786"/>
      <c r="AA10" s="1786"/>
      <c r="AB10" s="1786"/>
      <c r="AC10" s="1786"/>
      <c r="AD10" s="1786"/>
      <c r="AE10" s="1786"/>
      <c r="AF10" s="1786"/>
      <c r="AG10" s="1786"/>
      <c r="AH10" s="1786"/>
      <c r="AI10" s="1787"/>
      <c r="AJ10" s="613"/>
      <c r="AK10" s="613"/>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9"/>
      <c r="BN10" s="319"/>
      <c r="BO10" s="319"/>
      <c r="BP10" s="319"/>
      <c r="BQ10" s="319"/>
      <c r="BR10" s="319"/>
      <c r="CD10" s="320"/>
      <c r="CE10" s="320"/>
      <c r="CF10" s="320"/>
      <c r="CG10" s="320"/>
      <c r="CH10" s="320"/>
      <c r="CI10" s="320"/>
      <c r="CJ10" s="320"/>
      <c r="CK10" s="320"/>
      <c r="CL10" s="320"/>
      <c r="CM10" s="320"/>
      <c r="CN10" s="320"/>
      <c r="CO10" s="320"/>
      <c r="CP10" s="320"/>
      <c r="CQ10" s="320"/>
      <c r="CR10" s="320"/>
      <c r="CS10" s="320"/>
      <c r="CT10" s="320"/>
      <c r="CU10" s="320"/>
    </row>
    <row r="11" spans="1:99" ht="25" customHeight="1">
      <c r="A11" s="1788" t="s">
        <v>263</v>
      </c>
      <c r="B11" s="1777"/>
      <c r="C11" s="1777"/>
      <c r="D11" s="1777"/>
      <c r="E11" s="1777"/>
      <c r="F11" s="1777"/>
      <c r="G11" s="1777"/>
      <c r="H11" s="1777"/>
      <c r="I11" s="1778"/>
      <c r="J11" s="1792" t="s">
        <v>766</v>
      </c>
      <c r="K11" s="1777"/>
      <c r="L11" s="1777"/>
      <c r="M11" s="1777"/>
      <c r="N11" s="1688">
        <v>9</v>
      </c>
      <c r="O11" s="1688"/>
      <c r="P11" s="1777" t="s">
        <v>252</v>
      </c>
      <c r="Q11" s="1777"/>
      <c r="R11" s="1688">
        <v>6</v>
      </c>
      <c r="S11" s="1688"/>
      <c r="T11" s="1777" t="s">
        <v>264</v>
      </c>
      <c r="U11" s="1777"/>
      <c r="V11" s="1777" t="s">
        <v>265</v>
      </c>
      <c r="W11" s="1777"/>
      <c r="X11" s="1777"/>
      <c r="Y11" s="1777" t="s">
        <v>577</v>
      </c>
      <c r="Z11" s="1777"/>
      <c r="AA11" s="1777"/>
      <c r="AB11" s="1688">
        <v>9</v>
      </c>
      <c r="AC11" s="1688"/>
      <c r="AD11" s="1777" t="s">
        <v>252</v>
      </c>
      <c r="AE11" s="1777"/>
      <c r="AF11" s="1688">
        <v>8</v>
      </c>
      <c r="AG11" s="1688"/>
      <c r="AH11" s="1777" t="s">
        <v>253</v>
      </c>
      <c r="AI11" s="1789"/>
      <c r="AJ11" s="613"/>
      <c r="AK11" s="613"/>
      <c r="AO11" s="319"/>
      <c r="AP11" s="319"/>
      <c r="AQ11" s="319"/>
      <c r="AR11" s="319"/>
      <c r="AS11" s="319"/>
      <c r="AT11" s="319"/>
      <c r="AU11" s="319"/>
      <c r="AV11" s="319"/>
      <c r="AW11" s="319"/>
      <c r="AX11" s="319"/>
      <c r="AY11" s="319"/>
      <c r="AZ11" s="319"/>
      <c r="BA11" s="319"/>
      <c r="BB11" s="319"/>
      <c r="BC11" s="319"/>
      <c r="BD11" s="319"/>
      <c r="BE11" s="319"/>
      <c r="BF11" s="319"/>
      <c r="BG11" s="319"/>
      <c r="BH11" s="319"/>
      <c r="BI11" s="319"/>
      <c r="BJ11" s="319"/>
      <c r="BK11" s="319"/>
      <c r="BL11" s="319"/>
      <c r="BM11" s="319"/>
      <c r="BN11" s="319"/>
      <c r="BO11" s="319"/>
      <c r="BP11" s="319"/>
      <c r="BQ11" s="319"/>
      <c r="BR11" s="319"/>
    </row>
    <row r="12" spans="1:99" ht="25" customHeight="1">
      <c r="A12" s="1788" t="s">
        <v>254</v>
      </c>
      <c r="B12" s="1777"/>
      <c r="C12" s="1777"/>
      <c r="D12" s="1777"/>
      <c r="E12" s="1777"/>
      <c r="F12" s="1777"/>
      <c r="G12" s="1777"/>
      <c r="H12" s="1777"/>
      <c r="I12" s="1778"/>
      <c r="J12" s="1678">
        <v>605000</v>
      </c>
      <c r="K12" s="1678"/>
      <c r="L12" s="1678"/>
      <c r="M12" s="1678"/>
      <c r="N12" s="1678"/>
      <c r="O12" s="1678"/>
      <c r="P12" s="1678"/>
      <c r="Q12" s="1678"/>
      <c r="R12" s="1678"/>
      <c r="S12" s="1678"/>
      <c r="T12" s="1678"/>
      <c r="U12" s="1678"/>
      <c r="V12" s="1678"/>
      <c r="W12" s="1678"/>
      <c r="X12" s="1790" t="s">
        <v>578</v>
      </c>
      <c r="Y12" s="1790"/>
      <c r="Z12" s="1790"/>
      <c r="AA12" s="1790"/>
      <c r="AB12" s="1790"/>
      <c r="AC12" s="1790"/>
      <c r="AD12" s="1790"/>
      <c r="AE12" s="1790"/>
      <c r="AF12" s="1790"/>
      <c r="AG12" s="1790"/>
      <c r="AH12" s="1790"/>
      <c r="AI12" s="1791"/>
      <c r="AJ12" s="613"/>
      <c r="AK12" s="613"/>
    </row>
    <row r="13" spans="1:99" ht="40" customHeight="1">
      <c r="A13" s="1665" t="s">
        <v>318</v>
      </c>
      <c r="B13" s="1777"/>
      <c r="C13" s="1777"/>
      <c r="D13" s="1777"/>
      <c r="E13" s="1777"/>
      <c r="F13" s="1777"/>
      <c r="G13" s="1777"/>
      <c r="H13" s="1777"/>
      <c r="I13" s="1778"/>
      <c r="J13" s="1742" t="s">
        <v>1051</v>
      </c>
      <c r="K13" s="1743"/>
      <c r="L13" s="1743"/>
      <c r="M13" s="1743"/>
      <c r="N13" s="1743"/>
      <c r="O13" s="1743"/>
      <c r="P13" s="1743"/>
      <c r="Q13" s="1743"/>
      <c r="R13" s="1743"/>
      <c r="S13" s="1743"/>
      <c r="T13" s="1743"/>
      <c r="U13" s="1743"/>
      <c r="V13" s="1743"/>
      <c r="W13" s="1743"/>
      <c r="X13" s="1743"/>
      <c r="Y13" s="1743"/>
      <c r="Z13" s="1743"/>
      <c r="AA13" s="1743"/>
      <c r="AB13" s="1743"/>
      <c r="AC13" s="1743"/>
      <c r="AD13" s="1743"/>
      <c r="AE13" s="1743"/>
      <c r="AF13" s="1743"/>
      <c r="AG13" s="1743"/>
      <c r="AH13" s="1743"/>
      <c r="AI13" s="1781"/>
      <c r="AJ13" s="613"/>
      <c r="AK13" s="613"/>
      <c r="CC13" s="321"/>
    </row>
    <row r="14" spans="1:99" ht="40" customHeight="1">
      <c r="A14" s="1788" t="s">
        <v>267</v>
      </c>
      <c r="B14" s="1777"/>
      <c r="C14" s="1777"/>
      <c r="D14" s="1777"/>
      <c r="E14" s="1777"/>
      <c r="F14" s="1777"/>
      <c r="G14" s="1777"/>
      <c r="H14" s="1777"/>
      <c r="I14" s="1778"/>
      <c r="J14" s="1742" t="s">
        <v>1052</v>
      </c>
      <c r="K14" s="1743"/>
      <c r="L14" s="1743"/>
      <c r="M14" s="1743"/>
      <c r="N14" s="1743"/>
      <c r="O14" s="1743"/>
      <c r="P14" s="1743"/>
      <c r="Q14" s="1743"/>
      <c r="R14" s="1743"/>
      <c r="S14" s="1743"/>
      <c r="T14" s="1743"/>
      <c r="U14" s="1743"/>
      <c r="V14" s="1743"/>
      <c r="W14" s="1743"/>
      <c r="X14" s="1743"/>
      <c r="Y14" s="1743"/>
      <c r="Z14" s="1743"/>
      <c r="AA14" s="1743"/>
      <c r="AB14" s="1743"/>
      <c r="AC14" s="1743"/>
      <c r="AD14" s="1743"/>
      <c r="AE14" s="1743"/>
      <c r="AF14" s="1743"/>
      <c r="AG14" s="1743"/>
      <c r="AH14" s="1743"/>
      <c r="AI14" s="1781"/>
      <c r="AJ14" s="613"/>
      <c r="AK14" s="613"/>
    </row>
    <row r="15" spans="1:99" ht="40" customHeight="1">
      <c r="A15" s="1665" t="s">
        <v>319</v>
      </c>
      <c r="B15" s="1777"/>
      <c r="C15" s="1777"/>
      <c r="D15" s="1777"/>
      <c r="E15" s="1777"/>
      <c r="F15" s="1777"/>
      <c r="G15" s="1777"/>
      <c r="H15" s="1777"/>
      <c r="I15" s="1778"/>
      <c r="J15" s="2136"/>
      <c r="K15" s="2137"/>
      <c r="L15" s="2137"/>
      <c r="M15" s="1845"/>
      <c r="N15" s="1845"/>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6"/>
      <c r="AJ15" s="613"/>
      <c r="AK15" s="613"/>
    </row>
    <row r="16" spans="1:99" ht="25" customHeight="1">
      <c r="A16" s="1835" t="s">
        <v>767</v>
      </c>
      <c r="B16" s="1836"/>
      <c r="C16" s="1836"/>
      <c r="D16" s="1836"/>
      <c r="E16" s="1836"/>
      <c r="F16" s="1836"/>
      <c r="G16" s="1836"/>
      <c r="H16" s="1836"/>
      <c r="I16" s="1836"/>
      <c r="J16" s="1832" t="s">
        <v>579</v>
      </c>
      <c r="K16" s="1833"/>
      <c r="L16" s="1834"/>
      <c r="M16" s="1839"/>
      <c r="N16" s="1839"/>
      <c r="O16" s="1839"/>
      <c r="P16" s="1839"/>
      <c r="Q16" s="1839"/>
      <c r="R16" s="1839"/>
      <c r="S16" s="1839"/>
      <c r="T16" s="1666" t="s">
        <v>580</v>
      </c>
      <c r="U16" s="1666"/>
      <c r="V16" s="1667"/>
      <c r="W16" s="1792" t="s">
        <v>581</v>
      </c>
      <c r="X16" s="1777"/>
      <c r="Y16" s="1778"/>
      <c r="Z16" s="1839"/>
      <c r="AA16" s="1839"/>
      <c r="AB16" s="1839"/>
      <c r="AC16" s="1839"/>
      <c r="AD16" s="1839"/>
      <c r="AE16" s="1839"/>
      <c r="AF16" s="1839"/>
      <c r="AG16" s="1667" t="s">
        <v>580</v>
      </c>
      <c r="AH16" s="1840"/>
      <c r="AI16" s="1841"/>
      <c r="AJ16" s="613"/>
      <c r="AK16" s="613"/>
    </row>
    <row r="17" spans="1:39" ht="40" customHeight="1">
      <c r="A17" s="1837"/>
      <c r="B17" s="1838"/>
      <c r="C17" s="1838"/>
      <c r="D17" s="1838"/>
      <c r="E17" s="1838"/>
      <c r="F17" s="1838"/>
      <c r="G17" s="1838"/>
      <c r="H17" s="1838"/>
      <c r="I17" s="1838"/>
      <c r="J17" s="1842" t="s">
        <v>582</v>
      </c>
      <c r="K17" s="1843"/>
      <c r="L17" s="1844"/>
      <c r="M17" s="1845"/>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6"/>
      <c r="AJ17" s="613"/>
      <c r="AK17" s="613"/>
    </row>
    <row r="18" spans="1:39" ht="25" customHeight="1">
      <c r="A18" s="1825" t="s">
        <v>583</v>
      </c>
      <c r="B18" s="1826"/>
      <c r="C18" s="1826"/>
      <c r="D18" s="1826"/>
      <c r="E18" s="1826"/>
      <c r="F18" s="1826"/>
      <c r="G18" s="1826"/>
      <c r="H18" s="1826"/>
      <c r="I18" s="1826"/>
      <c r="J18" s="1827"/>
      <c r="K18" s="1827"/>
      <c r="L18" s="1827"/>
      <c r="M18" s="1826"/>
      <c r="N18" s="1826"/>
      <c r="O18" s="1826"/>
      <c r="P18" s="1826"/>
      <c r="Q18" s="1826"/>
      <c r="R18" s="1826"/>
      <c r="S18" s="1826"/>
      <c r="T18" s="1826"/>
      <c r="U18" s="1826"/>
      <c r="V18" s="1826"/>
      <c r="W18" s="1826"/>
      <c r="X18" s="1826"/>
      <c r="Y18" s="1826"/>
      <c r="Z18" s="1826"/>
      <c r="AA18" s="1826"/>
      <c r="AB18" s="1826"/>
      <c r="AC18" s="1828"/>
      <c r="AD18" s="1829" t="s">
        <v>958</v>
      </c>
      <c r="AE18" s="1830"/>
      <c r="AF18" s="1830"/>
      <c r="AG18" s="1830"/>
      <c r="AH18" s="1830"/>
      <c r="AI18" s="1831"/>
      <c r="AJ18" s="613"/>
      <c r="AK18" s="613"/>
    </row>
    <row r="19" spans="1:39" ht="12">
      <c r="A19" s="1806"/>
      <c r="B19" s="1806"/>
      <c r="C19" s="1806"/>
      <c r="D19" s="1806"/>
      <c r="E19" s="1806"/>
      <c r="F19" s="1806"/>
      <c r="G19" s="1806"/>
      <c r="H19" s="1806"/>
      <c r="I19" s="1806"/>
      <c r="J19" s="1806"/>
      <c r="K19" s="1806"/>
      <c r="L19" s="1806"/>
      <c r="M19" s="1806"/>
      <c r="N19" s="1806"/>
      <c r="O19" s="1806"/>
      <c r="P19" s="1806"/>
      <c r="Q19" s="1806"/>
      <c r="R19" s="1806"/>
      <c r="S19" s="1806"/>
      <c r="T19" s="1806"/>
      <c r="U19" s="1806"/>
      <c r="V19" s="1806"/>
      <c r="W19" s="1806"/>
      <c r="X19" s="1806"/>
      <c r="Y19" s="1806"/>
      <c r="Z19" s="1806"/>
      <c r="AA19" s="1806"/>
      <c r="AB19" s="1806"/>
      <c r="AC19" s="1806"/>
      <c r="AD19" s="1807"/>
      <c r="AE19" s="1807"/>
      <c r="AF19" s="1807"/>
      <c r="AG19" s="1807"/>
      <c r="AH19" s="1807"/>
      <c r="AI19" s="1807"/>
      <c r="AJ19" s="613"/>
      <c r="AK19" s="613"/>
      <c r="AL19" s="452"/>
      <c r="AM19" s="452"/>
    </row>
    <row r="20" spans="1:39" ht="25" customHeight="1">
      <c r="A20" s="1810" t="s">
        <v>572</v>
      </c>
      <c r="B20" s="1811"/>
      <c r="C20" s="1811"/>
      <c r="D20" s="1811"/>
      <c r="E20" s="1812"/>
      <c r="F20" s="1813" t="s">
        <v>573</v>
      </c>
      <c r="G20" s="1814"/>
      <c r="H20" s="1814"/>
      <c r="I20" s="1814"/>
      <c r="J20" s="1808" t="s">
        <v>574</v>
      </c>
      <c r="K20" s="1809"/>
      <c r="L20" s="1809"/>
      <c r="M20" s="1809"/>
      <c r="N20" s="1809"/>
      <c r="O20" s="1809"/>
      <c r="P20" s="1809"/>
      <c r="Q20" s="1809"/>
      <c r="R20" s="1809"/>
      <c r="S20" s="1809"/>
      <c r="T20" s="1848"/>
      <c r="U20" s="1849"/>
      <c r="V20" s="1849"/>
      <c r="W20" s="1849"/>
      <c r="X20" s="1849"/>
      <c r="Y20" s="1849"/>
      <c r="Z20" s="1849"/>
      <c r="AA20" s="1849"/>
      <c r="AB20" s="1849"/>
      <c r="AC20" s="1849"/>
      <c r="AD20" s="1849"/>
      <c r="AE20" s="1849"/>
      <c r="AF20" s="1849"/>
      <c r="AG20" s="1849"/>
      <c r="AH20" s="1849"/>
      <c r="AI20" s="1850"/>
      <c r="AJ20" s="613"/>
      <c r="AK20" s="613"/>
    </row>
    <row r="21" spans="1:39" ht="25" customHeight="1">
      <c r="A21" s="1793" t="s">
        <v>246</v>
      </c>
      <c r="B21" s="1794"/>
      <c r="C21" s="1794"/>
      <c r="D21" s="1794"/>
      <c r="E21" s="1794"/>
      <c r="F21" s="1794"/>
      <c r="G21" s="1794"/>
      <c r="H21" s="1794"/>
      <c r="I21" s="1795"/>
      <c r="J21" s="1894"/>
      <c r="K21" s="1895"/>
      <c r="L21" s="1895"/>
      <c r="M21" s="1895"/>
      <c r="N21" s="1895"/>
      <c r="O21" s="1895"/>
      <c r="P21" s="1895"/>
      <c r="Q21" s="1895"/>
      <c r="R21" s="1895"/>
      <c r="S21" s="1895"/>
      <c r="T21" s="1820" t="s">
        <v>575</v>
      </c>
      <c r="U21" s="1821"/>
      <c r="V21" s="1821"/>
      <c r="W21" s="1821"/>
      <c r="X21" s="1821"/>
      <c r="Y21" s="1821"/>
      <c r="Z21" s="1821"/>
      <c r="AA21" s="1822"/>
      <c r="AB21" s="1896"/>
      <c r="AC21" s="1896"/>
      <c r="AD21" s="1896"/>
      <c r="AE21" s="1896"/>
      <c r="AF21" s="1896"/>
      <c r="AG21" s="1896"/>
      <c r="AH21" s="1896"/>
      <c r="AI21" s="1897"/>
      <c r="AJ21" s="613"/>
      <c r="AK21" s="613"/>
    </row>
    <row r="22" spans="1:39" ht="25" customHeight="1">
      <c r="A22" s="1793" t="s">
        <v>281</v>
      </c>
      <c r="B22" s="1794"/>
      <c r="C22" s="1794"/>
      <c r="D22" s="1794"/>
      <c r="E22" s="1794"/>
      <c r="F22" s="1794"/>
      <c r="G22" s="1794"/>
      <c r="H22" s="1794"/>
      <c r="I22" s="1795"/>
      <c r="J22" s="1952"/>
      <c r="K22" s="1953"/>
      <c r="L22" s="1953"/>
      <c r="M22" s="1953"/>
      <c r="N22" s="1953"/>
      <c r="O22" s="1953"/>
      <c r="P22" s="1953"/>
      <c r="Q22" s="1953"/>
      <c r="R22" s="1953"/>
      <c r="S22" s="1953"/>
      <c r="T22" s="1953"/>
      <c r="U22" s="1953"/>
      <c r="V22" s="1953"/>
      <c r="W22" s="1953"/>
      <c r="X22" s="1953"/>
      <c r="Y22" s="1953"/>
      <c r="Z22" s="1953"/>
      <c r="AA22" s="1953"/>
      <c r="AB22" s="1953"/>
      <c r="AC22" s="1953"/>
      <c r="AD22" s="1953"/>
      <c r="AE22" s="1953"/>
      <c r="AF22" s="1953"/>
      <c r="AG22" s="1953"/>
      <c r="AH22" s="1953"/>
      <c r="AI22" s="1954"/>
      <c r="AJ22" s="613"/>
      <c r="AK22" s="613"/>
    </row>
    <row r="23" spans="1:39" ht="25" customHeight="1">
      <c r="A23" s="1788" t="s">
        <v>249</v>
      </c>
      <c r="B23" s="1777"/>
      <c r="C23" s="1777"/>
      <c r="D23" s="1777"/>
      <c r="E23" s="1777"/>
      <c r="F23" s="1777"/>
      <c r="G23" s="1777"/>
      <c r="H23" s="1777"/>
      <c r="I23" s="1778"/>
      <c r="J23" s="2138"/>
      <c r="K23" s="2139"/>
      <c r="L23" s="2139"/>
      <c r="M23" s="2139"/>
      <c r="N23" s="2139"/>
      <c r="O23" s="2139"/>
      <c r="P23" s="2139"/>
      <c r="Q23" s="2139"/>
      <c r="R23" s="2139"/>
      <c r="S23" s="2139"/>
      <c r="T23" s="1801" t="s">
        <v>576</v>
      </c>
      <c r="U23" s="1802"/>
      <c r="V23" s="1802"/>
      <c r="W23" s="1802"/>
      <c r="X23" s="1802"/>
      <c r="Y23" s="1802"/>
      <c r="Z23" s="1802"/>
      <c r="AA23" s="1803"/>
      <c r="AB23" s="2140"/>
      <c r="AC23" s="2140"/>
      <c r="AD23" s="2140"/>
      <c r="AE23" s="2140"/>
      <c r="AF23" s="2140"/>
      <c r="AG23" s="2140"/>
      <c r="AH23" s="2140"/>
      <c r="AI23" s="2141"/>
      <c r="AJ23" s="613"/>
      <c r="AK23" s="613"/>
    </row>
    <row r="24" spans="1:39" ht="40" customHeight="1">
      <c r="A24" s="1782" t="s">
        <v>282</v>
      </c>
      <c r="B24" s="1783"/>
      <c r="C24" s="1783"/>
      <c r="D24" s="1783"/>
      <c r="E24" s="1783"/>
      <c r="F24" s="1783"/>
      <c r="G24" s="1783"/>
      <c r="H24" s="1783"/>
      <c r="I24" s="1784"/>
      <c r="J24" s="2142"/>
      <c r="K24" s="2143"/>
      <c r="L24" s="2143"/>
      <c r="M24" s="2143"/>
      <c r="N24" s="2143"/>
      <c r="O24" s="2143"/>
      <c r="P24" s="2143"/>
      <c r="Q24" s="2143"/>
      <c r="R24" s="2143"/>
      <c r="S24" s="2143"/>
      <c r="T24" s="2143"/>
      <c r="U24" s="2143"/>
      <c r="V24" s="2143"/>
      <c r="W24" s="2143"/>
      <c r="X24" s="2143"/>
      <c r="Y24" s="2143"/>
      <c r="Z24" s="2143"/>
      <c r="AA24" s="2143"/>
      <c r="AB24" s="2143"/>
      <c r="AC24" s="2143"/>
      <c r="AD24" s="2143"/>
      <c r="AE24" s="2143"/>
      <c r="AF24" s="2143"/>
      <c r="AG24" s="2143"/>
      <c r="AH24" s="2143"/>
      <c r="AI24" s="2144"/>
      <c r="AJ24" s="613"/>
      <c r="AK24" s="613"/>
    </row>
    <row r="25" spans="1:39" ht="25" customHeight="1">
      <c r="A25" s="1879" t="s">
        <v>263</v>
      </c>
      <c r="B25" s="1639"/>
      <c r="C25" s="1639"/>
      <c r="D25" s="1639"/>
      <c r="E25" s="1639"/>
      <c r="F25" s="1639"/>
      <c r="G25" s="1639"/>
      <c r="H25" s="1639"/>
      <c r="I25" s="1587"/>
      <c r="J25" s="1586" t="s">
        <v>766</v>
      </c>
      <c r="K25" s="1639"/>
      <c r="L25" s="1639"/>
      <c r="M25" s="1639"/>
      <c r="N25" s="1877"/>
      <c r="O25" s="1877"/>
      <c r="P25" s="1639" t="s">
        <v>252</v>
      </c>
      <c r="Q25" s="1639"/>
      <c r="R25" s="1877"/>
      <c r="S25" s="1877"/>
      <c r="T25" s="1639" t="s">
        <v>264</v>
      </c>
      <c r="U25" s="1639"/>
      <c r="V25" s="1639" t="s">
        <v>265</v>
      </c>
      <c r="W25" s="1639"/>
      <c r="X25" s="1639"/>
      <c r="Y25" s="1639" t="s">
        <v>577</v>
      </c>
      <c r="Z25" s="1639"/>
      <c r="AA25" s="1639"/>
      <c r="AB25" s="1877"/>
      <c r="AC25" s="1877"/>
      <c r="AD25" s="1639" t="s">
        <v>252</v>
      </c>
      <c r="AE25" s="1639"/>
      <c r="AF25" s="1877"/>
      <c r="AG25" s="1877"/>
      <c r="AH25" s="1639" t="s">
        <v>253</v>
      </c>
      <c r="AI25" s="1878"/>
    </row>
    <row r="26" spans="1:39" ht="25" customHeight="1">
      <c r="A26" s="1879" t="s">
        <v>254</v>
      </c>
      <c r="B26" s="1639"/>
      <c r="C26" s="1639"/>
      <c r="D26" s="1639"/>
      <c r="E26" s="1639"/>
      <c r="F26" s="1639"/>
      <c r="G26" s="1639"/>
      <c r="H26" s="1639"/>
      <c r="I26" s="1587"/>
      <c r="J26" s="1664"/>
      <c r="K26" s="1664"/>
      <c r="L26" s="1664"/>
      <c r="M26" s="1664"/>
      <c r="N26" s="1664"/>
      <c r="O26" s="1664"/>
      <c r="P26" s="1664"/>
      <c r="Q26" s="1664"/>
      <c r="R26" s="1664"/>
      <c r="S26" s="1664"/>
      <c r="T26" s="1664"/>
      <c r="U26" s="1664"/>
      <c r="V26" s="1664"/>
      <c r="W26" s="1664"/>
      <c r="X26" s="1880" t="s">
        <v>578</v>
      </c>
      <c r="Y26" s="1880"/>
      <c r="Z26" s="1880"/>
      <c r="AA26" s="1880"/>
      <c r="AB26" s="1880"/>
      <c r="AC26" s="1880"/>
      <c r="AD26" s="1880"/>
      <c r="AE26" s="1880"/>
      <c r="AF26" s="1880"/>
      <c r="AG26" s="1880"/>
      <c r="AH26" s="1880"/>
      <c r="AI26" s="1881"/>
    </row>
    <row r="27" spans="1:39" ht="40" customHeight="1">
      <c r="A27" s="1638" t="s">
        <v>318</v>
      </c>
      <c r="B27" s="1639"/>
      <c r="C27" s="1639"/>
      <c r="D27" s="1639"/>
      <c r="E27" s="1639"/>
      <c r="F27" s="1639"/>
      <c r="G27" s="1639"/>
      <c r="H27" s="1639"/>
      <c r="I27" s="1587"/>
      <c r="J27" s="1874"/>
      <c r="K27" s="1857"/>
      <c r="L27" s="1857"/>
      <c r="M27" s="1857"/>
      <c r="N27" s="1857"/>
      <c r="O27" s="1857"/>
      <c r="P27" s="1857"/>
      <c r="Q27" s="1857"/>
      <c r="R27" s="1857"/>
      <c r="S27" s="1857"/>
      <c r="T27" s="1857"/>
      <c r="U27" s="1857"/>
      <c r="V27" s="1857"/>
      <c r="W27" s="1857"/>
      <c r="X27" s="1857"/>
      <c r="Y27" s="1857"/>
      <c r="Z27" s="1857"/>
      <c r="AA27" s="1857"/>
      <c r="AB27" s="1857"/>
      <c r="AC27" s="1857"/>
      <c r="AD27" s="1857"/>
      <c r="AE27" s="1857"/>
      <c r="AF27" s="1857"/>
      <c r="AG27" s="1857"/>
      <c r="AH27" s="1857"/>
      <c r="AI27" s="1858"/>
    </row>
    <row r="28" spans="1:39" ht="40" customHeight="1">
      <c r="A28" s="1879" t="s">
        <v>267</v>
      </c>
      <c r="B28" s="1639"/>
      <c r="C28" s="1639"/>
      <c r="D28" s="1639"/>
      <c r="E28" s="1639"/>
      <c r="F28" s="1639"/>
      <c r="G28" s="1639"/>
      <c r="H28" s="1639"/>
      <c r="I28" s="1587"/>
      <c r="J28" s="1874"/>
      <c r="K28" s="1857"/>
      <c r="L28" s="1857"/>
      <c r="M28" s="1857"/>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8"/>
    </row>
    <row r="29" spans="1:39" ht="40" customHeight="1">
      <c r="A29" s="1638" t="s">
        <v>319</v>
      </c>
      <c r="B29" s="1639"/>
      <c r="C29" s="1639"/>
      <c r="D29" s="1639"/>
      <c r="E29" s="1639"/>
      <c r="F29" s="1639"/>
      <c r="G29" s="1639"/>
      <c r="H29" s="1639"/>
      <c r="I29" s="1587"/>
      <c r="J29" s="1875"/>
      <c r="K29" s="1876"/>
      <c r="L29" s="1876"/>
      <c r="M29" s="1857"/>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8"/>
    </row>
    <row r="30" spans="1:39" ht="25" customHeight="1">
      <c r="A30" s="1866" t="s">
        <v>767</v>
      </c>
      <c r="B30" s="1867"/>
      <c r="C30" s="1867"/>
      <c r="D30" s="1867"/>
      <c r="E30" s="1867"/>
      <c r="F30" s="1867"/>
      <c r="G30" s="1867"/>
      <c r="H30" s="1867"/>
      <c r="I30" s="1867"/>
      <c r="J30" s="1870" t="s">
        <v>579</v>
      </c>
      <c r="K30" s="1871"/>
      <c r="L30" s="1872"/>
      <c r="M30" s="1839"/>
      <c r="N30" s="1839"/>
      <c r="O30" s="1839"/>
      <c r="P30" s="1839"/>
      <c r="Q30" s="1839"/>
      <c r="R30" s="1839"/>
      <c r="S30" s="1839"/>
      <c r="T30" s="1873" t="s">
        <v>580</v>
      </c>
      <c r="U30" s="1873"/>
      <c r="V30" s="1851"/>
      <c r="W30" s="1586" t="s">
        <v>581</v>
      </c>
      <c r="X30" s="1639"/>
      <c r="Y30" s="1587"/>
      <c r="Z30" s="1839"/>
      <c r="AA30" s="1839"/>
      <c r="AB30" s="1839"/>
      <c r="AC30" s="1839"/>
      <c r="AD30" s="1839"/>
      <c r="AE30" s="1839"/>
      <c r="AF30" s="1839"/>
      <c r="AG30" s="1851" t="s">
        <v>580</v>
      </c>
      <c r="AH30" s="1852"/>
      <c r="AI30" s="1853"/>
    </row>
    <row r="31" spans="1:39" ht="40" customHeight="1">
      <c r="A31" s="1868"/>
      <c r="B31" s="1869"/>
      <c r="C31" s="1869"/>
      <c r="D31" s="1869"/>
      <c r="E31" s="1869"/>
      <c r="F31" s="1869"/>
      <c r="G31" s="1869"/>
      <c r="H31" s="1869"/>
      <c r="I31" s="1869"/>
      <c r="J31" s="1854" t="s">
        <v>582</v>
      </c>
      <c r="K31" s="1855"/>
      <c r="L31" s="1856"/>
      <c r="M31" s="1857"/>
      <c r="N31" s="1857"/>
      <c r="O31" s="1857"/>
      <c r="P31" s="1857"/>
      <c r="Q31" s="1857"/>
      <c r="R31" s="1857"/>
      <c r="S31" s="1857"/>
      <c r="T31" s="1857"/>
      <c r="U31" s="1857"/>
      <c r="V31" s="1857"/>
      <c r="W31" s="1857"/>
      <c r="X31" s="1857"/>
      <c r="Y31" s="1857"/>
      <c r="Z31" s="1857"/>
      <c r="AA31" s="1857"/>
      <c r="AB31" s="1857"/>
      <c r="AC31" s="1857"/>
      <c r="AD31" s="1857"/>
      <c r="AE31" s="1857"/>
      <c r="AF31" s="1857"/>
      <c r="AG31" s="1857"/>
      <c r="AH31" s="1857"/>
      <c r="AI31" s="1858"/>
    </row>
    <row r="32" spans="1:39" ht="25" customHeight="1">
      <c r="A32" s="1859" t="s">
        <v>583</v>
      </c>
      <c r="B32" s="1860"/>
      <c r="C32" s="1860"/>
      <c r="D32" s="1860"/>
      <c r="E32" s="1860"/>
      <c r="F32" s="1860"/>
      <c r="G32" s="1860"/>
      <c r="H32" s="1860"/>
      <c r="I32" s="1860"/>
      <c r="J32" s="1861"/>
      <c r="K32" s="1861"/>
      <c r="L32" s="1861"/>
      <c r="M32" s="1860"/>
      <c r="N32" s="1860"/>
      <c r="O32" s="1860"/>
      <c r="P32" s="1860"/>
      <c r="Q32" s="1860"/>
      <c r="R32" s="1860"/>
      <c r="S32" s="1860"/>
      <c r="T32" s="1860"/>
      <c r="U32" s="1860"/>
      <c r="V32" s="1860"/>
      <c r="W32" s="1860"/>
      <c r="X32" s="1860"/>
      <c r="Y32" s="1860"/>
      <c r="Z32" s="1860"/>
      <c r="AA32" s="1860"/>
      <c r="AB32" s="1860"/>
      <c r="AC32" s="1862"/>
      <c r="AD32" s="1863" t="s">
        <v>119</v>
      </c>
      <c r="AE32" s="1864"/>
      <c r="AF32" s="1864"/>
      <c r="AG32" s="1864"/>
      <c r="AH32" s="1864"/>
      <c r="AI32" s="1865"/>
    </row>
    <row r="35" spans="2:2" ht="12">
      <c r="B35" s="145"/>
    </row>
  </sheetData>
  <sheetProtection algorithmName="SHA-512" hashValue="KoJFf15ukkNi31e4bqDzf87G5ep0shApjlf8QrtogIMyi48njsPYdD57nnHkf6CJVmMlp/ZnbF4yRBzH0c4OUg==" saltValue="hDmhurtXwjJOnTDEv3cYLQ==" spinCount="100000" sheet="1" objects="1" scenarios="1" selectLockedCells="1" selectUnlockedCells="1"/>
  <mergeCells count="98">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 ref="N25:O25"/>
    <mergeCell ref="P25:Q25"/>
    <mergeCell ref="A22:I22"/>
    <mergeCell ref="A23:I23"/>
    <mergeCell ref="J22:AI22"/>
    <mergeCell ref="J23:S23"/>
    <mergeCell ref="T23:AA23"/>
    <mergeCell ref="AB23:AI23"/>
    <mergeCell ref="A19:AC19"/>
    <mergeCell ref="AD19:AI19"/>
    <mergeCell ref="J20:S20"/>
    <mergeCell ref="A21:I21"/>
    <mergeCell ref="A20:E20"/>
    <mergeCell ref="F20:I20"/>
    <mergeCell ref="T20:AI20"/>
    <mergeCell ref="J21:S21"/>
    <mergeCell ref="T21:AA21"/>
    <mergeCell ref="AB21:AI21"/>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2:I12"/>
    <mergeCell ref="J12:W12"/>
    <mergeCell ref="X12:AI12"/>
    <mergeCell ref="A13:I13"/>
    <mergeCell ref="J13:AI13"/>
    <mergeCell ref="A9:I9"/>
    <mergeCell ref="A10:I10"/>
    <mergeCell ref="J9:S9"/>
    <mergeCell ref="T9:AA9"/>
    <mergeCell ref="A11:I11"/>
    <mergeCell ref="A8:I8"/>
    <mergeCell ref="J7:S7"/>
    <mergeCell ref="T7:AA7"/>
    <mergeCell ref="AB7:AI7"/>
    <mergeCell ref="J8:AI8"/>
    <mergeCell ref="J6:S6"/>
    <mergeCell ref="A6:E6"/>
    <mergeCell ref="F6:I6"/>
    <mergeCell ref="T6:AI6"/>
    <mergeCell ref="A7:I7"/>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s>
  <phoneticPr fontId="2"/>
  <dataValidations count="8">
    <dataValidation imeMode="halfAlpha" allowBlank="1" showInputMessage="1" showErrorMessage="1" sqref="AB7 AB21" xr:uid="{D52B1362-A747-4FE7-9CDD-D1CEAC0E31B3}"/>
    <dataValidation allowBlank="1" showErrorMessage="1" prompt="_x000a_" sqref="AG30:AI30 J30:J31 AG16:AI16 J16:J17" xr:uid="{00000000-0002-0000-2400-000001000000}"/>
    <dataValidation allowBlank="1" showErrorMessage="1" sqref="J27:AI28 J13:AI14" xr:uid="{00000000-0002-0000-2400-000002000000}"/>
    <dataValidation type="list" allowBlank="1" showErrorMessage="1" prompt="_x000a_" sqref="AD32:AI32 AD18:AI18" xr:uid="{00000000-0002-0000-2400-000003000000}">
      <formula1>"選択してください,関連あり,関連なし"</formula1>
    </dataValidation>
    <dataValidation type="custom" imeMode="disabled" allowBlank="1" showInputMessage="1" showErrorMessage="1" sqref="M30:S30 Z30:AF30 M16:S16 Z16:AF16" xr:uid="{00000000-0002-0000-2400-00000400000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25:O25 AF25:AG25 AB25:AC25 R25:S25 N11:O11 AF11:AG11 AB11:AC11 R11:S11" xr:uid="{00000000-0002-0000-2400-000005000000}"/>
    <dataValidation allowBlank="1" showInputMessage="1" showErrorMessage="1" prompt="前ページの「(13)委託費」の「経費番号」（委-1、委-2）を記入してください。" sqref="F6:I6 F20:I20" xr:uid="{321388A2-32AD-4DC1-B705-A306370C2E39}"/>
    <dataValidation type="custom" imeMode="halfAlpha" allowBlank="1" showInputMessage="1" showErrorMessage="1" prompt="「(13)委託・外注費」の「助成事業に要する経費（税込）」の金額を記入してください。" sqref="J26:W26 J12:W12" xr:uid="{00000000-0002-0000-2400-000007000000}">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pageSetUpPr fitToPage="1"/>
  </sheetPr>
  <dimension ref="A1:L9"/>
  <sheetViews>
    <sheetView showGridLines="0" view="pageBreakPreview" zoomScale="80" zoomScaleNormal="100" zoomScaleSheetLayoutView="80" workbookViewId="0">
      <selection activeCell="BK20" sqref="A1:XFD1048576"/>
    </sheetView>
  </sheetViews>
  <sheetFormatPr defaultRowHeight="18"/>
  <cols>
    <col min="1" max="16384" width="8.6640625" style="39"/>
  </cols>
  <sheetData>
    <row r="1" spans="1:12">
      <c r="A1" s="76" t="s">
        <v>388</v>
      </c>
      <c r="B1" s="76"/>
      <c r="C1" s="77"/>
      <c r="D1" s="77"/>
      <c r="E1" s="77"/>
      <c r="F1" s="77"/>
      <c r="G1" s="77"/>
      <c r="H1" s="77"/>
      <c r="I1" s="77"/>
      <c r="J1" s="77"/>
      <c r="K1" s="77"/>
      <c r="L1" s="61"/>
    </row>
    <row r="2" spans="1:12">
      <c r="A2" s="78"/>
      <c r="B2" s="78"/>
      <c r="C2" s="78"/>
      <c r="D2" s="78"/>
      <c r="E2" s="78"/>
      <c r="F2" s="78"/>
      <c r="G2" s="78"/>
      <c r="H2" s="78"/>
      <c r="I2" s="78"/>
      <c r="J2" s="78"/>
      <c r="K2" s="79" t="s">
        <v>214</v>
      </c>
      <c r="L2" s="62"/>
    </row>
    <row r="3" spans="1:12" ht="60">
      <c r="A3" s="514" t="s">
        <v>215</v>
      </c>
      <c r="B3" s="2145" t="s">
        <v>380</v>
      </c>
      <c r="C3" s="2146"/>
      <c r="D3" s="2145" t="s">
        <v>270</v>
      </c>
      <c r="E3" s="2146"/>
      <c r="F3" s="515" t="s">
        <v>280</v>
      </c>
      <c r="G3" s="516" t="s">
        <v>231</v>
      </c>
      <c r="H3" s="517" t="s">
        <v>221</v>
      </c>
      <c r="I3" s="515" t="s">
        <v>260</v>
      </c>
      <c r="J3" s="515" t="s">
        <v>234</v>
      </c>
      <c r="K3" s="518" t="s">
        <v>211</v>
      </c>
      <c r="L3" s="519"/>
    </row>
    <row r="4" spans="1:12" ht="35" customHeight="1">
      <c r="A4" s="419">
        <f>ROW()-3</f>
        <v>1</v>
      </c>
      <c r="B4" s="2147" t="s">
        <v>1053</v>
      </c>
      <c r="C4" s="2148"/>
      <c r="D4" s="2149" t="s">
        <v>1053</v>
      </c>
      <c r="E4" s="2150"/>
      <c r="F4" s="675">
        <v>1</v>
      </c>
      <c r="G4" s="676" t="s">
        <v>934</v>
      </c>
      <c r="H4" s="675">
        <v>50000</v>
      </c>
      <c r="I4" s="433"/>
      <c r="J4" s="82">
        <f>ROUNDDOWN((F4*H4)*1.1,0)</f>
        <v>55000</v>
      </c>
      <c r="K4" s="83"/>
      <c r="L4" s="69" t="str">
        <f>IF(OR(AND($B4="",$D4="",$F4="",$G4="",$H4=""),AND($B4&lt;&gt;"",$D4&lt;&gt;"",$F4&lt;&gt;"",$G4&lt;&gt;"",$H4&lt;&gt;"")),"","←全ての項目を入力してください。")</f>
        <v/>
      </c>
    </row>
    <row r="5" spans="1:12" ht="35" customHeight="1">
      <c r="A5" s="419">
        <f>ROW()-3</f>
        <v>2</v>
      </c>
      <c r="B5" s="2151"/>
      <c r="C5" s="2152"/>
      <c r="D5" s="2153"/>
      <c r="E5" s="2154"/>
      <c r="F5" s="80"/>
      <c r="G5" s="81"/>
      <c r="H5" s="80"/>
      <c r="I5" s="433"/>
      <c r="J5" s="82">
        <f t="shared" ref="J5:J8" si="0">ROUNDDOWN((F5*H5)*1.1,0)</f>
        <v>0</v>
      </c>
      <c r="K5" s="83"/>
      <c r="L5" s="69" t="str">
        <f>IF(OR(AND($B5="",$D5="",$F5="",$G5="",$H5=""),AND($B5&lt;&gt;"",$D5&lt;&gt;"",$F5&lt;&gt;"",$G5&lt;&gt;"",$H5&lt;&gt;"")),"","←全ての項目を入力してください。")</f>
        <v/>
      </c>
    </row>
    <row r="6" spans="1:12" ht="35" customHeight="1">
      <c r="A6" s="419">
        <f>ROW()-3</f>
        <v>3</v>
      </c>
      <c r="B6" s="2151"/>
      <c r="C6" s="2152"/>
      <c r="D6" s="2153"/>
      <c r="E6" s="2154"/>
      <c r="F6" s="80"/>
      <c r="G6" s="81"/>
      <c r="H6" s="80"/>
      <c r="I6" s="433"/>
      <c r="J6" s="82">
        <f t="shared" si="0"/>
        <v>0</v>
      </c>
      <c r="K6" s="83"/>
      <c r="L6" s="69" t="str">
        <f>IF(OR(AND($B6="",$D6="",$F6="",$G6="",$H6=""),AND($B6&lt;&gt;"",$D6&lt;&gt;"",$F6&lt;&gt;"",$G6&lt;&gt;"",$H6&lt;&gt;"")),"","←全ての項目を入力してください。")</f>
        <v/>
      </c>
    </row>
    <row r="7" spans="1:12" ht="35" customHeight="1">
      <c r="A7" s="419">
        <f>ROW()-3</f>
        <v>4</v>
      </c>
      <c r="B7" s="2151"/>
      <c r="C7" s="2152"/>
      <c r="D7" s="2153"/>
      <c r="E7" s="2154"/>
      <c r="F7" s="80"/>
      <c r="G7" s="81"/>
      <c r="H7" s="80"/>
      <c r="I7" s="433"/>
      <c r="J7" s="82">
        <f t="shared" si="0"/>
        <v>0</v>
      </c>
      <c r="K7" s="83"/>
      <c r="L7" s="69" t="str">
        <f>IF(OR(AND($B7="",$D7="",$F7="",$G7="",$H7=""),AND($B7&lt;&gt;"",$D7&lt;&gt;"",$F7&lt;&gt;"",$G7&lt;&gt;"",$H7&lt;&gt;"")),"","←全ての項目を入力してください。")</f>
        <v/>
      </c>
    </row>
    <row r="8" spans="1:12" ht="35" customHeight="1">
      <c r="A8" s="419">
        <f>ROW()-3</f>
        <v>5</v>
      </c>
      <c r="B8" s="2151"/>
      <c r="C8" s="2152"/>
      <c r="D8" s="2153"/>
      <c r="E8" s="2154"/>
      <c r="F8" s="80"/>
      <c r="G8" s="81"/>
      <c r="H8" s="80"/>
      <c r="I8" s="434"/>
      <c r="J8" s="82">
        <f t="shared" si="0"/>
        <v>0</v>
      </c>
      <c r="K8" s="83"/>
      <c r="L8" s="69" t="str">
        <f>IF(OR(AND($B8="",$D8="",$F8="",$G8="",$H8=""),AND($B8&lt;&gt;"",$D8&lt;&gt;"",$F8&lt;&gt;"",$G8&lt;&gt;"",$H8&lt;&gt;"")),"","←全ての項目を入力してください。")</f>
        <v/>
      </c>
    </row>
    <row r="9" spans="1:12" ht="35" customHeight="1">
      <c r="A9" s="520"/>
      <c r="B9" s="521"/>
      <c r="C9" s="522"/>
      <c r="D9" s="522"/>
      <c r="E9" s="522"/>
      <c r="F9" s="522"/>
      <c r="G9" s="522"/>
      <c r="H9" s="523" t="s">
        <v>237</v>
      </c>
      <c r="I9" s="435"/>
      <c r="J9" s="420">
        <f>SUM(J4:J8)</f>
        <v>55000</v>
      </c>
      <c r="K9" s="524"/>
      <c r="L9" s="525"/>
    </row>
  </sheetData>
  <sheetProtection algorithmName="SHA-512" hashValue="gWP8+IwAm7zb9o9h+d4U09UnWwSoPN34TSm/k5cMwt2pKD72klsgMHllr/xgPzgg/m0tekZklZHZjsaGaHh1LQ==" saltValue="Gun72lcT3ScWJSSWpPqm4g==" spinCount="100000" sheet="1" objects="1" scenarios="1" selectLockedCells="1" selectUnlockedCells="1"/>
  <mergeCells count="12">
    <mergeCell ref="B6:C6"/>
    <mergeCell ref="D6:E6"/>
    <mergeCell ref="B7:C7"/>
    <mergeCell ref="D7:E7"/>
    <mergeCell ref="B8:C8"/>
    <mergeCell ref="D8:E8"/>
    <mergeCell ref="B3:C3"/>
    <mergeCell ref="D3:E3"/>
    <mergeCell ref="B4:C4"/>
    <mergeCell ref="D4:E4"/>
    <mergeCell ref="B5:C5"/>
    <mergeCell ref="D5:E5"/>
  </mergeCells>
  <phoneticPr fontId="2"/>
  <conditionalFormatting sqref="B4:D8 F4:H8">
    <cfRule type="expression" dxfId="0" priority="1">
      <formula>AND(OR($B4&lt;&gt;"",$D4&lt;&gt;"",$F4&lt;&gt;"",$G4&lt;&gt;"",$H4&lt;&gt;""),B4="")</formula>
    </cfRule>
  </conditionalFormatting>
  <dataValidations count="3">
    <dataValidation type="custom" allowBlank="1" showInputMessage="1" showErrorMessage="1" prompt="自動計算されます。" sqref="I4:J8" xr:uid="{00000000-0002-0000-2500-000000000000}">
      <formula1>ISERROR(FIND(CHAR(10),I4))</formula1>
    </dataValidation>
    <dataValidation type="custom" allowBlank="1" showInputMessage="1" showErrorMessage="1" sqref="L4:L8" xr:uid="{00000000-0002-0000-2500-000001000000}">
      <formula1>ISERROR(FIND(CHAR(10),L4))</formula1>
    </dataValidation>
    <dataValidation imeMode="halfAlpha" allowBlank="1" showInputMessage="1" showErrorMessage="1" sqref="F4:F8" xr:uid="{00000000-0002-0000-2500-000002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W40"/>
  <sheetViews>
    <sheetView showGridLines="0" view="pageBreakPreview" zoomScale="80" zoomScaleNormal="100" zoomScaleSheetLayoutView="80" workbookViewId="0">
      <selection activeCell="BK20" sqref="A1:XFD1048576"/>
    </sheetView>
  </sheetViews>
  <sheetFormatPr defaultColWidth="8.25" defaultRowHeight="12"/>
  <cols>
    <col min="1" max="23" width="5.58203125" style="12" customWidth="1"/>
    <col min="24" max="24" width="2.83203125" style="12" customWidth="1"/>
    <col min="25" max="25" width="8.25" style="12" customWidth="1"/>
    <col min="26" max="27" width="8.25" style="12"/>
    <col min="28" max="28" width="10.33203125" style="12" customWidth="1"/>
    <col min="29" max="29" width="8.6640625" style="12" customWidth="1"/>
    <col min="30" max="30" width="5.75" style="12" customWidth="1"/>
    <col min="31" max="16384" width="8.25" style="12"/>
  </cols>
  <sheetData>
    <row r="1" spans="1:23" ht="25" customHeight="1">
      <c r="A1" s="10" t="s">
        <v>733</v>
      </c>
      <c r="B1" s="11"/>
      <c r="C1" s="11"/>
      <c r="D1" s="11"/>
      <c r="E1" s="11"/>
      <c r="F1" s="11"/>
      <c r="G1" s="11"/>
      <c r="H1" s="11"/>
      <c r="I1" s="11"/>
      <c r="J1" s="11"/>
      <c r="K1" s="11"/>
      <c r="L1" s="11"/>
      <c r="M1" s="11"/>
      <c r="N1" s="11"/>
      <c r="O1" s="11"/>
      <c r="P1" s="11"/>
      <c r="Q1" s="11"/>
      <c r="R1" s="11"/>
      <c r="S1" s="11"/>
      <c r="T1" s="11"/>
      <c r="U1" s="11"/>
      <c r="V1" s="11"/>
    </row>
    <row r="2" spans="1:23" ht="15" customHeight="1">
      <c r="A2" s="16" t="s">
        <v>734</v>
      </c>
      <c r="B2" s="11"/>
      <c r="C2" s="11"/>
      <c r="D2" s="11"/>
      <c r="E2" s="11"/>
      <c r="F2" s="11"/>
      <c r="G2" s="11"/>
      <c r="H2" s="11"/>
      <c r="I2" s="11"/>
      <c r="J2" s="11"/>
      <c r="K2" s="11"/>
      <c r="L2" s="11"/>
      <c r="M2" s="11"/>
      <c r="N2" s="11"/>
      <c r="O2" s="11"/>
      <c r="P2" s="11"/>
      <c r="Q2" s="11"/>
      <c r="R2" s="11"/>
      <c r="S2" s="11"/>
      <c r="T2" s="11"/>
      <c r="U2" s="11"/>
      <c r="V2" s="11"/>
    </row>
    <row r="3" spans="1:23" ht="25" customHeight="1">
      <c r="A3" s="891" t="s">
        <v>735</v>
      </c>
      <c r="B3" s="891"/>
      <c r="C3" s="891"/>
      <c r="D3" s="891"/>
      <c r="E3" s="891"/>
      <c r="F3" s="891"/>
      <c r="G3" s="891"/>
      <c r="H3" s="891"/>
      <c r="I3" s="891"/>
      <c r="J3" s="891"/>
      <c r="K3" s="891"/>
      <c r="L3" s="891"/>
      <c r="M3" s="891"/>
      <c r="N3" s="891"/>
      <c r="O3" s="891"/>
      <c r="P3" s="891"/>
      <c r="Q3" s="891"/>
      <c r="R3" s="891"/>
      <c r="S3" s="891"/>
      <c r="T3" s="891"/>
      <c r="U3" s="891"/>
      <c r="V3" s="891"/>
      <c r="W3" s="891"/>
    </row>
    <row r="4" spans="1:23" ht="25" customHeight="1">
      <c r="A4" s="33"/>
      <c r="B4" s="931" t="s">
        <v>134</v>
      </c>
      <c r="C4" s="931"/>
      <c r="D4" s="931"/>
      <c r="E4" s="931">
        <v>1</v>
      </c>
      <c r="F4" s="931"/>
      <c r="G4" s="931"/>
      <c r="H4" s="931"/>
      <c r="I4" s="931"/>
      <c r="J4" s="931"/>
      <c r="K4" s="931"/>
      <c r="L4" s="33"/>
      <c r="M4" s="931" t="s">
        <v>134</v>
      </c>
      <c r="N4" s="931"/>
      <c r="O4" s="931"/>
      <c r="P4" s="931">
        <v>2</v>
      </c>
      <c r="Q4" s="931"/>
      <c r="R4" s="931"/>
      <c r="S4" s="931"/>
      <c r="T4" s="931"/>
      <c r="U4" s="931"/>
      <c r="V4" s="931"/>
      <c r="W4" s="33"/>
    </row>
    <row r="5" spans="1:23" ht="25" customHeight="1">
      <c r="A5" s="33"/>
      <c r="B5" s="907" t="s">
        <v>736</v>
      </c>
      <c r="C5" s="908"/>
      <c r="D5" s="909"/>
      <c r="E5" s="919" t="str">
        <f>IF('1-2.助成金利用状況'!C28="","",'1-2.助成金利用状況'!C28)</f>
        <v>〇〇補助金</v>
      </c>
      <c r="F5" s="920"/>
      <c r="G5" s="920"/>
      <c r="H5" s="920"/>
      <c r="I5" s="920"/>
      <c r="J5" s="920"/>
      <c r="K5" s="921"/>
      <c r="L5" s="33"/>
      <c r="M5" s="907" t="s">
        <v>736</v>
      </c>
      <c r="N5" s="908"/>
      <c r="O5" s="909"/>
      <c r="P5" s="919" t="str">
        <f>IF('1-2.助成金利用状況'!C29="","",'1-2.助成金利用状況'!C29)</f>
        <v>TOKYO戦略的イノベーション促進事業</v>
      </c>
      <c r="Q5" s="920"/>
      <c r="R5" s="920"/>
      <c r="S5" s="920"/>
      <c r="T5" s="920"/>
      <c r="U5" s="920"/>
      <c r="V5" s="921"/>
      <c r="W5" s="33"/>
    </row>
    <row r="6" spans="1:23" ht="25" customHeight="1">
      <c r="A6" s="33"/>
      <c r="B6" s="910"/>
      <c r="C6" s="911"/>
      <c r="D6" s="912"/>
      <c r="E6" s="922"/>
      <c r="F6" s="923"/>
      <c r="G6" s="923"/>
      <c r="H6" s="923"/>
      <c r="I6" s="923"/>
      <c r="J6" s="923"/>
      <c r="K6" s="924"/>
      <c r="L6" s="33"/>
      <c r="M6" s="910"/>
      <c r="N6" s="911"/>
      <c r="O6" s="912"/>
      <c r="P6" s="922"/>
      <c r="Q6" s="923"/>
      <c r="R6" s="923"/>
      <c r="S6" s="923"/>
      <c r="T6" s="923"/>
      <c r="U6" s="923"/>
      <c r="V6" s="924"/>
      <c r="W6" s="33"/>
    </row>
    <row r="7" spans="1:23" ht="25" customHeight="1">
      <c r="A7" s="33"/>
      <c r="B7" s="907" t="s">
        <v>737</v>
      </c>
      <c r="C7" s="908"/>
      <c r="D7" s="909"/>
      <c r="E7" s="919" t="str">
        <f>IF('1-2.助成金利用状況'!D28="","",'1-2.助成金利用状況'!D28)</f>
        <v>○○のためのアプリ開発</v>
      </c>
      <c r="F7" s="920"/>
      <c r="G7" s="920"/>
      <c r="H7" s="920"/>
      <c r="I7" s="920"/>
      <c r="J7" s="920"/>
      <c r="K7" s="921"/>
      <c r="L7" s="33"/>
      <c r="M7" s="907" t="s">
        <v>737</v>
      </c>
      <c r="N7" s="908"/>
      <c r="O7" s="909"/>
      <c r="P7" s="919" t="str">
        <f>IF('1-2.助成金利用状況'!D29="","",'1-2.助成金利用状況'!D29)</f>
        <v>▽▽を用いた新たな◎◎技術の開発</v>
      </c>
      <c r="Q7" s="920"/>
      <c r="R7" s="920"/>
      <c r="S7" s="920"/>
      <c r="T7" s="920"/>
      <c r="U7" s="920"/>
      <c r="V7" s="921"/>
      <c r="W7" s="33"/>
    </row>
    <row r="8" spans="1:23" ht="25" customHeight="1">
      <c r="A8" s="33"/>
      <c r="B8" s="910"/>
      <c r="C8" s="911"/>
      <c r="D8" s="912"/>
      <c r="E8" s="922"/>
      <c r="F8" s="923"/>
      <c r="G8" s="923"/>
      <c r="H8" s="923"/>
      <c r="I8" s="923"/>
      <c r="J8" s="923"/>
      <c r="K8" s="924"/>
      <c r="L8" s="33"/>
      <c r="M8" s="910"/>
      <c r="N8" s="911"/>
      <c r="O8" s="912"/>
      <c r="P8" s="922"/>
      <c r="Q8" s="923"/>
      <c r="R8" s="923"/>
      <c r="S8" s="923"/>
      <c r="T8" s="923"/>
      <c r="U8" s="923"/>
      <c r="V8" s="924"/>
      <c r="W8" s="33"/>
    </row>
    <row r="9" spans="1:23" ht="25" customHeight="1">
      <c r="A9" s="33"/>
      <c r="B9" s="907" t="s">
        <v>738</v>
      </c>
      <c r="C9" s="908"/>
      <c r="D9" s="909"/>
      <c r="E9" s="925" t="s">
        <v>850</v>
      </c>
      <c r="F9" s="926"/>
      <c r="G9" s="926"/>
      <c r="H9" s="926"/>
      <c r="I9" s="926"/>
      <c r="J9" s="926"/>
      <c r="K9" s="927"/>
      <c r="L9" s="33"/>
      <c r="M9" s="907" t="s">
        <v>738</v>
      </c>
      <c r="N9" s="908"/>
      <c r="O9" s="909"/>
      <c r="P9" s="925" t="s">
        <v>851</v>
      </c>
      <c r="Q9" s="926"/>
      <c r="R9" s="926"/>
      <c r="S9" s="926"/>
      <c r="T9" s="926"/>
      <c r="U9" s="926"/>
      <c r="V9" s="927"/>
      <c r="W9" s="33"/>
    </row>
    <row r="10" spans="1:23" ht="25" customHeight="1">
      <c r="A10" s="33"/>
      <c r="B10" s="910"/>
      <c r="C10" s="911"/>
      <c r="D10" s="912"/>
      <c r="E10" s="928"/>
      <c r="F10" s="929"/>
      <c r="G10" s="929"/>
      <c r="H10" s="929"/>
      <c r="I10" s="929"/>
      <c r="J10" s="929"/>
      <c r="K10" s="930"/>
      <c r="L10" s="33"/>
      <c r="M10" s="910"/>
      <c r="N10" s="911"/>
      <c r="O10" s="912"/>
      <c r="P10" s="928"/>
      <c r="Q10" s="929"/>
      <c r="R10" s="929"/>
      <c r="S10" s="929"/>
      <c r="T10" s="929"/>
      <c r="U10" s="929"/>
      <c r="V10" s="930"/>
      <c r="W10" s="33"/>
    </row>
    <row r="11" spans="1:23" ht="25" customHeight="1">
      <c r="A11" s="33"/>
      <c r="B11" s="907" t="s">
        <v>739</v>
      </c>
      <c r="C11" s="908"/>
      <c r="D11" s="909"/>
      <c r="E11" s="925" t="s">
        <v>849</v>
      </c>
      <c r="F11" s="926"/>
      <c r="G11" s="926"/>
      <c r="H11" s="926"/>
      <c r="I11" s="926"/>
      <c r="J11" s="926"/>
      <c r="K11" s="927"/>
      <c r="L11" s="33"/>
      <c r="M11" s="907" t="s">
        <v>739</v>
      </c>
      <c r="N11" s="908"/>
      <c r="O11" s="909"/>
      <c r="P11" s="925" t="s">
        <v>852</v>
      </c>
      <c r="Q11" s="926"/>
      <c r="R11" s="926"/>
      <c r="S11" s="926"/>
      <c r="T11" s="926"/>
      <c r="U11" s="926"/>
      <c r="V11" s="927"/>
      <c r="W11" s="33"/>
    </row>
    <row r="12" spans="1:23" ht="25" customHeight="1">
      <c r="A12" s="33"/>
      <c r="B12" s="910"/>
      <c r="C12" s="911"/>
      <c r="D12" s="912"/>
      <c r="E12" s="928"/>
      <c r="F12" s="929"/>
      <c r="G12" s="929"/>
      <c r="H12" s="929"/>
      <c r="I12" s="929"/>
      <c r="J12" s="929"/>
      <c r="K12" s="930"/>
      <c r="L12" s="33"/>
      <c r="M12" s="910"/>
      <c r="N12" s="911"/>
      <c r="O12" s="912"/>
      <c r="P12" s="928"/>
      <c r="Q12" s="929"/>
      <c r="R12" s="929"/>
      <c r="S12" s="929"/>
      <c r="T12" s="929"/>
      <c r="U12" s="929"/>
      <c r="V12" s="930"/>
      <c r="W12" s="33"/>
    </row>
    <row r="13" spans="1:23" ht="25" customHeight="1">
      <c r="A13" s="33"/>
      <c r="B13" s="907" t="s">
        <v>751</v>
      </c>
      <c r="C13" s="908"/>
      <c r="D13" s="909"/>
      <c r="E13" s="925" t="s">
        <v>848</v>
      </c>
      <c r="F13" s="926"/>
      <c r="G13" s="926"/>
      <c r="H13" s="926"/>
      <c r="I13" s="926"/>
      <c r="J13" s="926"/>
      <c r="K13" s="927"/>
      <c r="L13" s="33"/>
      <c r="M13" s="907" t="s">
        <v>751</v>
      </c>
      <c r="N13" s="908"/>
      <c r="O13" s="909"/>
      <c r="P13" s="925" t="s">
        <v>848</v>
      </c>
      <c r="Q13" s="926"/>
      <c r="R13" s="926"/>
      <c r="S13" s="926"/>
      <c r="T13" s="926"/>
      <c r="U13" s="926"/>
      <c r="V13" s="927"/>
      <c r="W13" s="33"/>
    </row>
    <row r="14" spans="1:23" ht="25" customHeight="1">
      <c r="A14" s="33"/>
      <c r="B14" s="910"/>
      <c r="C14" s="911"/>
      <c r="D14" s="912"/>
      <c r="E14" s="928"/>
      <c r="F14" s="929"/>
      <c r="G14" s="929"/>
      <c r="H14" s="929"/>
      <c r="I14" s="929"/>
      <c r="J14" s="929"/>
      <c r="K14" s="930"/>
      <c r="L14" s="33"/>
      <c r="M14" s="910"/>
      <c r="N14" s="911"/>
      <c r="O14" s="912"/>
      <c r="P14" s="928"/>
      <c r="Q14" s="929"/>
      <c r="R14" s="929"/>
      <c r="S14" s="929"/>
      <c r="T14" s="929"/>
      <c r="U14" s="929"/>
      <c r="V14" s="930"/>
      <c r="W14" s="33"/>
    </row>
    <row r="15" spans="1:23" ht="25" customHeight="1">
      <c r="A15" s="33"/>
      <c r="B15" s="907" t="s">
        <v>740</v>
      </c>
      <c r="C15" s="908"/>
      <c r="D15" s="909"/>
      <c r="E15" s="925" t="s">
        <v>843</v>
      </c>
      <c r="F15" s="926"/>
      <c r="G15" s="926"/>
      <c r="H15" s="926"/>
      <c r="I15" s="926"/>
      <c r="J15" s="926"/>
      <c r="K15" s="927"/>
      <c r="L15" s="33"/>
      <c r="M15" s="907" t="s">
        <v>740</v>
      </c>
      <c r="N15" s="908"/>
      <c r="O15" s="909"/>
      <c r="P15" s="925" t="s">
        <v>843</v>
      </c>
      <c r="Q15" s="926"/>
      <c r="R15" s="926"/>
      <c r="S15" s="926"/>
      <c r="T15" s="926"/>
      <c r="U15" s="926"/>
      <c r="V15" s="927"/>
      <c r="W15" s="33"/>
    </row>
    <row r="16" spans="1:23" ht="25" customHeight="1">
      <c r="A16" s="33"/>
      <c r="B16" s="910"/>
      <c r="C16" s="911"/>
      <c r="D16" s="912"/>
      <c r="E16" s="928"/>
      <c r="F16" s="929"/>
      <c r="G16" s="929"/>
      <c r="H16" s="929"/>
      <c r="I16" s="929"/>
      <c r="J16" s="929"/>
      <c r="K16" s="930"/>
      <c r="L16" s="33"/>
      <c r="M16" s="910"/>
      <c r="N16" s="911"/>
      <c r="O16" s="912"/>
      <c r="P16" s="928"/>
      <c r="Q16" s="929"/>
      <c r="R16" s="929"/>
      <c r="S16" s="929"/>
      <c r="T16" s="929"/>
      <c r="U16" s="929"/>
      <c r="V16" s="930"/>
      <c r="W16" s="33"/>
    </row>
    <row r="17" spans="1:23" ht="25" customHeight="1">
      <c r="A17" s="33"/>
      <c r="B17" s="907" t="s">
        <v>741</v>
      </c>
      <c r="C17" s="908"/>
      <c r="D17" s="909"/>
      <c r="E17" s="925" t="s">
        <v>844</v>
      </c>
      <c r="F17" s="926"/>
      <c r="G17" s="926"/>
      <c r="H17" s="926"/>
      <c r="I17" s="926"/>
      <c r="J17" s="926"/>
      <c r="K17" s="927"/>
      <c r="L17" s="33"/>
      <c r="M17" s="907" t="s">
        <v>741</v>
      </c>
      <c r="N17" s="908"/>
      <c r="O17" s="909"/>
      <c r="P17" s="925" t="s">
        <v>846</v>
      </c>
      <c r="Q17" s="926"/>
      <c r="R17" s="926"/>
      <c r="S17" s="926"/>
      <c r="T17" s="926"/>
      <c r="U17" s="926"/>
      <c r="V17" s="927"/>
      <c r="W17" s="33"/>
    </row>
    <row r="18" spans="1:23" ht="25" customHeight="1">
      <c r="A18" s="33"/>
      <c r="B18" s="910"/>
      <c r="C18" s="911"/>
      <c r="D18" s="912"/>
      <c r="E18" s="928"/>
      <c r="F18" s="929"/>
      <c r="G18" s="929"/>
      <c r="H18" s="929"/>
      <c r="I18" s="929"/>
      <c r="J18" s="929"/>
      <c r="K18" s="930"/>
      <c r="L18" s="33"/>
      <c r="M18" s="910"/>
      <c r="N18" s="911"/>
      <c r="O18" s="912"/>
      <c r="P18" s="928"/>
      <c r="Q18" s="929"/>
      <c r="R18" s="929"/>
      <c r="S18" s="929"/>
      <c r="T18" s="929"/>
      <c r="U18" s="929"/>
      <c r="V18" s="930"/>
      <c r="W18" s="33"/>
    </row>
    <row r="19" spans="1:23" ht="25" customHeight="1">
      <c r="A19" s="33"/>
      <c r="B19" s="907" t="s">
        <v>742</v>
      </c>
      <c r="C19" s="908"/>
      <c r="D19" s="909"/>
      <c r="E19" s="925" t="s">
        <v>845</v>
      </c>
      <c r="F19" s="926"/>
      <c r="G19" s="926"/>
      <c r="H19" s="926"/>
      <c r="I19" s="926"/>
      <c r="J19" s="926"/>
      <c r="K19" s="927"/>
      <c r="L19" s="33"/>
      <c r="M19" s="907" t="s">
        <v>742</v>
      </c>
      <c r="N19" s="908"/>
      <c r="O19" s="909"/>
      <c r="P19" s="925" t="s">
        <v>847</v>
      </c>
      <c r="Q19" s="926"/>
      <c r="R19" s="926"/>
      <c r="S19" s="926"/>
      <c r="T19" s="926"/>
      <c r="U19" s="926"/>
      <c r="V19" s="927"/>
      <c r="W19" s="33"/>
    </row>
    <row r="20" spans="1:23" ht="25" customHeight="1">
      <c r="A20" s="33"/>
      <c r="B20" s="910"/>
      <c r="C20" s="911"/>
      <c r="D20" s="912"/>
      <c r="E20" s="928"/>
      <c r="F20" s="929"/>
      <c r="G20" s="929"/>
      <c r="H20" s="929"/>
      <c r="I20" s="929"/>
      <c r="J20" s="929"/>
      <c r="K20" s="930"/>
      <c r="L20" s="33"/>
      <c r="M20" s="910"/>
      <c r="N20" s="911"/>
      <c r="O20" s="912"/>
      <c r="P20" s="928"/>
      <c r="Q20" s="929"/>
      <c r="R20" s="929"/>
      <c r="S20" s="929"/>
      <c r="T20" s="929"/>
      <c r="U20" s="929"/>
      <c r="V20" s="930"/>
      <c r="W20" s="33"/>
    </row>
    <row r="21" spans="1:23" ht="25" customHeight="1">
      <c r="A21" s="33"/>
      <c r="B21" s="33"/>
      <c r="C21" s="33"/>
      <c r="D21" s="33"/>
      <c r="E21" s="33"/>
      <c r="F21" s="33"/>
      <c r="G21" s="33"/>
      <c r="H21" s="33"/>
      <c r="I21" s="33"/>
      <c r="J21" s="33"/>
      <c r="K21" s="33"/>
      <c r="L21" s="33"/>
      <c r="M21" s="33"/>
      <c r="N21" s="33"/>
      <c r="O21" s="33"/>
      <c r="P21" s="33"/>
      <c r="Q21" s="33"/>
      <c r="R21" s="33"/>
      <c r="S21" s="33"/>
      <c r="T21" s="33"/>
      <c r="U21" s="33"/>
      <c r="V21" s="33"/>
      <c r="W21" s="33"/>
    </row>
    <row r="22" spans="1:23" ht="25" customHeight="1">
      <c r="A22" s="33"/>
      <c r="B22" s="33"/>
      <c r="C22" s="33"/>
      <c r="D22" s="33"/>
      <c r="E22" s="33"/>
      <c r="F22" s="33"/>
      <c r="G22" s="33"/>
      <c r="H22" s="33"/>
      <c r="I22" s="33"/>
      <c r="J22" s="33"/>
      <c r="K22" s="33"/>
      <c r="L22" s="33"/>
      <c r="M22" s="33"/>
      <c r="N22" s="33"/>
      <c r="O22" s="33"/>
      <c r="P22" s="33"/>
      <c r="Q22" s="33"/>
      <c r="R22" s="33"/>
      <c r="S22" s="33"/>
      <c r="T22" s="33"/>
      <c r="U22" s="33"/>
      <c r="V22" s="33"/>
      <c r="W22" s="33"/>
    </row>
    <row r="23" spans="1:23" ht="25" customHeight="1">
      <c r="A23" s="33"/>
      <c r="B23" s="931" t="s">
        <v>134</v>
      </c>
      <c r="C23" s="931"/>
      <c r="D23" s="931"/>
      <c r="E23" s="931">
        <v>3</v>
      </c>
      <c r="F23" s="931"/>
      <c r="G23" s="931"/>
      <c r="H23" s="931"/>
      <c r="I23" s="931"/>
      <c r="J23" s="931"/>
      <c r="K23" s="931"/>
      <c r="L23" s="33"/>
      <c r="M23" s="931" t="s">
        <v>134</v>
      </c>
      <c r="N23" s="931"/>
      <c r="O23" s="931"/>
      <c r="P23" s="931">
        <v>4</v>
      </c>
      <c r="Q23" s="931"/>
      <c r="R23" s="931"/>
      <c r="S23" s="931"/>
      <c r="T23" s="931"/>
      <c r="U23" s="931"/>
      <c r="V23" s="931"/>
      <c r="W23" s="33"/>
    </row>
    <row r="24" spans="1:23" ht="25" customHeight="1">
      <c r="A24" s="33"/>
      <c r="B24" s="907" t="s">
        <v>736</v>
      </c>
      <c r="C24" s="908"/>
      <c r="D24" s="909"/>
      <c r="E24" s="919" t="str">
        <f>IF('1-2.助成金利用状況'!C30="","",'1-2.助成金利用状況'!C30)</f>
        <v/>
      </c>
      <c r="F24" s="920"/>
      <c r="G24" s="920"/>
      <c r="H24" s="920"/>
      <c r="I24" s="920"/>
      <c r="J24" s="920"/>
      <c r="K24" s="921"/>
      <c r="L24" s="33"/>
      <c r="M24" s="907" t="s">
        <v>736</v>
      </c>
      <c r="N24" s="908"/>
      <c r="O24" s="909"/>
      <c r="P24" s="919" t="str">
        <f>IF('1-2.助成金利用状況'!C31="","",'1-2.助成金利用状況'!C31)</f>
        <v/>
      </c>
      <c r="Q24" s="920"/>
      <c r="R24" s="920"/>
      <c r="S24" s="920"/>
      <c r="T24" s="920"/>
      <c r="U24" s="920"/>
      <c r="V24" s="921"/>
      <c r="W24" s="33"/>
    </row>
    <row r="25" spans="1:23" ht="25" customHeight="1">
      <c r="A25" s="33"/>
      <c r="B25" s="910"/>
      <c r="C25" s="911"/>
      <c r="D25" s="912"/>
      <c r="E25" s="922"/>
      <c r="F25" s="923"/>
      <c r="G25" s="923"/>
      <c r="H25" s="923"/>
      <c r="I25" s="923"/>
      <c r="J25" s="923"/>
      <c r="K25" s="924"/>
      <c r="L25" s="33"/>
      <c r="M25" s="910"/>
      <c r="N25" s="911"/>
      <c r="O25" s="912"/>
      <c r="P25" s="922"/>
      <c r="Q25" s="923"/>
      <c r="R25" s="923"/>
      <c r="S25" s="923"/>
      <c r="T25" s="923"/>
      <c r="U25" s="923"/>
      <c r="V25" s="924"/>
      <c r="W25" s="33"/>
    </row>
    <row r="26" spans="1:23" ht="25" customHeight="1">
      <c r="A26" s="33"/>
      <c r="B26" s="907" t="s">
        <v>737</v>
      </c>
      <c r="C26" s="908"/>
      <c r="D26" s="909"/>
      <c r="E26" s="919" t="str">
        <f>IF('1-2.助成金利用状況'!D30="","",'1-2.助成金利用状況'!D30)</f>
        <v/>
      </c>
      <c r="F26" s="920"/>
      <c r="G26" s="920"/>
      <c r="H26" s="920"/>
      <c r="I26" s="920"/>
      <c r="J26" s="920"/>
      <c r="K26" s="921"/>
      <c r="L26" s="33"/>
      <c r="M26" s="907" t="s">
        <v>737</v>
      </c>
      <c r="N26" s="908"/>
      <c r="O26" s="909"/>
      <c r="P26" s="919" t="str">
        <f>IF('1-2.助成金利用状況'!D31="","",'1-2.助成金利用状況'!D31)</f>
        <v/>
      </c>
      <c r="Q26" s="920"/>
      <c r="R26" s="920"/>
      <c r="S26" s="920"/>
      <c r="T26" s="920"/>
      <c r="U26" s="920"/>
      <c r="V26" s="921"/>
      <c r="W26" s="33"/>
    </row>
    <row r="27" spans="1:23" ht="25" customHeight="1">
      <c r="A27" s="33"/>
      <c r="B27" s="910"/>
      <c r="C27" s="911"/>
      <c r="D27" s="912"/>
      <c r="E27" s="922"/>
      <c r="F27" s="923"/>
      <c r="G27" s="923"/>
      <c r="H27" s="923"/>
      <c r="I27" s="923"/>
      <c r="J27" s="923"/>
      <c r="K27" s="924"/>
      <c r="L27" s="33"/>
      <c r="M27" s="910"/>
      <c r="N27" s="911"/>
      <c r="O27" s="912"/>
      <c r="P27" s="922"/>
      <c r="Q27" s="923"/>
      <c r="R27" s="923"/>
      <c r="S27" s="923"/>
      <c r="T27" s="923"/>
      <c r="U27" s="923"/>
      <c r="V27" s="924"/>
      <c r="W27" s="33"/>
    </row>
    <row r="28" spans="1:23" ht="25" customHeight="1">
      <c r="A28" s="33"/>
      <c r="B28" s="907" t="s">
        <v>738</v>
      </c>
      <c r="C28" s="908"/>
      <c r="D28" s="909"/>
      <c r="E28" s="913"/>
      <c r="F28" s="914"/>
      <c r="G28" s="914"/>
      <c r="H28" s="914"/>
      <c r="I28" s="914"/>
      <c r="J28" s="914"/>
      <c r="K28" s="915"/>
      <c r="L28" s="33"/>
      <c r="M28" s="907" t="s">
        <v>738</v>
      </c>
      <c r="N28" s="908"/>
      <c r="O28" s="909"/>
      <c r="P28" s="913"/>
      <c r="Q28" s="914"/>
      <c r="R28" s="914"/>
      <c r="S28" s="914"/>
      <c r="T28" s="914"/>
      <c r="U28" s="914"/>
      <c r="V28" s="915"/>
      <c r="W28" s="33"/>
    </row>
    <row r="29" spans="1:23" ht="25" customHeight="1">
      <c r="A29" s="33"/>
      <c r="B29" s="910"/>
      <c r="C29" s="911"/>
      <c r="D29" s="912"/>
      <c r="E29" s="916"/>
      <c r="F29" s="917"/>
      <c r="G29" s="917"/>
      <c r="H29" s="917"/>
      <c r="I29" s="917"/>
      <c r="J29" s="917"/>
      <c r="K29" s="918"/>
      <c r="L29" s="33"/>
      <c r="M29" s="910"/>
      <c r="N29" s="911"/>
      <c r="O29" s="912"/>
      <c r="P29" s="916"/>
      <c r="Q29" s="917"/>
      <c r="R29" s="917"/>
      <c r="S29" s="917"/>
      <c r="T29" s="917"/>
      <c r="U29" s="917"/>
      <c r="V29" s="918"/>
      <c r="W29" s="33"/>
    </row>
    <row r="30" spans="1:23" ht="25" customHeight="1">
      <c r="A30" s="33"/>
      <c r="B30" s="907" t="s">
        <v>739</v>
      </c>
      <c r="C30" s="908"/>
      <c r="D30" s="909"/>
      <c r="E30" s="913"/>
      <c r="F30" s="914"/>
      <c r="G30" s="914"/>
      <c r="H30" s="914"/>
      <c r="I30" s="914"/>
      <c r="J30" s="914"/>
      <c r="K30" s="915"/>
      <c r="L30" s="33"/>
      <c r="M30" s="907" t="s">
        <v>739</v>
      </c>
      <c r="N30" s="908"/>
      <c r="O30" s="909"/>
      <c r="P30" s="913"/>
      <c r="Q30" s="914"/>
      <c r="R30" s="914"/>
      <c r="S30" s="914"/>
      <c r="T30" s="914"/>
      <c r="U30" s="914"/>
      <c r="V30" s="915"/>
      <c r="W30" s="33"/>
    </row>
    <row r="31" spans="1:23" ht="25" customHeight="1">
      <c r="A31" s="33"/>
      <c r="B31" s="910"/>
      <c r="C31" s="911"/>
      <c r="D31" s="912"/>
      <c r="E31" s="916"/>
      <c r="F31" s="917"/>
      <c r="G31" s="917"/>
      <c r="H31" s="917"/>
      <c r="I31" s="917"/>
      <c r="J31" s="917"/>
      <c r="K31" s="918"/>
      <c r="L31" s="33"/>
      <c r="M31" s="910"/>
      <c r="N31" s="911"/>
      <c r="O31" s="912"/>
      <c r="P31" s="916"/>
      <c r="Q31" s="917"/>
      <c r="R31" s="917"/>
      <c r="S31" s="917"/>
      <c r="T31" s="917"/>
      <c r="U31" s="917"/>
      <c r="V31" s="918"/>
      <c r="W31" s="33"/>
    </row>
    <row r="32" spans="1:23" ht="25" customHeight="1">
      <c r="A32" s="33"/>
      <c r="B32" s="907" t="s">
        <v>751</v>
      </c>
      <c r="C32" s="908"/>
      <c r="D32" s="909"/>
      <c r="E32" s="913"/>
      <c r="F32" s="914"/>
      <c r="G32" s="914"/>
      <c r="H32" s="914"/>
      <c r="I32" s="914"/>
      <c r="J32" s="914"/>
      <c r="K32" s="915"/>
      <c r="L32" s="33"/>
      <c r="M32" s="907" t="s">
        <v>751</v>
      </c>
      <c r="N32" s="908"/>
      <c r="O32" s="909"/>
      <c r="P32" s="913"/>
      <c r="Q32" s="914"/>
      <c r="R32" s="914"/>
      <c r="S32" s="914"/>
      <c r="T32" s="914"/>
      <c r="U32" s="914"/>
      <c r="V32" s="915"/>
      <c r="W32" s="33"/>
    </row>
    <row r="33" spans="1:23" ht="25" customHeight="1">
      <c r="A33" s="33"/>
      <c r="B33" s="910"/>
      <c r="C33" s="911"/>
      <c r="D33" s="912"/>
      <c r="E33" s="916"/>
      <c r="F33" s="917"/>
      <c r="G33" s="917"/>
      <c r="H33" s="917"/>
      <c r="I33" s="917"/>
      <c r="J33" s="917"/>
      <c r="K33" s="918"/>
      <c r="L33" s="33"/>
      <c r="M33" s="910"/>
      <c r="N33" s="911"/>
      <c r="O33" s="912"/>
      <c r="P33" s="916"/>
      <c r="Q33" s="917"/>
      <c r="R33" s="917"/>
      <c r="S33" s="917"/>
      <c r="T33" s="917"/>
      <c r="U33" s="917"/>
      <c r="V33" s="918"/>
      <c r="W33" s="33"/>
    </row>
    <row r="34" spans="1:23" ht="25" customHeight="1">
      <c r="A34" s="33"/>
      <c r="B34" s="907" t="s">
        <v>740</v>
      </c>
      <c r="C34" s="908"/>
      <c r="D34" s="909"/>
      <c r="E34" s="913"/>
      <c r="F34" s="914"/>
      <c r="G34" s="914"/>
      <c r="H34" s="914"/>
      <c r="I34" s="914"/>
      <c r="J34" s="914"/>
      <c r="K34" s="915"/>
      <c r="L34" s="33"/>
      <c r="M34" s="907" t="s">
        <v>740</v>
      </c>
      <c r="N34" s="908"/>
      <c r="O34" s="909"/>
      <c r="P34" s="913"/>
      <c r="Q34" s="914"/>
      <c r="R34" s="914"/>
      <c r="S34" s="914"/>
      <c r="T34" s="914"/>
      <c r="U34" s="914"/>
      <c r="V34" s="915"/>
      <c r="W34" s="33"/>
    </row>
    <row r="35" spans="1:23" ht="25" customHeight="1">
      <c r="A35" s="33"/>
      <c r="B35" s="910"/>
      <c r="C35" s="911"/>
      <c r="D35" s="912"/>
      <c r="E35" s="916"/>
      <c r="F35" s="917"/>
      <c r="G35" s="917"/>
      <c r="H35" s="917"/>
      <c r="I35" s="917"/>
      <c r="J35" s="917"/>
      <c r="K35" s="918"/>
      <c r="L35" s="33"/>
      <c r="M35" s="910"/>
      <c r="N35" s="911"/>
      <c r="O35" s="912"/>
      <c r="P35" s="916"/>
      <c r="Q35" s="917"/>
      <c r="R35" s="917"/>
      <c r="S35" s="917"/>
      <c r="T35" s="917"/>
      <c r="U35" s="917"/>
      <c r="V35" s="918"/>
      <c r="W35" s="33"/>
    </row>
    <row r="36" spans="1:23" ht="25" customHeight="1">
      <c r="A36" s="33"/>
      <c r="B36" s="907" t="s">
        <v>741</v>
      </c>
      <c r="C36" s="908"/>
      <c r="D36" s="909"/>
      <c r="E36" s="913"/>
      <c r="F36" s="914"/>
      <c r="G36" s="914"/>
      <c r="H36" s="914"/>
      <c r="I36" s="914"/>
      <c r="J36" s="914"/>
      <c r="K36" s="915"/>
      <c r="L36" s="33"/>
      <c r="M36" s="907" t="s">
        <v>741</v>
      </c>
      <c r="N36" s="908"/>
      <c r="O36" s="909"/>
      <c r="P36" s="913"/>
      <c r="Q36" s="914"/>
      <c r="R36" s="914"/>
      <c r="S36" s="914"/>
      <c r="T36" s="914"/>
      <c r="U36" s="914"/>
      <c r="V36" s="915"/>
      <c r="W36" s="33"/>
    </row>
    <row r="37" spans="1:23" ht="25" customHeight="1">
      <c r="A37" s="33"/>
      <c r="B37" s="910"/>
      <c r="C37" s="911"/>
      <c r="D37" s="912"/>
      <c r="E37" s="916"/>
      <c r="F37" s="917"/>
      <c r="G37" s="917"/>
      <c r="H37" s="917"/>
      <c r="I37" s="917"/>
      <c r="J37" s="917"/>
      <c r="K37" s="918"/>
      <c r="L37" s="33"/>
      <c r="M37" s="910"/>
      <c r="N37" s="911"/>
      <c r="O37" s="912"/>
      <c r="P37" s="916"/>
      <c r="Q37" s="917"/>
      <c r="R37" s="917"/>
      <c r="S37" s="917"/>
      <c r="T37" s="917"/>
      <c r="U37" s="917"/>
      <c r="V37" s="918"/>
      <c r="W37" s="33"/>
    </row>
    <row r="38" spans="1:23" ht="25" customHeight="1">
      <c r="A38" s="33"/>
      <c r="B38" s="907" t="s">
        <v>742</v>
      </c>
      <c r="C38" s="908"/>
      <c r="D38" s="909"/>
      <c r="E38" s="913"/>
      <c r="F38" s="914"/>
      <c r="G38" s="914"/>
      <c r="H38" s="914"/>
      <c r="I38" s="914"/>
      <c r="J38" s="914"/>
      <c r="K38" s="915"/>
      <c r="L38" s="33"/>
      <c r="M38" s="907" t="s">
        <v>742</v>
      </c>
      <c r="N38" s="908"/>
      <c r="O38" s="909"/>
      <c r="P38" s="913"/>
      <c r="Q38" s="914"/>
      <c r="R38" s="914"/>
      <c r="S38" s="914"/>
      <c r="T38" s="914"/>
      <c r="U38" s="914"/>
      <c r="V38" s="915"/>
      <c r="W38" s="33"/>
    </row>
    <row r="39" spans="1:23" ht="25" customHeight="1">
      <c r="A39" s="33"/>
      <c r="B39" s="910"/>
      <c r="C39" s="911"/>
      <c r="D39" s="912"/>
      <c r="E39" s="916"/>
      <c r="F39" s="917"/>
      <c r="G39" s="917"/>
      <c r="H39" s="917"/>
      <c r="I39" s="917"/>
      <c r="J39" s="917"/>
      <c r="K39" s="918"/>
      <c r="L39" s="33"/>
      <c r="M39" s="910"/>
      <c r="N39" s="911"/>
      <c r="O39" s="912"/>
      <c r="P39" s="916"/>
      <c r="Q39" s="917"/>
      <c r="R39" s="917"/>
      <c r="S39" s="917"/>
      <c r="T39" s="917"/>
      <c r="U39" s="917"/>
      <c r="V39" s="918"/>
      <c r="W39" s="33"/>
    </row>
    <row r="40" spans="1:23" ht="25" customHeight="1">
      <c r="A40" s="33"/>
      <c r="B40" s="33"/>
      <c r="C40" s="33"/>
      <c r="D40" s="33"/>
      <c r="E40" s="33"/>
      <c r="F40" s="33"/>
      <c r="G40" s="33"/>
      <c r="H40" s="33"/>
      <c r="I40" s="33"/>
      <c r="J40" s="33"/>
      <c r="K40" s="33"/>
      <c r="L40" s="33"/>
      <c r="M40" s="33"/>
      <c r="N40" s="33"/>
      <c r="O40" s="33"/>
      <c r="P40" s="33"/>
      <c r="Q40" s="33"/>
      <c r="R40" s="33"/>
      <c r="S40" s="33"/>
      <c r="T40" s="33"/>
      <c r="U40" s="33"/>
      <c r="V40" s="33"/>
      <c r="W40" s="33"/>
    </row>
  </sheetData>
  <sheetProtection algorithmName="SHA-512" hashValue="F8hsqwE5dhKlBzftqpGBFZDmpKyPduRuOL3VckPhiGCXfNDfkBNtgQ3iR8cK5v+gg0czlOExKVppvqw/0Vg1zA==" saltValue="JQfuBPv4BJsm8+fErvmozg==" spinCount="100000" sheet="1" objects="1" scenarios="1" selectLockedCells="1" selectUnlockedCells="1"/>
  <mergeCells count="73">
    <mergeCell ref="M13:O14"/>
    <mergeCell ref="P13:V14"/>
    <mergeCell ref="B32:D33"/>
    <mergeCell ref="E32:K33"/>
    <mergeCell ref="M32:O33"/>
    <mergeCell ref="P32:V33"/>
    <mergeCell ref="P15:V16"/>
    <mergeCell ref="M15:O16"/>
    <mergeCell ref="B23:D23"/>
    <mergeCell ref="E23:K23"/>
    <mergeCell ref="M23:O23"/>
    <mergeCell ref="P23:V23"/>
    <mergeCell ref="B24:D25"/>
    <mergeCell ref="E24:K25"/>
    <mergeCell ref="M24:O25"/>
    <mergeCell ref="P24:V25"/>
    <mergeCell ref="A3:W3"/>
    <mergeCell ref="B4:D4"/>
    <mergeCell ref="B30:D31"/>
    <mergeCell ref="E30:K31"/>
    <mergeCell ref="B26:D27"/>
    <mergeCell ref="E26:K27"/>
    <mergeCell ref="P11:V12"/>
    <mergeCell ref="M11:O12"/>
    <mergeCell ref="M4:O4"/>
    <mergeCell ref="P4:V4"/>
    <mergeCell ref="E4:K4"/>
    <mergeCell ref="E5:K6"/>
    <mergeCell ref="P19:V20"/>
    <mergeCell ref="M19:O20"/>
    <mergeCell ref="P17:V18"/>
    <mergeCell ref="M17:O18"/>
    <mergeCell ref="B5:D6"/>
    <mergeCell ref="P9:V10"/>
    <mergeCell ref="M9:O10"/>
    <mergeCell ref="E9:K10"/>
    <mergeCell ref="B9:D10"/>
    <mergeCell ref="P7:V8"/>
    <mergeCell ref="M7:O8"/>
    <mergeCell ref="E7:K8"/>
    <mergeCell ref="B7:D8"/>
    <mergeCell ref="P5:V6"/>
    <mergeCell ref="M5:O6"/>
    <mergeCell ref="E11:K12"/>
    <mergeCell ref="B11:D12"/>
    <mergeCell ref="B13:D14"/>
    <mergeCell ref="E19:K20"/>
    <mergeCell ref="B19:D20"/>
    <mergeCell ref="E17:K18"/>
    <mergeCell ref="B17:D18"/>
    <mergeCell ref="E15:K16"/>
    <mergeCell ref="B15:D16"/>
    <mergeCell ref="E13:K14"/>
    <mergeCell ref="M26:O27"/>
    <mergeCell ref="P26:V27"/>
    <mergeCell ref="B28:D29"/>
    <mergeCell ref="E28:K29"/>
    <mergeCell ref="M28:O29"/>
    <mergeCell ref="P28:V29"/>
    <mergeCell ref="M30:O31"/>
    <mergeCell ref="P30:V31"/>
    <mergeCell ref="B34:D35"/>
    <mergeCell ref="E34:K35"/>
    <mergeCell ref="M34:O35"/>
    <mergeCell ref="P34:V35"/>
    <mergeCell ref="B36:D37"/>
    <mergeCell ref="E36:K37"/>
    <mergeCell ref="M36:O37"/>
    <mergeCell ref="P36:V37"/>
    <mergeCell ref="B38:D39"/>
    <mergeCell ref="E38:K39"/>
    <mergeCell ref="M38:O39"/>
    <mergeCell ref="P38:V39"/>
  </mergeCells>
  <phoneticPr fontId="2"/>
  <dataValidations count="1">
    <dataValidation type="list" allowBlank="1" showInputMessage="1" showErrorMessage="1" sqref="E9:K10 P9:V10 E28:K29 P28:V29" xr:uid="{00000000-0002-0000-0300-000000000000}">
      <formula1>"選択してください,実施中,申請中,申請予定"</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X29"/>
  <sheetViews>
    <sheetView showGridLines="0" view="pageBreakPreview" zoomScale="80" zoomScaleNormal="100" zoomScaleSheetLayoutView="80" workbookViewId="0">
      <selection activeCell="BK20" sqref="A1:XFD1048576"/>
    </sheetView>
  </sheetViews>
  <sheetFormatPr defaultColWidth="8.25" defaultRowHeight="15" customHeight="1"/>
  <cols>
    <col min="1" max="1" width="3.75" style="24" customWidth="1"/>
    <col min="2" max="2" width="32.6640625" style="24" customWidth="1"/>
    <col min="3" max="4" width="6.75" style="24" customWidth="1"/>
    <col min="5" max="5" width="16.9140625" style="24" customWidth="1"/>
    <col min="6" max="6" width="11.4140625" style="24" customWidth="1"/>
    <col min="7" max="7" width="10.6640625" style="24" bestFit="1" customWidth="1"/>
    <col min="8" max="11" width="8.25" style="24"/>
    <col min="12" max="12" width="10.33203125" style="24" customWidth="1"/>
    <col min="13" max="13" width="8.6640625" style="24" customWidth="1"/>
    <col min="14" max="14" width="5.75" style="24" customWidth="1"/>
    <col min="15" max="16384" width="8.25" style="24"/>
  </cols>
  <sheetData>
    <row r="1" spans="1:24" ht="14">
      <c r="A1" s="25" t="s">
        <v>133</v>
      </c>
      <c r="B1" s="25"/>
      <c r="C1" s="26"/>
      <c r="D1" s="26"/>
      <c r="E1" s="26"/>
      <c r="F1" s="26"/>
      <c r="G1" s="26"/>
    </row>
    <row r="2" spans="1:24" ht="75" customHeight="1">
      <c r="A2" s="936" t="s">
        <v>149</v>
      </c>
      <c r="B2" s="936"/>
      <c r="C2" s="936"/>
      <c r="D2" s="936"/>
      <c r="E2" s="936"/>
      <c r="F2" s="936"/>
      <c r="G2" s="936"/>
    </row>
    <row r="3" spans="1:24" ht="13">
      <c r="A3" s="22"/>
      <c r="B3" s="23"/>
      <c r="C3" s="23"/>
      <c r="D3" s="23"/>
      <c r="E3" s="23"/>
      <c r="F3" s="23"/>
      <c r="G3" s="85" t="s">
        <v>760</v>
      </c>
    </row>
    <row r="4" spans="1:24" ht="25" customHeight="1">
      <c r="A4" s="421" t="s">
        <v>134</v>
      </c>
      <c r="B4" s="422" t="s">
        <v>135</v>
      </c>
      <c r="C4" s="422" t="s">
        <v>136</v>
      </c>
      <c r="D4" s="422" t="s">
        <v>137</v>
      </c>
      <c r="E4" s="423" t="s">
        <v>138</v>
      </c>
      <c r="F4" s="422" t="s">
        <v>139</v>
      </c>
      <c r="G4" s="424" t="s">
        <v>140</v>
      </c>
      <c r="H4" s="27"/>
      <c r="I4" s="27"/>
      <c r="J4" s="27"/>
      <c r="K4" s="27"/>
      <c r="L4" s="27"/>
      <c r="M4" s="27"/>
      <c r="N4" s="27"/>
      <c r="O4" s="27"/>
      <c r="P4" s="27"/>
      <c r="Q4" s="27"/>
      <c r="R4" s="27"/>
      <c r="S4" s="27"/>
      <c r="T4" s="27"/>
      <c r="U4" s="27"/>
      <c r="V4" s="27"/>
      <c r="W4" s="27"/>
      <c r="X4" s="27"/>
    </row>
    <row r="5" spans="1:24" ht="25" customHeight="1">
      <c r="A5" s="425">
        <f>ROW()-ROW(テーブル17[[#Headers],[No.]])</f>
        <v>1</v>
      </c>
      <c r="B5" s="574" t="s">
        <v>853</v>
      </c>
      <c r="C5" s="575" t="s">
        <v>791</v>
      </c>
      <c r="D5" s="575" t="s">
        <v>791</v>
      </c>
      <c r="E5" s="575" t="s">
        <v>854</v>
      </c>
      <c r="F5" s="576">
        <v>700</v>
      </c>
      <c r="G5" s="117">
        <f>IFERROR(テーブル17[[#This Row],[持ち株数]]/$F$17,"")</f>
        <v>0.35897435897435898</v>
      </c>
      <c r="H5" s="27"/>
      <c r="I5" s="27"/>
      <c r="J5" s="27"/>
      <c r="K5" s="27"/>
      <c r="L5" s="27"/>
      <c r="M5" s="27"/>
      <c r="N5" s="27"/>
      <c r="O5" s="27"/>
      <c r="P5" s="27"/>
      <c r="Q5" s="27"/>
      <c r="R5" s="27"/>
      <c r="S5" s="27"/>
      <c r="T5" s="27"/>
      <c r="U5" s="27"/>
      <c r="V5" s="27"/>
      <c r="W5" s="27"/>
      <c r="X5" s="27"/>
    </row>
    <row r="6" spans="1:24" ht="25" customHeight="1">
      <c r="A6" s="425">
        <f>ROW()-ROW(テーブル17[[#Headers],[No.]])</f>
        <v>2</v>
      </c>
      <c r="B6" s="574" t="s">
        <v>855</v>
      </c>
      <c r="C6" s="575" t="s">
        <v>791</v>
      </c>
      <c r="D6" s="575" t="s">
        <v>791</v>
      </c>
      <c r="E6" s="575" t="s">
        <v>856</v>
      </c>
      <c r="F6" s="576">
        <v>450</v>
      </c>
      <c r="G6" s="117">
        <f>IFERROR(テーブル17[[#This Row],[持ち株数]]/$F$17,"")</f>
        <v>0.23076923076923078</v>
      </c>
      <c r="H6" s="27"/>
      <c r="I6" s="27"/>
      <c r="J6" s="27"/>
      <c r="K6" s="27"/>
      <c r="L6" s="27"/>
      <c r="M6" s="27"/>
      <c r="N6" s="27"/>
      <c r="O6" s="27"/>
      <c r="P6" s="27"/>
      <c r="Q6" s="27"/>
      <c r="R6" s="27"/>
      <c r="S6" s="27"/>
      <c r="T6" s="27"/>
      <c r="U6" s="27"/>
      <c r="V6" s="27"/>
      <c r="W6" s="27"/>
      <c r="X6" s="27"/>
    </row>
    <row r="7" spans="1:24" ht="25" customHeight="1">
      <c r="A7" s="425">
        <f>ROW()-ROW(テーブル17[[#Headers],[No.]])</f>
        <v>3</v>
      </c>
      <c r="B7" s="574" t="s">
        <v>857</v>
      </c>
      <c r="C7" s="575" t="s">
        <v>791</v>
      </c>
      <c r="D7" s="575"/>
      <c r="E7" s="575" t="s">
        <v>858</v>
      </c>
      <c r="F7" s="576">
        <v>0</v>
      </c>
      <c r="G7" s="117">
        <f>IFERROR(テーブル17[[#This Row],[持ち株数]]/$F$17,"")</f>
        <v>0</v>
      </c>
      <c r="I7" s="27"/>
      <c r="J7" s="27"/>
      <c r="K7" s="27"/>
      <c r="L7" s="27"/>
      <c r="M7" s="27"/>
      <c r="N7" s="27"/>
      <c r="O7" s="27"/>
      <c r="P7" s="27"/>
      <c r="Q7" s="27"/>
      <c r="R7" s="27"/>
      <c r="S7" s="27"/>
      <c r="T7" s="27"/>
      <c r="U7" s="27"/>
      <c r="V7" s="27"/>
      <c r="W7" s="27"/>
      <c r="X7" s="27"/>
    </row>
    <row r="8" spans="1:24" ht="25" customHeight="1">
      <c r="A8" s="425">
        <f>ROW()-ROW(テーブル17[[#Headers],[No.]])</f>
        <v>4</v>
      </c>
      <c r="B8" s="574" t="s">
        <v>859</v>
      </c>
      <c r="C8" s="575"/>
      <c r="D8" s="575" t="s">
        <v>791</v>
      </c>
      <c r="E8" s="575" t="s">
        <v>860</v>
      </c>
      <c r="F8" s="576">
        <v>150</v>
      </c>
      <c r="G8" s="117">
        <f>IFERROR(テーブル17[[#This Row],[持ち株数]]/$F$17,"")</f>
        <v>7.6923076923076927E-2</v>
      </c>
    </row>
    <row r="9" spans="1:24" ht="25" customHeight="1">
      <c r="A9" s="425">
        <f>ROW()-ROW(テーブル17[[#Headers],[No.]])</f>
        <v>5</v>
      </c>
      <c r="B9" s="574" t="s">
        <v>861</v>
      </c>
      <c r="C9" s="575"/>
      <c r="D9" s="575" t="s">
        <v>791</v>
      </c>
      <c r="E9" s="575" t="s">
        <v>862</v>
      </c>
      <c r="F9" s="576">
        <v>100</v>
      </c>
      <c r="G9" s="117">
        <f>IFERROR(テーブル17[[#This Row],[持ち株数]]/$F$17,"")</f>
        <v>5.128205128205128E-2</v>
      </c>
    </row>
    <row r="10" spans="1:24" ht="25" customHeight="1">
      <c r="A10" s="425">
        <f>ROW()-ROW(テーブル17[[#Headers],[No.]])</f>
        <v>6</v>
      </c>
      <c r="B10" s="28"/>
      <c r="C10" s="29"/>
      <c r="D10" s="29"/>
      <c r="E10" s="29"/>
      <c r="F10" s="118"/>
      <c r="G10" s="117">
        <f>IFERROR(テーブル17[[#This Row],[持ち株数]]/$F$17,"")</f>
        <v>0</v>
      </c>
    </row>
    <row r="11" spans="1:24" ht="25" customHeight="1">
      <c r="A11" s="425">
        <f>ROW()-ROW(テーブル17[[#Headers],[No.]])</f>
        <v>7</v>
      </c>
      <c r="B11" s="28"/>
      <c r="C11" s="29"/>
      <c r="D11" s="29"/>
      <c r="E11" s="29"/>
      <c r="F11" s="118"/>
      <c r="G11" s="117">
        <f>IFERROR(テーブル17[[#This Row],[持ち株数]]/$F$17,"")</f>
        <v>0</v>
      </c>
    </row>
    <row r="12" spans="1:24" ht="25" customHeight="1">
      <c r="A12" s="425">
        <f>ROW()-ROW(テーブル17[[#Headers],[No.]])</f>
        <v>8</v>
      </c>
      <c r="B12" s="28"/>
      <c r="C12" s="29"/>
      <c r="D12" s="29"/>
      <c r="E12" s="29"/>
      <c r="F12" s="118"/>
      <c r="G12" s="117">
        <f>IFERROR(テーブル17[[#This Row],[持ち株数]]/$F$17,"")</f>
        <v>0</v>
      </c>
    </row>
    <row r="13" spans="1:24" ht="25" customHeight="1">
      <c r="A13" s="425">
        <f>ROW()-ROW(テーブル17[[#Headers],[No.]])</f>
        <v>9</v>
      </c>
      <c r="B13" s="28"/>
      <c r="C13" s="29"/>
      <c r="D13" s="29"/>
      <c r="E13" s="29"/>
      <c r="F13" s="118"/>
      <c r="G13" s="117">
        <f>IFERROR(テーブル17[[#This Row],[持ち株数]]/$F$17,"")</f>
        <v>0</v>
      </c>
    </row>
    <row r="14" spans="1:24" ht="25" customHeight="1">
      <c r="A14" s="425">
        <f>ROW()-ROW(テーブル17[[#Headers],[No.]])</f>
        <v>10</v>
      </c>
      <c r="B14" s="28"/>
      <c r="C14" s="29"/>
      <c r="D14" s="29"/>
      <c r="E14" s="29"/>
      <c r="F14" s="118"/>
      <c r="G14" s="117">
        <f>IFERROR(テーブル17[[#This Row],[持ち株数]]/$F$17,"")</f>
        <v>0</v>
      </c>
    </row>
    <row r="15" spans="1:24" ht="25" customHeight="1">
      <c r="A15" s="425">
        <f>ROW()-ROW(テーブル17[[#Headers],[No.]])</f>
        <v>11</v>
      </c>
      <c r="B15" s="28"/>
      <c r="C15" s="29"/>
      <c r="D15" s="29"/>
      <c r="E15" s="29"/>
      <c r="F15" s="118"/>
      <c r="G15" s="117">
        <f>IFERROR(テーブル17[[#This Row],[持ち株数]]/$F$17,"")</f>
        <v>0</v>
      </c>
    </row>
    <row r="16" spans="1:24" ht="25" customHeight="1" thickBot="1">
      <c r="A16" s="426" t="s">
        <v>141</v>
      </c>
      <c r="B16" s="530" t="s">
        <v>142</v>
      </c>
      <c r="C16" s="427"/>
      <c r="D16" s="427"/>
      <c r="E16" s="427"/>
      <c r="F16" s="577">
        <v>550</v>
      </c>
      <c r="G16" s="30">
        <f>IFERROR(テーブル17[[#This Row],[持ち株数]]/$F$17,"")</f>
        <v>0.28205128205128205</v>
      </c>
    </row>
    <row r="17" spans="1:9" ht="25" customHeight="1" thickTop="1">
      <c r="A17" s="937" t="s">
        <v>143</v>
      </c>
      <c r="B17" s="937"/>
      <c r="C17" s="937"/>
      <c r="D17" s="937"/>
      <c r="E17" s="937"/>
      <c r="F17" s="31">
        <f>IF(SUBTOTAL(109,テーブル17[持ち株数])=0,"",SUBTOTAL(109,テーブル17[持ち株数]))</f>
        <v>1950</v>
      </c>
      <c r="G17" s="32">
        <f>IF(SUBTOTAL(109,テーブル17[持ち株比率])=0,"",SUBTOTAL(109,テーブル17[持ち株比率]))</f>
        <v>1</v>
      </c>
    </row>
    <row r="18" spans="1:9" ht="25" customHeight="1">
      <c r="A18" s="938" t="s">
        <v>144</v>
      </c>
      <c r="B18" s="939"/>
      <c r="C18" s="939"/>
      <c r="D18" s="939"/>
      <c r="E18" s="939"/>
      <c r="F18" s="939"/>
      <c r="G18" s="940"/>
    </row>
    <row r="19" spans="1:9" ht="25" customHeight="1">
      <c r="A19" s="941" t="s">
        <v>863</v>
      </c>
      <c r="B19" s="942"/>
      <c r="C19" s="942"/>
      <c r="D19" s="942"/>
      <c r="E19" s="942"/>
      <c r="F19" s="942"/>
      <c r="G19" s="943"/>
    </row>
    <row r="20" spans="1:9" ht="25" customHeight="1">
      <c r="A20" s="944"/>
      <c r="B20" s="945"/>
      <c r="C20" s="945"/>
      <c r="D20" s="945"/>
      <c r="E20" s="945"/>
      <c r="F20" s="945"/>
      <c r="G20" s="946"/>
    </row>
    <row r="21" spans="1:9" ht="25" customHeight="1">
      <c r="A21" s="947" t="s">
        <v>150</v>
      </c>
      <c r="B21" s="947"/>
      <c r="C21" s="947"/>
      <c r="D21" s="947"/>
      <c r="E21" s="947"/>
      <c r="F21" s="947"/>
      <c r="G21" s="947"/>
    </row>
    <row r="22" spans="1:9" ht="25" customHeight="1">
      <c r="A22" s="450" t="s">
        <v>134</v>
      </c>
      <c r="B22" s="450" t="s">
        <v>145</v>
      </c>
      <c r="C22" s="899" t="s">
        <v>146</v>
      </c>
      <c r="D22" s="899"/>
      <c r="E22" s="450" t="s">
        <v>147</v>
      </c>
      <c r="F22" s="899" t="s">
        <v>148</v>
      </c>
      <c r="G22" s="899"/>
      <c r="I22" s="33"/>
    </row>
    <row r="23" spans="1:9" ht="25" customHeight="1">
      <c r="A23" s="428">
        <v>1</v>
      </c>
      <c r="B23" s="34"/>
      <c r="C23" s="935"/>
      <c r="D23" s="935"/>
      <c r="E23" s="35"/>
      <c r="F23" s="932"/>
      <c r="G23" s="932"/>
    </row>
    <row r="24" spans="1:9" ht="25" customHeight="1">
      <c r="A24" s="428">
        <v>2</v>
      </c>
      <c r="B24" s="34"/>
      <c r="C24" s="935"/>
      <c r="D24" s="935"/>
      <c r="E24" s="35"/>
      <c r="F24" s="932"/>
      <c r="G24" s="932"/>
    </row>
    <row r="25" spans="1:9" ht="25" customHeight="1">
      <c r="A25" s="428">
        <v>3</v>
      </c>
      <c r="B25" s="34"/>
      <c r="C25" s="935"/>
      <c r="D25" s="935"/>
      <c r="E25" s="35"/>
      <c r="F25" s="932"/>
      <c r="G25" s="932"/>
    </row>
    <row r="26" spans="1:9" ht="25" customHeight="1">
      <c r="A26" s="428">
        <v>4</v>
      </c>
      <c r="B26" s="34"/>
      <c r="C26" s="935"/>
      <c r="D26" s="935"/>
      <c r="E26" s="35"/>
      <c r="F26" s="932"/>
      <c r="G26" s="932"/>
    </row>
    <row r="27" spans="1:9" ht="25" customHeight="1">
      <c r="A27" s="428">
        <v>5</v>
      </c>
      <c r="B27" s="34"/>
      <c r="C27" s="935"/>
      <c r="D27" s="935"/>
      <c r="E27" s="35"/>
      <c r="F27" s="932"/>
      <c r="G27" s="932"/>
    </row>
    <row r="28" spans="1:9" ht="15" customHeight="1">
      <c r="A28" s="933" t="s">
        <v>287</v>
      </c>
      <c r="B28" s="933"/>
      <c r="C28" s="933"/>
      <c r="D28" s="933"/>
      <c r="E28" s="933"/>
      <c r="F28" s="933"/>
      <c r="G28" s="933"/>
    </row>
    <row r="29" spans="1:9" ht="15" customHeight="1">
      <c r="A29" s="934" t="s">
        <v>288</v>
      </c>
      <c r="B29" s="934"/>
      <c r="C29" s="934"/>
      <c r="D29" s="934"/>
      <c r="E29" s="934"/>
      <c r="F29" s="934"/>
      <c r="G29" s="934"/>
    </row>
  </sheetData>
  <sheetProtection algorithmName="SHA-512" hashValue="3UhMIP1vk0zY6Wd97/umof6APQk0FFJaCE+uPyhOYhMN/Q06qHdladlLraaw57KSXj+GcFGWqd/6/dOMhM2Ebg==" saltValue="7DefYKJ6T8oqrNGAWHjWbQ==" spinCount="100000" sheet="1" objects="1" scenarios="1" selectLockedCells="1" selectUnlockedCells="1"/>
  <mergeCells count="19">
    <mergeCell ref="A2:G2"/>
    <mergeCell ref="A17:E17"/>
    <mergeCell ref="A18:G18"/>
    <mergeCell ref="A19:G20"/>
    <mergeCell ref="A21:G21"/>
    <mergeCell ref="F25:G25"/>
    <mergeCell ref="C22:D22"/>
    <mergeCell ref="F22:G22"/>
    <mergeCell ref="A28:G28"/>
    <mergeCell ref="A29:G29"/>
    <mergeCell ref="C26:D26"/>
    <mergeCell ref="F26:G26"/>
    <mergeCell ref="C27:D27"/>
    <mergeCell ref="F27:G27"/>
    <mergeCell ref="C23:D23"/>
    <mergeCell ref="F23:G23"/>
    <mergeCell ref="C24:D24"/>
    <mergeCell ref="F24:G24"/>
    <mergeCell ref="C25:D25"/>
  </mergeCells>
  <phoneticPr fontId="2"/>
  <dataValidations count="10">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3:B27" xr:uid="{00000000-0002-0000-0400-000000000000}"/>
    <dataValidation allowBlank="1" showInputMessage="1" showErrorMessage="1" prompt="自動計算されます。" sqref="F17:G17" xr:uid="{00000000-0002-0000-0400-000001000000}"/>
    <dataValidation allowBlank="1" showInputMessage="1" showErrorMessage="1" prompt="基準日時点の役員・株主が「履歴事項全部証明書」又は「確定申告書 別表二」と異なる場合、内容が異なる理由を記入してください。" sqref="A19:G20" xr:uid="{33B2E1A6-F86A-4297-B810-772DB272811F}"/>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xr:uid="{31035D59-7632-400E-972C-F6DE5E1DC32E}"/>
    <dataValidation imeMode="hiragana" allowBlank="1" showErrorMessage="1" sqref="B5:B15" xr:uid="{BEC9E281-B5A6-4941-B594-0810660FC05B}"/>
    <dataValidation imeMode="halfAlpha" allowBlank="1" showInputMessage="1" showErrorMessage="1" prompt="持ち株比率は自動計算されます。" sqref="G5:G16" xr:uid="{00000000-0002-0000-0400-000005000000}"/>
    <dataValidation type="list" imeMode="hiragana" allowBlank="1" showInputMessage="1" showErrorMessage="1" prompt="監査役が設置されている場合は、監査役も役員としてください。" sqref="C5:C15" xr:uid="{1B548A7E-CE42-4471-8E06-04677832B3D9}">
      <formula1>"○"</formula1>
    </dataValidation>
    <dataValidation imeMode="halfAlpha" allowBlank="1" showInputMessage="1" showErrorMessage="1" sqref="A23:A27 A5:A16 C23:E27 F5:F15" xr:uid="{00000000-0002-0000-0400-000007000000}"/>
    <dataValidation imeMode="hiragana" allowBlank="1" showInputMessage="1" showErrorMessage="1" sqref="E5:E15" xr:uid="{21EAEE8F-F0EE-4AE3-98B6-0C565547C841}"/>
    <dataValidation type="list" imeMode="hiragana" allowBlank="1" showInputMessage="1" showErrorMessage="1" sqref="D5:D15" xr:uid="{E9831CBE-2C84-48B3-A260-545A0CEBF0A0}">
      <formula1>"○"</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2044-8490-46F2-B4C3-FCFC0416302D}">
  <sheetPr>
    <tabColor rgb="FF00B050"/>
    <pageSetUpPr fitToPage="1"/>
  </sheetPr>
  <dimension ref="A1:AI47"/>
  <sheetViews>
    <sheetView showGridLines="0" view="pageBreakPreview" zoomScale="80" zoomScaleNormal="100" zoomScaleSheetLayoutView="80" workbookViewId="0">
      <selection activeCell="BK20" sqref="A1:XFD1048576"/>
    </sheetView>
  </sheetViews>
  <sheetFormatPr defaultColWidth="4.58203125" defaultRowHeight="15" customHeight="1"/>
  <cols>
    <col min="1" max="6" width="4.58203125" style="44"/>
    <col min="7" max="7" width="6.4140625" style="44" customWidth="1"/>
    <col min="8" max="22" width="4.58203125" style="44"/>
    <col min="23" max="23" width="4.08203125" style="21" bestFit="1" customWidth="1"/>
    <col min="24" max="24" width="8.08203125" style="21" bestFit="1" customWidth="1"/>
    <col min="25" max="29" width="4.58203125" style="21"/>
    <col min="30" max="16384" width="4.58203125" style="44"/>
  </cols>
  <sheetData>
    <row r="1" spans="1:35" s="532" customFormat="1" ht="22" customHeight="1">
      <c r="A1" s="532" t="s">
        <v>779</v>
      </c>
      <c r="B1" s="533"/>
      <c r="C1" s="533"/>
      <c r="D1" s="533"/>
      <c r="E1" s="533"/>
      <c r="F1" s="533"/>
      <c r="G1" s="533"/>
      <c r="H1" s="533"/>
      <c r="I1" s="533"/>
      <c r="J1" s="533"/>
      <c r="K1" s="533"/>
      <c r="L1" s="533"/>
      <c r="M1" s="533"/>
      <c r="N1" s="533"/>
      <c r="O1" s="533"/>
      <c r="P1" s="533"/>
      <c r="Q1" s="533"/>
      <c r="R1" s="533"/>
      <c r="S1" s="533"/>
      <c r="T1" s="533"/>
      <c r="U1" s="533"/>
      <c r="V1" s="534"/>
      <c r="W1" s="535"/>
      <c r="X1" s="536"/>
      <c r="Y1" s="535"/>
      <c r="Z1" s="535"/>
      <c r="AA1" s="535"/>
      <c r="AB1" s="535"/>
      <c r="AC1" s="535"/>
    </row>
    <row r="2" spans="1:35" ht="20" customHeight="1">
      <c r="A2" s="948" t="s">
        <v>151</v>
      </c>
      <c r="B2" s="949"/>
      <c r="C2" s="949"/>
      <c r="D2" s="949"/>
      <c r="E2" s="949"/>
      <c r="F2" s="949"/>
      <c r="G2" s="950"/>
      <c r="H2" s="969" t="s">
        <v>1058</v>
      </c>
      <c r="I2" s="970"/>
      <c r="J2" s="970"/>
      <c r="K2" s="970"/>
      <c r="L2" s="970"/>
      <c r="M2" s="970"/>
      <c r="N2" s="970"/>
      <c r="O2" s="970"/>
      <c r="P2" s="970"/>
      <c r="Q2" s="970"/>
      <c r="R2" s="970"/>
      <c r="S2" s="966" t="s">
        <v>752</v>
      </c>
      <c r="T2" s="975" t="s">
        <v>864</v>
      </c>
      <c r="U2" s="975"/>
      <c r="V2" s="976"/>
      <c r="W2" s="45"/>
      <c r="X2" s="45"/>
      <c r="Y2" s="45"/>
      <c r="Z2" s="45"/>
      <c r="AA2" s="45"/>
      <c r="AB2" s="45"/>
      <c r="AC2" s="45"/>
      <c r="AD2" s="46"/>
      <c r="AE2" s="46"/>
      <c r="AF2" s="46"/>
      <c r="AG2" s="46"/>
      <c r="AH2" s="46"/>
    </row>
    <row r="3" spans="1:35" ht="20" customHeight="1">
      <c r="A3" s="951" t="s">
        <v>152</v>
      </c>
      <c r="B3" s="952"/>
      <c r="C3" s="952"/>
      <c r="D3" s="952"/>
      <c r="E3" s="952"/>
      <c r="F3" s="952"/>
      <c r="G3" s="953"/>
      <c r="H3" s="971"/>
      <c r="I3" s="972"/>
      <c r="J3" s="972"/>
      <c r="K3" s="972"/>
      <c r="L3" s="972"/>
      <c r="M3" s="972"/>
      <c r="N3" s="972"/>
      <c r="O3" s="972"/>
      <c r="P3" s="972"/>
      <c r="Q3" s="972"/>
      <c r="R3" s="972"/>
      <c r="S3" s="967"/>
      <c r="T3" s="977"/>
      <c r="U3" s="977"/>
      <c r="V3" s="978"/>
      <c r="W3" s="45"/>
      <c r="X3" s="45"/>
      <c r="Y3" s="45"/>
      <c r="Z3" s="45"/>
      <c r="AA3" s="45"/>
      <c r="AB3" s="45"/>
      <c r="AC3" s="45"/>
      <c r="AD3" s="46"/>
      <c r="AE3" s="46"/>
      <c r="AF3" s="46"/>
      <c r="AG3" s="46"/>
      <c r="AH3" s="46"/>
    </row>
    <row r="4" spans="1:35" ht="20" customHeight="1">
      <c r="A4" s="954">
        <f>IF(LEN(H2)&lt;=30,LEN(H2),"→30字を超過しています")</f>
        <v>19</v>
      </c>
      <c r="B4" s="955"/>
      <c r="C4" s="955"/>
      <c r="D4" s="955"/>
      <c r="E4" s="955"/>
      <c r="F4" s="955"/>
      <c r="G4" s="956"/>
      <c r="H4" s="973"/>
      <c r="I4" s="974"/>
      <c r="J4" s="974"/>
      <c r="K4" s="974"/>
      <c r="L4" s="974"/>
      <c r="M4" s="974"/>
      <c r="N4" s="974"/>
      <c r="O4" s="974"/>
      <c r="P4" s="974"/>
      <c r="Q4" s="974"/>
      <c r="R4" s="974"/>
      <c r="S4" s="968"/>
      <c r="T4" s="979"/>
      <c r="U4" s="979"/>
      <c r="V4" s="980"/>
      <c r="W4" s="45"/>
      <c r="X4" s="45"/>
      <c r="Y4" s="45"/>
      <c r="Z4" s="45"/>
      <c r="AA4" s="45"/>
      <c r="AB4" s="45"/>
      <c r="AC4" s="45"/>
      <c r="AD4" s="46"/>
      <c r="AE4" s="46"/>
      <c r="AF4" s="46"/>
      <c r="AG4" s="46"/>
      <c r="AH4" s="46"/>
    </row>
    <row r="5" spans="1:35" s="57" customFormat="1" ht="20" customHeight="1">
      <c r="A5" s="957" t="s">
        <v>290</v>
      </c>
      <c r="B5" s="958"/>
      <c r="C5" s="958"/>
      <c r="D5" s="958"/>
      <c r="E5" s="958"/>
      <c r="F5" s="958"/>
      <c r="G5" s="958"/>
      <c r="H5" s="958"/>
      <c r="I5" s="958"/>
      <c r="J5" s="958"/>
      <c r="K5" s="958"/>
      <c r="L5" s="958"/>
      <c r="M5" s="958"/>
      <c r="N5" s="958"/>
      <c r="O5" s="958"/>
      <c r="P5" s="958"/>
      <c r="Q5" s="958"/>
      <c r="R5" s="958"/>
      <c r="S5" s="958"/>
      <c r="T5" s="958"/>
      <c r="U5" s="958"/>
      <c r="V5" s="959"/>
      <c r="W5" s="47"/>
      <c r="X5" s="47"/>
      <c r="Y5" s="47"/>
      <c r="Z5" s="47"/>
      <c r="AA5" s="47"/>
      <c r="AB5" s="47"/>
      <c r="AC5" s="47"/>
      <c r="AD5" s="48"/>
      <c r="AE5" s="48"/>
      <c r="AF5" s="48"/>
      <c r="AG5" s="48"/>
      <c r="AH5" s="48"/>
    </row>
    <row r="6" spans="1:35" s="537" customFormat="1" ht="25" customHeight="1">
      <c r="A6" s="981" t="s">
        <v>780</v>
      </c>
      <c r="B6" s="982"/>
      <c r="C6" s="982"/>
      <c r="D6" s="982"/>
      <c r="E6" s="982"/>
      <c r="F6" s="982"/>
      <c r="G6" s="983"/>
      <c r="H6" s="984" t="s">
        <v>876</v>
      </c>
      <c r="I6" s="985"/>
      <c r="J6" s="985"/>
      <c r="K6" s="985"/>
      <c r="L6" s="985"/>
      <c r="M6" s="985"/>
      <c r="N6" s="985"/>
      <c r="O6" s="985"/>
      <c r="P6" s="985"/>
      <c r="Q6" s="985"/>
      <c r="R6" s="985"/>
      <c r="S6" s="985"/>
      <c r="T6" s="985"/>
      <c r="U6" s="985"/>
      <c r="V6" s="986"/>
      <c r="W6" s="45"/>
      <c r="X6" s="45"/>
      <c r="Y6" s="45"/>
      <c r="Z6" s="45"/>
      <c r="AA6" s="45"/>
      <c r="AB6" s="45"/>
      <c r="AC6" s="45"/>
      <c r="AD6" s="46"/>
      <c r="AE6" s="46"/>
      <c r="AF6" s="46"/>
      <c r="AG6" s="46"/>
      <c r="AH6" s="46"/>
      <c r="AI6" s="471"/>
    </row>
    <row r="7" spans="1:35" ht="30" customHeight="1">
      <c r="A7" s="960" t="s">
        <v>291</v>
      </c>
      <c r="B7" s="961"/>
      <c r="C7" s="961"/>
      <c r="D7" s="961"/>
      <c r="E7" s="961"/>
      <c r="F7" s="961"/>
      <c r="G7" s="962"/>
      <c r="H7" s="963" t="s">
        <v>865</v>
      </c>
      <c r="I7" s="964"/>
      <c r="J7" s="964"/>
      <c r="K7" s="964"/>
      <c r="L7" s="964"/>
      <c r="M7" s="964"/>
      <c r="N7" s="964"/>
      <c r="O7" s="964"/>
      <c r="P7" s="964"/>
      <c r="Q7" s="964"/>
      <c r="R7" s="964"/>
      <c r="S7" s="964"/>
      <c r="T7" s="964"/>
      <c r="U7" s="964"/>
      <c r="V7" s="965"/>
      <c r="W7" s="45"/>
      <c r="X7" s="45"/>
      <c r="Y7" s="45"/>
      <c r="Z7" s="45"/>
      <c r="AA7" s="45"/>
      <c r="AB7" s="45"/>
      <c r="AC7" s="45"/>
      <c r="AD7" s="46"/>
      <c r="AE7" s="46"/>
      <c r="AF7" s="46"/>
      <c r="AG7" s="46"/>
      <c r="AH7" s="46"/>
    </row>
    <row r="8" spans="1:35" s="537" customFormat="1" ht="50" customHeight="1">
      <c r="A8" s="987" t="s">
        <v>696</v>
      </c>
      <c r="B8" s="988"/>
      <c r="C8" s="988"/>
      <c r="D8" s="988"/>
      <c r="E8" s="988"/>
      <c r="F8" s="988"/>
      <c r="G8" s="989"/>
      <c r="H8" s="990"/>
      <c r="I8" s="991"/>
      <c r="J8" s="991"/>
      <c r="K8" s="991"/>
      <c r="L8" s="991"/>
      <c r="M8" s="991"/>
      <c r="N8" s="991"/>
      <c r="O8" s="991"/>
      <c r="P8" s="991"/>
      <c r="Q8" s="991"/>
      <c r="R8" s="991"/>
      <c r="S8" s="991"/>
      <c r="T8" s="991"/>
      <c r="U8" s="991"/>
      <c r="V8" s="992"/>
      <c r="W8" s="45"/>
      <c r="X8" s="45"/>
      <c r="Y8" s="45"/>
      <c r="Z8" s="45"/>
      <c r="AA8" s="45"/>
      <c r="AB8" s="45"/>
      <c r="AC8" s="45"/>
      <c r="AD8" s="46"/>
      <c r="AE8" s="46"/>
      <c r="AF8" s="46"/>
      <c r="AG8" s="46"/>
      <c r="AH8" s="46"/>
      <c r="AI8" s="471"/>
    </row>
    <row r="9" spans="1:35" s="537" customFormat="1" ht="50" customHeight="1">
      <c r="A9" s="996">
        <f>IF(LEN(H8)&lt;=200,LEN(H8),"→200字を超過しています")</f>
        <v>0</v>
      </c>
      <c r="B9" s="997"/>
      <c r="C9" s="997"/>
      <c r="D9" s="997"/>
      <c r="E9" s="997"/>
      <c r="F9" s="997"/>
      <c r="G9" s="998"/>
      <c r="H9" s="993"/>
      <c r="I9" s="994"/>
      <c r="J9" s="994"/>
      <c r="K9" s="994"/>
      <c r="L9" s="994"/>
      <c r="M9" s="994"/>
      <c r="N9" s="994"/>
      <c r="O9" s="994"/>
      <c r="P9" s="994"/>
      <c r="Q9" s="994"/>
      <c r="R9" s="994"/>
      <c r="S9" s="994"/>
      <c r="T9" s="994"/>
      <c r="U9" s="994"/>
      <c r="V9" s="995"/>
      <c r="W9" s="538"/>
      <c r="X9" s="45"/>
      <c r="Y9" s="45"/>
      <c r="Z9" s="45"/>
      <c r="AA9" s="45"/>
      <c r="AB9" s="45"/>
      <c r="AC9" s="45"/>
      <c r="AD9" s="46"/>
      <c r="AE9" s="46"/>
      <c r="AF9" s="46"/>
      <c r="AG9" s="46"/>
      <c r="AH9" s="46"/>
      <c r="AI9" s="471"/>
    </row>
    <row r="10" spans="1:35" s="537" customFormat="1" ht="50" customHeight="1">
      <c r="A10" s="1013" t="s">
        <v>781</v>
      </c>
      <c r="B10" s="1014"/>
      <c r="C10" s="1014"/>
      <c r="D10" s="1014"/>
      <c r="E10" s="1014"/>
      <c r="F10" s="1014"/>
      <c r="G10" s="1015"/>
      <c r="H10" s="1016" t="s">
        <v>866</v>
      </c>
      <c r="I10" s="1016"/>
      <c r="J10" s="1016"/>
      <c r="K10" s="1016"/>
      <c r="L10" s="1016"/>
      <c r="M10" s="1016"/>
      <c r="N10" s="1016"/>
      <c r="O10" s="1016"/>
      <c r="P10" s="1016"/>
      <c r="Q10" s="1016"/>
      <c r="R10" s="1016"/>
      <c r="S10" s="1016"/>
      <c r="T10" s="1016"/>
      <c r="U10" s="1016"/>
      <c r="V10" s="1017"/>
      <c r="W10" s="538"/>
      <c r="X10" s="45"/>
      <c r="Y10" s="45"/>
      <c r="Z10" s="45"/>
      <c r="AA10" s="45"/>
      <c r="AB10" s="45"/>
      <c r="AC10" s="45"/>
      <c r="AD10" s="46"/>
      <c r="AE10" s="46"/>
      <c r="AF10" s="46"/>
      <c r="AG10" s="46"/>
      <c r="AH10" s="46"/>
      <c r="AI10" s="471"/>
    </row>
    <row r="11" spans="1:35" s="537" customFormat="1" ht="50" customHeight="1">
      <c r="A11" s="1022" t="s">
        <v>782</v>
      </c>
      <c r="B11" s="1023"/>
      <c r="C11" s="1023"/>
      <c r="D11" s="1023"/>
      <c r="E11" s="1023"/>
      <c r="F11" s="1023"/>
      <c r="G11" s="1024"/>
      <c r="H11" s="1018"/>
      <c r="I11" s="1018"/>
      <c r="J11" s="1018"/>
      <c r="K11" s="1018"/>
      <c r="L11" s="1018"/>
      <c r="M11" s="1018"/>
      <c r="N11" s="1018"/>
      <c r="O11" s="1018"/>
      <c r="P11" s="1018"/>
      <c r="Q11" s="1018"/>
      <c r="R11" s="1018"/>
      <c r="S11" s="1018"/>
      <c r="T11" s="1018"/>
      <c r="U11" s="1018"/>
      <c r="V11" s="1019"/>
      <c r="W11" s="538"/>
      <c r="X11" s="45"/>
      <c r="Y11" s="45"/>
      <c r="Z11" s="45"/>
      <c r="AA11" s="45"/>
      <c r="AB11" s="45"/>
      <c r="AC11" s="45"/>
      <c r="AD11" s="46"/>
      <c r="AE11" s="46"/>
      <c r="AF11" s="46"/>
      <c r="AG11" s="46"/>
      <c r="AH11" s="46"/>
      <c r="AI11" s="471"/>
    </row>
    <row r="12" spans="1:35" s="537" customFormat="1" ht="50" customHeight="1">
      <c r="A12" s="1025"/>
      <c r="B12" s="1026"/>
      <c r="C12" s="1026"/>
      <c r="D12" s="1026"/>
      <c r="E12" s="1026"/>
      <c r="F12" s="1026"/>
      <c r="G12" s="1027"/>
      <c r="H12" s="1020"/>
      <c r="I12" s="1020"/>
      <c r="J12" s="1020"/>
      <c r="K12" s="1020"/>
      <c r="L12" s="1020"/>
      <c r="M12" s="1020"/>
      <c r="N12" s="1020"/>
      <c r="O12" s="1020"/>
      <c r="P12" s="1020"/>
      <c r="Q12" s="1020"/>
      <c r="R12" s="1020"/>
      <c r="S12" s="1020"/>
      <c r="T12" s="1020"/>
      <c r="U12" s="1020"/>
      <c r="V12" s="1021"/>
      <c r="W12" s="538"/>
      <c r="X12" s="45"/>
      <c r="Y12" s="45"/>
      <c r="Z12" s="45"/>
      <c r="AA12" s="45"/>
      <c r="AB12" s="45"/>
      <c r="AC12" s="45"/>
      <c r="AD12" s="46"/>
      <c r="AE12" s="46"/>
      <c r="AF12" s="46"/>
      <c r="AG12" s="46"/>
      <c r="AH12" s="46"/>
      <c r="AI12" s="471"/>
    </row>
    <row r="13" spans="1:35" s="537" customFormat="1" ht="50" customHeight="1">
      <c r="A13" s="1013" t="s">
        <v>783</v>
      </c>
      <c r="B13" s="1014"/>
      <c r="C13" s="1014"/>
      <c r="D13" s="1014"/>
      <c r="E13" s="1014"/>
      <c r="F13" s="1014"/>
      <c r="G13" s="1015"/>
      <c r="H13" s="1028" t="s">
        <v>867</v>
      </c>
      <c r="I13" s="1016"/>
      <c r="J13" s="1016"/>
      <c r="K13" s="1016"/>
      <c r="L13" s="1016"/>
      <c r="M13" s="1016"/>
      <c r="N13" s="1016"/>
      <c r="O13" s="1016"/>
      <c r="P13" s="1016"/>
      <c r="Q13" s="1016"/>
      <c r="R13" s="1016"/>
      <c r="S13" s="1016"/>
      <c r="T13" s="1016"/>
      <c r="U13" s="1016"/>
      <c r="V13" s="1017"/>
      <c r="W13" s="538"/>
      <c r="X13" s="45"/>
      <c r="Y13" s="45"/>
      <c r="Z13" s="45"/>
      <c r="AA13" s="45"/>
      <c r="AB13" s="45"/>
      <c r="AC13" s="45"/>
      <c r="AD13" s="46"/>
      <c r="AE13" s="46"/>
      <c r="AF13" s="46"/>
      <c r="AG13" s="46"/>
      <c r="AH13" s="46"/>
      <c r="AI13" s="471"/>
    </row>
    <row r="14" spans="1:35" s="537" customFormat="1" ht="50" customHeight="1">
      <c r="A14" s="1022" t="s">
        <v>784</v>
      </c>
      <c r="B14" s="1023"/>
      <c r="C14" s="1023"/>
      <c r="D14" s="1023"/>
      <c r="E14" s="1023"/>
      <c r="F14" s="1023"/>
      <c r="G14" s="1024"/>
      <c r="H14" s="1029"/>
      <c r="I14" s="1018"/>
      <c r="J14" s="1018"/>
      <c r="K14" s="1018"/>
      <c r="L14" s="1018"/>
      <c r="M14" s="1018"/>
      <c r="N14" s="1018"/>
      <c r="O14" s="1018"/>
      <c r="P14" s="1018"/>
      <c r="Q14" s="1018"/>
      <c r="R14" s="1018"/>
      <c r="S14" s="1018"/>
      <c r="T14" s="1018"/>
      <c r="U14" s="1018"/>
      <c r="V14" s="1019"/>
      <c r="W14" s="538"/>
      <c r="X14" s="45"/>
      <c r="Y14" s="45"/>
      <c r="Z14" s="45"/>
      <c r="AA14" s="45"/>
      <c r="AB14" s="45"/>
      <c r="AC14" s="45"/>
      <c r="AD14" s="46"/>
      <c r="AE14" s="46"/>
      <c r="AF14" s="46"/>
      <c r="AG14" s="46"/>
      <c r="AH14" s="46"/>
      <c r="AI14" s="471"/>
    </row>
    <row r="15" spans="1:35" s="537" customFormat="1" ht="50" customHeight="1">
      <c r="A15" s="1022"/>
      <c r="B15" s="1023"/>
      <c r="C15" s="1023"/>
      <c r="D15" s="1023"/>
      <c r="E15" s="1023"/>
      <c r="F15" s="1023"/>
      <c r="G15" s="1024"/>
      <c r="H15" s="1029"/>
      <c r="I15" s="1018"/>
      <c r="J15" s="1018"/>
      <c r="K15" s="1018"/>
      <c r="L15" s="1018"/>
      <c r="M15" s="1018"/>
      <c r="N15" s="1018"/>
      <c r="O15" s="1018"/>
      <c r="P15" s="1018"/>
      <c r="Q15" s="1018"/>
      <c r="R15" s="1018"/>
      <c r="S15" s="1018"/>
      <c r="T15" s="1018"/>
      <c r="U15" s="1018"/>
      <c r="V15" s="1019"/>
      <c r="W15" s="538"/>
      <c r="X15" s="45"/>
      <c r="Y15" s="45"/>
      <c r="Z15" s="45"/>
      <c r="AA15" s="45"/>
      <c r="AB15" s="45"/>
      <c r="AC15" s="45"/>
      <c r="AD15" s="46"/>
      <c r="AE15" s="46"/>
      <c r="AF15" s="46"/>
      <c r="AG15" s="46"/>
      <c r="AH15" s="46"/>
      <c r="AI15" s="471"/>
    </row>
    <row r="16" spans="1:35" s="537" customFormat="1" ht="50" customHeight="1">
      <c r="A16" s="1022"/>
      <c r="B16" s="1023"/>
      <c r="C16" s="1023"/>
      <c r="D16" s="1023"/>
      <c r="E16" s="1023"/>
      <c r="F16" s="1023"/>
      <c r="G16" s="1024"/>
      <c r="H16" s="1029"/>
      <c r="I16" s="1018"/>
      <c r="J16" s="1018"/>
      <c r="K16" s="1018"/>
      <c r="L16" s="1018"/>
      <c r="M16" s="1018"/>
      <c r="N16" s="1018"/>
      <c r="O16" s="1018"/>
      <c r="P16" s="1018"/>
      <c r="Q16" s="1018"/>
      <c r="R16" s="1018"/>
      <c r="S16" s="1018"/>
      <c r="T16" s="1018"/>
      <c r="U16" s="1018"/>
      <c r="V16" s="1019"/>
      <c r="W16" s="538"/>
      <c r="X16" s="45"/>
      <c r="Y16" s="45"/>
      <c r="Z16" s="45"/>
      <c r="AA16" s="45"/>
      <c r="AB16" s="45"/>
      <c r="AC16" s="45"/>
      <c r="AD16" s="46"/>
      <c r="AE16" s="46"/>
      <c r="AF16" s="46"/>
      <c r="AG16" s="46"/>
      <c r="AH16" s="46"/>
      <c r="AI16" s="471"/>
    </row>
    <row r="17" spans="1:35" s="537" customFormat="1" ht="50" customHeight="1">
      <c r="A17" s="1025"/>
      <c r="B17" s="1026"/>
      <c r="C17" s="1026"/>
      <c r="D17" s="1026"/>
      <c r="E17" s="1026"/>
      <c r="F17" s="1026"/>
      <c r="G17" s="1027"/>
      <c r="H17" s="1030"/>
      <c r="I17" s="1020"/>
      <c r="J17" s="1020"/>
      <c r="K17" s="1020"/>
      <c r="L17" s="1020"/>
      <c r="M17" s="1020"/>
      <c r="N17" s="1020"/>
      <c r="O17" s="1020"/>
      <c r="P17" s="1020"/>
      <c r="Q17" s="1020"/>
      <c r="R17" s="1020"/>
      <c r="S17" s="1020"/>
      <c r="T17" s="1020"/>
      <c r="U17" s="1020"/>
      <c r="V17" s="1021"/>
      <c r="W17" s="538"/>
      <c r="X17" s="45"/>
      <c r="Y17" s="45"/>
      <c r="Z17" s="45"/>
      <c r="AA17" s="45"/>
      <c r="AB17" s="45"/>
      <c r="AC17" s="45"/>
      <c r="AD17" s="46"/>
      <c r="AE17" s="46"/>
      <c r="AF17" s="46"/>
      <c r="AG17" s="46"/>
      <c r="AH17" s="46"/>
      <c r="AI17" s="471"/>
    </row>
    <row r="18" spans="1:35" s="21" customFormat="1" ht="20" customHeight="1">
      <c r="A18" s="1009" t="s">
        <v>289</v>
      </c>
      <c r="B18" s="1010"/>
      <c r="C18" s="1010"/>
      <c r="D18" s="1010"/>
      <c r="E18" s="1010"/>
      <c r="F18" s="1010"/>
      <c r="G18" s="1010"/>
      <c r="H18" s="1010"/>
      <c r="I18" s="1010"/>
      <c r="J18" s="1010"/>
      <c r="K18" s="1010"/>
      <c r="L18" s="1010"/>
      <c r="M18" s="1010"/>
      <c r="N18" s="1011">
        <f>IF(LEN(A19)&lt;=800,LEN(A19))</f>
        <v>0</v>
      </c>
      <c r="O18" s="1010"/>
      <c r="P18" s="1010"/>
      <c r="Q18" s="1010"/>
      <c r="R18" s="1010"/>
      <c r="S18" s="1010"/>
      <c r="T18" s="1010"/>
      <c r="U18" s="1010"/>
      <c r="V18" s="1012"/>
      <c r="W18" s="538"/>
      <c r="Y18" s="999"/>
      <c r="Z18" s="999"/>
      <c r="AA18" s="999"/>
      <c r="AB18" s="999"/>
      <c r="AC18" s="999"/>
      <c r="AD18" s="999"/>
      <c r="AE18" s="999"/>
    </row>
    <row r="19" spans="1:35" s="21" customFormat="1" ht="13">
      <c r="A19" s="1000"/>
      <c r="B19" s="1001"/>
      <c r="C19" s="1001"/>
      <c r="D19" s="1001"/>
      <c r="E19" s="1001"/>
      <c r="F19" s="1001"/>
      <c r="G19" s="1001"/>
      <c r="H19" s="1001"/>
      <c r="I19" s="1001"/>
      <c r="J19" s="1001"/>
      <c r="K19" s="1001"/>
      <c r="L19" s="1001"/>
      <c r="M19" s="1001"/>
      <c r="N19" s="1001"/>
      <c r="O19" s="1001"/>
      <c r="P19" s="1001"/>
      <c r="Q19" s="1001"/>
      <c r="R19" s="1001"/>
      <c r="S19" s="1001"/>
      <c r="T19" s="1001"/>
      <c r="U19" s="1001"/>
      <c r="V19" s="1002"/>
      <c r="W19" s="538"/>
    </row>
    <row r="20" spans="1:35" s="21" customFormat="1" ht="13">
      <c r="A20" s="1003"/>
      <c r="B20" s="1004"/>
      <c r="C20" s="1004"/>
      <c r="D20" s="1004"/>
      <c r="E20" s="1004"/>
      <c r="F20" s="1004"/>
      <c r="G20" s="1004"/>
      <c r="H20" s="1004"/>
      <c r="I20" s="1004"/>
      <c r="J20" s="1004"/>
      <c r="K20" s="1004"/>
      <c r="L20" s="1004"/>
      <c r="M20" s="1004"/>
      <c r="N20" s="1004"/>
      <c r="O20" s="1004"/>
      <c r="P20" s="1004"/>
      <c r="Q20" s="1004"/>
      <c r="R20" s="1004"/>
      <c r="S20" s="1004"/>
      <c r="T20" s="1004"/>
      <c r="U20" s="1004"/>
      <c r="V20" s="1005"/>
      <c r="W20" s="538"/>
    </row>
    <row r="21" spans="1:35" s="21" customFormat="1" ht="13">
      <c r="A21" s="1003"/>
      <c r="B21" s="1004"/>
      <c r="C21" s="1004"/>
      <c r="D21" s="1004"/>
      <c r="E21" s="1004"/>
      <c r="F21" s="1004"/>
      <c r="G21" s="1004"/>
      <c r="H21" s="1004"/>
      <c r="I21" s="1004"/>
      <c r="J21" s="1004"/>
      <c r="K21" s="1004"/>
      <c r="L21" s="1004"/>
      <c r="M21" s="1004"/>
      <c r="N21" s="1004"/>
      <c r="O21" s="1004"/>
      <c r="P21" s="1004"/>
      <c r="Q21" s="1004"/>
      <c r="R21" s="1004"/>
      <c r="S21" s="1004"/>
      <c r="T21" s="1004"/>
      <c r="U21" s="1004"/>
      <c r="V21" s="1005"/>
      <c r="W21" s="538"/>
    </row>
    <row r="22" spans="1:35" s="21" customFormat="1" ht="13">
      <c r="A22" s="1003"/>
      <c r="B22" s="1004"/>
      <c r="C22" s="1004"/>
      <c r="D22" s="1004"/>
      <c r="E22" s="1004"/>
      <c r="F22" s="1004"/>
      <c r="G22" s="1004"/>
      <c r="H22" s="1004"/>
      <c r="I22" s="1004"/>
      <c r="J22" s="1004"/>
      <c r="K22" s="1004"/>
      <c r="L22" s="1004"/>
      <c r="M22" s="1004"/>
      <c r="N22" s="1004"/>
      <c r="O22" s="1004"/>
      <c r="P22" s="1004"/>
      <c r="Q22" s="1004"/>
      <c r="R22" s="1004"/>
      <c r="S22" s="1004"/>
      <c r="T22" s="1004"/>
      <c r="U22" s="1004"/>
      <c r="V22" s="1005"/>
      <c r="W22" s="538"/>
    </row>
    <row r="23" spans="1:35" s="21" customFormat="1" ht="13">
      <c r="A23" s="1003"/>
      <c r="B23" s="1004"/>
      <c r="C23" s="1004"/>
      <c r="D23" s="1004"/>
      <c r="E23" s="1004"/>
      <c r="F23" s="1004"/>
      <c r="G23" s="1004"/>
      <c r="H23" s="1004"/>
      <c r="I23" s="1004"/>
      <c r="J23" s="1004"/>
      <c r="K23" s="1004"/>
      <c r="L23" s="1004"/>
      <c r="M23" s="1004"/>
      <c r="N23" s="1004"/>
      <c r="O23" s="1004"/>
      <c r="P23" s="1004"/>
      <c r="Q23" s="1004"/>
      <c r="R23" s="1004"/>
      <c r="S23" s="1004"/>
      <c r="T23" s="1004"/>
      <c r="U23" s="1004"/>
      <c r="V23" s="1005"/>
      <c r="W23" s="538"/>
    </row>
    <row r="24" spans="1:35" s="21" customFormat="1" ht="13">
      <c r="A24" s="1003"/>
      <c r="B24" s="1004"/>
      <c r="C24" s="1004"/>
      <c r="D24" s="1004"/>
      <c r="E24" s="1004"/>
      <c r="F24" s="1004"/>
      <c r="G24" s="1004"/>
      <c r="H24" s="1004"/>
      <c r="I24" s="1004"/>
      <c r="J24" s="1004"/>
      <c r="K24" s="1004"/>
      <c r="L24" s="1004"/>
      <c r="M24" s="1004"/>
      <c r="N24" s="1004"/>
      <c r="O24" s="1004"/>
      <c r="P24" s="1004"/>
      <c r="Q24" s="1004"/>
      <c r="R24" s="1004"/>
      <c r="S24" s="1004"/>
      <c r="T24" s="1004"/>
      <c r="U24" s="1004"/>
      <c r="V24" s="1005"/>
      <c r="W24" s="538"/>
      <c r="AB24" s="49"/>
    </row>
    <row r="25" spans="1:35" s="21" customFormat="1" ht="13">
      <c r="A25" s="1003"/>
      <c r="B25" s="1004"/>
      <c r="C25" s="1004"/>
      <c r="D25" s="1004"/>
      <c r="E25" s="1004"/>
      <c r="F25" s="1004"/>
      <c r="G25" s="1004"/>
      <c r="H25" s="1004"/>
      <c r="I25" s="1004"/>
      <c r="J25" s="1004"/>
      <c r="K25" s="1004"/>
      <c r="L25" s="1004"/>
      <c r="M25" s="1004"/>
      <c r="N25" s="1004"/>
      <c r="O25" s="1004"/>
      <c r="P25" s="1004"/>
      <c r="Q25" s="1004"/>
      <c r="R25" s="1004"/>
      <c r="S25" s="1004"/>
      <c r="T25" s="1004"/>
      <c r="U25" s="1004"/>
      <c r="V25" s="1005"/>
      <c r="W25" s="538"/>
    </row>
    <row r="26" spans="1:35" s="21" customFormat="1" ht="13">
      <c r="A26" s="1003"/>
      <c r="B26" s="1004"/>
      <c r="C26" s="1004"/>
      <c r="D26" s="1004"/>
      <c r="E26" s="1004"/>
      <c r="F26" s="1004"/>
      <c r="G26" s="1004"/>
      <c r="H26" s="1004"/>
      <c r="I26" s="1004"/>
      <c r="J26" s="1004"/>
      <c r="K26" s="1004"/>
      <c r="L26" s="1004"/>
      <c r="M26" s="1004"/>
      <c r="N26" s="1004"/>
      <c r="O26" s="1004"/>
      <c r="P26" s="1004"/>
      <c r="Q26" s="1004"/>
      <c r="R26" s="1004"/>
      <c r="S26" s="1004"/>
      <c r="T26" s="1004"/>
      <c r="U26" s="1004"/>
      <c r="V26" s="1005"/>
      <c r="W26" s="538"/>
    </row>
    <row r="27" spans="1:35" s="21" customFormat="1" ht="13">
      <c r="A27" s="1003"/>
      <c r="B27" s="1004"/>
      <c r="C27" s="1004"/>
      <c r="D27" s="1004"/>
      <c r="E27" s="1004"/>
      <c r="F27" s="1004"/>
      <c r="G27" s="1004"/>
      <c r="H27" s="1004"/>
      <c r="I27" s="1004"/>
      <c r="J27" s="1004"/>
      <c r="K27" s="1004"/>
      <c r="L27" s="1004"/>
      <c r="M27" s="1004"/>
      <c r="N27" s="1004"/>
      <c r="O27" s="1004"/>
      <c r="P27" s="1004"/>
      <c r="Q27" s="1004"/>
      <c r="R27" s="1004"/>
      <c r="S27" s="1004"/>
      <c r="T27" s="1004"/>
      <c r="U27" s="1004"/>
      <c r="V27" s="1005"/>
      <c r="W27" s="538"/>
    </row>
    <row r="28" spans="1:35" s="21" customFormat="1" ht="13">
      <c r="A28" s="1003"/>
      <c r="B28" s="1004"/>
      <c r="C28" s="1004"/>
      <c r="D28" s="1004"/>
      <c r="E28" s="1004"/>
      <c r="F28" s="1004"/>
      <c r="G28" s="1004"/>
      <c r="H28" s="1004"/>
      <c r="I28" s="1004"/>
      <c r="J28" s="1004"/>
      <c r="K28" s="1004"/>
      <c r="L28" s="1004"/>
      <c r="M28" s="1004"/>
      <c r="N28" s="1004"/>
      <c r="O28" s="1004"/>
      <c r="P28" s="1004"/>
      <c r="Q28" s="1004"/>
      <c r="R28" s="1004"/>
      <c r="S28" s="1004"/>
      <c r="T28" s="1004"/>
      <c r="U28" s="1004"/>
      <c r="V28" s="1005"/>
      <c r="W28" s="538"/>
    </row>
    <row r="29" spans="1:35" s="21" customFormat="1" ht="13">
      <c r="A29" s="1003"/>
      <c r="B29" s="1004"/>
      <c r="C29" s="1004"/>
      <c r="D29" s="1004"/>
      <c r="E29" s="1004"/>
      <c r="F29" s="1004"/>
      <c r="G29" s="1004"/>
      <c r="H29" s="1004"/>
      <c r="I29" s="1004"/>
      <c r="J29" s="1004"/>
      <c r="K29" s="1004"/>
      <c r="L29" s="1004"/>
      <c r="M29" s="1004"/>
      <c r="N29" s="1004"/>
      <c r="O29" s="1004"/>
      <c r="P29" s="1004"/>
      <c r="Q29" s="1004"/>
      <c r="R29" s="1004"/>
      <c r="S29" s="1004"/>
      <c r="T29" s="1004"/>
      <c r="U29" s="1004"/>
      <c r="V29" s="1005"/>
      <c r="W29" s="538"/>
    </row>
    <row r="30" spans="1:35" s="21" customFormat="1" ht="13">
      <c r="A30" s="1003"/>
      <c r="B30" s="1004"/>
      <c r="C30" s="1004"/>
      <c r="D30" s="1004"/>
      <c r="E30" s="1004"/>
      <c r="F30" s="1004"/>
      <c r="G30" s="1004"/>
      <c r="H30" s="1004"/>
      <c r="I30" s="1004"/>
      <c r="J30" s="1004"/>
      <c r="K30" s="1004"/>
      <c r="L30" s="1004"/>
      <c r="M30" s="1004"/>
      <c r="N30" s="1004"/>
      <c r="O30" s="1004"/>
      <c r="P30" s="1004"/>
      <c r="Q30" s="1004"/>
      <c r="R30" s="1004"/>
      <c r="S30" s="1004"/>
      <c r="T30" s="1004"/>
      <c r="U30" s="1004"/>
      <c r="V30" s="1005"/>
      <c r="W30" s="538"/>
    </row>
    <row r="31" spans="1:35" s="21" customFormat="1" ht="13">
      <c r="A31" s="1003"/>
      <c r="B31" s="1004"/>
      <c r="C31" s="1004"/>
      <c r="D31" s="1004"/>
      <c r="E31" s="1004"/>
      <c r="F31" s="1004"/>
      <c r="G31" s="1004"/>
      <c r="H31" s="1004"/>
      <c r="I31" s="1004"/>
      <c r="J31" s="1004"/>
      <c r="K31" s="1004"/>
      <c r="L31" s="1004"/>
      <c r="M31" s="1004"/>
      <c r="N31" s="1004"/>
      <c r="O31" s="1004"/>
      <c r="P31" s="1004"/>
      <c r="Q31" s="1004"/>
      <c r="R31" s="1004"/>
      <c r="S31" s="1004"/>
      <c r="T31" s="1004"/>
      <c r="U31" s="1004"/>
      <c r="V31" s="1005"/>
      <c r="W31" s="538"/>
    </row>
    <row r="32" spans="1:35" s="21" customFormat="1" ht="13">
      <c r="A32" s="1006"/>
      <c r="B32" s="1007"/>
      <c r="C32" s="1007"/>
      <c r="D32" s="1007"/>
      <c r="E32" s="1007"/>
      <c r="F32" s="1007"/>
      <c r="G32" s="1007"/>
      <c r="H32" s="1007"/>
      <c r="I32" s="1007"/>
      <c r="J32" s="1007"/>
      <c r="K32" s="1007"/>
      <c r="L32" s="1007"/>
      <c r="M32" s="1007"/>
      <c r="N32" s="1007"/>
      <c r="O32" s="1007"/>
      <c r="P32" s="1007"/>
      <c r="Q32" s="1007"/>
      <c r="R32" s="1007"/>
      <c r="S32" s="1007"/>
      <c r="T32" s="1007"/>
      <c r="U32" s="1007"/>
      <c r="V32" s="1008"/>
      <c r="W32" s="538"/>
    </row>
    <row r="33" spans="1:34" ht="14">
      <c r="A33" s="1031" t="s">
        <v>743</v>
      </c>
      <c r="B33" s="1032"/>
      <c r="C33" s="1032"/>
      <c r="D33" s="1032"/>
      <c r="E33" s="1032"/>
      <c r="F33" s="1032"/>
      <c r="G33" s="1032"/>
      <c r="H33" s="1032"/>
      <c r="I33" s="1032"/>
      <c r="J33" s="1032"/>
      <c r="K33" s="1032"/>
      <c r="L33" s="1032"/>
      <c r="M33" s="1032"/>
      <c r="N33" s="1032"/>
      <c r="O33" s="1032"/>
      <c r="P33" s="1032"/>
      <c r="Q33" s="1032"/>
      <c r="R33" s="1032"/>
      <c r="S33" s="1032"/>
      <c r="T33" s="1032"/>
      <c r="U33" s="1032"/>
      <c r="V33" s="1033"/>
      <c r="W33" s="45"/>
      <c r="X33" s="45"/>
      <c r="Y33" s="45"/>
      <c r="Z33" s="45"/>
      <c r="AA33" s="45"/>
      <c r="AB33" s="45"/>
      <c r="AC33" s="45"/>
      <c r="AD33" s="46"/>
      <c r="AE33" s="46"/>
      <c r="AF33" s="46"/>
      <c r="AG33" s="46"/>
      <c r="AH33" s="46"/>
    </row>
    <row r="34" spans="1:34" ht="14">
      <c r="A34" s="1034"/>
      <c r="B34" s="1035"/>
      <c r="C34" s="1035"/>
      <c r="D34" s="1035"/>
      <c r="E34" s="1035"/>
      <c r="F34" s="1035"/>
      <c r="G34" s="1035"/>
      <c r="H34" s="1035"/>
      <c r="I34" s="1035"/>
      <c r="J34" s="1035"/>
      <c r="K34" s="1035"/>
      <c r="L34" s="1035"/>
      <c r="M34" s="1035"/>
      <c r="N34" s="1035"/>
      <c r="O34" s="1035"/>
      <c r="P34" s="1035"/>
      <c r="Q34" s="1035"/>
      <c r="R34" s="1035"/>
      <c r="S34" s="1035"/>
      <c r="T34" s="1035"/>
      <c r="U34" s="1035"/>
      <c r="V34" s="1036"/>
      <c r="W34" s="45"/>
      <c r="X34" s="45"/>
      <c r="Y34" s="45"/>
      <c r="Z34" s="45"/>
      <c r="AA34" s="45"/>
      <c r="AB34" s="45"/>
      <c r="AC34" s="45"/>
      <c r="AD34" s="46"/>
      <c r="AE34" s="46"/>
      <c r="AF34" s="46"/>
      <c r="AG34" s="46"/>
      <c r="AH34" s="46"/>
    </row>
    <row r="35" spans="1:34" ht="20" customHeight="1">
      <c r="A35" s="960" t="s">
        <v>153</v>
      </c>
      <c r="B35" s="961"/>
      <c r="C35" s="961"/>
      <c r="D35" s="961"/>
      <c r="E35" s="961"/>
      <c r="F35" s="961"/>
      <c r="G35" s="962"/>
      <c r="H35" s="1037"/>
      <c r="I35" s="1038"/>
      <c r="J35" s="1038"/>
      <c r="K35" s="1038"/>
      <c r="L35" s="1038"/>
      <c r="M35" s="1038"/>
      <c r="N35" s="1038"/>
      <c r="O35" s="1038"/>
      <c r="P35" s="1038"/>
      <c r="Q35" s="1038"/>
      <c r="R35" s="1038"/>
      <c r="S35" s="1038"/>
      <c r="T35" s="1038"/>
      <c r="U35" s="1038"/>
      <c r="V35" s="1039"/>
      <c r="W35" s="45"/>
      <c r="X35" s="45"/>
      <c r="Y35" s="45"/>
      <c r="Z35" s="45"/>
      <c r="AA35" s="45"/>
      <c r="AB35" s="45"/>
      <c r="AC35" s="45"/>
      <c r="AD35" s="46"/>
      <c r="AE35" s="46"/>
      <c r="AF35" s="46"/>
      <c r="AG35" s="46"/>
      <c r="AH35" s="46"/>
    </row>
    <row r="36" spans="1:34" ht="14">
      <c r="A36" s="1040" t="s">
        <v>159</v>
      </c>
      <c r="B36" s="1041"/>
      <c r="C36" s="1041"/>
      <c r="D36" s="1041"/>
      <c r="E36" s="1041"/>
      <c r="F36" s="1041"/>
      <c r="G36" s="1042"/>
      <c r="H36" s="1046"/>
      <c r="I36" s="1047"/>
      <c r="J36" s="1047"/>
      <c r="K36" s="1047"/>
      <c r="L36" s="1047"/>
      <c r="M36" s="1047"/>
      <c r="N36" s="1047"/>
      <c r="O36" s="1047"/>
      <c r="P36" s="1047"/>
      <c r="Q36" s="1047"/>
      <c r="R36" s="1047"/>
      <c r="S36" s="1047"/>
      <c r="T36" s="1047"/>
      <c r="U36" s="1047"/>
      <c r="V36" s="1048"/>
      <c r="W36" s="45"/>
      <c r="X36" s="45"/>
      <c r="Y36" s="45"/>
      <c r="Z36" s="45"/>
      <c r="AA36" s="45"/>
      <c r="AB36" s="45"/>
      <c r="AC36" s="45"/>
      <c r="AD36" s="46"/>
      <c r="AE36" s="46"/>
      <c r="AF36" s="46"/>
      <c r="AG36" s="46"/>
      <c r="AH36" s="46"/>
    </row>
    <row r="37" spans="1:34" ht="14">
      <c r="A37" s="1043"/>
      <c r="B37" s="1044"/>
      <c r="C37" s="1044"/>
      <c r="D37" s="1044"/>
      <c r="E37" s="1044"/>
      <c r="F37" s="1044"/>
      <c r="G37" s="1045"/>
      <c r="H37" s="1049"/>
      <c r="I37" s="1050"/>
      <c r="J37" s="1050"/>
      <c r="K37" s="1050"/>
      <c r="L37" s="1050"/>
      <c r="M37" s="1050"/>
      <c r="N37" s="1050"/>
      <c r="O37" s="1050"/>
      <c r="P37" s="1050"/>
      <c r="Q37" s="1050"/>
      <c r="R37" s="1050"/>
      <c r="S37" s="1050"/>
      <c r="T37" s="1050"/>
      <c r="U37" s="1050"/>
      <c r="V37" s="1051"/>
      <c r="W37" s="45"/>
      <c r="X37" s="45"/>
      <c r="Y37" s="45"/>
      <c r="Z37" s="45"/>
      <c r="AA37" s="45"/>
      <c r="AB37" s="45"/>
      <c r="AC37" s="45"/>
      <c r="AD37" s="46"/>
      <c r="AE37" s="46"/>
      <c r="AF37" s="46"/>
      <c r="AG37" s="46"/>
      <c r="AH37" s="46"/>
    </row>
    <row r="38" spans="1:34" ht="14">
      <c r="A38" s="1043"/>
      <c r="B38" s="1044"/>
      <c r="C38" s="1044"/>
      <c r="D38" s="1044"/>
      <c r="E38" s="1044"/>
      <c r="F38" s="1044"/>
      <c r="G38" s="1045"/>
      <c r="H38" s="1049"/>
      <c r="I38" s="1050"/>
      <c r="J38" s="1050"/>
      <c r="K38" s="1050"/>
      <c r="L38" s="1050"/>
      <c r="M38" s="1050"/>
      <c r="N38" s="1050"/>
      <c r="O38" s="1050"/>
      <c r="P38" s="1050"/>
      <c r="Q38" s="1050"/>
      <c r="R38" s="1050"/>
      <c r="S38" s="1050"/>
      <c r="T38" s="1050"/>
      <c r="U38" s="1050"/>
      <c r="V38" s="1051"/>
      <c r="W38" s="45"/>
      <c r="X38" s="45"/>
      <c r="Y38" s="45"/>
      <c r="Z38" s="45"/>
      <c r="AA38" s="45"/>
      <c r="AB38" s="45"/>
      <c r="AC38" s="45"/>
      <c r="AD38" s="46"/>
      <c r="AE38" s="46"/>
      <c r="AF38" s="46"/>
      <c r="AG38" s="46"/>
      <c r="AH38" s="46"/>
    </row>
    <row r="39" spans="1:34" ht="14">
      <c r="A39" s="1043"/>
      <c r="B39" s="1044"/>
      <c r="C39" s="1044"/>
      <c r="D39" s="1044"/>
      <c r="E39" s="1044"/>
      <c r="F39" s="1044"/>
      <c r="G39" s="1045"/>
      <c r="H39" s="1049"/>
      <c r="I39" s="1050"/>
      <c r="J39" s="1050"/>
      <c r="K39" s="1050"/>
      <c r="L39" s="1050"/>
      <c r="M39" s="1050"/>
      <c r="N39" s="1050"/>
      <c r="O39" s="1050"/>
      <c r="P39" s="1050"/>
      <c r="Q39" s="1050"/>
      <c r="R39" s="1050"/>
      <c r="S39" s="1050"/>
      <c r="T39" s="1050"/>
      <c r="U39" s="1050"/>
      <c r="V39" s="1051"/>
      <c r="W39" s="45"/>
      <c r="X39" s="45"/>
      <c r="Y39" s="45"/>
      <c r="Z39" s="45"/>
      <c r="AA39" s="45"/>
      <c r="AB39" s="45"/>
      <c r="AC39" s="45"/>
      <c r="AD39" s="46"/>
      <c r="AE39" s="46"/>
      <c r="AF39" s="46"/>
      <c r="AG39" s="46"/>
      <c r="AH39" s="46"/>
    </row>
    <row r="40" spans="1:34" ht="13">
      <c r="A40" s="1052">
        <f>IF(LEN(H36)&lt;=200,LEN(H36),"→200字を超過しています")</f>
        <v>0</v>
      </c>
      <c r="B40" s="1053"/>
      <c r="C40" s="1053"/>
      <c r="D40" s="1053"/>
      <c r="E40" s="1053"/>
      <c r="F40" s="1053"/>
      <c r="G40" s="1054"/>
      <c r="H40" s="1049"/>
      <c r="I40" s="1050"/>
      <c r="J40" s="1050"/>
      <c r="K40" s="1050"/>
      <c r="L40" s="1050"/>
      <c r="M40" s="1050"/>
      <c r="N40" s="1050"/>
      <c r="O40" s="1050"/>
      <c r="P40" s="1050"/>
      <c r="Q40" s="1050"/>
      <c r="R40" s="1050"/>
      <c r="S40" s="1050"/>
      <c r="T40" s="1050"/>
      <c r="U40" s="1050"/>
      <c r="V40" s="1051"/>
    </row>
    <row r="41" spans="1:34" ht="20" customHeight="1">
      <c r="A41" s="960" t="s">
        <v>154</v>
      </c>
      <c r="B41" s="961"/>
      <c r="C41" s="961"/>
      <c r="D41" s="961"/>
      <c r="E41" s="961"/>
      <c r="F41" s="961"/>
      <c r="G41" s="962"/>
      <c r="H41" s="1055" t="s">
        <v>119</v>
      </c>
      <c r="I41" s="1056"/>
      <c r="J41" s="1057"/>
      <c r="K41" s="528"/>
      <c r="L41" s="526" t="s">
        <v>21</v>
      </c>
      <c r="M41" s="529"/>
      <c r="N41" s="527" t="s">
        <v>22</v>
      </c>
      <c r="O41" s="1058"/>
      <c r="P41" s="1059"/>
      <c r="Q41" s="1059"/>
      <c r="R41" s="1059"/>
      <c r="S41" s="1059"/>
      <c r="T41" s="1059"/>
      <c r="U41" s="1059"/>
      <c r="V41" s="1060"/>
    </row>
    <row r="42" spans="1:34" ht="20" customHeight="1">
      <c r="A42" s="960" t="s">
        <v>405</v>
      </c>
      <c r="B42" s="961"/>
      <c r="C42" s="961"/>
      <c r="D42" s="961"/>
      <c r="E42" s="961"/>
      <c r="F42" s="961"/>
      <c r="G42" s="962"/>
      <c r="H42" s="1055" t="s">
        <v>119</v>
      </c>
      <c r="I42" s="1056"/>
      <c r="J42" s="1056"/>
      <c r="K42" s="1056"/>
      <c r="L42" s="1056"/>
      <c r="M42" s="1057"/>
      <c r="N42" s="960" t="s">
        <v>155</v>
      </c>
      <c r="O42" s="961"/>
      <c r="P42" s="961"/>
      <c r="Q42" s="962"/>
      <c r="R42" s="1061"/>
      <c r="S42" s="1062"/>
      <c r="T42" s="1062"/>
      <c r="U42" s="1062"/>
      <c r="V42" s="128" t="s">
        <v>63</v>
      </c>
    </row>
    <row r="43" spans="1:34" ht="20" customHeight="1">
      <c r="A43" s="1063" t="s">
        <v>156</v>
      </c>
      <c r="B43" s="1064"/>
      <c r="C43" s="1064"/>
      <c r="D43" s="1064"/>
      <c r="E43" s="1064"/>
      <c r="F43" s="1064"/>
      <c r="G43" s="1065"/>
      <c r="H43" s="1072" t="s">
        <v>157</v>
      </c>
      <c r="I43" s="1073"/>
      <c r="J43" s="1073"/>
      <c r="K43" s="1073"/>
      <c r="L43" s="1073"/>
      <c r="M43" s="1073"/>
      <c r="N43" s="1074"/>
      <c r="O43" s="1072" t="s">
        <v>158</v>
      </c>
      <c r="P43" s="1073"/>
      <c r="Q43" s="1073"/>
      <c r="R43" s="1073"/>
      <c r="S43" s="1073"/>
      <c r="T43" s="1073"/>
      <c r="U43" s="1073"/>
      <c r="V43" s="1074"/>
    </row>
    <row r="44" spans="1:34" ht="20" customHeight="1">
      <c r="A44" s="1066"/>
      <c r="B44" s="1067"/>
      <c r="C44" s="1067"/>
      <c r="D44" s="1067"/>
      <c r="E44" s="1067"/>
      <c r="F44" s="1067"/>
      <c r="G44" s="1068"/>
      <c r="H44" s="1075"/>
      <c r="I44" s="1076"/>
      <c r="J44" s="1076"/>
      <c r="K44" s="1076"/>
      <c r="L44" s="1076"/>
      <c r="M44" s="1076"/>
      <c r="N44" s="1077"/>
      <c r="O44" s="1075"/>
      <c r="P44" s="1076"/>
      <c r="Q44" s="1076"/>
      <c r="R44" s="1076"/>
      <c r="S44" s="1076"/>
      <c r="T44" s="1076"/>
      <c r="U44" s="1076"/>
      <c r="V44" s="1077"/>
    </row>
    <row r="45" spans="1:34" ht="20" customHeight="1">
      <c r="A45" s="1066"/>
      <c r="B45" s="1067"/>
      <c r="C45" s="1067"/>
      <c r="D45" s="1067"/>
      <c r="E45" s="1067"/>
      <c r="F45" s="1067"/>
      <c r="G45" s="1068"/>
      <c r="H45" s="1075"/>
      <c r="I45" s="1076"/>
      <c r="J45" s="1076"/>
      <c r="K45" s="1076"/>
      <c r="L45" s="1076"/>
      <c r="M45" s="1076"/>
      <c r="N45" s="1077"/>
      <c r="O45" s="1075"/>
      <c r="P45" s="1076"/>
      <c r="Q45" s="1076"/>
      <c r="R45" s="1076"/>
      <c r="S45" s="1076"/>
      <c r="T45" s="1076"/>
      <c r="U45" s="1076"/>
      <c r="V45" s="1077"/>
    </row>
    <row r="46" spans="1:34" ht="20" customHeight="1">
      <c r="A46" s="1069"/>
      <c r="B46" s="1070"/>
      <c r="C46" s="1070"/>
      <c r="D46" s="1070"/>
      <c r="E46" s="1070"/>
      <c r="F46" s="1070"/>
      <c r="G46" s="1071"/>
      <c r="H46" s="1075"/>
      <c r="I46" s="1076"/>
      <c r="J46" s="1076"/>
      <c r="K46" s="1076"/>
      <c r="L46" s="1076"/>
      <c r="M46" s="1076"/>
      <c r="N46" s="1077"/>
      <c r="O46" s="1075"/>
      <c r="P46" s="1076"/>
      <c r="Q46" s="1076"/>
      <c r="R46" s="1076"/>
      <c r="S46" s="1076"/>
      <c r="T46" s="1076"/>
      <c r="U46" s="1076"/>
      <c r="V46" s="1077"/>
    </row>
    <row r="47" spans="1:34" ht="13"/>
  </sheetData>
  <sheetProtection algorithmName="SHA-512" hashValue="YnSwjQGP966nozXIwOc9b08HonaizB9DTAvchgqgCmpSaNSD71WeEJAolO7PWtKOPo5CRaXOJbBCCwyKS3nY0w==" saltValue="XNK/eYjpmwq2zBkBt4eoQA==" spinCount="100000" sheet="1" objects="1" scenarios="1" selectLockedCells="1" selectUnlockedCells="1"/>
  <mergeCells count="46">
    <mergeCell ref="A43:G46"/>
    <mergeCell ref="H43:N43"/>
    <mergeCell ref="O43:V43"/>
    <mergeCell ref="H44:N44"/>
    <mergeCell ref="O44:V44"/>
    <mergeCell ref="H45:N45"/>
    <mergeCell ref="O45:V45"/>
    <mergeCell ref="H46:N46"/>
    <mergeCell ref="O46:V46"/>
    <mergeCell ref="A41:G41"/>
    <mergeCell ref="H41:J41"/>
    <mergeCell ref="O41:V41"/>
    <mergeCell ref="A42:G42"/>
    <mergeCell ref="H42:M42"/>
    <mergeCell ref="N42:Q42"/>
    <mergeCell ref="R42:U42"/>
    <mergeCell ref="A33:V34"/>
    <mergeCell ref="A35:G35"/>
    <mergeCell ref="H35:V35"/>
    <mergeCell ref="A36:G39"/>
    <mergeCell ref="H36:V40"/>
    <mergeCell ref="A40:G40"/>
    <mergeCell ref="A8:G8"/>
    <mergeCell ref="H8:V9"/>
    <mergeCell ref="A9:G9"/>
    <mergeCell ref="Y18:AE18"/>
    <mergeCell ref="A19:V32"/>
    <mergeCell ref="A18:M18"/>
    <mergeCell ref="N18:V18"/>
    <mergeCell ref="A10:G10"/>
    <mergeCell ref="H10:V12"/>
    <mergeCell ref="A11:G12"/>
    <mergeCell ref="A13:G13"/>
    <mergeCell ref="H13:V17"/>
    <mergeCell ref="A14:G17"/>
    <mergeCell ref="A2:G2"/>
    <mergeCell ref="A3:G3"/>
    <mergeCell ref="A4:G4"/>
    <mergeCell ref="A5:V5"/>
    <mergeCell ref="A7:G7"/>
    <mergeCell ref="H7:V7"/>
    <mergeCell ref="S2:S4"/>
    <mergeCell ref="H2:R4"/>
    <mergeCell ref="T2:V4"/>
    <mergeCell ref="A6:G6"/>
    <mergeCell ref="H6:V6"/>
  </mergeCells>
  <phoneticPr fontId="2"/>
  <dataValidations count="8">
    <dataValidation allowBlank="1" showInputMessage="1" showErrorMessage="1" promptTitle="製品・サービスの概要" prompt="本事業で開発・改良する製品・サービスの概要について記入してください。" sqref="I8:V9 H8:H11 H13" xr:uid="{4916D5BE-8DC3-49C7-B915-FC7184B57C28}"/>
    <dataValidation type="list" allowBlank="1" showInputMessage="1" showErrorMessage="1" sqref="H6:V6" xr:uid="{92CFB2A7-F76B-4218-BECE-1BC7149E11AB}">
      <formula1>"（選択してください）,製品（ハードウェア、ソフトウェア）の開発・改良,サービスの開発・改良"</formula1>
    </dataValidation>
    <dataValidation type="list" allowBlank="1" showInputMessage="1" showErrorMessage="1" sqref="H42:M42" xr:uid="{46516A81-65C7-4380-A70B-8F8673BC6C40}">
      <formula1>"選択してください,試作段階,販売開始済み"</formula1>
    </dataValidation>
    <dataValidation type="list" allowBlank="1" showInputMessage="1" showErrorMessage="1" sqref="H41" xr:uid="{692CF3AE-CE81-4D5B-9295-C279EA10EEED}">
      <formula1>"選択してください,令和,平成,昭和,大正,明治"</formula1>
    </dataValidation>
    <dataValidation imeMode="disabled" allowBlank="1" showInputMessage="1" showErrorMessage="1" sqref="K41 M41 R42:U42" xr:uid="{98BA1761-2CE9-4E5D-B6B5-D23D2E917AEF}"/>
    <dataValidation allowBlank="1" showInputMessage="1" showErrorMessage="1" prompt="対象製品等は原則１種類です" sqref="H7:V7" xr:uid="{694334B1-298F-4065-9EB4-53BEBAC4F179}"/>
    <dataValidation allowBlank="1" showInputMessage="1" showErrorMessage="1" prompt="機能・用途について説明してください_x000a_" sqref="H36:V40" xr:uid="{88BA030E-C8CD-416A-B1C2-62BB3C084D80}"/>
    <dataValidation type="list" allowBlank="1" showInputMessage="1" showErrorMessage="1" sqref="T2:V4" xr:uid="{107543E8-0CA2-4A8B-8D7B-D83503C50B2A}">
      <formula1>"開発,改良,選択してください"</formula1>
    </dataValidation>
  </dataValidations>
  <printOptions horizontalCentered="1" verticalCentered="1"/>
  <pageMargins left="0.23622047244094491" right="0.23622047244094491" top="0.74803149606299213" bottom="0.74803149606299213" header="0.31496062992125984" footer="0.31496062992125984"/>
  <pageSetup paperSize="8" scale="96"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3C15B-79BF-43EE-B6C8-2ACAA8DC5CC9}">
  <sheetPr>
    <tabColor rgb="FF00B050"/>
    <pageSetUpPr fitToPage="1"/>
  </sheetPr>
  <dimension ref="A1:AH82"/>
  <sheetViews>
    <sheetView showGridLines="0" view="pageBreakPreview" zoomScale="80" zoomScaleNormal="100" zoomScaleSheetLayoutView="80" workbookViewId="0">
      <selection activeCell="BK20" sqref="A1:XFD1048576"/>
    </sheetView>
  </sheetViews>
  <sheetFormatPr defaultColWidth="4.58203125" defaultRowHeight="15" customHeight="1"/>
  <cols>
    <col min="1" max="22" width="4.58203125" style="544"/>
    <col min="23" max="23" width="4.08203125" style="542" bestFit="1" customWidth="1"/>
    <col min="24" max="29" width="4.58203125" style="542"/>
    <col min="30" max="16384" width="4.58203125" style="544"/>
  </cols>
  <sheetData>
    <row r="1" spans="1:34" ht="22" customHeight="1">
      <c r="A1" s="539" t="s">
        <v>785</v>
      </c>
      <c r="B1" s="540"/>
      <c r="C1" s="540"/>
      <c r="D1" s="540"/>
      <c r="E1" s="540"/>
      <c r="F1" s="540"/>
      <c r="G1" s="540"/>
      <c r="H1" s="540"/>
      <c r="I1" s="540"/>
      <c r="J1" s="540"/>
      <c r="K1" s="540"/>
      <c r="L1" s="540"/>
      <c r="M1" s="540"/>
      <c r="N1" s="540"/>
      <c r="O1" s="540"/>
      <c r="P1" s="540"/>
      <c r="Q1" s="540"/>
      <c r="R1" s="540"/>
      <c r="S1" s="540"/>
      <c r="T1" s="540"/>
      <c r="U1" s="540"/>
      <c r="V1" s="541"/>
      <c r="X1" s="543"/>
    </row>
    <row r="2" spans="1:34" ht="15" customHeight="1">
      <c r="A2" s="1134" t="s">
        <v>790</v>
      </c>
      <c r="B2" s="1091"/>
      <c r="C2" s="1091"/>
      <c r="D2" s="1091"/>
      <c r="E2" s="1091"/>
      <c r="F2" s="1091"/>
      <c r="G2" s="1091"/>
      <c r="H2" s="1091"/>
      <c r="I2" s="1091"/>
      <c r="J2" s="1091"/>
      <c r="K2" s="1091"/>
      <c r="L2" s="1091"/>
      <c r="M2" s="1091"/>
      <c r="N2" s="1091"/>
      <c r="O2" s="1091"/>
      <c r="P2" s="1091"/>
      <c r="Q2" s="1091"/>
      <c r="R2" s="1091"/>
      <c r="S2" s="1091"/>
      <c r="T2" s="1091"/>
      <c r="U2" s="1091"/>
      <c r="V2" s="1092"/>
      <c r="W2" s="545"/>
      <c r="X2" s="545"/>
      <c r="Y2" s="545"/>
      <c r="Z2" s="545"/>
      <c r="AA2" s="545"/>
      <c r="AB2" s="545"/>
      <c r="AC2" s="545"/>
      <c r="AD2" s="546"/>
      <c r="AE2" s="546"/>
      <c r="AF2" s="546"/>
      <c r="AG2" s="546"/>
      <c r="AH2" s="546"/>
    </row>
    <row r="3" spans="1:34" ht="15" customHeight="1">
      <c r="A3" s="1093"/>
      <c r="B3" s="1094"/>
      <c r="C3" s="1094"/>
      <c r="D3" s="1094"/>
      <c r="E3" s="1094"/>
      <c r="F3" s="1094"/>
      <c r="G3" s="1094"/>
      <c r="H3" s="1094"/>
      <c r="I3" s="1094"/>
      <c r="J3" s="1094"/>
      <c r="K3" s="1094"/>
      <c r="L3" s="1094"/>
      <c r="M3" s="1094"/>
      <c r="N3" s="1094"/>
      <c r="O3" s="1094"/>
      <c r="P3" s="1094"/>
      <c r="Q3" s="1094"/>
      <c r="R3" s="1094"/>
      <c r="S3" s="1094"/>
      <c r="T3" s="1094"/>
      <c r="U3" s="1094"/>
      <c r="V3" s="1095"/>
      <c r="W3" s="545"/>
      <c r="X3" s="545"/>
      <c r="Y3" s="545"/>
      <c r="Z3" s="545"/>
      <c r="AA3" s="545"/>
      <c r="AB3" s="545"/>
      <c r="AC3" s="545"/>
      <c r="AD3" s="546"/>
      <c r="AE3" s="546"/>
      <c r="AF3" s="546"/>
      <c r="AG3" s="546"/>
      <c r="AH3" s="546"/>
    </row>
    <row r="4" spans="1:34" ht="20" customHeight="1">
      <c r="A4" s="1131" t="s">
        <v>692</v>
      </c>
      <c r="B4" s="1091"/>
      <c r="C4" s="1091"/>
      <c r="D4" s="1091"/>
      <c r="E4" s="1092"/>
      <c r="F4" s="1106"/>
      <c r="G4" s="1107"/>
      <c r="H4" s="1107"/>
      <c r="I4" s="1107"/>
      <c r="J4" s="1107"/>
      <c r="K4" s="1107"/>
      <c r="L4" s="1107"/>
      <c r="M4" s="1107"/>
      <c r="N4" s="1107"/>
      <c r="O4" s="1107"/>
      <c r="P4" s="1107"/>
      <c r="Q4" s="1107"/>
      <c r="R4" s="1107"/>
      <c r="S4" s="1107"/>
      <c r="T4" s="1107"/>
      <c r="U4" s="1107"/>
      <c r="V4" s="1108"/>
      <c r="X4" s="547"/>
    </row>
    <row r="5" spans="1:34" ht="20" customHeight="1">
      <c r="A5" s="1132"/>
      <c r="B5" s="1116"/>
      <c r="C5" s="1116"/>
      <c r="D5" s="1116"/>
      <c r="E5" s="1117"/>
      <c r="F5" s="1135"/>
      <c r="G5" s="1136"/>
      <c r="H5" s="1136"/>
      <c r="I5" s="1136"/>
      <c r="J5" s="1136"/>
      <c r="K5" s="1136"/>
      <c r="L5" s="1136"/>
      <c r="M5" s="1136"/>
      <c r="N5" s="1136"/>
      <c r="O5" s="1136"/>
      <c r="P5" s="1136"/>
      <c r="Q5" s="1136"/>
      <c r="R5" s="1136"/>
      <c r="S5" s="1136"/>
      <c r="T5" s="1136"/>
      <c r="U5" s="1136"/>
      <c r="V5" s="1137"/>
    </row>
    <row r="6" spans="1:34" ht="20" customHeight="1">
      <c r="A6" s="1132"/>
      <c r="B6" s="1116"/>
      <c r="C6" s="1116"/>
      <c r="D6" s="1116"/>
      <c r="E6" s="1117"/>
      <c r="F6" s="1135"/>
      <c r="G6" s="1136"/>
      <c r="H6" s="1136"/>
      <c r="I6" s="1136"/>
      <c r="J6" s="1136"/>
      <c r="K6" s="1136"/>
      <c r="L6" s="1136"/>
      <c r="M6" s="1136"/>
      <c r="N6" s="1136"/>
      <c r="O6" s="1136"/>
      <c r="P6" s="1136"/>
      <c r="Q6" s="1136"/>
      <c r="R6" s="1136"/>
      <c r="S6" s="1136"/>
      <c r="T6" s="1136"/>
      <c r="U6" s="1136"/>
      <c r="V6" s="1137"/>
    </row>
    <row r="7" spans="1:34" ht="20" customHeight="1">
      <c r="A7" s="1132"/>
      <c r="B7" s="1116"/>
      <c r="C7" s="1116"/>
      <c r="D7" s="1116"/>
      <c r="E7" s="1117"/>
      <c r="F7" s="1135"/>
      <c r="G7" s="1136"/>
      <c r="H7" s="1136"/>
      <c r="I7" s="1136"/>
      <c r="J7" s="1136"/>
      <c r="K7" s="1136"/>
      <c r="L7" s="1136"/>
      <c r="M7" s="1136"/>
      <c r="N7" s="1136"/>
      <c r="O7" s="1136"/>
      <c r="P7" s="1136"/>
      <c r="Q7" s="1136"/>
      <c r="R7" s="1136"/>
      <c r="S7" s="1136"/>
      <c r="T7" s="1136"/>
      <c r="U7" s="1136"/>
      <c r="V7" s="1137"/>
    </row>
    <row r="8" spans="1:34" ht="20" customHeight="1">
      <c r="A8" s="1132"/>
      <c r="B8" s="1116"/>
      <c r="C8" s="1116"/>
      <c r="D8" s="1116"/>
      <c r="E8" s="1117"/>
      <c r="F8" s="1135"/>
      <c r="G8" s="1136"/>
      <c r="H8" s="1136"/>
      <c r="I8" s="1136"/>
      <c r="J8" s="1136"/>
      <c r="K8" s="1136"/>
      <c r="L8" s="1136"/>
      <c r="M8" s="1136"/>
      <c r="N8" s="1136"/>
      <c r="O8" s="1136"/>
      <c r="P8" s="1136"/>
      <c r="Q8" s="1136"/>
      <c r="R8" s="1136"/>
      <c r="S8" s="1136"/>
      <c r="T8" s="1136"/>
      <c r="U8" s="1136"/>
      <c r="V8" s="1137"/>
    </row>
    <row r="9" spans="1:34" ht="20" customHeight="1">
      <c r="A9" s="1132"/>
      <c r="B9" s="1116"/>
      <c r="C9" s="1116"/>
      <c r="D9" s="1116"/>
      <c r="E9" s="1117"/>
      <c r="F9" s="1135"/>
      <c r="G9" s="1136"/>
      <c r="H9" s="1136"/>
      <c r="I9" s="1136"/>
      <c r="J9" s="1136"/>
      <c r="K9" s="1136"/>
      <c r="L9" s="1136"/>
      <c r="M9" s="1136"/>
      <c r="N9" s="1136"/>
      <c r="O9" s="1136"/>
      <c r="P9" s="1136"/>
      <c r="Q9" s="1136"/>
      <c r="R9" s="1136"/>
      <c r="S9" s="1136"/>
      <c r="T9" s="1136"/>
      <c r="U9" s="1136"/>
      <c r="V9" s="1137"/>
    </row>
    <row r="10" spans="1:34" ht="20" customHeight="1">
      <c r="A10" s="1132"/>
      <c r="B10" s="1116"/>
      <c r="C10" s="1116"/>
      <c r="D10" s="1116"/>
      <c r="E10" s="1117"/>
      <c r="F10" s="1135"/>
      <c r="G10" s="1136"/>
      <c r="H10" s="1136"/>
      <c r="I10" s="1136"/>
      <c r="J10" s="1136"/>
      <c r="K10" s="1136"/>
      <c r="L10" s="1136"/>
      <c r="M10" s="1136"/>
      <c r="N10" s="1136"/>
      <c r="O10" s="1136"/>
      <c r="P10" s="1136"/>
      <c r="Q10" s="1136"/>
      <c r="R10" s="1136"/>
      <c r="S10" s="1136"/>
      <c r="T10" s="1136"/>
      <c r="U10" s="1136"/>
      <c r="V10" s="1137"/>
    </row>
    <row r="11" spans="1:34" ht="20" customHeight="1">
      <c r="A11" s="1132"/>
      <c r="B11" s="1116"/>
      <c r="C11" s="1116"/>
      <c r="D11" s="1116"/>
      <c r="E11" s="1117"/>
      <c r="F11" s="1135"/>
      <c r="G11" s="1136"/>
      <c r="H11" s="1136"/>
      <c r="I11" s="1136"/>
      <c r="J11" s="1136"/>
      <c r="K11" s="1136"/>
      <c r="L11" s="1136"/>
      <c r="M11" s="1136"/>
      <c r="N11" s="1136"/>
      <c r="O11" s="1136"/>
      <c r="P11" s="1136"/>
      <c r="Q11" s="1136"/>
      <c r="R11" s="1136"/>
      <c r="S11" s="1136"/>
      <c r="T11" s="1136"/>
      <c r="U11" s="1136"/>
      <c r="V11" s="1137"/>
    </row>
    <row r="12" spans="1:34" ht="20" customHeight="1">
      <c r="A12" s="1132"/>
      <c r="B12" s="1116"/>
      <c r="C12" s="1116"/>
      <c r="D12" s="1116"/>
      <c r="E12" s="1117"/>
      <c r="F12" s="1135"/>
      <c r="G12" s="1136"/>
      <c r="H12" s="1136"/>
      <c r="I12" s="1136"/>
      <c r="J12" s="1136"/>
      <c r="K12" s="1136"/>
      <c r="L12" s="1136"/>
      <c r="M12" s="1136"/>
      <c r="N12" s="1136"/>
      <c r="O12" s="1136"/>
      <c r="P12" s="1136"/>
      <c r="Q12" s="1136"/>
      <c r="R12" s="1136"/>
      <c r="S12" s="1136"/>
      <c r="T12" s="1136"/>
      <c r="U12" s="1136"/>
      <c r="V12" s="1137"/>
    </row>
    <row r="13" spans="1:34" ht="20" customHeight="1">
      <c r="A13" s="1132"/>
      <c r="B13" s="1116"/>
      <c r="C13" s="1116"/>
      <c r="D13" s="1116"/>
      <c r="E13" s="1117"/>
      <c r="F13" s="1135"/>
      <c r="G13" s="1136"/>
      <c r="H13" s="1136"/>
      <c r="I13" s="1136"/>
      <c r="J13" s="1136"/>
      <c r="K13" s="1136"/>
      <c r="L13" s="1136"/>
      <c r="M13" s="1136"/>
      <c r="N13" s="1136"/>
      <c r="O13" s="1136"/>
      <c r="P13" s="1136"/>
      <c r="Q13" s="1136"/>
      <c r="R13" s="1136"/>
      <c r="S13" s="1136"/>
      <c r="T13" s="1136"/>
      <c r="U13" s="1136"/>
      <c r="V13" s="1137"/>
    </row>
    <row r="14" spans="1:34" ht="20" customHeight="1">
      <c r="A14" s="1132"/>
      <c r="B14" s="1116"/>
      <c r="C14" s="1116"/>
      <c r="D14" s="1116"/>
      <c r="E14" s="1117"/>
      <c r="F14" s="1135"/>
      <c r="G14" s="1136"/>
      <c r="H14" s="1136"/>
      <c r="I14" s="1136"/>
      <c r="J14" s="1136"/>
      <c r="K14" s="1136"/>
      <c r="L14" s="1136"/>
      <c r="M14" s="1136"/>
      <c r="N14" s="1136"/>
      <c r="O14" s="1136"/>
      <c r="P14" s="1136"/>
      <c r="Q14" s="1136"/>
      <c r="R14" s="1136"/>
      <c r="S14" s="1136"/>
      <c r="T14" s="1136"/>
      <c r="U14" s="1136"/>
      <c r="V14" s="1137"/>
      <c r="Z14" s="548"/>
      <c r="AA14" s="548"/>
      <c r="AB14" s="544"/>
      <c r="AC14" s="544"/>
    </row>
    <row r="15" spans="1:34" ht="15" customHeight="1">
      <c r="A15" s="1133">
        <f>LEN(F4)</f>
        <v>0</v>
      </c>
      <c r="B15" s="1094"/>
      <c r="C15" s="1094"/>
      <c r="D15" s="1094"/>
      <c r="E15" s="1095"/>
      <c r="F15" s="1109"/>
      <c r="G15" s="1110"/>
      <c r="H15" s="1110"/>
      <c r="I15" s="1110"/>
      <c r="J15" s="1110"/>
      <c r="K15" s="1110"/>
      <c r="L15" s="1110"/>
      <c r="M15" s="1110"/>
      <c r="N15" s="1110"/>
      <c r="O15" s="1110"/>
      <c r="P15" s="1110"/>
      <c r="Q15" s="1110"/>
      <c r="R15" s="1110"/>
      <c r="S15" s="1110"/>
      <c r="T15" s="1110"/>
      <c r="U15" s="1110"/>
      <c r="V15" s="1111"/>
    </row>
    <row r="16" spans="1:34" ht="20" customHeight="1">
      <c r="A16" s="1131" t="s">
        <v>691</v>
      </c>
      <c r="B16" s="1091"/>
      <c r="C16" s="1091"/>
      <c r="D16" s="1091"/>
      <c r="E16" s="1092"/>
      <c r="F16" s="1106"/>
      <c r="G16" s="1107"/>
      <c r="H16" s="1107"/>
      <c r="I16" s="1107"/>
      <c r="J16" s="1107"/>
      <c r="K16" s="1107"/>
      <c r="L16" s="1107"/>
      <c r="M16" s="1107"/>
      <c r="N16" s="1107"/>
      <c r="O16" s="1107"/>
      <c r="P16" s="1107"/>
      <c r="Q16" s="1107"/>
      <c r="R16" s="1107"/>
      <c r="S16" s="1107"/>
      <c r="T16" s="1107"/>
      <c r="U16" s="1107"/>
      <c r="V16" s="1108"/>
    </row>
    <row r="17" spans="1:29" ht="20" customHeight="1">
      <c r="A17" s="1132"/>
      <c r="B17" s="1116"/>
      <c r="C17" s="1116"/>
      <c r="D17" s="1116"/>
      <c r="E17" s="1117"/>
      <c r="F17" s="1135"/>
      <c r="G17" s="1136"/>
      <c r="H17" s="1136"/>
      <c r="I17" s="1136"/>
      <c r="J17" s="1136"/>
      <c r="K17" s="1136"/>
      <c r="L17" s="1136"/>
      <c r="M17" s="1136"/>
      <c r="N17" s="1136"/>
      <c r="O17" s="1136"/>
      <c r="P17" s="1136"/>
      <c r="Q17" s="1136"/>
      <c r="R17" s="1136"/>
      <c r="S17" s="1136"/>
      <c r="T17" s="1136"/>
      <c r="U17" s="1136"/>
      <c r="V17" s="1137"/>
    </row>
    <row r="18" spans="1:29" ht="20" customHeight="1">
      <c r="A18" s="1132"/>
      <c r="B18" s="1116"/>
      <c r="C18" s="1116"/>
      <c r="D18" s="1116"/>
      <c r="E18" s="1117"/>
      <c r="F18" s="1135"/>
      <c r="G18" s="1136"/>
      <c r="H18" s="1136"/>
      <c r="I18" s="1136"/>
      <c r="J18" s="1136"/>
      <c r="K18" s="1136"/>
      <c r="L18" s="1136"/>
      <c r="M18" s="1136"/>
      <c r="N18" s="1136"/>
      <c r="O18" s="1136"/>
      <c r="P18" s="1136"/>
      <c r="Q18" s="1136"/>
      <c r="R18" s="1136"/>
      <c r="S18" s="1136"/>
      <c r="T18" s="1136"/>
      <c r="U18" s="1136"/>
      <c r="V18" s="1137"/>
    </row>
    <row r="19" spans="1:29" ht="20" customHeight="1">
      <c r="A19" s="1132"/>
      <c r="B19" s="1116"/>
      <c r="C19" s="1116"/>
      <c r="D19" s="1116"/>
      <c r="E19" s="1117"/>
      <c r="F19" s="1135"/>
      <c r="G19" s="1136"/>
      <c r="H19" s="1136"/>
      <c r="I19" s="1136"/>
      <c r="J19" s="1136"/>
      <c r="K19" s="1136"/>
      <c r="L19" s="1136"/>
      <c r="M19" s="1136"/>
      <c r="N19" s="1136"/>
      <c r="O19" s="1136"/>
      <c r="P19" s="1136"/>
      <c r="Q19" s="1136"/>
      <c r="R19" s="1136"/>
      <c r="S19" s="1136"/>
      <c r="T19" s="1136"/>
      <c r="U19" s="1136"/>
      <c r="V19" s="1137"/>
    </row>
    <row r="20" spans="1:29" ht="20" customHeight="1">
      <c r="A20" s="1132"/>
      <c r="B20" s="1116"/>
      <c r="C20" s="1116"/>
      <c r="D20" s="1116"/>
      <c r="E20" s="1117"/>
      <c r="F20" s="1135"/>
      <c r="G20" s="1136"/>
      <c r="H20" s="1136"/>
      <c r="I20" s="1136"/>
      <c r="J20" s="1136"/>
      <c r="K20" s="1136"/>
      <c r="L20" s="1136"/>
      <c r="M20" s="1136"/>
      <c r="N20" s="1136"/>
      <c r="O20" s="1136"/>
      <c r="P20" s="1136"/>
      <c r="Q20" s="1136"/>
      <c r="R20" s="1136"/>
      <c r="S20" s="1136"/>
      <c r="T20" s="1136"/>
      <c r="U20" s="1136"/>
      <c r="V20" s="1137"/>
    </row>
    <row r="21" spans="1:29" ht="20" customHeight="1">
      <c r="A21" s="1132"/>
      <c r="B21" s="1116"/>
      <c r="C21" s="1116"/>
      <c r="D21" s="1116"/>
      <c r="E21" s="1117"/>
      <c r="F21" s="1135"/>
      <c r="G21" s="1136"/>
      <c r="H21" s="1136"/>
      <c r="I21" s="1136"/>
      <c r="J21" s="1136"/>
      <c r="K21" s="1136"/>
      <c r="L21" s="1136"/>
      <c r="M21" s="1136"/>
      <c r="N21" s="1136"/>
      <c r="O21" s="1136"/>
      <c r="P21" s="1136"/>
      <c r="Q21" s="1136"/>
      <c r="R21" s="1136"/>
      <c r="S21" s="1136"/>
      <c r="T21" s="1136"/>
      <c r="U21" s="1136"/>
      <c r="V21" s="1137"/>
    </row>
    <row r="22" spans="1:29" ht="20" customHeight="1">
      <c r="A22" s="1132"/>
      <c r="B22" s="1116"/>
      <c r="C22" s="1116"/>
      <c r="D22" s="1116"/>
      <c r="E22" s="1117"/>
      <c r="F22" s="1135"/>
      <c r="G22" s="1136"/>
      <c r="H22" s="1136"/>
      <c r="I22" s="1136"/>
      <c r="J22" s="1136"/>
      <c r="K22" s="1136"/>
      <c r="L22" s="1136"/>
      <c r="M22" s="1136"/>
      <c r="N22" s="1136"/>
      <c r="O22" s="1136"/>
      <c r="P22" s="1136"/>
      <c r="Q22" s="1136"/>
      <c r="R22" s="1136"/>
      <c r="S22" s="1136"/>
      <c r="T22" s="1136"/>
      <c r="U22" s="1136"/>
      <c r="V22" s="1137"/>
    </row>
    <row r="23" spans="1:29" ht="20" customHeight="1">
      <c r="A23" s="1132"/>
      <c r="B23" s="1116"/>
      <c r="C23" s="1116"/>
      <c r="D23" s="1116"/>
      <c r="E23" s="1117"/>
      <c r="F23" s="1135"/>
      <c r="G23" s="1136"/>
      <c r="H23" s="1136"/>
      <c r="I23" s="1136"/>
      <c r="J23" s="1136"/>
      <c r="K23" s="1136"/>
      <c r="L23" s="1136"/>
      <c r="M23" s="1136"/>
      <c r="N23" s="1136"/>
      <c r="O23" s="1136"/>
      <c r="P23" s="1136"/>
      <c r="Q23" s="1136"/>
      <c r="R23" s="1136"/>
      <c r="S23" s="1136"/>
      <c r="T23" s="1136"/>
      <c r="U23" s="1136"/>
      <c r="V23" s="1137"/>
      <c r="Z23" s="548"/>
      <c r="AA23" s="548"/>
      <c r="AB23" s="544"/>
      <c r="AC23" s="544"/>
    </row>
    <row r="24" spans="1:29" ht="20" customHeight="1">
      <c r="A24" s="1132"/>
      <c r="B24" s="1116"/>
      <c r="C24" s="1116"/>
      <c r="D24" s="1116"/>
      <c r="E24" s="1117"/>
      <c r="F24" s="1135"/>
      <c r="G24" s="1136"/>
      <c r="H24" s="1136"/>
      <c r="I24" s="1136"/>
      <c r="J24" s="1136"/>
      <c r="K24" s="1136"/>
      <c r="L24" s="1136"/>
      <c r="M24" s="1136"/>
      <c r="N24" s="1136"/>
      <c r="O24" s="1136"/>
      <c r="P24" s="1136"/>
      <c r="Q24" s="1136"/>
      <c r="R24" s="1136"/>
      <c r="S24" s="1136"/>
      <c r="T24" s="1136"/>
      <c r="U24" s="1136"/>
      <c r="V24" s="1137"/>
    </row>
    <row r="25" spans="1:29" ht="20" customHeight="1">
      <c r="A25" s="1132"/>
      <c r="B25" s="1116"/>
      <c r="C25" s="1116"/>
      <c r="D25" s="1116"/>
      <c r="E25" s="1117"/>
      <c r="F25" s="1135"/>
      <c r="G25" s="1136"/>
      <c r="H25" s="1136"/>
      <c r="I25" s="1136"/>
      <c r="J25" s="1136"/>
      <c r="K25" s="1136"/>
      <c r="L25" s="1136"/>
      <c r="M25" s="1136"/>
      <c r="N25" s="1136"/>
      <c r="O25" s="1136"/>
      <c r="P25" s="1136"/>
      <c r="Q25" s="1136"/>
      <c r="R25" s="1136"/>
      <c r="S25" s="1136"/>
      <c r="T25" s="1136"/>
      <c r="U25" s="1136"/>
      <c r="V25" s="1137"/>
      <c r="Z25" s="548"/>
      <c r="AA25" s="548"/>
      <c r="AB25" s="544"/>
      <c r="AC25" s="544"/>
    </row>
    <row r="26" spans="1:29" ht="20" customHeight="1">
      <c r="A26" s="1132"/>
      <c r="B26" s="1116"/>
      <c r="C26" s="1116"/>
      <c r="D26" s="1116"/>
      <c r="E26" s="1117"/>
      <c r="F26" s="1135"/>
      <c r="G26" s="1136"/>
      <c r="H26" s="1136"/>
      <c r="I26" s="1136"/>
      <c r="J26" s="1136"/>
      <c r="K26" s="1136"/>
      <c r="L26" s="1136"/>
      <c r="M26" s="1136"/>
      <c r="N26" s="1136"/>
      <c r="O26" s="1136"/>
      <c r="P26" s="1136"/>
      <c r="Q26" s="1136"/>
      <c r="R26" s="1136"/>
      <c r="S26" s="1136"/>
      <c r="T26" s="1136"/>
      <c r="U26" s="1136"/>
      <c r="V26" s="1137"/>
    </row>
    <row r="27" spans="1:29" ht="15" customHeight="1">
      <c r="A27" s="1133">
        <f>LEN(F16)</f>
        <v>0</v>
      </c>
      <c r="B27" s="1094"/>
      <c r="C27" s="1094"/>
      <c r="D27" s="1094"/>
      <c r="E27" s="1095"/>
      <c r="F27" s="1109"/>
      <c r="G27" s="1110"/>
      <c r="H27" s="1110"/>
      <c r="I27" s="1110"/>
      <c r="J27" s="1110"/>
      <c r="K27" s="1110"/>
      <c r="L27" s="1110"/>
      <c r="M27" s="1110"/>
      <c r="N27" s="1110"/>
      <c r="O27" s="1110"/>
      <c r="P27" s="1110"/>
      <c r="Q27" s="1110"/>
      <c r="R27" s="1110"/>
      <c r="S27" s="1110"/>
      <c r="T27" s="1110"/>
      <c r="U27" s="1110"/>
      <c r="V27" s="1111"/>
    </row>
    <row r="28" spans="1:29" ht="15" customHeight="1">
      <c r="A28" s="1134" t="s">
        <v>786</v>
      </c>
      <c r="B28" s="1091"/>
      <c r="C28" s="1091"/>
      <c r="D28" s="1091"/>
      <c r="E28" s="1091"/>
      <c r="F28" s="1091"/>
      <c r="G28" s="1091"/>
      <c r="H28" s="1091"/>
      <c r="I28" s="1091"/>
      <c r="J28" s="1091"/>
      <c r="K28" s="1091"/>
      <c r="L28" s="1091"/>
      <c r="M28" s="1091"/>
      <c r="N28" s="1091"/>
      <c r="O28" s="1091"/>
      <c r="P28" s="1091"/>
      <c r="Q28" s="1091"/>
      <c r="R28" s="1091"/>
      <c r="S28" s="1091"/>
      <c r="T28" s="1091"/>
      <c r="U28" s="1091"/>
      <c r="V28" s="1092"/>
    </row>
    <row r="29" spans="1:29" ht="15" customHeight="1">
      <c r="A29" s="1093"/>
      <c r="B29" s="1094"/>
      <c r="C29" s="1094"/>
      <c r="D29" s="1094"/>
      <c r="E29" s="1094"/>
      <c r="F29" s="1094"/>
      <c r="G29" s="1094"/>
      <c r="H29" s="1094"/>
      <c r="I29" s="1094"/>
      <c r="J29" s="1094"/>
      <c r="K29" s="1094"/>
      <c r="L29" s="1094"/>
      <c r="M29" s="1094"/>
      <c r="N29" s="1094"/>
      <c r="O29" s="1094"/>
      <c r="P29" s="1094"/>
      <c r="Q29" s="1094"/>
      <c r="R29" s="1094"/>
      <c r="S29" s="1094"/>
      <c r="T29" s="1094"/>
      <c r="U29" s="1094"/>
      <c r="V29" s="1095"/>
    </row>
    <row r="30" spans="1:29" ht="20" customHeight="1">
      <c r="A30" s="1112" t="s">
        <v>160</v>
      </c>
      <c r="B30" s="1113"/>
      <c r="C30" s="1113"/>
      <c r="D30" s="1113"/>
      <c r="E30" s="1113"/>
      <c r="F30" s="1113"/>
      <c r="G30" s="1113"/>
      <c r="H30" s="1113"/>
      <c r="I30" s="1113"/>
      <c r="J30" s="1113"/>
      <c r="K30" s="1113"/>
      <c r="L30" s="1113"/>
      <c r="M30" s="1113"/>
      <c r="N30" s="1113"/>
      <c r="O30" s="1113"/>
      <c r="P30" s="1113"/>
      <c r="Q30" s="1113"/>
      <c r="R30" s="1113"/>
      <c r="S30" s="1113"/>
      <c r="T30" s="1113"/>
      <c r="U30" s="1113"/>
      <c r="V30" s="1114"/>
    </row>
    <row r="31" spans="1:29" ht="15" customHeight="1">
      <c r="A31" s="549"/>
      <c r="B31" s="1115" t="s">
        <v>292</v>
      </c>
      <c r="C31" s="1091"/>
      <c r="D31" s="1091"/>
      <c r="E31" s="1091"/>
      <c r="F31" s="1091"/>
      <c r="G31" s="1091"/>
      <c r="H31" s="1091"/>
      <c r="I31" s="1091"/>
      <c r="J31" s="1091"/>
      <c r="K31" s="1091"/>
      <c r="L31" s="1091"/>
      <c r="M31" s="1091"/>
      <c r="N31" s="1091"/>
      <c r="O31" s="1091"/>
      <c r="P31" s="1091"/>
      <c r="Q31" s="1091"/>
      <c r="R31" s="1091"/>
      <c r="S31" s="1091"/>
      <c r="T31" s="1091"/>
      <c r="U31" s="1091"/>
      <c r="V31" s="1092"/>
    </row>
    <row r="32" spans="1:29" ht="15" customHeight="1">
      <c r="A32" s="550"/>
      <c r="B32" s="1116"/>
      <c r="C32" s="1116"/>
      <c r="D32" s="1116"/>
      <c r="E32" s="1116"/>
      <c r="F32" s="1116"/>
      <c r="G32" s="1116"/>
      <c r="H32" s="1116"/>
      <c r="I32" s="1116"/>
      <c r="J32" s="1116"/>
      <c r="K32" s="1116"/>
      <c r="L32" s="1116"/>
      <c r="M32" s="1116"/>
      <c r="N32" s="1116"/>
      <c r="O32" s="1116"/>
      <c r="P32" s="1116"/>
      <c r="Q32" s="1116"/>
      <c r="R32" s="1116"/>
      <c r="S32" s="1116"/>
      <c r="T32" s="1116"/>
      <c r="U32" s="1116"/>
      <c r="V32" s="1117"/>
    </row>
    <row r="33" spans="1:29" s="552" customFormat="1" ht="15" customHeight="1">
      <c r="A33" s="1118" t="s">
        <v>787</v>
      </c>
      <c r="B33" s="1121"/>
      <c r="C33" s="1082"/>
      <c r="D33" s="1082"/>
      <c r="E33" s="1082"/>
      <c r="F33" s="1082"/>
      <c r="G33" s="1082"/>
      <c r="H33" s="1082"/>
      <c r="I33" s="1082"/>
      <c r="J33" s="1082"/>
      <c r="K33" s="1082"/>
      <c r="L33" s="1082"/>
      <c r="M33" s="1082"/>
      <c r="N33" s="1082"/>
      <c r="O33" s="1082"/>
      <c r="P33" s="1082"/>
      <c r="Q33" s="1082"/>
      <c r="R33" s="1082"/>
      <c r="S33" s="1082"/>
      <c r="T33" s="1082"/>
      <c r="U33" s="1082"/>
      <c r="V33" s="1083"/>
      <c r="W33" s="551"/>
      <c r="X33" s="551"/>
      <c r="Y33" s="551"/>
      <c r="Z33" s="551"/>
      <c r="AA33" s="551"/>
      <c r="AB33" s="551"/>
      <c r="AC33" s="551"/>
    </row>
    <row r="34" spans="1:29" s="552" customFormat="1" ht="15" customHeight="1">
      <c r="A34" s="1119"/>
      <c r="B34" s="1084"/>
      <c r="C34" s="1085"/>
      <c r="D34" s="1085"/>
      <c r="E34" s="1085"/>
      <c r="F34" s="1085"/>
      <c r="G34" s="1085"/>
      <c r="H34" s="1085"/>
      <c r="I34" s="1085"/>
      <c r="J34" s="1085"/>
      <c r="K34" s="1085"/>
      <c r="L34" s="1085"/>
      <c r="M34" s="1085"/>
      <c r="N34" s="1085"/>
      <c r="O34" s="1085"/>
      <c r="P34" s="1085"/>
      <c r="Q34" s="1085"/>
      <c r="R34" s="1085"/>
      <c r="S34" s="1085"/>
      <c r="T34" s="1085"/>
      <c r="U34" s="1085"/>
      <c r="V34" s="1086"/>
      <c r="W34" s="551"/>
      <c r="X34" s="551"/>
      <c r="Y34" s="551"/>
      <c r="Z34" s="551"/>
      <c r="AA34" s="553"/>
      <c r="AB34" s="551"/>
      <c r="AC34" s="551"/>
    </row>
    <row r="35" spans="1:29" s="552" customFormat="1" ht="15" customHeight="1">
      <c r="A35" s="1119"/>
      <c r="B35" s="1084"/>
      <c r="C35" s="1085"/>
      <c r="D35" s="1085"/>
      <c r="E35" s="1085"/>
      <c r="F35" s="1085"/>
      <c r="G35" s="1085"/>
      <c r="H35" s="1085"/>
      <c r="I35" s="1085"/>
      <c r="J35" s="1085"/>
      <c r="K35" s="1085"/>
      <c r="L35" s="1085"/>
      <c r="M35" s="1085"/>
      <c r="N35" s="1085"/>
      <c r="O35" s="1085"/>
      <c r="P35" s="1085"/>
      <c r="Q35" s="1085"/>
      <c r="R35" s="1085"/>
      <c r="S35" s="1085"/>
      <c r="T35" s="1085"/>
      <c r="U35" s="1085"/>
      <c r="V35" s="1086"/>
      <c r="W35" s="551"/>
      <c r="X35" s="551"/>
      <c r="Y35" s="551"/>
      <c r="Z35" s="551"/>
      <c r="AA35" s="551"/>
      <c r="AB35" s="551"/>
      <c r="AC35" s="551"/>
    </row>
    <row r="36" spans="1:29" s="552" customFormat="1" ht="15" customHeight="1">
      <c r="A36" s="1119"/>
      <c r="B36" s="1084"/>
      <c r="C36" s="1085"/>
      <c r="D36" s="1085"/>
      <c r="E36" s="1085"/>
      <c r="F36" s="1085"/>
      <c r="G36" s="1085"/>
      <c r="H36" s="1085"/>
      <c r="I36" s="1085"/>
      <c r="J36" s="1085"/>
      <c r="K36" s="1085"/>
      <c r="L36" s="1085"/>
      <c r="M36" s="1085"/>
      <c r="N36" s="1085"/>
      <c r="O36" s="1085"/>
      <c r="P36" s="1085"/>
      <c r="Q36" s="1085"/>
      <c r="R36" s="1085"/>
      <c r="S36" s="1085"/>
      <c r="T36" s="1085"/>
      <c r="U36" s="1085"/>
      <c r="V36" s="1086"/>
      <c r="W36" s="551"/>
      <c r="X36" s="551"/>
      <c r="Y36" s="551"/>
      <c r="Z36" s="551"/>
      <c r="AA36" s="551"/>
      <c r="AB36" s="551"/>
      <c r="AC36" s="551"/>
    </row>
    <row r="37" spans="1:29" s="552" customFormat="1" ht="15" customHeight="1">
      <c r="A37" s="1119"/>
      <c r="B37" s="1084"/>
      <c r="C37" s="1085"/>
      <c r="D37" s="1085"/>
      <c r="E37" s="1085"/>
      <c r="F37" s="1085"/>
      <c r="G37" s="1085"/>
      <c r="H37" s="1085"/>
      <c r="I37" s="1085"/>
      <c r="J37" s="1085"/>
      <c r="K37" s="1085"/>
      <c r="L37" s="1085"/>
      <c r="M37" s="1085"/>
      <c r="N37" s="1085"/>
      <c r="O37" s="1085"/>
      <c r="P37" s="1085"/>
      <c r="Q37" s="1085"/>
      <c r="R37" s="1085"/>
      <c r="S37" s="1085"/>
      <c r="T37" s="1085"/>
      <c r="U37" s="1085"/>
      <c r="V37" s="1086"/>
      <c r="W37" s="551"/>
      <c r="X37" s="551"/>
      <c r="Y37" s="551"/>
      <c r="Z37" s="551"/>
      <c r="AA37" s="551"/>
      <c r="AB37" s="551"/>
      <c r="AC37" s="551"/>
    </row>
    <row r="38" spans="1:29" s="552" customFormat="1" ht="15" customHeight="1">
      <c r="A38" s="1119"/>
      <c r="B38" s="1084"/>
      <c r="C38" s="1085"/>
      <c r="D38" s="1085"/>
      <c r="E38" s="1085"/>
      <c r="F38" s="1085"/>
      <c r="G38" s="1085"/>
      <c r="H38" s="1085"/>
      <c r="I38" s="1085"/>
      <c r="J38" s="1085"/>
      <c r="K38" s="1085"/>
      <c r="L38" s="1085"/>
      <c r="M38" s="1085"/>
      <c r="N38" s="1085"/>
      <c r="O38" s="1085"/>
      <c r="P38" s="1085"/>
      <c r="Q38" s="1085"/>
      <c r="R38" s="1085"/>
      <c r="S38" s="1085"/>
      <c r="T38" s="1085"/>
      <c r="U38" s="1085"/>
      <c r="V38" s="1086"/>
      <c r="W38" s="551"/>
      <c r="X38" s="551"/>
      <c r="Y38" s="551"/>
      <c r="Z38" s="551"/>
      <c r="AA38" s="551"/>
      <c r="AB38" s="551"/>
      <c r="AC38" s="551"/>
    </row>
    <row r="39" spans="1:29" s="552" customFormat="1" ht="15" customHeight="1">
      <c r="A39" s="1119"/>
      <c r="B39" s="1084"/>
      <c r="C39" s="1085"/>
      <c r="D39" s="1085"/>
      <c r="E39" s="1085"/>
      <c r="F39" s="1085"/>
      <c r="G39" s="1085"/>
      <c r="H39" s="1085"/>
      <c r="I39" s="1085"/>
      <c r="J39" s="1085"/>
      <c r="K39" s="1085"/>
      <c r="L39" s="1085"/>
      <c r="M39" s="1085"/>
      <c r="N39" s="1085"/>
      <c r="O39" s="1085"/>
      <c r="P39" s="1085"/>
      <c r="Q39" s="1085"/>
      <c r="R39" s="1085"/>
      <c r="S39" s="1085"/>
      <c r="T39" s="1085"/>
      <c r="U39" s="1085"/>
      <c r="V39" s="1086"/>
      <c r="W39" s="551"/>
      <c r="X39" s="551"/>
      <c r="Y39" s="551"/>
      <c r="Z39" s="551"/>
      <c r="AA39" s="551"/>
      <c r="AB39" s="551"/>
      <c r="AC39" s="551"/>
    </row>
    <row r="40" spans="1:29" s="552" customFormat="1" ht="15" customHeight="1">
      <c r="A40" s="1119"/>
      <c r="B40" s="1084"/>
      <c r="C40" s="1085"/>
      <c r="D40" s="1085"/>
      <c r="E40" s="1085"/>
      <c r="F40" s="1085"/>
      <c r="G40" s="1085"/>
      <c r="H40" s="1085"/>
      <c r="I40" s="1085"/>
      <c r="J40" s="1085"/>
      <c r="K40" s="1085"/>
      <c r="L40" s="1085"/>
      <c r="M40" s="1085"/>
      <c r="N40" s="1085"/>
      <c r="O40" s="1085"/>
      <c r="P40" s="1085"/>
      <c r="Q40" s="1085"/>
      <c r="R40" s="1085"/>
      <c r="S40" s="1085"/>
      <c r="T40" s="1085"/>
      <c r="U40" s="1085"/>
      <c r="V40" s="1086"/>
      <c r="W40" s="551"/>
      <c r="X40" s="551"/>
      <c r="Y40" s="551"/>
      <c r="Z40" s="551"/>
      <c r="AA40" s="551"/>
      <c r="AB40" s="551"/>
      <c r="AC40" s="551"/>
    </row>
    <row r="41" spans="1:29" s="552" customFormat="1" ht="15" customHeight="1">
      <c r="A41" s="1119"/>
      <c r="B41" s="1084"/>
      <c r="C41" s="1085"/>
      <c r="D41" s="1085"/>
      <c r="E41" s="1085"/>
      <c r="F41" s="1085"/>
      <c r="G41" s="1085"/>
      <c r="H41" s="1085"/>
      <c r="I41" s="1085"/>
      <c r="J41" s="1085"/>
      <c r="K41" s="1085"/>
      <c r="L41" s="1085"/>
      <c r="M41" s="1085"/>
      <c r="N41" s="1085"/>
      <c r="O41" s="1085"/>
      <c r="P41" s="1085"/>
      <c r="Q41" s="1085"/>
      <c r="R41" s="1085"/>
      <c r="S41" s="1085"/>
      <c r="T41" s="1085"/>
      <c r="U41" s="1085"/>
      <c r="V41" s="1086"/>
      <c r="W41" s="551"/>
      <c r="X41" s="551"/>
      <c r="Y41" s="551"/>
      <c r="Z41" s="551"/>
      <c r="AA41" s="551"/>
      <c r="AB41" s="551"/>
      <c r="AC41" s="551"/>
    </row>
    <row r="42" spans="1:29" s="552" customFormat="1" ht="15" customHeight="1">
      <c r="A42" s="1119"/>
      <c r="B42" s="1084"/>
      <c r="C42" s="1085"/>
      <c r="D42" s="1085"/>
      <c r="E42" s="1085"/>
      <c r="F42" s="1085"/>
      <c r="G42" s="1085"/>
      <c r="H42" s="1085"/>
      <c r="I42" s="1085"/>
      <c r="J42" s="1085"/>
      <c r="K42" s="1085"/>
      <c r="L42" s="1085"/>
      <c r="M42" s="1085"/>
      <c r="N42" s="1085"/>
      <c r="O42" s="1085"/>
      <c r="P42" s="1085"/>
      <c r="Q42" s="1085"/>
      <c r="R42" s="1085"/>
      <c r="S42" s="1085"/>
      <c r="T42" s="1085"/>
      <c r="U42" s="1085"/>
      <c r="V42" s="1086"/>
      <c r="W42" s="551"/>
      <c r="X42" s="551"/>
      <c r="Y42" s="551"/>
      <c r="Z42" s="551"/>
      <c r="AA42" s="551"/>
      <c r="AB42" s="551"/>
      <c r="AC42" s="551"/>
    </row>
    <row r="43" spans="1:29" s="552" customFormat="1" ht="15" customHeight="1">
      <c r="A43" s="1119"/>
      <c r="B43" s="1084"/>
      <c r="C43" s="1085"/>
      <c r="D43" s="1085"/>
      <c r="E43" s="1085"/>
      <c r="F43" s="1085"/>
      <c r="G43" s="1085"/>
      <c r="H43" s="1085"/>
      <c r="I43" s="1085"/>
      <c r="J43" s="1085"/>
      <c r="K43" s="1085"/>
      <c r="L43" s="1085"/>
      <c r="M43" s="1085"/>
      <c r="N43" s="1085"/>
      <c r="O43" s="1085"/>
      <c r="P43" s="1085"/>
      <c r="Q43" s="1085"/>
      <c r="R43" s="1085"/>
      <c r="S43" s="1085"/>
      <c r="T43" s="1085"/>
      <c r="U43" s="1085"/>
      <c r="V43" s="1086"/>
      <c r="W43" s="551"/>
      <c r="X43" s="551"/>
      <c r="Y43" s="551"/>
      <c r="Z43" s="551"/>
      <c r="AA43" s="551"/>
      <c r="AB43" s="551"/>
      <c r="AC43" s="551"/>
    </row>
    <row r="44" spans="1:29" s="552" customFormat="1" ht="15" customHeight="1">
      <c r="A44" s="1119"/>
      <c r="B44" s="1084"/>
      <c r="C44" s="1085"/>
      <c r="D44" s="1085"/>
      <c r="E44" s="1085"/>
      <c r="F44" s="1085"/>
      <c r="G44" s="1085"/>
      <c r="H44" s="1085"/>
      <c r="I44" s="1085"/>
      <c r="J44" s="1085"/>
      <c r="K44" s="1085"/>
      <c r="L44" s="1085"/>
      <c r="M44" s="1085"/>
      <c r="N44" s="1085"/>
      <c r="O44" s="1085"/>
      <c r="P44" s="1085"/>
      <c r="Q44" s="1085"/>
      <c r="R44" s="1085"/>
      <c r="S44" s="1085"/>
      <c r="T44" s="1085"/>
      <c r="U44" s="1085"/>
      <c r="V44" s="1086"/>
      <c r="W44" s="551"/>
      <c r="X44" s="551"/>
      <c r="Y44" s="551"/>
      <c r="Z44" s="551"/>
      <c r="AA44" s="551"/>
      <c r="AB44" s="551"/>
      <c r="AC44" s="551"/>
    </row>
    <row r="45" spans="1:29" s="552" customFormat="1" ht="15" customHeight="1">
      <c r="A45" s="1119"/>
      <c r="B45" s="1084"/>
      <c r="C45" s="1085"/>
      <c r="D45" s="1085"/>
      <c r="E45" s="1085"/>
      <c r="F45" s="1085"/>
      <c r="G45" s="1085"/>
      <c r="H45" s="1085"/>
      <c r="I45" s="1085"/>
      <c r="J45" s="1085"/>
      <c r="K45" s="1085"/>
      <c r="L45" s="1085"/>
      <c r="M45" s="1085"/>
      <c r="N45" s="1085"/>
      <c r="O45" s="1085"/>
      <c r="P45" s="1085"/>
      <c r="Q45" s="1085"/>
      <c r="R45" s="1085"/>
      <c r="S45" s="1085"/>
      <c r="T45" s="1085"/>
      <c r="U45" s="1085"/>
      <c r="V45" s="1086"/>
      <c r="W45" s="551"/>
      <c r="X45" s="551"/>
      <c r="Y45" s="551"/>
      <c r="Z45" s="551"/>
      <c r="AA45" s="551"/>
      <c r="AB45" s="551"/>
      <c r="AC45" s="551"/>
    </row>
    <row r="46" spans="1:29" s="552" customFormat="1" ht="15" customHeight="1">
      <c r="A46" s="1119"/>
      <c r="B46" s="1084"/>
      <c r="C46" s="1085"/>
      <c r="D46" s="1085"/>
      <c r="E46" s="1085"/>
      <c r="F46" s="1085"/>
      <c r="G46" s="1085"/>
      <c r="H46" s="1085"/>
      <c r="I46" s="1085"/>
      <c r="J46" s="1085"/>
      <c r="K46" s="1085"/>
      <c r="L46" s="1085"/>
      <c r="M46" s="1085"/>
      <c r="N46" s="1085"/>
      <c r="O46" s="1085"/>
      <c r="P46" s="1085"/>
      <c r="Q46" s="1085"/>
      <c r="R46" s="1085"/>
      <c r="S46" s="1085"/>
      <c r="T46" s="1085"/>
      <c r="U46" s="1085"/>
      <c r="V46" s="1086"/>
      <c r="W46" s="551"/>
      <c r="X46" s="551"/>
      <c r="Y46" s="551"/>
      <c r="Z46" s="551"/>
      <c r="AA46" s="551"/>
      <c r="AB46" s="551"/>
      <c r="AC46" s="551"/>
    </row>
    <row r="47" spans="1:29" s="552" customFormat="1" ht="15" customHeight="1">
      <c r="A47" s="1119"/>
      <c r="B47" s="1084"/>
      <c r="C47" s="1085"/>
      <c r="D47" s="1085"/>
      <c r="E47" s="1085"/>
      <c r="F47" s="1085"/>
      <c r="G47" s="1085"/>
      <c r="H47" s="1085"/>
      <c r="I47" s="1085"/>
      <c r="J47" s="1085"/>
      <c r="K47" s="1085"/>
      <c r="L47" s="1085"/>
      <c r="M47" s="1085"/>
      <c r="N47" s="1085"/>
      <c r="O47" s="1085"/>
      <c r="P47" s="1085"/>
      <c r="Q47" s="1085"/>
      <c r="R47" s="1085"/>
      <c r="S47" s="1085"/>
      <c r="T47" s="1085"/>
      <c r="U47" s="1085"/>
      <c r="V47" s="1086"/>
      <c r="W47" s="551"/>
      <c r="X47" s="551"/>
      <c r="Y47" s="551"/>
      <c r="Z47" s="551"/>
      <c r="AA47" s="551"/>
      <c r="AB47" s="551"/>
      <c r="AC47" s="551"/>
    </row>
    <row r="48" spans="1:29" s="552" customFormat="1" ht="15" customHeight="1">
      <c r="A48" s="1119"/>
      <c r="B48" s="1084"/>
      <c r="C48" s="1085"/>
      <c r="D48" s="1085"/>
      <c r="E48" s="1085"/>
      <c r="F48" s="1085"/>
      <c r="G48" s="1085"/>
      <c r="H48" s="1085"/>
      <c r="I48" s="1085"/>
      <c r="J48" s="1085"/>
      <c r="K48" s="1085"/>
      <c r="L48" s="1085"/>
      <c r="M48" s="1085"/>
      <c r="N48" s="1085"/>
      <c r="O48" s="1085"/>
      <c r="P48" s="1085"/>
      <c r="Q48" s="1085"/>
      <c r="R48" s="1085"/>
      <c r="S48" s="1085"/>
      <c r="T48" s="1085"/>
      <c r="U48" s="1085"/>
      <c r="V48" s="1086"/>
      <c r="W48" s="551"/>
      <c r="X48" s="551"/>
      <c r="Y48" s="551"/>
      <c r="Z48" s="551"/>
      <c r="AA48" s="551"/>
      <c r="AB48" s="551"/>
      <c r="AC48" s="551"/>
    </row>
    <row r="49" spans="1:29" s="552" customFormat="1" ht="15" customHeight="1">
      <c r="A49" s="1119"/>
      <c r="B49" s="1084"/>
      <c r="C49" s="1085"/>
      <c r="D49" s="1085"/>
      <c r="E49" s="1085"/>
      <c r="F49" s="1085"/>
      <c r="G49" s="1085"/>
      <c r="H49" s="1085"/>
      <c r="I49" s="1085"/>
      <c r="J49" s="1085"/>
      <c r="K49" s="1085"/>
      <c r="L49" s="1085"/>
      <c r="M49" s="1085"/>
      <c r="N49" s="1085"/>
      <c r="O49" s="1085"/>
      <c r="P49" s="1085"/>
      <c r="Q49" s="1085"/>
      <c r="R49" s="1085"/>
      <c r="S49" s="1085"/>
      <c r="T49" s="1085"/>
      <c r="U49" s="1085"/>
      <c r="V49" s="1086"/>
      <c r="W49" s="551"/>
      <c r="X49" s="551"/>
      <c r="Y49" s="551"/>
      <c r="Z49" s="551"/>
      <c r="AA49" s="551"/>
      <c r="AB49" s="551"/>
      <c r="AC49" s="551"/>
    </row>
    <row r="50" spans="1:29" s="552" customFormat="1" ht="15" customHeight="1">
      <c r="A50" s="1119"/>
      <c r="B50" s="1084"/>
      <c r="C50" s="1085"/>
      <c r="D50" s="1085"/>
      <c r="E50" s="1085"/>
      <c r="F50" s="1085"/>
      <c r="G50" s="1085"/>
      <c r="H50" s="1085"/>
      <c r="I50" s="1085"/>
      <c r="J50" s="1085"/>
      <c r="K50" s="1085"/>
      <c r="L50" s="1085"/>
      <c r="M50" s="1085"/>
      <c r="N50" s="1085"/>
      <c r="O50" s="1085"/>
      <c r="P50" s="1085"/>
      <c r="Q50" s="1085"/>
      <c r="R50" s="1085"/>
      <c r="S50" s="1085"/>
      <c r="T50" s="1085"/>
      <c r="U50" s="1085"/>
      <c r="V50" s="1086"/>
      <c r="W50" s="551"/>
      <c r="X50" s="551"/>
      <c r="Y50" s="551"/>
      <c r="Z50" s="551"/>
      <c r="AA50" s="551"/>
      <c r="AB50" s="551"/>
      <c r="AC50" s="551"/>
    </row>
    <row r="51" spans="1:29" s="552" customFormat="1" ht="15" customHeight="1">
      <c r="A51" s="1120"/>
      <c r="B51" s="1087"/>
      <c r="C51" s="1088"/>
      <c r="D51" s="1088"/>
      <c r="E51" s="1088"/>
      <c r="F51" s="1088"/>
      <c r="G51" s="1088"/>
      <c r="H51" s="1088"/>
      <c r="I51" s="1088"/>
      <c r="J51" s="1088"/>
      <c r="K51" s="1088"/>
      <c r="L51" s="1088"/>
      <c r="M51" s="1088"/>
      <c r="N51" s="1088"/>
      <c r="O51" s="1088"/>
      <c r="P51" s="1088"/>
      <c r="Q51" s="1088"/>
      <c r="R51" s="1088"/>
      <c r="S51" s="1088"/>
      <c r="T51" s="1088"/>
      <c r="U51" s="1088"/>
      <c r="V51" s="1089"/>
      <c r="W51" s="551"/>
      <c r="X51" s="551"/>
      <c r="Y51" s="551"/>
      <c r="Z51" s="551"/>
      <c r="AA51" s="551"/>
      <c r="AB51" s="551"/>
      <c r="AC51" s="551"/>
    </row>
    <row r="52" spans="1:29" s="552" customFormat="1" ht="15" customHeight="1">
      <c r="A52" s="1118" t="s">
        <v>161</v>
      </c>
      <c r="B52" s="1122" t="s">
        <v>868</v>
      </c>
      <c r="C52" s="1123"/>
      <c r="D52" s="1123"/>
      <c r="E52" s="1123"/>
      <c r="F52" s="1123"/>
      <c r="G52" s="1123"/>
      <c r="H52" s="1123"/>
      <c r="I52" s="1123"/>
      <c r="J52" s="1123"/>
      <c r="K52" s="1123"/>
      <c r="L52" s="1123"/>
      <c r="M52" s="1123"/>
      <c r="N52" s="1123"/>
      <c r="O52" s="1123"/>
      <c r="P52" s="1123"/>
      <c r="Q52" s="1123"/>
      <c r="R52" s="1123"/>
      <c r="S52" s="1123"/>
      <c r="T52" s="1123"/>
      <c r="U52" s="1123"/>
      <c r="V52" s="1124"/>
      <c r="W52" s="551"/>
      <c r="X52" s="551"/>
      <c r="Y52" s="551"/>
      <c r="Z52" s="551"/>
      <c r="AA52" s="553"/>
      <c r="AB52" s="551"/>
      <c r="AC52" s="551"/>
    </row>
    <row r="53" spans="1:29" s="552" customFormat="1" ht="15" customHeight="1">
      <c r="A53" s="1119"/>
      <c r="B53" s="1125"/>
      <c r="C53" s="1126"/>
      <c r="D53" s="1126"/>
      <c r="E53" s="1126"/>
      <c r="F53" s="1126"/>
      <c r="G53" s="1126"/>
      <c r="H53" s="1126"/>
      <c r="I53" s="1126"/>
      <c r="J53" s="1126"/>
      <c r="K53" s="1126"/>
      <c r="L53" s="1126"/>
      <c r="M53" s="1126"/>
      <c r="N53" s="1126"/>
      <c r="O53" s="1126"/>
      <c r="P53" s="1126"/>
      <c r="Q53" s="1126"/>
      <c r="R53" s="1126"/>
      <c r="S53" s="1126"/>
      <c r="T53" s="1126"/>
      <c r="U53" s="1126"/>
      <c r="V53" s="1127"/>
      <c r="W53" s="551"/>
      <c r="X53" s="551"/>
      <c r="Y53" s="551"/>
      <c r="Z53" s="551"/>
      <c r="AA53" s="551"/>
      <c r="AB53" s="551"/>
      <c r="AC53" s="551"/>
    </row>
    <row r="54" spans="1:29" s="552" customFormat="1" ht="15" customHeight="1">
      <c r="A54" s="1119"/>
      <c r="B54" s="1125"/>
      <c r="C54" s="1126"/>
      <c r="D54" s="1126"/>
      <c r="E54" s="1126"/>
      <c r="F54" s="1126"/>
      <c r="G54" s="1126"/>
      <c r="H54" s="1126"/>
      <c r="I54" s="1126"/>
      <c r="J54" s="1126"/>
      <c r="K54" s="1126"/>
      <c r="L54" s="1126"/>
      <c r="M54" s="1126"/>
      <c r="N54" s="1126"/>
      <c r="O54" s="1126"/>
      <c r="P54" s="1126"/>
      <c r="Q54" s="1126"/>
      <c r="R54" s="1126"/>
      <c r="S54" s="1126"/>
      <c r="T54" s="1126"/>
      <c r="U54" s="1126"/>
      <c r="V54" s="1127"/>
      <c r="W54" s="551"/>
      <c r="X54" s="551"/>
      <c r="Y54" s="551"/>
      <c r="Z54" s="551"/>
      <c r="AA54" s="551"/>
      <c r="AB54" s="551"/>
      <c r="AC54" s="551"/>
    </row>
    <row r="55" spans="1:29" s="552" customFormat="1" ht="15" customHeight="1">
      <c r="A55" s="1119"/>
      <c r="B55" s="1125"/>
      <c r="C55" s="1126"/>
      <c r="D55" s="1126"/>
      <c r="E55" s="1126"/>
      <c r="F55" s="1126"/>
      <c r="G55" s="1126"/>
      <c r="H55" s="1126"/>
      <c r="I55" s="1126"/>
      <c r="J55" s="1126"/>
      <c r="K55" s="1126"/>
      <c r="L55" s="1126"/>
      <c r="M55" s="1126"/>
      <c r="N55" s="1126"/>
      <c r="O55" s="1126"/>
      <c r="P55" s="1126"/>
      <c r="Q55" s="1126"/>
      <c r="R55" s="1126"/>
      <c r="S55" s="1126"/>
      <c r="T55" s="1126"/>
      <c r="U55" s="1126"/>
      <c r="V55" s="1127"/>
      <c r="W55" s="551"/>
      <c r="X55" s="551"/>
      <c r="Y55" s="551"/>
      <c r="Z55" s="551"/>
      <c r="AA55" s="551"/>
      <c r="AB55" s="551"/>
      <c r="AC55" s="551"/>
    </row>
    <row r="56" spans="1:29" s="552" customFormat="1" ht="15" customHeight="1">
      <c r="A56" s="1119"/>
      <c r="B56" s="1125"/>
      <c r="C56" s="1126"/>
      <c r="D56" s="1126"/>
      <c r="E56" s="1126"/>
      <c r="F56" s="1126"/>
      <c r="G56" s="1126"/>
      <c r="H56" s="1126"/>
      <c r="I56" s="1126"/>
      <c r="J56" s="1126"/>
      <c r="K56" s="1126"/>
      <c r="L56" s="1126"/>
      <c r="M56" s="1126"/>
      <c r="N56" s="1126"/>
      <c r="O56" s="1126"/>
      <c r="P56" s="1126"/>
      <c r="Q56" s="1126"/>
      <c r="R56" s="1126"/>
      <c r="S56" s="1126"/>
      <c r="T56" s="1126"/>
      <c r="U56" s="1126"/>
      <c r="V56" s="1127"/>
      <c r="W56" s="551"/>
      <c r="X56" s="551"/>
      <c r="Y56" s="551"/>
      <c r="Z56" s="551"/>
      <c r="AA56" s="551"/>
      <c r="AB56" s="551"/>
      <c r="AC56" s="551"/>
    </row>
    <row r="57" spans="1:29" s="552" customFormat="1" ht="15" customHeight="1">
      <c r="A57" s="1119"/>
      <c r="B57" s="1125"/>
      <c r="C57" s="1126"/>
      <c r="D57" s="1126"/>
      <c r="E57" s="1126"/>
      <c r="F57" s="1126"/>
      <c r="G57" s="1126"/>
      <c r="H57" s="1126"/>
      <c r="I57" s="1126"/>
      <c r="J57" s="1126"/>
      <c r="K57" s="1126"/>
      <c r="L57" s="1126"/>
      <c r="M57" s="1126"/>
      <c r="N57" s="1126"/>
      <c r="O57" s="1126"/>
      <c r="P57" s="1126"/>
      <c r="Q57" s="1126"/>
      <c r="R57" s="1126"/>
      <c r="S57" s="1126"/>
      <c r="T57" s="1126"/>
      <c r="U57" s="1126"/>
      <c r="V57" s="1127"/>
      <c r="W57" s="551"/>
      <c r="X57" s="551"/>
      <c r="Y57" s="551"/>
      <c r="Z57" s="551"/>
      <c r="AA57" s="551"/>
      <c r="AB57" s="551"/>
      <c r="AC57" s="551"/>
    </row>
    <row r="58" spans="1:29" s="552" customFormat="1" ht="15" customHeight="1">
      <c r="A58" s="1119"/>
      <c r="B58" s="1125"/>
      <c r="C58" s="1126"/>
      <c r="D58" s="1126"/>
      <c r="E58" s="1126"/>
      <c r="F58" s="1126"/>
      <c r="G58" s="1126"/>
      <c r="H58" s="1126"/>
      <c r="I58" s="1126"/>
      <c r="J58" s="1126"/>
      <c r="K58" s="1126"/>
      <c r="L58" s="1126"/>
      <c r="M58" s="1126"/>
      <c r="N58" s="1126"/>
      <c r="O58" s="1126"/>
      <c r="P58" s="1126"/>
      <c r="Q58" s="1126"/>
      <c r="R58" s="1126"/>
      <c r="S58" s="1126"/>
      <c r="T58" s="1126"/>
      <c r="U58" s="1126"/>
      <c r="V58" s="1127"/>
      <c r="W58" s="551"/>
      <c r="X58" s="551"/>
      <c r="Y58" s="551"/>
      <c r="Z58" s="551"/>
      <c r="AA58" s="551"/>
      <c r="AB58" s="551"/>
      <c r="AC58" s="551"/>
    </row>
    <row r="59" spans="1:29" s="552" customFormat="1" ht="15" customHeight="1">
      <c r="A59" s="1119"/>
      <c r="B59" s="1125"/>
      <c r="C59" s="1126"/>
      <c r="D59" s="1126"/>
      <c r="E59" s="1126"/>
      <c r="F59" s="1126"/>
      <c r="G59" s="1126"/>
      <c r="H59" s="1126"/>
      <c r="I59" s="1126"/>
      <c r="J59" s="1126"/>
      <c r="K59" s="1126"/>
      <c r="L59" s="1126"/>
      <c r="M59" s="1126"/>
      <c r="N59" s="1126"/>
      <c r="O59" s="1126"/>
      <c r="P59" s="1126"/>
      <c r="Q59" s="1126"/>
      <c r="R59" s="1126"/>
      <c r="S59" s="1126"/>
      <c r="T59" s="1126"/>
      <c r="U59" s="1126"/>
      <c r="V59" s="1127"/>
      <c r="W59" s="551"/>
      <c r="X59" s="551"/>
      <c r="Y59" s="551"/>
      <c r="Z59" s="551"/>
      <c r="AA59" s="551"/>
      <c r="AB59" s="551"/>
      <c r="AC59" s="551"/>
    </row>
    <row r="60" spans="1:29" s="552" customFormat="1" ht="15" customHeight="1">
      <c r="A60" s="1119"/>
      <c r="B60" s="1125"/>
      <c r="C60" s="1126"/>
      <c r="D60" s="1126"/>
      <c r="E60" s="1126"/>
      <c r="F60" s="1126"/>
      <c r="G60" s="1126"/>
      <c r="H60" s="1126"/>
      <c r="I60" s="1126"/>
      <c r="J60" s="1126"/>
      <c r="K60" s="1126"/>
      <c r="L60" s="1126"/>
      <c r="M60" s="1126"/>
      <c r="N60" s="1126"/>
      <c r="O60" s="1126"/>
      <c r="P60" s="1126"/>
      <c r="Q60" s="1126"/>
      <c r="R60" s="1126"/>
      <c r="S60" s="1126"/>
      <c r="T60" s="1126"/>
      <c r="U60" s="1126"/>
      <c r="V60" s="1127"/>
      <c r="W60" s="551"/>
      <c r="X60" s="551"/>
      <c r="Y60" s="551"/>
      <c r="Z60" s="551"/>
      <c r="AA60" s="551"/>
      <c r="AB60" s="551"/>
      <c r="AC60" s="551"/>
    </row>
    <row r="61" spans="1:29" s="552" customFormat="1" ht="15" customHeight="1">
      <c r="A61" s="1120"/>
      <c r="B61" s="1128"/>
      <c r="C61" s="1129"/>
      <c r="D61" s="1129"/>
      <c r="E61" s="1129"/>
      <c r="F61" s="1129"/>
      <c r="G61" s="1129"/>
      <c r="H61" s="1129"/>
      <c r="I61" s="1129"/>
      <c r="J61" s="1129"/>
      <c r="K61" s="1129"/>
      <c r="L61" s="1129"/>
      <c r="M61" s="1129"/>
      <c r="N61" s="1129"/>
      <c r="O61" s="1129"/>
      <c r="P61" s="1129"/>
      <c r="Q61" s="1129"/>
      <c r="R61" s="1129"/>
      <c r="S61" s="1129"/>
      <c r="T61" s="1129"/>
      <c r="U61" s="1129"/>
      <c r="V61" s="1130"/>
      <c r="W61" s="551"/>
      <c r="X61" s="551"/>
      <c r="Y61" s="551"/>
      <c r="Z61" s="551"/>
      <c r="AA61" s="551"/>
      <c r="AB61" s="551"/>
      <c r="AC61" s="551"/>
    </row>
    <row r="62" spans="1:29" s="552" customFormat="1" ht="15" customHeight="1">
      <c r="A62" s="1078" t="s">
        <v>788</v>
      </c>
      <c r="B62" s="1081"/>
      <c r="C62" s="1082"/>
      <c r="D62" s="1082"/>
      <c r="E62" s="1082"/>
      <c r="F62" s="1082"/>
      <c r="G62" s="1082"/>
      <c r="H62" s="1082"/>
      <c r="I62" s="1082"/>
      <c r="J62" s="1082"/>
      <c r="K62" s="1082"/>
      <c r="L62" s="1082"/>
      <c r="M62" s="1082"/>
      <c r="N62" s="1082"/>
      <c r="O62" s="1082"/>
      <c r="P62" s="1082"/>
      <c r="Q62" s="1082"/>
      <c r="R62" s="1082"/>
      <c r="S62" s="1082"/>
      <c r="T62" s="1082"/>
      <c r="U62" s="1082"/>
      <c r="V62" s="1083"/>
      <c r="W62" s="551"/>
      <c r="X62" s="551"/>
      <c r="Y62" s="551"/>
      <c r="Z62" s="551"/>
      <c r="AA62" s="551"/>
      <c r="AB62" s="551"/>
      <c r="AC62" s="551"/>
    </row>
    <row r="63" spans="1:29" s="552" customFormat="1" ht="15" customHeight="1">
      <c r="A63" s="1079"/>
      <c r="B63" s="1084"/>
      <c r="C63" s="1085"/>
      <c r="D63" s="1085"/>
      <c r="E63" s="1085"/>
      <c r="F63" s="1085"/>
      <c r="G63" s="1085"/>
      <c r="H63" s="1085"/>
      <c r="I63" s="1085"/>
      <c r="J63" s="1085"/>
      <c r="K63" s="1085"/>
      <c r="L63" s="1085"/>
      <c r="M63" s="1085"/>
      <c r="N63" s="1085"/>
      <c r="O63" s="1085"/>
      <c r="P63" s="1085"/>
      <c r="Q63" s="1085"/>
      <c r="R63" s="1085"/>
      <c r="S63" s="1085"/>
      <c r="T63" s="1085"/>
      <c r="U63" s="1085"/>
      <c r="V63" s="1086"/>
      <c r="W63" s="551"/>
      <c r="X63" s="551"/>
      <c r="Y63" s="551"/>
      <c r="Z63" s="551"/>
      <c r="AA63" s="551"/>
      <c r="AB63" s="551"/>
      <c r="AC63" s="551"/>
    </row>
    <row r="64" spans="1:29" s="552" customFormat="1" ht="15" customHeight="1">
      <c r="A64" s="1079"/>
      <c r="B64" s="1084"/>
      <c r="C64" s="1085"/>
      <c r="D64" s="1085"/>
      <c r="E64" s="1085"/>
      <c r="F64" s="1085"/>
      <c r="G64" s="1085"/>
      <c r="H64" s="1085"/>
      <c r="I64" s="1085"/>
      <c r="J64" s="1085"/>
      <c r="K64" s="1085"/>
      <c r="L64" s="1085"/>
      <c r="M64" s="1085"/>
      <c r="N64" s="1085"/>
      <c r="O64" s="1085"/>
      <c r="P64" s="1085"/>
      <c r="Q64" s="1085"/>
      <c r="R64" s="1085"/>
      <c r="S64" s="1085"/>
      <c r="T64" s="1085"/>
      <c r="U64" s="1085"/>
      <c r="V64" s="1086"/>
      <c r="W64" s="551"/>
      <c r="X64" s="551"/>
      <c r="Y64" s="551"/>
      <c r="Z64" s="551"/>
      <c r="AA64" s="551"/>
      <c r="AB64" s="551"/>
      <c r="AC64" s="551"/>
    </row>
    <row r="65" spans="1:29" s="552" customFormat="1" ht="15" customHeight="1">
      <c r="A65" s="1079"/>
      <c r="B65" s="1084"/>
      <c r="C65" s="1085"/>
      <c r="D65" s="1085"/>
      <c r="E65" s="1085"/>
      <c r="F65" s="1085"/>
      <c r="G65" s="1085"/>
      <c r="H65" s="1085"/>
      <c r="I65" s="1085"/>
      <c r="J65" s="1085"/>
      <c r="K65" s="1085"/>
      <c r="L65" s="1085"/>
      <c r="M65" s="1085"/>
      <c r="N65" s="1085"/>
      <c r="O65" s="1085"/>
      <c r="P65" s="1085"/>
      <c r="Q65" s="1085"/>
      <c r="R65" s="1085"/>
      <c r="S65" s="1085"/>
      <c r="T65" s="1085"/>
      <c r="U65" s="1085"/>
      <c r="V65" s="1086"/>
      <c r="W65" s="551"/>
      <c r="X65" s="551"/>
      <c r="Y65" s="551"/>
      <c r="Z65" s="551"/>
      <c r="AA65" s="551"/>
      <c r="AB65" s="551"/>
      <c r="AC65" s="551"/>
    </row>
    <row r="66" spans="1:29" s="552" customFormat="1" ht="15" customHeight="1">
      <c r="A66" s="1079"/>
      <c r="B66" s="1084"/>
      <c r="C66" s="1085"/>
      <c r="D66" s="1085"/>
      <c r="E66" s="1085"/>
      <c r="F66" s="1085"/>
      <c r="G66" s="1085"/>
      <c r="H66" s="1085"/>
      <c r="I66" s="1085"/>
      <c r="J66" s="1085"/>
      <c r="K66" s="1085"/>
      <c r="L66" s="1085"/>
      <c r="M66" s="1085"/>
      <c r="N66" s="1085"/>
      <c r="O66" s="1085"/>
      <c r="P66" s="1085"/>
      <c r="Q66" s="1085"/>
      <c r="R66" s="1085"/>
      <c r="S66" s="1085"/>
      <c r="T66" s="1085"/>
      <c r="U66" s="1085"/>
      <c r="V66" s="1086"/>
      <c r="W66" s="551"/>
      <c r="X66" s="551"/>
      <c r="Y66" s="551"/>
      <c r="Z66" s="551"/>
      <c r="AA66" s="551"/>
      <c r="AB66" s="551"/>
      <c r="AC66" s="551"/>
    </row>
    <row r="67" spans="1:29" s="552" customFormat="1" ht="15" customHeight="1">
      <c r="A67" s="1079"/>
      <c r="B67" s="1084"/>
      <c r="C67" s="1085"/>
      <c r="D67" s="1085"/>
      <c r="E67" s="1085"/>
      <c r="F67" s="1085"/>
      <c r="G67" s="1085"/>
      <c r="H67" s="1085"/>
      <c r="I67" s="1085"/>
      <c r="J67" s="1085"/>
      <c r="K67" s="1085"/>
      <c r="L67" s="1085"/>
      <c r="M67" s="1085"/>
      <c r="N67" s="1085"/>
      <c r="O67" s="1085"/>
      <c r="P67" s="1085"/>
      <c r="Q67" s="1085"/>
      <c r="R67" s="1085"/>
      <c r="S67" s="1085"/>
      <c r="T67" s="1085"/>
      <c r="U67" s="1085"/>
      <c r="V67" s="1086"/>
      <c r="W67" s="551"/>
      <c r="X67" s="551"/>
      <c r="Y67" s="551"/>
      <c r="Z67" s="551"/>
      <c r="AA67" s="551"/>
      <c r="AB67" s="551"/>
      <c r="AC67" s="551"/>
    </row>
    <row r="68" spans="1:29" s="552" customFormat="1" ht="15" customHeight="1">
      <c r="A68" s="1079"/>
      <c r="B68" s="1084"/>
      <c r="C68" s="1085"/>
      <c r="D68" s="1085"/>
      <c r="E68" s="1085"/>
      <c r="F68" s="1085"/>
      <c r="G68" s="1085"/>
      <c r="H68" s="1085"/>
      <c r="I68" s="1085"/>
      <c r="J68" s="1085"/>
      <c r="K68" s="1085"/>
      <c r="L68" s="1085"/>
      <c r="M68" s="1085"/>
      <c r="N68" s="1085"/>
      <c r="O68" s="1085"/>
      <c r="P68" s="1085"/>
      <c r="Q68" s="1085"/>
      <c r="R68" s="1085"/>
      <c r="S68" s="1085"/>
      <c r="T68" s="1085"/>
      <c r="U68" s="1085"/>
      <c r="V68" s="1086"/>
      <c r="W68" s="551"/>
      <c r="X68" s="551"/>
      <c r="Y68" s="551"/>
      <c r="Z68" s="551"/>
      <c r="AA68" s="551"/>
      <c r="AB68" s="551"/>
      <c r="AC68" s="551"/>
    </row>
    <row r="69" spans="1:29" s="552" customFormat="1" ht="15" customHeight="1">
      <c r="A69" s="1079"/>
      <c r="B69" s="1084"/>
      <c r="C69" s="1085"/>
      <c r="D69" s="1085"/>
      <c r="E69" s="1085"/>
      <c r="F69" s="1085"/>
      <c r="G69" s="1085"/>
      <c r="H69" s="1085"/>
      <c r="I69" s="1085"/>
      <c r="J69" s="1085"/>
      <c r="K69" s="1085"/>
      <c r="L69" s="1085"/>
      <c r="M69" s="1085"/>
      <c r="N69" s="1085"/>
      <c r="O69" s="1085"/>
      <c r="P69" s="1085"/>
      <c r="Q69" s="1085"/>
      <c r="R69" s="1085"/>
      <c r="S69" s="1085"/>
      <c r="T69" s="1085"/>
      <c r="U69" s="1085"/>
      <c r="V69" s="1086"/>
      <c r="W69" s="551"/>
      <c r="X69" s="551"/>
      <c r="Y69" s="551"/>
      <c r="Z69" s="551"/>
      <c r="AA69" s="551"/>
      <c r="AB69" s="551"/>
      <c r="AC69" s="551"/>
    </row>
    <row r="70" spans="1:29" s="552" customFormat="1" ht="15" customHeight="1">
      <c r="A70" s="1079"/>
      <c r="B70" s="1084"/>
      <c r="C70" s="1085"/>
      <c r="D70" s="1085"/>
      <c r="E70" s="1085"/>
      <c r="F70" s="1085"/>
      <c r="G70" s="1085"/>
      <c r="H70" s="1085"/>
      <c r="I70" s="1085"/>
      <c r="J70" s="1085"/>
      <c r="K70" s="1085"/>
      <c r="L70" s="1085"/>
      <c r="M70" s="1085"/>
      <c r="N70" s="1085"/>
      <c r="O70" s="1085"/>
      <c r="P70" s="1085"/>
      <c r="Q70" s="1085"/>
      <c r="R70" s="1085"/>
      <c r="S70" s="1085"/>
      <c r="T70" s="1085"/>
      <c r="U70" s="1085"/>
      <c r="V70" s="1086"/>
      <c r="W70" s="551"/>
      <c r="X70" s="551"/>
      <c r="Y70" s="551"/>
      <c r="Z70" s="551"/>
      <c r="AA70" s="551"/>
      <c r="AB70" s="551"/>
      <c r="AC70" s="551"/>
    </row>
    <row r="71" spans="1:29" s="552" customFormat="1" ht="15" customHeight="1">
      <c r="A71" s="1079"/>
      <c r="B71" s="1084"/>
      <c r="C71" s="1085"/>
      <c r="D71" s="1085"/>
      <c r="E71" s="1085"/>
      <c r="F71" s="1085"/>
      <c r="G71" s="1085"/>
      <c r="H71" s="1085"/>
      <c r="I71" s="1085"/>
      <c r="J71" s="1085"/>
      <c r="K71" s="1085"/>
      <c r="L71" s="1085"/>
      <c r="M71" s="1085"/>
      <c r="N71" s="1085"/>
      <c r="O71" s="1085"/>
      <c r="P71" s="1085"/>
      <c r="Q71" s="1085"/>
      <c r="R71" s="1085"/>
      <c r="S71" s="1085"/>
      <c r="T71" s="1085"/>
      <c r="U71" s="1085"/>
      <c r="V71" s="1086"/>
      <c r="W71" s="551"/>
      <c r="X71" s="551"/>
      <c r="Y71" s="551"/>
      <c r="Z71" s="551"/>
      <c r="AA71" s="551"/>
      <c r="AB71" s="551"/>
      <c r="AC71" s="551"/>
    </row>
    <row r="72" spans="1:29" s="552" customFormat="1" ht="15" customHeight="1">
      <c r="A72" s="1079"/>
      <c r="B72" s="1084"/>
      <c r="C72" s="1085"/>
      <c r="D72" s="1085"/>
      <c r="E72" s="1085"/>
      <c r="F72" s="1085"/>
      <c r="G72" s="1085"/>
      <c r="H72" s="1085"/>
      <c r="I72" s="1085"/>
      <c r="J72" s="1085"/>
      <c r="K72" s="1085"/>
      <c r="L72" s="1085"/>
      <c r="M72" s="1085"/>
      <c r="N72" s="1085"/>
      <c r="O72" s="1085"/>
      <c r="P72" s="1085"/>
      <c r="Q72" s="1085"/>
      <c r="R72" s="1085"/>
      <c r="S72" s="1085"/>
      <c r="T72" s="1085"/>
      <c r="U72" s="1085"/>
      <c r="V72" s="1086"/>
      <c r="W72" s="551"/>
      <c r="X72" s="551"/>
      <c r="Y72" s="551"/>
      <c r="Z72" s="551"/>
      <c r="AA72" s="551"/>
      <c r="AB72" s="551"/>
      <c r="AC72" s="551"/>
    </row>
    <row r="73" spans="1:29" s="552" customFormat="1" ht="15" customHeight="1">
      <c r="A73" s="1079"/>
      <c r="B73" s="1084"/>
      <c r="C73" s="1085"/>
      <c r="D73" s="1085"/>
      <c r="E73" s="1085"/>
      <c r="F73" s="1085"/>
      <c r="G73" s="1085"/>
      <c r="H73" s="1085"/>
      <c r="I73" s="1085"/>
      <c r="J73" s="1085"/>
      <c r="K73" s="1085"/>
      <c r="L73" s="1085"/>
      <c r="M73" s="1085"/>
      <c r="N73" s="1085"/>
      <c r="O73" s="1085"/>
      <c r="P73" s="1085"/>
      <c r="Q73" s="1085"/>
      <c r="R73" s="1085"/>
      <c r="S73" s="1085"/>
      <c r="T73" s="1085"/>
      <c r="U73" s="1085"/>
      <c r="V73" s="1086"/>
      <c r="W73" s="551"/>
      <c r="X73" s="551"/>
      <c r="Y73" s="551"/>
      <c r="Z73" s="551"/>
      <c r="AA73" s="551"/>
      <c r="AB73" s="551"/>
      <c r="AC73" s="551"/>
    </row>
    <row r="74" spans="1:29" s="552" customFormat="1" ht="15" customHeight="1">
      <c r="A74" s="1079"/>
      <c r="B74" s="1084"/>
      <c r="C74" s="1085"/>
      <c r="D74" s="1085"/>
      <c r="E74" s="1085"/>
      <c r="F74" s="1085"/>
      <c r="G74" s="1085"/>
      <c r="H74" s="1085"/>
      <c r="I74" s="1085"/>
      <c r="J74" s="1085"/>
      <c r="K74" s="1085"/>
      <c r="L74" s="1085"/>
      <c r="M74" s="1085"/>
      <c r="N74" s="1085"/>
      <c r="O74" s="1085"/>
      <c r="P74" s="1085"/>
      <c r="Q74" s="1085"/>
      <c r="R74" s="1085"/>
      <c r="S74" s="1085"/>
      <c r="T74" s="1085"/>
      <c r="U74" s="1085"/>
      <c r="V74" s="1086"/>
      <c r="W74" s="551"/>
      <c r="X74" s="551"/>
      <c r="Y74" s="551"/>
      <c r="Z74" s="551"/>
      <c r="AA74" s="551"/>
      <c r="AB74" s="551"/>
      <c r="AC74" s="551"/>
    </row>
    <row r="75" spans="1:29" s="552" customFormat="1" ht="15" customHeight="1">
      <c r="A75" s="1079"/>
      <c r="B75" s="1084"/>
      <c r="C75" s="1085"/>
      <c r="D75" s="1085"/>
      <c r="E75" s="1085"/>
      <c r="F75" s="1085"/>
      <c r="G75" s="1085"/>
      <c r="H75" s="1085"/>
      <c r="I75" s="1085"/>
      <c r="J75" s="1085"/>
      <c r="K75" s="1085"/>
      <c r="L75" s="1085"/>
      <c r="M75" s="1085"/>
      <c r="N75" s="1085"/>
      <c r="O75" s="1085"/>
      <c r="P75" s="1085"/>
      <c r="Q75" s="1085"/>
      <c r="R75" s="1085"/>
      <c r="S75" s="1085"/>
      <c r="T75" s="1085"/>
      <c r="U75" s="1085"/>
      <c r="V75" s="1086"/>
      <c r="W75" s="551"/>
      <c r="X75" s="551"/>
      <c r="Y75" s="551"/>
      <c r="Z75" s="551"/>
      <c r="AA75" s="551"/>
      <c r="AB75" s="551"/>
      <c r="AC75" s="551"/>
    </row>
    <row r="76" spans="1:29" s="552" customFormat="1" ht="15" customHeight="1">
      <c r="A76" s="1079"/>
      <c r="B76" s="1084"/>
      <c r="C76" s="1085"/>
      <c r="D76" s="1085"/>
      <c r="E76" s="1085"/>
      <c r="F76" s="1085"/>
      <c r="G76" s="1085"/>
      <c r="H76" s="1085"/>
      <c r="I76" s="1085"/>
      <c r="J76" s="1085"/>
      <c r="K76" s="1085"/>
      <c r="L76" s="1085"/>
      <c r="M76" s="1085"/>
      <c r="N76" s="1085"/>
      <c r="O76" s="1085"/>
      <c r="P76" s="1085"/>
      <c r="Q76" s="1085"/>
      <c r="R76" s="1085"/>
      <c r="S76" s="1085"/>
      <c r="T76" s="1085"/>
      <c r="U76" s="1085"/>
      <c r="V76" s="1086"/>
      <c r="W76" s="551"/>
      <c r="X76" s="551"/>
      <c r="Y76" s="551"/>
      <c r="Z76" s="551"/>
      <c r="AA76" s="551"/>
      <c r="AB76" s="551"/>
      <c r="AC76" s="551"/>
    </row>
    <row r="77" spans="1:29" s="552" customFormat="1" ht="15" customHeight="1">
      <c r="A77" s="1079"/>
      <c r="B77" s="1084"/>
      <c r="C77" s="1085"/>
      <c r="D77" s="1085"/>
      <c r="E77" s="1085"/>
      <c r="F77" s="1085"/>
      <c r="G77" s="1085"/>
      <c r="H77" s="1085"/>
      <c r="I77" s="1085"/>
      <c r="J77" s="1085"/>
      <c r="K77" s="1085"/>
      <c r="L77" s="1085"/>
      <c r="M77" s="1085"/>
      <c r="N77" s="1085"/>
      <c r="O77" s="1085"/>
      <c r="P77" s="1085"/>
      <c r="Q77" s="1085"/>
      <c r="R77" s="1085"/>
      <c r="S77" s="1085"/>
      <c r="T77" s="1085"/>
      <c r="U77" s="1085"/>
      <c r="V77" s="1086"/>
      <c r="W77" s="551"/>
      <c r="X77" s="551"/>
      <c r="Y77" s="551"/>
      <c r="Z77" s="551"/>
      <c r="AA77" s="551"/>
      <c r="AB77" s="551"/>
      <c r="AC77" s="551"/>
    </row>
    <row r="78" spans="1:29" s="552" customFormat="1" ht="15" customHeight="1">
      <c r="A78" s="1080"/>
      <c r="B78" s="1087"/>
      <c r="C78" s="1088"/>
      <c r="D78" s="1088"/>
      <c r="E78" s="1088"/>
      <c r="F78" s="1088"/>
      <c r="G78" s="1088"/>
      <c r="H78" s="1088"/>
      <c r="I78" s="1088"/>
      <c r="J78" s="1088"/>
      <c r="K78" s="1088"/>
      <c r="L78" s="1088"/>
      <c r="M78" s="1088"/>
      <c r="N78" s="1088"/>
      <c r="O78" s="1088"/>
      <c r="P78" s="1088"/>
      <c r="Q78" s="1088"/>
      <c r="R78" s="1088"/>
      <c r="S78" s="1088"/>
      <c r="T78" s="1088"/>
      <c r="U78" s="1088"/>
      <c r="V78" s="1089"/>
      <c r="W78" s="551"/>
      <c r="X78" s="551"/>
      <c r="Y78" s="551"/>
      <c r="Z78" s="551"/>
      <c r="AA78" s="551"/>
      <c r="AB78" s="551"/>
      <c r="AC78" s="551"/>
    </row>
    <row r="79" spans="1:29" ht="15" customHeight="1">
      <c r="A79" s="1090" t="s">
        <v>789</v>
      </c>
      <c r="B79" s="1091"/>
      <c r="C79" s="1091"/>
      <c r="D79" s="1091"/>
      <c r="E79" s="1091"/>
      <c r="F79" s="1091"/>
      <c r="G79" s="1091"/>
      <c r="H79" s="1091"/>
      <c r="I79" s="1091"/>
      <c r="J79" s="1091"/>
      <c r="K79" s="1091"/>
      <c r="L79" s="1091"/>
      <c r="M79" s="1091"/>
      <c r="N79" s="1091"/>
      <c r="O79" s="1091"/>
      <c r="P79" s="1091"/>
      <c r="Q79" s="1091"/>
      <c r="R79" s="1091"/>
      <c r="S79" s="1091"/>
      <c r="T79" s="1091"/>
      <c r="U79" s="1091"/>
      <c r="V79" s="1092"/>
    </row>
    <row r="80" spans="1:29" ht="15" customHeight="1">
      <c r="A80" s="1093"/>
      <c r="B80" s="1094"/>
      <c r="C80" s="1094"/>
      <c r="D80" s="1094"/>
      <c r="E80" s="1094"/>
      <c r="F80" s="1094"/>
      <c r="G80" s="1094"/>
      <c r="H80" s="1094"/>
      <c r="I80" s="1094"/>
      <c r="J80" s="1094"/>
      <c r="K80" s="1094"/>
      <c r="L80" s="1094"/>
      <c r="M80" s="1094"/>
      <c r="N80" s="1094"/>
      <c r="O80" s="1094"/>
      <c r="P80" s="1094"/>
      <c r="Q80" s="1094"/>
      <c r="R80" s="1094"/>
      <c r="S80" s="1094"/>
      <c r="T80" s="1094"/>
      <c r="U80" s="1094"/>
      <c r="V80" s="1095"/>
    </row>
    <row r="81" spans="1:22" ht="20" customHeight="1">
      <c r="A81" s="1096" t="s">
        <v>162</v>
      </c>
      <c r="B81" s="1092"/>
      <c r="C81" s="1097">
        <v>1</v>
      </c>
      <c r="D81" s="1098"/>
      <c r="E81" s="1096" t="s">
        <v>163</v>
      </c>
      <c r="F81" s="1101"/>
      <c r="G81" s="1101"/>
      <c r="H81" s="1101"/>
      <c r="I81" s="1102"/>
      <c r="J81" s="1106"/>
      <c r="K81" s="1107"/>
      <c r="L81" s="1107"/>
      <c r="M81" s="1107"/>
      <c r="N81" s="1107"/>
      <c r="O81" s="1107"/>
      <c r="P81" s="1107"/>
      <c r="Q81" s="1107"/>
      <c r="R81" s="1107"/>
      <c r="S81" s="1107"/>
      <c r="T81" s="1107"/>
      <c r="U81" s="1107"/>
      <c r="V81" s="1108"/>
    </row>
    <row r="82" spans="1:22" ht="20" customHeight="1">
      <c r="A82" s="1093"/>
      <c r="B82" s="1095"/>
      <c r="C82" s="1099"/>
      <c r="D82" s="1100"/>
      <c r="E82" s="1103"/>
      <c r="F82" s="1104"/>
      <c r="G82" s="1104"/>
      <c r="H82" s="1104"/>
      <c r="I82" s="1105"/>
      <c r="J82" s="1109"/>
      <c r="K82" s="1110"/>
      <c r="L82" s="1110"/>
      <c r="M82" s="1110"/>
      <c r="N82" s="1110"/>
      <c r="O82" s="1110"/>
      <c r="P82" s="1110"/>
      <c r="Q82" s="1110"/>
      <c r="R82" s="1110"/>
      <c r="S82" s="1110"/>
      <c r="T82" s="1110"/>
      <c r="U82" s="1110"/>
      <c r="V82" s="1111"/>
    </row>
  </sheetData>
  <sheetProtection algorithmName="SHA-512" hashValue="smPpNWu2THawQkREbCBFGX3nHzMjtsBJao18XCm2B4dki3VxOOBnrl15b6bJFC4q94uAeHOC7M96n33JiZyb+g==" saltValue="AReDN6Ob77wn3pZK+7e0/Q==" spinCount="100000" sheet="1" objects="1" scenarios="1" selectLockedCells="1" selectUnlockedCells="1"/>
  <mergeCells count="21">
    <mergeCell ref="A16:E26"/>
    <mergeCell ref="A27:E27"/>
    <mergeCell ref="A28:V29"/>
    <mergeCell ref="F16:V27"/>
    <mergeCell ref="A2:V3"/>
    <mergeCell ref="A4:E14"/>
    <mergeCell ref="A15:E15"/>
    <mergeCell ref="F4:V15"/>
    <mergeCell ref="A30:V30"/>
    <mergeCell ref="B31:V32"/>
    <mergeCell ref="A33:A51"/>
    <mergeCell ref="B33:V51"/>
    <mergeCell ref="A52:A61"/>
    <mergeCell ref="B52:V61"/>
    <mergeCell ref="A62:A78"/>
    <mergeCell ref="B62:V78"/>
    <mergeCell ref="A79:V80"/>
    <mergeCell ref="A81:B82"/>
    <mergeCell ref="C81:D82"/>
    <mergeCell ref="E81:I82"/>
    <mergeCell ref="J81:V82"/>
  </mergeCells>
  <phoneticPr fontId="2"/>
  <dataValidations count="2">
    <dataValidation allowBlank="1" showInputMessage="1" showErrorMessage="1" prompt="助成金で製作した試作品は助成事業完了後５年間保存する義務がありますので、ご注意ください。" sqref="C81:D82" xr:uid="{2233CF4E-D62A-4545-9D95-EF874FC5AC07}"/>
    <dataValidation allowBlank="1" showInputMessage="1" showErrorMessage="1" prompt="数量が１の場合、複数製作の理由は記入不要です。" sqref="J81:V82" xr:uid="{158940A0-04A5-433B-92F6-EF0362C8EF0E}"/>
  </dataValidations>
  <printOptions horizontalCentered="1" verticalCentered="1"/>
  <pageMargins left="0.23622047244094491" right="0.23622047244094491" top="0.74803149606299213" bottom="0.74803149606299213" header="0.31496062992125984" footer="0.31496062992125984"/>
  <pageSetup paperSize="8" scale="77"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R28"/>
  <sheetViews>
    <sheetView showGridLines="0" view="pageBreakPreview" zoomScale="85" zoomScaleNormal="100" zoomScaleSheetLayoutView="85" workbookViewId="0">
      <selection activeCell="C21" sqref="C21:J23"/>
    </sheetView>
  </sheetViews>
  <sheetFormatPr defaultRowHeight="13"/>
  <cols>
    <col min="1" max="2" width="5.75" style="21" customWidth="1"/>
    <col min="3" max="18" width="9.08203125" style="21" customWidth="1"/>
    <col min="19" max="16384" width="8.6640625" style="21"/>
  </cols>
  <sheetData>
    <row r="1" spans="1:18" ht="20" customHeight="1">
      <c r="A1" s="1207" t="s">
        <v>355</v>
      </c>
      <c r="B1" s="1208"/>
      <c r="C1" s="1208"/>
      <c r="D1" s="1208"/>
      <c r="E1" s="1208"/>
      <c r="F1" s="1208"/>
      <c r="G1" s="1208"/>
      <c r="H1" s="1208"/>
      <c r="I1" s="1208"/>
      <c r="J1" s="1208"/>
      <c r="K1" s="1208"/>
      <c r="L1" s="1208"/>
      <c r="M1" s="1208"/>
      <c r="N1" s="1208"/>
      <c r="O1" s="1208"/>
      <c r="P1" s="1208"/>
      <c r="Q1" s="1208"/>
      <c r="R1" s="1208"/>
    </row>
    <row r="2" spans="1:18" ht="311.5" customHeight="1">
      <c r="A2" s="1209" t="s">
        <v>168</v>
      </c>
      <c r="B2" s="1210"/>
      <c r="C2" s="1211" t="s">
        <v>744</v>
      </c>
      <c r="D2" s="1212"/>
      <c r="E2" s="1212"/>
      <c r="F2" s="1212"/>
      <c r="G2" s="1212"/>
      <c r="H2" s="1212"/>
      <c r="I2" s="1212"/>
      <c r="J2" s="1212"/>
      <c r="K2" s="1212"/>
      <c r="L2" s="1212"/>
      <c r="M2" s="1212"/>
      <c r="N2" s="1212"/>
      <c r="O2" s="1212"/>
      <c r="P2" s="1212"/>
      <c r="Q2" s="1212"/>
      <c r="R2" s="1213"/>
    </row>
    <row r="3" spans="1:18">
      <c r="A3" s="1214"/>
      <c r="B3" s="1214"/>
      <c r="C3" s="1214"/>
      <c r="D3" s="1214"/>
      <c r="E3" s="1214"/>
      <c r="F3" s="1214"/>
      <c r="G3" s="1214"/>
      <c r="H3" s="1214"/>
      <c r="I3" s="1214"/>
      <c r="J3" s="1214"/>
      <c r="K3" s="1214"/>
      <c r="L3" s="1214"/>
      <c r="M3" s="1214"/>
      <c r="N3" s="1214"/>
      <c r="O3" s="1214"/>
      <c r="P3" s="1214"/>
      <c r="Q3" s="1214"/>
      <c r="R3" s="1214"/>
    </row>
    <row r="4" spans="1:18" ht="50" customHeight="1">
      <c r="A4" s="1215"/>
      <c r="B4" s="1216"/>
      <c r="C4" s="1217" t="str">
        <f>IF('2-1.実施計画'!H6="製品（ハードウェア、ソフトウェア）の開発・改良","達成目標"&amp;CHAR(10)&amp;"（数値目標は「性能」欄に記入）","記載不要")</f>
        <v>達成目標
（数値目標は「性能」欄に記入）</v>
      </c>
      <c r="D4" s="1218"/>
      <c r="E4" s="1218"/>
      <c r="F4" s="1218"/>
      <c r="G4" s="1218"/>
      <c r="H4" s="1218"/>
      <c r="I4" s="1218"/>
      <c r="J4" s="1216"/>
      <c r="K4" s="1219" t="str">
        <f>IF('2-1.実施計画'!H6="製品（ハードウェア、ソフトウェア）の開発・改良","達成の確認方法"&amp;CHAR(10)&amp;"（達成を確認するための試験・評価方法を規定し、"&amp;CHAR(10)&amp;"その内容を記入）","記載不要")</f>
        <v>達成の確認方法
（達成を確認するための試験・評価方法を規定し、
その内容を記入）</v>
      </c>
      <c r="L4" s="1218"/>
      <c r="M4" s="1218"/>
      <c r="N4" s="1218"/>
      <c r="O4" s="1218"/>
      <c r="P4" s="1218"/>
      <c r="Q4" s="1218"/>
      <c r="R4" s="1216"/>
    </row>
    <row r="5" spans="1:18" ht="30" customHeight="1">
      <c r="A5" s="1151" t="str">
        <f>IF('2-1.実施計画'!H6="製品（ハードウェア、ソフトウェア）の開発・改良","目標"&amp;CHAR(10)&amp;"１","記載不要")</f>
        <v>目標
１</v>
      </c>
      <c r="B5" s="1154" t="s">
        <v>293</v>
      </c>
      <c r="C5" s="1189" t="s">
        <v>1060</v>
      </c>
      <c r="D5" s="1190"/>
      <c r="E5" s="1190"/>
      <c r="F5" s="1190"/>
      <c r="G5" s="1190"/>
      <c r="H5" s="1190"/>
      <c r="I5" s="1190"/>
      <c r="J5" s="1191"/>
      <c r="K5" s="1198" t="s">
        <v>1059</v>
      </c>
      <c r="L5" s="1199"/>
      <c r="M5" s="1199"/>
      <c r="N5" s="1199"/>
      <c r="O5" s="1199"/>
      <c r="P5" s="1199"/>
      <c r="Q5" s="1199"/>
      <c r="R5" s="1200"/>
    </row>
    <row r="6" spans="1:18" ht="30" customHeight="1">
      <c r="A6" s="1152"/>
      <c r="B6" s="1155"/>
      <c r="C6" s="1192"/>
      <c r="D6" s="1193"/>
      <c r="E6" s="1193"/>
      <c r="F6" s="1193"/>
      <c r="G6" s="1193"/>
      <c r="H6" s="1193"/>
      <c r="I6" s="1193"/>
      <c r="J6" s="1194"/>
      <c r="K6" s="1201"/>
      <c r="L6" s="1202"/>
      <c r="M6" s="1202"/>
      <c r="N6" s="1202"/>
      <c r="O6" s="1202"/>
      <c r="P6" s="1202"/>
      <c r="Q6" s="1202"/>
      <c r="R6" s="1203"/>
    </row>
    <row r="7" spans="1:18" ht="30" customHeight="1">
      <c r="A7" s="1152"/>
      <c r="B7" s="1156"/>
      <c r="C7" s="1195"/>
      <c r="D7" s="1196"/>
      <c r="E7" s="1196"/>
      <c r="F7" s="1196"/>
      <c r="G7" s="1196"/>
      <c r="H7" s="1196"/>
      <c r="I7" s="1196"/>
      <c r="J7" s="1197"/>
      <c r="K7" s="1204"/>
      <c r="L7" s="1205"/>
      <c r="M7" s="1205"/>
      <c r="N7" s="1205"/>
      <c r="O7" s="1205"/>
      <c r="P7" s="1205"/>
      <c r="Q7" s="1205"/>
      <c r="R7" s="1206"/>
    </row>
    <row r="8" spans="1:18" ht="30" customHeight="1">
      <c r="A8" s="1152"/>
      <c r="B8" s="1154" t="s">
        <v>294</v>
      </c>
      <c r="C8" s="1189" t="s">
        <v>1061</v>
      </c>
      <c r="D8" s="1190"/>
      <c r="E8" s="1190"/>
      <c r="F8" s="1190"/>
      <c r="G8" s="1190"/>
      <c r="H8" s="1190"/>
      <c r="I8" s="1190"/>
      <c r="J8" s="1191"/>
      <c r="K8" s="1198" t="s">
        <v>1064</v>
      </c>
      <c r="L8" s="1199"/>
      <c r="M8" s="1199"/>
      <c r="N8" s="1199"/>
      <c r="O8" s="1199"/>
      <c r="P8" s="1199"/>
      <c r="Q8" s="1199"/>
      <c r="R8" s="1200"/>
    </row>
    <row r="9" spans="1:18" ht="30" customHeight="1">
      <c r="A9" s="1152"/>
      <c r="B9" s="1155"/>
      <c r="C9" s="1192"/>
      <c r="D9" s="1193"/>
      <c r="E9" s="1193"/>
      <c r="F9" s="1193"/>
      <c r="G9" s="1193"/>
      <c r="H9" s="1193"/>
      <c r="I9" s="1193"/>
      <c r="J9" s="1194"/>
      <c r="K9" s="1201"/>
      <c r="L9" s="1202"/>
      <c r="M9" s="1202"/>
      <c r="N9" s="1202"/>
      <c r="O9" s="1202"/>
      <c r="P9" s="1202"/>
      <c r="Q9" s="1202"/>
      <c r="R9" s="1203"/>
    </row>
    <row r="10" spans="1:18" ht="30" customHeight="1">
      <c r="A10" s="1153"/>
      <c r="B10" s="1156"/>
      <c r="C10" s="1195"/>
      <c r="D10" s="1196"/>
      <c r="E10" s="1196"/>
      <c r="F10" s="1196"/>
      <c r="G10" s="1196"/>
      <c r="H10" s="1196"/>
      <c r="I10" s="1196"/>
      <c r="J10" s="1197"/>
      <c r="K10" s="1204"/>
      <c r="L10" s="1205"/>
      <c r="M10" s="1205"/>
      <c r="N10" s="1205"/>
      <c r="O10" s="1205"/>
      <c r="P10" s="1205"/>
      <c r="Q10" s="1205"/>
      <c r="R10" s="1206"/>
    </row>
    <row r="11" spans="1:18" ht="30" customHeight="1">
      <c r="A11" s="1138" t="s">
        <v>177</v>
      </c>
      <c r="B11" s="1139"/>
      <c r="C11" s="1142" t="s">
        <v>169</v>
      </c>
      <c r="D11" s="1143"/>
      <c r="E11" s="1144"/>
      <c r="F11" s="578" t="s">
        <v>791</v>
      </c>
      <c r="G11" s="1177" t="s">
        <v>170</v>
      </c>
      <c r="H11" s="1178"/>
      <c r="I11" s="1179"/>
      <c r="J11" s="578" t="s">
        <v>791</v>
      </c>
      <c r="K11" s="1142" t="s">
        <v>171</v>
      </c>
      <c r="L11" s="1143"/>
      <c r="M11" s="1144"/>
      <c r="N11" s="129"/>
      <c r="O11" s="1145" t="s">
        <v>172</v>
      </c>
      <c r="P11" s="1146"/>
      <c r="Q11" s="1147"/>
      <c r="R11" s="129"/>
    </row>
    <row r="12" spans="1:18" ht="30" customHeight="1">
      <c r="A12" s="1175"/>
      <c r="B12" s="1176"/>
      <c r="C12" s="1180" t="s">
        <v>173</v>
      </c>
      <c r="D12" s="1181"/>
      <c r="E12" s="1182"/>
      <c r="F12" s="579" t="s">
        <v>791</v>
      </c>
      <c r="G12" s="1183" t="s">
        <v>174</v>
      </c>
      <c r="H12" s="1184"/>
      <c r="I12" s="1185"/>
      <c r="J12" s="130"/>
      <c r="K12" s="1180" t="s">
        <v>175</v>
      </c>
      <c r="L12" s="1181"/>
      <c r="M12" s="1182"/>
      <c r="N12" s="130"/>
      <c r="O12" s="1186" t="s">
        <v>176</v>
      </c>
      <c r="P12" s="1187"/>
      <c r="Q12" s="1188"/>
      <c r="R12" s="130"/>
    </row>
    <row r="13" spans="1:18" ht="30" customHeight="1">
      <c r="A13" s="1151" t="str">
        <f>IF('2-1.実施計画'!H6="製品（ハードウェア、ソフトウェア）の開発・改良","目標"&amp;CHAR(10)&amp;"２","記載不要")</f>
        <v>目標
２</v>
      </c>
      <c r="B13" s="1154" t="s">
        <v>293</v>
      </c>
      <c r="C13" s="1157"/>
      <c r="D13" s="1158"/>
      <c r="E13" s="1158"/>
      <c r="F13" s="1158"/>
      <c r="G13" s="1158"/>
      <c r="H13" s="1158"/>
      <c r="I13" s="1158"/>
      <c r="J13" s="1159"/>
      <c r="K13" s="1166"/>
      <c r="L13" s="1167"/>
      <c r="M13" s="1167"/>
      <c r="N13" s="1167"/>
      <c r="O13" s="1167"/>
      <c r="P13" s="1167"/>
      <c r="Q13" s="1167"/>
      <c r="R13" s="1168"/>
    </row>
    <row r="14" spans="1:18" ht="30" customHeight="1">
      <c r="A14" s="1152"/>
      <c r="B14" s="1155"/>
      <c r="C14" s="1160"/>
      <c r="D14" s="1161"/>
      <c r="E14" s="1161"/>
      <c r="F14" s="1161"/>
      <c r="G14" s="1161"/>
      <c r="H14" s="1161"/>
      <c r="I14" s="1161"/>
      <c r="J14" s="1162"/>
      <c r="K14" s="1169"/>
      <c r="L14" s="1170"/>
      <c r="M14" s="1170"/>
      <c r="N14" s="1170"/>
      <c r="O14" s="1170"/>
      <c r="P14" s="1170"/>
      <c r="Q14" s="1170"/>
      <c r="R14" s="1171"/>
    </row>
    <row r="15" spans="1:18" ht="30" customHeight="1">
      <c r="A15" s="1152"/>
      <c r="B15" s="1156"/>
      <c r="C15" s="1163"/>
      <c r="D15" s="1164"/>
      <c r="E15" s="1164"/>
      <c r="F15" s="1164"/>
      <c r="G15" s="1164"/>
      <c r="H15" s="1164"/>
      <c r="I15" s="1164"/>
      <c r="J15" s="1165"/>
      <c r="K15" s="1172"/>
      <c r="L15" s="1173"/>
      <c r="M15" s="1173"/>
      <c r="N15" s="1173"/>
      <c r="O15" s="1173"/>
      <c r="P15" s="1173"/>
      <c r="Q15" s="1173"/>
      <c r="R15" s="1174"/>
    </row>
    <row r="16" spans="1:18" ht="30" customHeight="1">
      <c r="A16" s="1152"/>
      <c r="B16" s="1154" t="s">
        <v>294</v>
      </c>
      <c r="C16" s="1157"/>
      <c r="D16" s="1158"/>
      <c r="E16" s="1158"/>
      <c r="F16" s="1158"/>
      <c r="G16" s="1158"/>
      <c r="H16" s="1158"/>
      <c r="I16" s="1158"/>
      <c r="J16" s="1159"/>
      <c r="K16" s="1166"/>
      <c r="L16" s="1167"/>
      <c r="M16" s="1167"/>
      <c r="N16" s="1167"/>
      <c r="O16" s="1167"/>
      <c r="P16" s="1167"/>
      <c r="Q16" s="1167"/>
      <c r="R16" s="1168"/>
    </row>
    <row r="17" spans="1:18" ht="30" customHeight="1">
      <c r="A17" s="1152"/>
      <c r="B17" s="1155"/>
      <c r="C17" s="1160"/>
      <c r="D17" s="1161"/>
      <c r="E17" s="1161"/>
      <c r="F17" s="1161"/>
      <c r="G17" s="1161"/>
      <c r="H17" s="1161"/>
      <c r="I17" s="1161"/>
      <c r="J17" s="1162"/>
      <c r="K17" s="1169"/>
      <c r="L17" s="1170"/>
      <c r="M17" s="1170"/>
      <c r="N17" s="1170"/>
      <c r="O17" s="1170"/>
      <c r="P17" s="1170"/>
      <c r="Q17" s="1170"/>
      <c r="R17" s="1171"/>
    </row>
    <row r="18" spans="1:18" ht="30" customHeight="1">
      <c r="A18" s="1153"/>
      <c r="B18" s="1156"/>
      <c r="C18" s="1163"/>
      <c r="D18" s="1164"/>
      <c r="E18" s="1164"/>
      <c r="F18" s="1164"/>
      <c r="G18" s="1164"/>
      <c r="H18" s="1164"/>
      <c r="I18" s="1164"/>
      <c r="J18" s="1165"/>
      <c r="K18" s="1172"/>
      <c r="L18" s="1173"/>
      <c r="M18" s="1173"/>
      <c r="N18" s="1173"/>
      <c r="O18" s="1173"/>
      <c r="P18" s="1173"/>
      <c r="Q18" s="1173"/>
      <c r="R18" s="1174"/>
    </row>
    <row r="19" spans="1:18" ht="30" customHeight="1">
      <c r="A19" s="1138" t="s">
        <v>177</v>
      </c>
      <c r="B19" s="1139"/>
      <c r="C19" s="1142" t="s">
        <v>169</v>
      </c>
      <c r="D19" s="1143"/>
      <c r="E19" s="1144"/>
      <c r="F19" s="129" t="s">
        <v>178</v>
      </c>
      <c r="G19" s="1145" t="s">
        <v>170</v>
      </c>
      <c r="H19" s="1146"/>
      <c r="I19" s="1147"/>
      <c r="J19" s="129"/>
      <c r="K19" s="1142" t="s">
        <v>171</v>
      </c>
      <c r="L19" s="1143"/>
      <c r="M19" s="1144"/>
      <c r="N19" s="129"/>
      <c r="O19" s="1145" t="s">
        <v>172</v>
      </c>
      <c r="P19" s="1146"/>
      <c r="Q19" s="1147"/>
      <c r="R19" s="129"/>
    </row>
    <row r="20" spans="1:18" ht="30" customHeight="1">
      <c r="A20" s="1140"/>
      <c r="B20" s="1141"/>
      <c r="C20" s="1145" t="s">
        <v>173</v>
      </c>
      <c r="D20" s="1146"/>
      <c r="E20" s="1147"/>
      <c r="F20" s="129"/>
      <c r="G20" s="1145" t="s">
        <v>174</v>
      </c>
      <c r="H20" s="1146"/>
      <c r="I20" s="1147"/>
      <c r="J20" s="129"/>
      <c r="K20" s="1145" t="s">
        <v>175</v>
      </c>
      <c r="L20" s="1146"/>
      <c r="M20" s="1147"/>
      <c r="N20" s="129"/>
      <c r="O20" s="1148" t="s">
        <v>176</v>
      </c>
      <c r="P20" s="1149"/>
      <c r="Q20" s="1150"/>
      <c r="R20" s="129"/>
    </row>
    <row r="21" spans="1:18" ht="30" customHeight="1">
      <c r="A21" s="1151" t="str">
        <f>IF('2-1.実施計画'!H6="製品（ハードウェア、ソフトウェア）の開発・改良","目標"&amp;CHAR(10)&amp;"３","記載不要")</f>
        <v>目標
３</v>
      </c>
      <c r="B21" s="1154" t="s">
        <v>293</v>
      </c>
      <c r="C21" s="1157"/>
      <c r="D21" s="1158"/>
      <c r="E21" s="1158"/>
      <c r="F21" s="1158"/>
      <c r="G21" s="1158"/>
      <c r="H21" s="1158"/>
      <c r="I21" s="1158"/>
      <c r="J21" s="1159"/>
      <c r="K21" s="1166"/>
      <c r="L21" s="1167"/>
      <c r="M21" s="1167"/>
      <c r="N21" s="1167"/>
      <c r="O21" s="1167"/>
      <c r="P21" s="1167"/>
      <c r="Q21" s="1167"/>
      <c r="R21" s="1168"/>
    </row>
    <row r="22" spans="1:18" ht="30" customHeight="1">
      <c r="A22" s="1152"/>
      <c r="B22" s="1155"/>
      <c r="C22" s="1160"/>
      <c r="D22" s="1161"/>
      <c r="E22" s="1161"/>
      <c r="F22" s="1161"/>
      <c r="G22" s="1161"/>
      <c r="H22" s="1161"/>
      <c r="I22" s="1161"/>
      <c r="J22" s="1162"/>
      <c r="K22" s="1169"/>
      <c r="L22" s="1170"/>
      <c r="M22" s="1170"/>
      <c r="N22" s="1170"/>
      <c r="O22" s="1170"/>
      <c r="P22" s="1170"/>
      <c r="Q22" s="1170"/>
      <c r="R22" s="1171"/>
    </row>
    <row r="23" spans="1:18" ht="30" customHeight="1">
      <c r="A23" s="1152"/>
      <c r="B23" s="1156"/>
      <c r="C23" s="1163"/>
      <c r="D23" s="1164"/>
      <c r="E23" s="1164"/>
      <c r="F23" s="1164"/>
      <c r="G23" s="1164"/>
      <c r="H23" s="1164"/>
      <c r="I23" s="1164"/>
      <c r="J23" s="1165"/>
      <c r="K23" s="1172"/>
      <c r="L23" s="1173"/>
      <c r="M23" s="1173"/>
      <c r="N23" s="1173"/>
      <c r="O23" s="1173"/>
      <c r="P23" s="1173"/>
      <c r="Q23" s="1173"/>
      <c r="R23" s="1174"/>
    </row>
    <row r="24" spans="1:18" ht="30" customHeight="1">
      <c r="A24" s="1152"/>
      <c r="B24" s="1154" t="s">
        <v>294</v>
      </c>
      <c r="C24" s="1157"/>
      <c r="D24" s="1158"/>
      <c r="E24" s="1158"/>
      <c r="F24" s="1158"/>
      <c r="G24" s="1158"/>
      <c r="H24" s="1158"/>
      <c r="I24" s="1158"/>
      <c r="J24" s="1159"/>
      <c r="K24" s="1166"/>
      <c r="L24" s="1167"/>
      <c r="M24" s="1167"/>
      <c r="N24" s="1167"/>
      <c r="O24" s="1167"/>
      <c r="P24" s="1167"/>
      <c r="Q24" s="1167"/>
      <c r="R24" s="1168"/>
    </row>
    <row r="25" spans="1:18" ht="30" customHeight="1">
      <c r="A25" s="1152"/>
      <c r="B25" s="1155"/>
      <c r="C25" s="1160"/>
      <c r="D25" s="1161"/>
      <c r="E25" s="1161"/>
      <c r="F25" s="1161"/>
      <c r="G25" s="1161"/>
      <c r="H25" s="1161"/>
      <c r="I25" s="1161"/>
      <c r="J25" s="1162"/>
      <c r="K25" s="1169"/>
      <c r="L25" s="1170"/>
      <c r="M25" s="1170"/>
      <c r="N25" s="1170"/>
      <c r="O25" s="1170"/>
      <c r="P25" s="1170"/>
      <c r="Q25" s="1170"/>
      <c r="R25" s="1171"/>
    </row>
    <row r="26" spans="1:18" ht="30" customHeight="1">
      <c r="A26" s="1153"/>
      <c r="B26" s="1156"/>
      <c r="C26" s="1163"/>
      <c r="D26" s="1164"/>
      <c r="E26" s="1164"/>
      <c r="F26" s="1164"/>
      <c r="G26" s="1164"/>
      <c r="H26" s="1164"/>
      <c r="I26" s="1164"/>
      <c r="J26" s="1165"/>
      <c r="K26" s="1172"/>
      <c r="L26" s="1173"/>
      <c r="M26" s="1173"/>
      <c r="N26" s="1173"/>
      <c r="O26" s="1173"/>
      <c r="P26" s="1173"/>
      <c r="Q26" s="1173"/>
      <c r="R26" s="1174"/>
    </row>
    <row r="27" spans="1:18" ht="30" customHeight="1">
      <c r="A27" s="1138" t="s">
        <v>177</v>
      </c>
      <c r="B27" s="1139"/>
      <c r="C27" s="1142" t="s">
        <v>169</v>
      </c>
      <c r="D27" s="1143"/>
      <c r="E27" s="1144"/>
      <c r="F27" s="129"/>
      <c r="G27" s="1145" t="s">
        <v>170</v>
      </c>
      <c r="H27" s="1146"/>
      <c r="I27" s="1147"/>
      <c r="J27" s="129"/>
      <c r="K27" s="1142" t="s">
        <v>171</v>
      </c>
      <c r="L27" s="1143"/>
      <c r="M27" s="1144"/>
      <c r="N27" s="129"/>
      <c r="O27" s="1145" t="s">
        <v>172</v>
      </c>
      <c r="P27" s="1146"/>
      <c r="Q27" s="1147"/>
      <c r="R27" s="129"/>
    </row>
    <row r="28" spans="1:18" ht="30" customHeight="1">
      <c r="A28" s="1140"/>
      <c r="B28" s="1141"/>
      <c r="C28" s="1145" t="s">
        <v>173</v>
      </c>
      <c r="D28" s="1146"/>
      <c r="E28" s="1147"/>
      <c r="F28" s="129"/>
      <c r="G28" s="1145" t="s">
        <v>174</v>
      </c>
      <c r="H28" s="1146"/>
      <c r="I28" s="1147"/>
      <c r="J28" s="129"/>
      <c r="K28" s="1145" t="s">
        <v>175</v>
      </c>
      <c r="L28" s="1146"/>
      <c r="M28" s="1147"/>
      <c r="N28" s="129" t="s">
        <v>178</v>
      </c>
      <c r="O28" s="1148" t="s">
        <v>176</v>
      </c>
      <c r="P28" s="1149"/>
      <c r="Q28" s="1150"/>
      <c r="R28" s="129"/>
    </row>
  </sheetData>
  <sheetProtection algorithmName="SHA-512" hashValue="2xIlsTj1lgbwegq0tZ/MES8Kf1TqQXztI7BhgqIQHWpyFEuaebkfUSQgHcXq1PpUFpxIRAlwU7uwogHtZDsJxQ==" saltValue="0DqbT5dBhv89fExAyL9viA==" spinCount="100000" sheet="1" objects="1" scenarios="1" selectLockedCells="1" selectUnlockedCells="1"/>
  <mergeCells count="55">
    <mergeCell ref="A1:R1"/>
    <mergeCell ref="A2:B2"/>
    <mergeCell ref="C2:R2"/>
    <mergeCell ref="A3:R3"/>
    <mergeCell ref="A4:B4"/>
    <mergeCell ref="C4:J4"/>
    <mergeCell ref="K4:R4"/>
    <mergeCell ref="A5:A10"/>
    <mergeCell ref="B5:B7"/>
    <mergeCell ref="C5:J7"/>
    <mergeCell ref="K5:R7"/>
    <mergeCell ref="B8:B10"/>
    <mergeCell ref="C8:J10"/>
    <mergeCell ref="K8:R10"/>
    <mergeCell ref="A11:B12"/>
    <mergeCell ref="C11:E11"/>
    <mergeCell ref="G11:I11"/>
    <mergeCell ref="K11:M11"/>
    <mergeCell ref="O11:Q11"/>
    <mergeCell ref="C12:E12"/>
    <mergeCell ref="G12:I12"/>
    <mergeCell ref="K12:M12"/>
    <mergeCell ref="O12:Q12"/>
    <mergeCell ref="A13:A18"/>
    <mergeCell ref="B13:B15"/>
    <mergeCell ref="C13:J15"/>
    <mergeCell ref="K13:R15"/>
    <mergeCell ref="B16:B18"/>
    <mergeCell ref="C16:J18"/>
    <mergeCell ref="K16:R18"/>
    <mergeCell ref="A19:B20"/>
    <mergeCell ref="C19:E19"/>
    <mergeCell ref="G19:I19"/>
    <mergeCell ref="K19:M19"/>
    <mergeCell ref="O19:Q19"/>
    <mergeCell ref="C20:E20"/>
    <mergeCell ref="G20:I20"/>
    <mergeCell ref="K20:M20"/>
    <mergeCell ref="O20:Q20"/>
    <mergeCell ref="A21:A26"/>
    <mergeCell ref="B21:B23"/>
    <mergeCell ref="C21:J23"/>
    <mergeCell ref="K21:R23"/>
    <mergeCell ref="B24:B26"/>
    <mergeCell ref="C24:J26"/>
    <mergeCell ref="K24:R26"/>
    <mergeCell ref="A27:B28"/>
    <mergeCell ref="C27:E27"/>
    <mergeCell ref="G27:I27"/>
    <mergeCell ref="K27:M27"/>
    <mergeCell ref="O27:Q27"/>
    <mergeCell ref="C28:E28"/>
    <mergeCell ref="G28:I28"/>
    <mergeCell ref="K28:M28"/>
    <mergeCell ref="O28:Q28"/>
  </mergeCells>
  <phoneticPr fontId="2"/>
  <conditionalFormatting sqref="C4:R4 A5:A10 A13:A18 A21:A26">
    <cfRule type="containsText" dxfId="51" priority="3" operator="containsText" text="記載不要">
      <formula>NOT(ISERROR(SEARCH("記載不要",A4)))</formula>
    </cfRule>
  </conditionalFormatting>
  <conditionalFormatting sqref="C5:R10 C13:R18 C21:R26">
    <cfRule type="expression" dxfId="50" priority="1">
      <formula>$C$4="記載不要"</formula>
    </cfRule>
  </conditionalFormatting>
  <dataValidations count="2">
    <dataValidation allowBlank="1" showErrorMessage="1" prompt="製品の新規性・優秀性を構成する機能について、主観的な表現を避けて記入してください。" sqref="C5:J7" xr:uid="{00000000-0002-0000-0700-000000000000}"/>
    <dataValidation type="list" allowBlank="1" showInputMessage="1" showErrorMessage="1" sqref="N27:N28 R27:R28 N11:N12 R11:R12 F19:F20 J19:J20 N19:N20 R19:R20 F27:F28 J27:J28 F11:F12 J11:J12" xr:uid="{00000000-0002-0000-0700-000001000000}">
      <formula1>"　,○"</formula1>
    </dataValidation>
  </dataValidations>
  <printOptions horizontalCentered="1" verticalCentered="1"/>
  <pageMargins left="0.23622047244094491" right="0.23622047244094491" top="0.74803149606299213" bottom="0.74803149606299213" header="0.31496062992125984" footer="0.31496062992125984"/>
  <pageSetup paperSize="8" scale="84"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Y22"/>
  <sheetViews>
    <sheetView showGridLines="0" view="pageBreakPreview" zoomScale="80" zoomScaleNormal="100" zoomScaleSheetLayoutView="80" workbookViewId="0">
      <selection activeCell="BK20" sqref="A1:XFD1048576"/>
    </sheetView>
  </sheetViews>
  <sheetFormatPr defaultRowHeight="18"/>
  <cols>
    <col min="1" max="1" width="5.5" style="39" customWidth="1"/>
    <col min="2" max="2" width="4.25" style="39" customWidth="1"/>
    <col min="3" max="22" width="5.58203125" style="39" customWidth="1"/>
    <col min="23" max="16384" width="8.6640625" style="39"/>
  </cols>
  <sheetData>
    <row r="1" spans="1:25" ht="25" customHeight="1">
      <c r="A1" s="1237" t="s">
        <v>382</v>
      </c>
      <c r="B1" s="745"/>
      <c r="C1" s="745"/>
      <c r="D1" s="745"/>
      <c r="E1" s="745"/>
      <c r="F1" s="745"/>
      <c r="G1" s="745"/>
      <c r="H1" s="745"/>
      <c r="I1" s="745"/>
      <c r="J1" s="745"/>
      <c r="K1" s="745"/>
      <c r="L1" s="745"/>
      <c r="M1" s="745"/>
      <c r="N1" s="745"/>
      <c r="O1" s="745"/>
      <c r="P1" s="745"/>
      <c r="Q1" s="745"/>
      <c r="R1" s="745"/>
      <c r="S1" s="745"/>
      <c r="T1" s="745"/>
      <c r="U1" s="745"/>
      <c r="V1" s="745"/>
      <c r="W1" s="40"/>
      <c r="X1" s="40"/>
      <c r="Y1" s="40"/>
    </row>
    <row r="2" spans="1:25" ht="20" customHeight="1">
      <c r="A2" s="1238"/>
      <c r="B2" s="1239"/>
      <c r="C2" s="1242" t="str">
        <f>IF('2-1.実施計画'!H6="製品（ハードウェア、ソフトウェア）の開発・改良","技術的課題","記載不要")</f>
        <v>技術的課題</v>
      </c>
      <c r="D2" s="1242"/>
      <c r="E2" s="1242"/>
      <c r="F2" s="1242"/>
      <c r="G2" s="1242"/>
      <c r="H2" s="1242"/>
      <c r="I2" s="1242"/>
      <c r="J2" s="1242"/>
      <c r="K2" s="1242"/>
      <c r="L2" s="1239"/>
      <c r="M2" s="1244" t="str">
        <f>IF('2-1.実施計画'!H6="製品（ハードウェア、ソフトウェア）の開発・改良","解決方法","記載不要")</f>
        <v>解決方法</v>
      </c>
      <c r="N2" s="1244"/>
      <c r="O2" s="1244"/>
      <c r="P2" s="1244"/>
      <c r="Q2" s="1244"/>
      <c r="R2" s="1244"/>
      <c r="S2" s="1244"/>
      <c r="T2" s="1244"/>
      <c r="U2" s="1244"/>
      <c r="V2" s="1244"/>
      <c r="W2" s="40"/>
      <c r="X2" s="40"/>
      <c r="Y2" s="40"/>
    </row>
    <row r="3" spans="1:25" ht="20" customHeight="1">
      <c r="A3" s="1240"/>
      <c r="B3" s="1241"/>
      <c r="C3" s="1243"/>
      <c r="D3" s="1243"/>
      <c r="E3" s="1243"/>
      <c r="F3" s="1243"/>
      <c r="G3" s="1243"/>
      <c r="H3" s="1243"/>
      <c r="I3" s="1243"/>
      <c r="J3" s="1243"/>
      <c r="K3" s="1243"/>
      <c r="L3" s="1241"/>
      <c r="M3" s="1244"/>
      <c r="N3" s="1244"/>
      <c r="O3" s="1244"/>
      <c r="P3" s="1244"/>
      <c r="Q3" s="1244"/>
      <c r="R3" s="1244"/>
      <c r="S3" s="1244"/>
      <c r="T3" s="1244"/>
      <c r="U3" s="1244"/>
      <c r="V3" s="1244"/>
      <c r="W3" s="40"/>
      <c r="X3" s="40"/>
      <c r="Y3" s="40"/>
    </row>
    <row r="4" spans="1:25" ht="30" customHeight="1">
      <c r="A4" s="1222" t="str">
        <f>IF('2-1.実施計画'!H6="製品（ハードウェア、ソフトウェア）の開発・改良","目標"&amp;CHAR(10)&amp;"１","記載不要")</f>
        <v>目標
１</v>
      </c>
      <c r="B4" s="1225" t="s">
        <v>293</v>
      </c>
      <c r="C4" s="1228"/>
      <c r="D4" s="1229"/>
      <c r="E4" s="1229"/>
      <c r="F4" s="1229"/>
      <c r="G4" s="1229"/>
      <c r="H4" s="1229"/>
      <c r="I4" s="1229"/>
      <c r="J4" s="1229"/>
      <c r="K4" s="1229"/>
      <c r="L4" s="1230"/>
      <c r="M4" s="1228"/>
      <c r="N4" s="1229"/>
      <c r="O4" s="1229"/>
      <c r="P4" s="1229"/>
      <c r="Q4" s="1229"/>
      <c r="R4" s="1229"/>
      <c r="S4" s="1229"/>
      <c r="T4" s="1229"/>
      <c r="U4" s="1229"/>
      <c r="V4" s="1230"/>
      <c r="W4" s="40"/>
      <c r="X4" s="40"/>
      <c r="Y4" s="40"/>
    </row>
    <row r="5" spans="1:25" ht="30" customHeight="1">
      <c r="A5" s="1223"/>
      <c r="B5" s="1226"/>
      <c r="C5" s="1231"/>
      <c r="D5" s="1245"/>
      <c r="E5" s="1245"/>
      <c r="F5" s="1245"/>
      <c r="G5" s="1245"/>
      <c r="H5" s="1245"/>
      <c r="I5" s="1245"/>
      <c r="J5" s="1245"/>
      <c r="K5" s="1245"/>
      <c r="L5" s="1233"/>
      <c r="M5" s="1231"/>
      <c r="N5" s="1245"/>
      <c r="O5" s="1245"/>
      <c r="P5" s="1245"/>
      <c r="Q5" s="1245"/>
      <c r="R5" s="1245"/>
      <c r="S5" s="1245"/>
      <c r="T5" s="1245"/>
      <c r="U5" s="1245"/>
      <c r="V5" s="1233"/>
      <c r="W5" s="40"/>
      <c r="X5" s="40"/>
      <c r="Y5" s="40"/>
    </row>
    <row r="6" spans="1:25" ht="30" customHeight="1">
      <c r="A6" s="1223"/>
      <c r="B6" s="1227"/>
      <c r="C6" s="1234"/>
      <c r="D6" s="1235"/>
      <c r="E6" s="1235"/>
      <c r="F6" s="1235"/>
      <c r="G6" s="1235"/>
      <c r="H6" s="1235"/>
      <c r="I6" s="1235"/>
      <c r="J6" s="1235"/>
      <c r="K6" s="1235"/>
      <c r="L6" s="1236"/>
      <c r="M6" s="1234"/>
      <c r="N6" s="1235"/>
      <c r="O6" s="1235"/>
      <c r="P6" s="1235"/>
      <c r="Q6" s="1235"/>
      <c r="R6" s="1235"/>
      <c r="S6" s="1235"/>
      <c r="T6" s="1235"/>
      <c r="U6" s="1235"/>
      <c r="V6" s="1236"/>
      <c r="W6" s="40"/>
      <c r="X6" s="40"/>
      <c r="Y6" s="40"/>
    </row>
    <row r="7" spans="1:25" ht="30" customHeight="1">
      <c r="A7" s="1223"/>
      <c r="B7" s="1225" t="s">
        <v>294</v>
      </c>
      <c r="C7" s="1228"/>
      <c r="D7" s="1229"/>
      <c r="E7" s="1229"/>
      <c r="F7" s="1229"/>
      <c r="G7" s="1229"/>
      <c r="H7" s="1229"/>
      <c r="I7" s="1229"/>
      <c r="J7" s="1229"/>
      <c r="K7" s="1229"/>
      <c r="L7" s="1230"/>
      <c r="M7" s="1228"/>
      <c r="N7" s="1229"/>
      <c r="O7" s="1229"/>
      <c r="P7" s="1229"/>
      <c r="Q7" s="1229"/>
      <c r="R7" s="1229"/>
      <c r="S7" s="1229"/>
      <c r="T7" s="1229"/>
      <c r="U7" s="1229"/>
      <c r="V7" s="1230"/>
      <c r="W7" s="40"/>
      <c r="X7" s="40"/>
      <c r="Y7" s="40"/>
    </row>
    <row r="8" spans="1:25" ht="30" customHeight="1">
      <c r="A8" s="1223"/>
      <c r="B8" s="1226"/>
      <c r="C8" s="1231"/>
      <c r="D8" s="1245"/>
      <c r="E8" s="1245"/>
      <c r="F8" s="1245"/>
      <c r="G8" s="1245"/>
      <c r="H8" s="1245"/>
      <c r="I8" s="1245"/>
      <c r="J8" s="1245"/>
      <c r="K8" s="1245"/>
      <c r="L8" s="1233"/>
      <c r="M8" s="1231"/>
      <c r="N8" s="1245"/>
      <c r="O8" s="1245"/>
      <c r="P8" s="1245"/>
      <c r="Q8" s="1245"/>
      <c r="R8" s="1245"/>
      <c r="S8" s="1245"/>
      <c r="T8" s="1245"/>
      <c r="U8" s="1245"/>
      <c r="V8" s="1233"/>
      <c r="W8" s="40"/>
      <c r="X8" s="40"/>
      <c r="Y8" s="40"/>
    </row>
    <row r="9" spans="1:25" ht="30" customHeight="1">
      <c r="A9" s="1224"/>
      <c r="B9" s="1227"/>
      <c r="C9" s="1234"/>
      <c r="D9" s="1235"/>
      <c r="E9" s="1235"/>
      <c r="F9" s="1235"/>
      <c r="G9" s="1235"/>
      <c r="H9" s="1235"/>
      <c r="I9" s="1235"/>
      <c r="J9" s="1235"/>
      <c r="K9" s="1235"/>
      <c r="L9" s="1236"/>
      <c r="M9" s="1234"/>
      <c r="N9" s="1235"/>
      <c r="O9" s="1235"/>
      <c r="P9" s="1235"/>
      <c r="Q9" s="1235"/>
      <c r="R9" s="1235"/>
      <c r="S9" s="1235"/>
      <c r="T9" s="1235"/>
      <c r="U9" s="1235"/>
      <c r="V9" s="1236"/>
      <c r="W9" s="40"/>
      <c r="X9" s="40"/>
      <c r="Y9" s="40"/>
    </row>
    <row r="10" spans="1:25" ht="30" customHeight="1">
      <c r="A10" s="1222" t="str">
        <f>IF('2-1.実施計画'!H6="製品（ハードウェア、ソフトウェア）の開発・改良","目標"&amp;CHAR(10)&amp;"２","記載不要")</f>
        <v>目標
２</v>
      </c>
      <c r="B10" s="1225" t="s">
        <v>293</v>
      </c>
      <c r="C10" s="1228"/>
      <c r="D10" s="1229"/>
      <c r="E10" s="1229"/>
      <c r="F10" s="1229"/>
      <c r="G10" s="1229"/>
      <c r="H10" s="1229"/>
      <c r="I10" s="1229"/>
      <c r="J10" s="1229"/>
      <c r="K10" s="1229"/>
      <c r="L10" s="1230"/>
      <c r="M10" s="1228"/>
      <c r="N10" s="1229"/>
      <c r="O10" s="1229"/>
      <c r="P10" s="1229"/>
      <c r="Q10" s="1229"/>
      <c r="R10" s="1229"/>
      <c r="S10" s="1229"/>
      <c r="T10" s="1229"/>
      <c r="U10" s="1229"/>
      <c r="V10" s="1230"/>
      <c r="W10" s="40"/>
      <c r="X10" s="40"/>
      <c r="Y10" s="40"/>
    </row>
    <row r="11" spans="1:25" ht="30" customHeight="1">
      <c r="A11" s="1223"/>
      <c r="B11" s="1226"/>
      <c r="C11" s="1231"/>
      <c r="D11" s="1232"/>
      <c r="E11" s="1232"/>
      <c r="F11" s="1232"/>
      <c r="G11" s="1232"/>
      <c r="H11" s="1232"/>
      <c r="I11" s="1232"/>
      <c r="J11" s="1232"/>
      <c r="K11" s="1232"/>
      <c r="L11" s="1233"/>
      <c r="M11" s="1231"/>
      <c r="N11" s="1232"/>
      <c r="O11" s="1232"/>
      <c r="P11" s="1232"/>
      <c r="Q11" s="1232"/>
      <c r="R11" s="1232"/>
      <c r="S11" s="1232"/>
      <c r="T11" s="1232"/>
      <c r="U11" s="1232"/>
      <c r="V11" s="1233"/>
      <c r="W11" s="40"/>
      <c r="X11" s="40"/>
      <c r="Y11" s="40"/>
    </row>
    <row r="12" spans="1:25" ht="30" customHeight="1">
      <c r="A12" s="1223"/>
      <c r="B12" s="1227"/>
      <c r="C12" s="1234"/>
      <c r="D12" s="1235"/>
      <c r="E12" s="1235"/>
      <c r="F12" s="1235"/>
      <c r="G12" s="1235"/>
      <c r="H12" s="1235"/>
      <c r="I12" s="1235"/>
      <c r="J12" s="1235"/>
      <c r="K12" s="1235"/>
      <c r="L12" s="1236"/>
      <c r="M12" s="1234"/>
      <c r="N12" s="1235"/>
      <c r="O12" s="1235"/>
      <c r="P12" s="1235"/>
      <c r="Q12" s="1235"/>
      <c r="R12" s="1235"/>
      <c r="S12" s="1235"/>
      <c r="T12" s="1235"/>
      <c r="U12" s="1235"/>
      <c r="V12" s="1236"/>
      <c r="W12" s="40"/>
      <c r="X12" s="40"/>
      <c r="Y12" s="40"/>
    </row>
    <row r="13" spans="1:25" ht="30" customHeight="1">
      <c r="A13" s="1223"/>
      <c r="B13" s="1225" t="s">
        <v>294</v>
      </c>
      <c r="C13" s="1228"/>
      <c r="D13" s="1229"/>
      <c r="E13" s="1229"/>
      <c r="F13" s="1229"/>
      <c r="G13" s="1229"/>
      <c r="H13" s="1229"/>
      <c r="I13" s="1229"/>
      <c r="J13" s="1229"/>
      <c r="K13" s="1229"/>
      <c r="L13" s="1230"/>
      <c r="M13" s="1228"/>
      <c r="N13" s="1229"/>
      <c r="O13" s="1229"/>
      <c r="P13" s="1229"/>
      <c r="Q13" s="1229"/>
      <c r="R13" s="1229"/>
      <c r="S13" s="1229"/>
      <c r="T13" s="1229"/>
      <c r="U13" s="1229"/>
      <c r="V13" s="1230"/>
      <c r="W13" s="40"/>
      <c r="X13" s="40"/>
      <c r="Y13" s="40"/>
    </row>
    <row r="14" spans="1:25" ht="30" customHeight="1">
      <c r="A14" s="1223"/>
      <c r="B14" s="1226"/>
      <c r="C14" s="1231"/>
      <c r="D14" s="1232"/>
      <c r="E14" s="1232"/>
      <c r="F14" s="1232"/>
      <c r="G14" s="1232"/>
      <c r="H14" s="1232"/>
      <c r="I14" s="1232"/>
      <c r="J14" s="1232"/>
      <c r="K14" s="1232"/>
      <c r="L14" s="1233"/>
      <c r="M14" s="1231"/>
      <c r="N14" s="1232"/>
      <c r="O14" s="1232"/>
      <c r="P14" s="1232"/>
      <c r="Q14" s="1232"/>
      <c r="R14" s="1232"/>
      <c r="S14" s="1232"/>
      <c r="T14" s="1232"/>
      <c r="U14" s="1232"/>
      <c r="V14" s="1233"/>
      <c r="W14" s="40"/>
      <c r="X14" s="40"/>
      <c r="Y14" s="40"/>
    </row>
    <row r="15" spans="1:25" ht="30" customHeight="1">
      <c r="A15" s="1224"/>
      <c r="B15" s="1227"/>
      <c r="C15" s="1234"/>
      <c r="D15" s="1235"/>
      <c r="E15" s="1235"/>
      <c r="F15" s="1235"/>
      <c r="G15" s="1235"/>
      <c r="H15" s="1235"/>
      <c r="I15" s="1235"/>
      <c r="J15" s="1235"/>
      <c r="K15" s="1235"/>
      <c r="L15" s="1236"/>
      <c r="M15" s="1234"/>
      <c r="N15" s="1235"/>
      <c r="O15" s="1235"/>
      <c r="P15" s="1235"/>
      <c r="Q15" s="1235"/>
      <c r="R15" s="1235"/>
      <c r="S15" s="1235"/>
      <c r="T15" s="1235"/>
      <c r="U15" s="1235"/>
      <c r="V15" s="1236"/>
      <c r="W15" s="40"/>
      <c r="X15" s="40"/>
      <c r="Y15" s="40"/>
    </row>
    <row r="16" spans="1:25" ht="30" customHeight="1">
      <c r="A16" s="1222" t="str">
        <f>IF('2-1.実施計画'!H6="製品（ハードウェア、ソフトウェア）の開発・改良","目標"&amp;CHAR(10)&amp;"３","記載不要")</f>
        <v>目標
３</v>
      </c>
      <c r="B16" s="1225" t="s">
        <v>293</v>
      </c>
      <c r="C16" s="1228"/>
      <c r="D16" s="1229"/>
      <c r="E16" s="1229"/>
      <c r="F16" s="1229"/>
      <c r="G16" s="1229"/>
      <c r="H16" s="1229"/>
      <c r="I16" s="1229"/>
      <c r="J16" s="1229"/>
      <c r="K16" s="1229"/>
      <c r="L16" s="1230"/>
      <c r="M16" s="1228"/>
      <c r="N16" s="1229"/>
      <c r="O16" s="1229"/>
      <c r="P16" s="1229"/>
      <c r="Q16" s="1229"/>
      <c r="R16" s="1229"/>
      <c r="S16" s="1229"/>
      <c r="T16" s="1229"/>
      <c r="U16" s="1229"/>
      <c r="V16" s="1230"/>
      <c r="W16" s="40"/>
      <c r="X16" s="40"/>
      <c r="Y16" s="40"/>
    </row>
    <row r="17" spans="1:25" ht="30" customHeight="1">
      <c r="A17" s="1223"/>
      <c r="B17" s="1226"/>
      <c r="C17" s="1231"/>
      <c r="D17" s="1232"/>
      <c r="E17" s="1232"/>
      <c r="F17" s="1232"/>
      <c r="G17" s="1232"/>
      <c r="H17" s="1232"/>
      <c r="I17" s="1232"/>
      <c r="J17" s="1232"/>
      <c r="K17" s="1232"/>
      <c r="L17" s="1233"/>
      <c r="M17" s="1231"/>
      <c r="N17" s="1232"/>
      <c r="O17" s="1232"/>
      <c r="P17" s="1232"/>
      <c r="Q17" s="1232"/>
      <c r="R17" s="1232"/>
      <c r="S17" s="1232"/>
      <c r="T17" s="1232"/>
      <c r="U17" s="1232"/>
      <c r="V17" s="1233"/>
      <c r="W17" s="40"/>
      <c r="X17" s="40"/>
      <c r="Y17" s="40"/>
    </row>
    <row r="18" spans="1:25" ht="30" customHeight="1">
      <c r="A18" s="1223"/>
      <c r="B18" s="1227"/>
      <c r="C18" s="1234"/>
      <c r="D18" s="1235"/>
      <c r="E18" s="1235"/>
      <c r="F18" s="1235"/>
      <c r="G18" s="1235"/>
      <c r="H18" s="1235"/>
      <c r="I18" s="1235"/>
      <c r="J18" s="1235"/>
      <c r="K18" s="1235"/>
      <c r="L18" s="1236"/>
      <c r="M18" s="1234"/>
      <c r="N18" s="1235"/>
      <c r="O18" s="1235"/>
      <c r="P18" s="1235"/>
      <c r="Q18" s="1235"/>
      <c r="R18" s="1235"/>
      <c r="S18" s="1235"/>
      <c r="T18" s="1235"/>
      <c r="U18" s="1235"/>
      <c r="V18" s="1236"/>
      <c r="W18" s="40"/>
      <c r="X18" s="40"/>
      <c r="Y18" s="40"/>
    </row>
    <row r="19" spans="1:25" ht="30" customHeight="1">
      <c r="A19" s="1223"/>
      <c r="B19" s="1225" t="s">
        <v>294</v>
      </c>
      <c r="C19" s="1228"/>
      <c r="D19" s="1229"/>
      <c r="E19" s="1229"/>
      <c r="F19" s="1229"/>
      <c r="G19" s="1229"/>
      <c r="H19" s="1229"/>
      <c r="I19" s="1229"/>
      <c r="J19" s="1229"/>
      <c r="K19" s="1229"/>
      <c r="L19" s="1230"/>
      <c r="M19" s="1228"/>
      <c r="N19" s="1229"/>
      <c r="O19" s="1229"/>
      <c r="P19" s="1229"/>
      <c r="Q19" s="1229"/>
      <c r="R19" s="1229"/>
      <c r="S19" s="1229"/>
      <c r="T19" s="1229"/>
      <c r="U19" s="1229"/>
      <c r="V19" s="1230"/>
      <c r="W19" s="40"/>
      <c r="X19" s="40"/>
      <c r="Y19" s="40"/>
    </row>
    <row r="20" spans="1:25" ht="30" customHeight="1">
      <c r="A20" s="1223"/>
      <c r="B20" s="1226"/>
      <c r="C20" s="1231"/>
      <c r="D20" s="1232"/>
      <c r="E20" s="1232"/>
      <c r="F20" s="1232"/>
      <c r="G20" s="1232"/>
      <c r="H20" s="1232"/>
      <c r="I20" s="1232"/>
      <c r="J20" s="1232"/>
      <c r="K20" s="1232"/>
      <c r="L20" s="1233"/>
      <c r="M20" s="1231"/>
      <c r="N20" s="1232"/>
      <c r="O20" s="1232"/>
      <c r="P20" s="1232"/>
      <c r="Q20" s="1232"/>
      <c r="R20" s="1232"/>
      <c r="S20" s="1232"/>
      <c r="T20" s="1232"/>
      <c r="U20" s="1232"/>
      <c r="V20" s="1233"/>
      <c r="W20" s="40"/>
      <c r="X20" s="40"/>
      <c r="Y20" s="40"/>
    </row>
    <row r="21" spans="1:25" ht="30" customHeight="1">
      <c r="A21" s="1224"/>
      <c r="B21" s="1227"/>
      <c r="C21" s="1234"/>
      <c r="D21" s="1235"/>
      <c r="E21" s="1235"/>
      <c r="F21" s="1235"/>
      <c r="G21" s="1235"/>
      <c r="H21" s="1235"/>
      <c r="I21" s="1235"/>
      <c r="J21" s="1235"/>
      <c r="K21" s="1235"/>
      <c r="L21" s="1236"/>
      <c r="M21" s="1234"/>
      <c r="N21" s="1235"/>
      <c r="O21" s="1235"/>
      <c r="P21" s="1235"/>
      <c r="Q21" s="1235"/>
      <c r="R21" s="1235"/>
      <c r="S21" s="1235"/>
      <c r="T21" s="1235"/>
      <c r="U21" s="1235"/>
      <c r="V21" s="1236"/>
      <c r="W21" s="40"/>
      <c r="X21" s="40"/>
      <c r="Y21" s="40"/>
    </row>
    <row r="22" spans="1:25">
      <c r="A22" s="1220"/>
      <c r="B22" s="1221"/>
      <c r="C22" s="1221"/>
      <c r="D22" s="1221"/>
      <c r="E22" s="1221"/>
      <c r="F22" s="1221"/>
      <c r="G22" s="1221"/>
      <c r="H22" s="1221"/>
      <c r="I22" s="1221"/>
      <c r="J22" s="1221"/>
      <c r="K22" s="1221"/>
      <c r="L22" s="1221"/>
      <c r="M22" s="1221"/>
      <c r="N22" s="1221"/>
      <c r="O22" s="1221"/>
      <c r="P22" s="1221"/>
      <c r="Q22" s="1221"/>
      <c r="R22" s="1221"/>
      <c r="S22" s="1221"/>
      <c r="T22" s="1221"/>
      <c r="U22" s="1221"/>
      <c r="V22" s="1221"/>
      <c r="W22" s="40"/>
      <c r="X22" s="40"/>
      <c r="Y22" s="40"/>
    </row>
  </sheetData>
  <sheetProtection algorithmName="SHA-512" hashValue="IZK8zNdwOUvERuBnUcbkU3VXXhVFzlPAEbHMNOB+SUtrLllU9aGvF1KD5eHoyXxYniaTwKogM7jMOEBnV0aVeg==" saltValue="rgL/e1WALfwkhMOpoCk9bQ==" spinCount="100000" sheet="1" objects="1" scenarios="1" selectLockedCells="1" selectUnlockedCells="1"/>
  <mergeCells count="26">
    <mergeCell ref="A1:V1"/>
    <mergeCell ref="A2:B3"/>
    <mergeCell ref="C2:L3"/>
    <mergeCell ref="M2:V3"/>
    <mergeCell ref="A4:A9"/>
    <mergeCell ref="B4:B6"/>
    <mergeCell ref="C4:L6"/>
    <mergeCell ref="M4:V6"/>
    <mergeCell ref="B7:B9"/>
    <mergeCell ref="C7:L9"/>
    <mergeCell ref="M7:V9"/>
    <mergeCell ref="A10:A15"/>
    <mergeCell ref="B10:B12"/>
    <mergeCell ref="C10:L12"/>
    <mergeCell ref="M10:V12"/>
    <mergeCell ref="B13:B15"/>
    <mergeCell ref="C13:L15"/>
    <mergeCell ref="M13:V15"/>
    <mergeCell ref="A22:V22"/>
    <mergeCell ref="A16:A21"/>
    <mergeCell ref="B16:B18"/>
    <mergeCell ref="C16:L18"/>
    <mergeCell ref="M16:V18"/>
    <mergeCell ref="B19:B21"/>
    <mergeCell ref="C19:L21"/>
    <mergeCell ref="M19:V21"/>
  </mergeCells>
  <phoneticPr fontId="2"/>
  <conditionalFormatting sqref="C2:V3 A4:A21">
    <cfRule type="containsText" dxfId="49" priority="2" operator="containsText" text="記載不要">
      <formula>NOT(ISERROR(SEARCH("記載不要",A2)))</formula>
    </cfRule>
  </conditionalFormatting>
  <conditionalFormatting sqref="C4:V21">
    <cfRule type="expression" dxfId="48" priority="1">
      <formula>$C$2="記載不要"</formula>
    </cfRule>
  </conditionalFormatting>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43</vt:i4>
      </vt:variant>
    </vt:vector>
  </HeadingPairs>
  <TitlesOfParts>
    <vt:vector size="82" baseType="lpstr">
      <vt:lpstr>表紙</vt:lpstr>
      <vt:lpstr>1-1.申請者概要</vt:lpstr>
      <vt:lpstr>1-2.助成金利用状況</vt:lpstr>
      <vt:lpstr>1-3.現在利用中の助成金</vt:lpstr>
      <vt:lpstr>1-4.役員・株主</vt:lpstr>
      <vt:lpstr>2-1.実施計画</vt:lpstr>
      <vt:lpstr>2-2.開発・改良内容</vt:lpstr>
      <vt:lpstr>2-3.達成目標（新規性・優秀性）</vt:lpstr>
      <vt:lpstr>2-4.技術的課題と解決方法（製品）</vt:lpstr>
      <vt:lpstr>2-5.ステップアップ目標（新規性・優秀性）</vt:lpstr>
      <vt:lpstr>2-6.事業化に向けた課題と解決方法 (サービス)</vt:lpstr>
      <vt:lpstr>2-7.開発体制</vt:lpstr>
      <vt:lpstr>2-8.市場性</vt:lpstr>
      <vt:lpstr>2-9.フロー・スケジュール</vt:lpstr>
      <vt:lpstr>2-10.産業財産権の確認</vt:lpstr>
      <vt:lpstr>2-11.安全性確保への取り組み</vt:lpstr>
      <vt:lpstr>3.資金計画</vt:lpstr>
      <vt:lpstr>3-(1).原材料・副資材費</vt:lpstr>
      <vt:lpstr>3-(2).機械装置・工具器具備品費</vt:lpstr>
      <vt:lpstr>3-(2)-2機械装置・工具器具購入計画</vt:lpstr>
      <vt:lpstr>3-(3).委託・外注費</vt:lpstr>
      <vt:lpstr>3-(3)-2.委託・外注計画書</vt:lpstr>
      <vt:lpstr>3-(4).産業財産権出願・導入費</vt:lpstr>
      <vt:lpstr>3-(４)-2.産業財産権出願・導入計画書</vt:lpstr>
      <vt:lpstr>3-(5).専門家指導費</vt:lpstr>
      <vt:lpstr>3-(5)-2.専門家指導の計画</vt:lpstr>
      <vt:lpstr>3-(6).直接人件費</vt:lpstr>
      <vt:lpstr>3-(7).規格認証・登録費</vt:lpstr>
      <vt:lpstr>3-(7)-2.規格認証・登録計画書</vt:lpstr>
      <vt:lpstr>3-(8).展示会等参加費</vt:lpstr>
      <vt:lpstr>3-(9).広告宣伝費</vt:lpstr>
      <vt:lpstr>3-(10).機械装置・工具器具備品費</vt:lpstr>
      <vt:lpstr>3-(10)-2.機械装置・工具器具備品購入計画 </vt:lpstr>
      <vt:lpstr>3-(11).店舗新装・改装工事費</vt:lpstr>
      <vt:lpstr>3-(11)-2.店舗新装・改装工事計画書</vt:lpstr>
      <vt:lpstr>3-(12).店舗賃借料</vt:lpstr>
      <vt:lpstr>3-(13).委託・外注費</vt:lpstr>
      <vt:lpstr>3-(13)-2.委託・外注計画書</vt:lpstr>
      <vt:lpstr>3-(14).その他</vt:lpstr>
      <vt:lpstr>'1-1.申請者概要'!Print_Area</vt:lpstr>
      <vt:lpstr>'1-2.助成金利用状況'!Print_Area</vt:lpstr>
      <vt:lpstr>'1-3.現在利用中の助成金'!Print_Area</vt:lpstr>
      <vt:lpstr>'1-4.役員・株主'!Print_Area</vt:lpstr>
      <vt:lpstr>'2-1.実施計画'!Print_Area</vt:lpstr>
      <vt:lpstr>'2-10.産業財産権の確認'!Print_Area</vt:lpstr>
      <vt:lpstr>'2-11.安全性確保への取り組み'!Print_Area</vt:lpstr>
      <vt:lpstr>'2-2.開発・改良内容'!Print_Area</vt:lpstr>
      <vt:lpstr>'2-3.達成目標（新規性・優秀性）'!Print_Area</vt:lpstr>
      <vt:lpstr>'2-4.技術的課題と解決方法（製品）'!Print_Area</vt:lpstr>
      <vt:lpstr>'2-5.ステップアップ目標（新規性・優秀性）'!Print_Area</vt:lpstr>
      <vt:lpstr>'2-6.事業化に向けた課題と解決方法 (サービス)'!Print_Area</vt:lpstr>
      <vt:lpstr>'2-7.開発体制'!Print_Area</vt:lpstr>
      <vt:lpstr>'2-8.市場性'!Print_Area</vt:lpstr>
      <vt:lpstr>'2-9.フロー・スケジュール'!Print_Area</vt:lpstr>
      <vt:lpstr>'3-(1).原材料・副資材費'!Print_Area</vt:lpstr>
      <vt:lpstr>'3-(10).機械装置・工具器具備品費'!Print_Area</vt:lpstr>
      <vt:lpstr>'3-(10)-2.機械装置・工具器具備品購入計画 '!Print_Area</vt:lpstr>
      <vt:lpstr>'3-(11).店舗新装・改装工事費'!Print_Area</vt:lpstr>
      <vt:lpstr>'3-(11)-2.店舗新装・改装工事計画書'!Print_Area</vt:lpstr>
      <vt:lpstr>'3-(12).店舗賃借料'!Print_Area</vt:lpstr>
      <vt:lpstr>'3-(13).委託・外注費'!Print_Area</vt:lpstr>
      <vt:lpstr>'3-(13)-2.委託・外注計画書'!Print_Area</vt:lpstr>
      <vt:lpstr>'3-(14).その他'!Print_Area</vt:lpstr>
      <vt:lpstr>'3-(2).機械装置・工具器具備品費'!Print_Area</vt:lpstr>
      <vt:lpstr>'3-(2)-2機械装置・工具器具購入計画'!Print_Area</vt:lpstr>
      <vt:lpstr>'3-(3).委託・外注費'!Print_Area</vt:lpstr>
      <vt:lpstr>'3-(3)-2.委託・外注計画書'!Print_Area</vt:lpstr>
      <vt:lpstr>'3-(4).産業財産権出願・導入費'!Print_Area</vt:lpstr>
      <vt:lpstr>'3-(４)-2.産業財産権出願・導入計画書'!Print_Area</vt:lpstr>
      <vt:lpstr>'3-(5).専門家指導費'!Print_Area</vt:lpstr>
      <vt:lpstr>'3-(5)-2.専門家指導の計画'!Print_Area</vt:lpstr>
      <vt:lpstr>'3-(6).直接人件費'!Print_Area</vt:lpstr>
      <vt:lpstr>'3-(7).規格認証・登録費'!Print_Area</vt:lpstr>
      <vt:lpstr>'3-(7)-2.規格認証・登録計画書'!Print_Area</vt:lpstr>
      <vt:lpstr>'3-(8).展示会等参加費'!Print_Area</vt:lpstr>
      <vt:lpstr>'3-(9).広告宣伝費'!Print_Area</vt:lpstr>
      <vt:lpstr>'3.資金計画'!Print_Area</vt:lpstr>
      <vt:lpstr>表紙!Print_Area</vt:lpstr>
      <vt:lpstr>'1-1.申請者概要'!サービス業</vt:lpstr>
      <vt:lpstr>'1-1.申請者概要'!卸売業</vt:lpstr>
      <vt:lpstr>'1-1.申請者概要'!小売業</vt:lpstr>
      <vt:lpstr>'1-1.申請者概要'!製造業その他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2023-10-31T05:16:16Z</dcterms:created>
  <dcterms:modified xsi:type="dcterms:W3CDTF">2025-05-23T13:11:37Z</dcterms:modified>
</cp:coreProperties>
</file>