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4.xml" ContentType="application/vnd.openxmlformats-officedocument.spreadsheetml.table+xml"/>
  <Override PartName="/xl/drawings/drawing15.xml" ContentType="application/vnd.openxmlformats-officedocument.drawing+xml"/>
  <Override PartName="/xl/tables/table5.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tables/table6.xml" ContentType="application/vnd.openxmlformats-officedocument.spreadsheetml.table+xml"/>
  <Override PartName="/xl/drawings/drawing18.xml" ContentType="application/vnd.openxmlformats-officedocument.drawing+xml"/>
  <Override PartName="/xl/drawings/drawing19.xml" ContentType="application/vnd.openxmlformats-officedocument.drawing+xml"/>
  <Override PartName="/xl/tables/table7.xml" ContentType="application/vnd.openxmlformats-officedocument.spreadsheetml.table+xml"/>
  <Override PartName="/xl/drawings/drawing20.xml" ContentType="application/vnd.openxmlformats-officedocument.drawing+xml"/>
  <Override PartName="/xl/tables/table8.xml" ContentType="application/vnd.openxmlformats-officedocument.spreadsheetml.table+xml"/>
  <Override PartName="/xl/drawings/drawing21.xml" ContentType="application/vnd.openxmlformats-officedocument.drawing+xml"/>
  <Override PartName="/xl/tables/table9.xml" ContentType="application/vnd.openxmlformats-officedocument.spreadsheetml.table+xml"/>
  <Override PartName="/xl/drawings/drawing22.xml" ContentType="application/vnd.openxmlformats-officedocument.drawing+xml"/>
  <Override PartName="/xl/tables/table10.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8800" windowHeight="12370"/>
  </bookViews>
  <sheets>
    <sheet name="表紙" sheetId="135" r:id="rId1"/>
    <sheet name="1-1申請者概要" sheetId="83" r:id="rId2"/>
    <sheet name="1-2助成金利用状況" sheetId="84" r:id="rId3"/>
    <sheet name="1-3役員・株主" sheetId="82" r:id="rId4"/>
    <sheet name="2-1申請概要①" sheetId="91" r:id="rId5"/>
    <sheet name="2-2申請概要②" sheetId="125" r:id="rId6"/>
    <sheet name="2-3市場性" sheetId="144" r:id="rId7"/>
    <sheet name="2-4達成目標" sheetId="141" r:id="rId8"/>
    <sheet name="2-5課題・解決方法" sheetId="142" r:id="rId9"/>
    <sheet name="2-6実施体制" sheetId="102" r:id="rId10"/>
    <sheet name="2-7スケジュール" sheetId="136" r:id="rId11"/>
    <sheet name="2-8産業財産権等" sheetId="145" r:id="rId12"/>
    <sheet name="3資金計画" sheetId="137" r:id="rId13"/>
    <sheet name="3-1【開・改】原材料・副資材費" sheetId="87" r:id="rId14"/>
    <sheet name="3-2【開・改】機械装置・工具器具費" sheetId="25" r:id="rId15"/>
    <sheet name="3-3【開・改】機械装置・工具器具費_購入計画書" sheetId="66" r:id="rId16"/>
    <sheet name="3-4【開・改】委託費" sheetId="88" r:id="rId17"/>
    <sheet name="3-5【開・改】委託費_計画書" sheetId="67" r:id="rId18"/>
    <sheet name="3-6【開・改】産業財産権出願・導入費" sheetId="46" r:id="rId19"/>
    <sheet name="3-7【開・改】直接人件費" sheetId="146" r:id="rId20"/>
    <sheet name="3-8【普及促進】原材料・副資材費（先導的ユーザー）" sheetId="120" r:id="rId21"/>
    <sheet name="3-9【普及促進】機械装置・工具器具費（先導的ユーザー）" sheetId="121" r:id="rId22"/>
    <sheet name="3-10【普及促進】委託費（先導的ユーザー）" sheetId="123" r:id="rId23"/>
    <sheet name="3-11【普及促進】委託費_計画書（先導的ユーザー）" sheetId="124" r:id="rId24"/>
    <sheet name="3-12【普及促進】直接人件費（先導的ユーザー）" sheetId="147" r:id="rId25"/>
    <sheet name="3-13【普及促進】展示会出展費・広告費" sheetId="140" r:id="rId26"/>
  </sheets>
  <definedNames>
    <definedName name="__xlchart.v1.0" localSheetId="6" hidden="1">#REF!</definedName>
    <definedName name="__xlchart.v1.0" localSheetId="7" hidden="1">#REF!</definedName>
    <definedName name="__xlchart.v1.0" localSheetId="24" hidden="1">#REF!</definedName>
    <definedName name="__xlchart.v1.0" localSheetId="19" hidden="1">#REF!</definedName>
    <definedName name="__xlchart.v1.0" hidden="1">#REF!</definedName>
    <definedName name="__xlchart.v1.1" localSheetId="6" hidden="1">#REF!</definedName>
    <definedName name="__xlchart.v1.1" localSheetId="7" hidden="1">#REF!</definedName>
    <definedName name="__xlchart.v1.1" localSheetId="24" hidden="1">#REF!</definedName>
    <definedName name="__xlchart.v1.1" localSheetId="19" hidden="1">#REF!</definedName>
    <definedName name="__xlchart.v1.1" hidden="1">#REF!</definedName>
    <definedName name="__xlchart.v1.2" localSheetId="6" hidden="1">#REF!</definedName>
    <definedName name="__xlchart.v1.2" localSheetId="7" hidden="1">#REF!</definedName>
    <definedName name="__xlchart.v1.2" localSheetId="24" hidden="1">#REF!</definedName>
    <definedName name="__xlchart.v1.2" localSheetId="19" hidden="1">#REF!</definedName>
    <definedName name="__xlchart.v1.2" hidden="1">#REF!</definedName>
    <definedName name="__xlchart.v1.3" localSheetId="6" hidden="1">#REF!</definedName>
    <definedName name="__xlchart.v1.3" localSheetId="7" hidden="1">#REF!</definedName>
    <definedName name="__xlchart.v1.3" localSheetId="24" hidden="1">#REF!</definedName>
    <definedName name="__xlchart.v1.3" localSheetId="19" hidden="1">#REF!</definedName>
    <definedName name="__xlchart.v1.3" hidden="1">#REF!</definedName>
    <definedName name="__xlchart.v1.4" localSheetId="6" hidden="1">#REF!</definedName>
    <definedName name="__xlchart.v1.4" localSheetId="7" hidden="1">#REF!</definedName>
    <definedName name="__xlchart.v1.4" localSheetId="24" hidden="1">#REF!</definedName>
    <definedName name="__xlchart.v1.4" localSheetId="19" hidden="1">#REF!</definedName>
    <definedName name="__xlchart.v1.4" hidden="1">#REF!</definedName>
    <definedName name="__xlchart.v1.5" localSheetId="6" hidden="1">#REF!</definedName>
    <definedName name="__xlchart.v1.5" localSheetId="7" hidden="1">#REF!</definedName>
    <definedName name="__xlchart.v1.5" localSheetId="24" hidden="1">#REF!</definedName>
    <definedName name="__xlchart.v1.5" localSheetId="19" hidden="1">#REF!</definedName>
    <definedName name="__xlchart.v1.5" hidden="1">#REF!</definedName>
    <definedName name="__xlchart.v1.6" localSheetId="6" hidden="1">#REF!</definedName>
    <definedName name="__xlchart.v1.6" localSheetId="7" hidden="1">#REF!</definedName>
    <definedName name="__xlchart.v1.6" localSheetId="24" hidden="1">#REF!</definedName>
    <definedName name="__xlchart.v1.6" localSheetId="19" hidden="1">#REF!</definedName>
    <definedName name="__xlchart.v1.6" hidden="1">#REF!</definedName>
    <definedName name="__xlchart.v1.7" localSheetId="6" hidden="1">#REF!</definedName>
    <definedName name="__xlchart.v1.7" localSheetId="7" hidden="1">#REF!</definedName>
    <definedName name="__xlchart.v1.7" localSheetId="24" hidden="1">#REF!</definedName>
    <definedName name="__xlchart.v1.7" localSheetId="19" hidden="1">#REF!</definedName>
    <definedName name="__xlchart.v1.7" hidden="1">#REF!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9">#REF!</definedName>
    <definedName name="_9．資金支出明細" localSheetId="13">'3-1【開・改】原材料・副資材費'!$A$2:$I$24</definedName>
    <definedName name="_9．資金支出明細" localSheetId="22">'3-10【普及促進】委託費（先導的ユーザー）'!$A$5:$G$17</definedName>
    <definedName name="_9．資金支出明細" localSheetId="23">#REF!</definedName>
    <definedName name="_9．資金支出明細" localSheetId="24">#REF!</definedName>
    <definedName name="_9．資金支出明細" localSheetId="14">'3-2【開・改】機械装置・工具器具費'!$A$2:$J$24</definedName>
    <definedName name="_9．資金支出明細" localSheetId="16">'3-4【開・改】委託費'!$A$6:$G$24</definedName>
    <definedName name="_9．資金支出明細" localSheetId="18">'3-6【開・改】産業財産権出願・導入費'!#REF!</definedName>
    <definedName name="_9．資金支出明細" localSheetId="20">'3-8【普及促進】原材料・副資材費（先導的ユーザー）'!$A$2:$I$27</definedName>
    <definedName name="_9．資金支出明細" localSheetId="21">'3-9【普及促進】機械装置・工具器具費（先導的ユーザー）'!$A$2:$J$25</definedName>
    <definedName name="_9．資金支出明細">#REF!</definedName>
    <definedName name="_ftn1" localSheetId="3">'1-3役員・株主'!$A$19</definedName>
    <definedName name="_ftnref1" localSheetId="3">'1-3役員・株主'!$E$4</definedName>
    <definedName name="_xlnm.Print_Area" localSheetId="1">'1-1申請者概要'!$A$1:$S$34</definedName>
    <definedName name="_xlnm.Print_Area" localSheetId="2">'1-2助成金利用状況'!$A$1:$G$35</definedName>
    <definedName name="_xlnm.Print_Area" localSheetId="3">'1-3役員・株主'!$A$1:$G$29</definedName>
    <definedName name="_xlnm.Print_Area" localSheetId="4">'2-1申請概要①'!$A$1:$S$38</definedName>
    <definedName name="_xlnm.Print_Area" localSheetId="5">'2-2申請概要②'!$A$1:$T$59</definedName>
    <definedName name="_xlnm.Print_Area" localSheetId="6">'2-3市場性'!$A$1:$T$60</definedName>
    <definedName name="_xlnm.Print_Area" localSheetId="7">'2-4達成目標'!$A$1:$R$28</definedName>
    <definedName name="_xlnm.Print_Area" localSheetId="8">'2-5課題・解決方法'!$A$1:$V$22</definedName>
    <definedName name="_xlnm.Print_Area" localSheetId="9">'2-6実施体制'!$A$1:$S$57</definedName>
    <definedName name="_xlnm.Print_Area" localSheetId="10">'2-7スケジュール'!$A$1:$X$57</definedName>
    <definedName name="_xlnm.Print_Area" localSheetId="11">'2-8産業財産権等'!$A$1:$R$24</definedName>
    <definedName name="_xlnm.Print_Area" localSheetId="13">'3-1【開・改】原材料・副資材費'!$A$1:$J$24</definedName>
    <definedName name="_xlnm.Print_Area" localSheetId="22">'3-10【普及促進】委託費（先導的ユーザー）'!$A$1:$H$25</definedName>
    <definedName name="_xlnm.Print_Area" localSheetId="23">'3-11【普及促進】委託費_計画書（先導的ユーザー）'!$A$1:$AI$31</definedName>
    <definedName name="_xlnm.Print_Area" localSheetId="24">'3-12【普及促進】直接人件費（先導的ユーザー）'!$A$1:$L$33</definedName>
    <definedName name="_xlnm.Print_Area" localSheetId="25">'3-13【普及促進】展示会出展費・広告費'!$A$1:$K$36</definedName>
    <definedName name="_xlnm.Print_Area" localSheetId="14">'3-2【開・改】機械装置・工具器具費'!$A$1:$K$24</definedName>
    <definedName name="_xlnm.Print_Area" localSheetId="15">'3-3【開・改】機械装置・工具器具費_購入計画書'!$A$1:$AS$39</definedName>
    <definedName name="_xlnm.Print_Area" localSheetId="16">'3-4【開・改】委託費'!$A$1:$H$24</definedName>
    <definedName name="_xlnm.Print_Area" localSheetId="17">'3-5【開・改】委託費_計画書'!$A$1:$AI$31</definedName>
    <definedName name="_xlnm.Print_Area" localSheetId="18">'3-6【開・改】産業財産権出願・導入費'!$A$1:$H$15</definedName>
    <definedName name="_xlnm.Print_Area" localSheetId="19">'3-7【開・改】直接人件費'!$A$1:$L$33</definedName>
    <definedName name="_xlnm.Print_Area" localSheetId="20">'3-8【普及促進】原材料・副資材費（先導的ユーザー）'!$A$1:$J$27</definedName>
    <definedName name="_xlnm.Print_Area" localSheetId="21">'3-9【普及促進】機械装置・工具器具費（先導的ユーザー）'!$A$1:$K$25</definedName>
    <definedName name="_xlnm.Print_Area" localSheetId="12">'3資金計画'!$A$1:$H$37</definedName>
    <definedName name="_xlnm.Print_Area" localSheetId="0">表紙!$A$1:$AE$48</definedName>
    <definedName name="_xlnm.Print_Titles" localSheetId="13">'3-1【開・改】原材料・副資材費'!$2:$6</definedName>
    <definedName name="_xlnm.Print_Titles" localSheetId="20">'3-8【普及促進】原材料・副資材費（先導的ユーザー）'!$2:$16</definedName>
    <definedName name="ｚ" localSheetId="6">#REF!</definedName>
    <definedName name="ｚ" localSheetId="9">#REF!</definedName>
    <definedName name="ｚ" localSheetId="22">#REF!</definedName>
    <definedName name="ｚ" localSheetId="23">#REF!</definedName>
    <definedName name="ｚ" localSheetId="24">#REF!</definedName>
    <definedName name="ｚ" localSheetId="20">#REF!</definedName>
    <definedName name="ｚ" localSheetId="21">#REF!</definedName>
    <definedName name="ｚ">#REF!</definedName>
    <definedName name="Z_78A06D35_997C_49BE_BF64_1932D8EC4307_.wvu.PrintArea" localSheetId="13" hidden="1">'3-1【開・改】原材料・副資材費'!$A$2:$I$11</definedName>
    <definedName name="Z_78A06D35_997C_49BE_BF64_1932D8EC4307_.wvu.PrintArea" localSheetId="22" hidden="1">'3-10【普及促進】委託費（先導的ユーザー）'!$A$5:$G$10</definedName>
    <definedName name="Z_78A06D35_997C_49BE_BF64_1932D8EC4307_.wvu.PrintArea" localSheetId="23" hidden="1">'3-11【普及促進】委託費_計画書（先導的ユーザー）'!#REF!</definedName>
    <definedName name="Z_78A06D35_997C_49BE_BF64_1932D8EC4307_.wvu.PrintArea" localSheetId="14" hidden="1">'3-2【開・改】機械装置・工具器具費'!$A$2:$J$11</definedName>
    <definedName name="Z_78A06D35_997C_49BE_BF64_1932D8EC4307_.wvu.PrintArea" localSheetId="15" hidden="1">'3-3【開・改】機械装置・工具器具費_購入計画書'!$A$1:$AT$1</definedName>
    <definedName name="Z_78A06D35_997C_49BE_BF64_1932D8EC4307_.wvu.PrintArea" localSheetId="16" hidden="1">'3-4【開・改】委託費'!$A$6:$G$11</definedName>
    <definedName name="Z_78A06D35_997C_49BE_BF64_1932D8EC4307_.wvu.PrintArea" localSheetId="17" hidden="1">'3-5【開・改】委託費_計画書'!#REF!</definedName>
    <definedName name="Z_78A06D35_997C_49BE_BF64_1932D8EC4307_.wvu.PrintArea" localSheetId="18" hidden="1">'3-6【開・改】産業財産権出願・導入費'!#REF!</definedName>
    <definedName name="Z_78A06D35_997C_49BE_BF64_1932D8EC4307_.wvu.PrintArea" localSheetId="20" hidden="1">'3-8【普及促進】原材料・副資材費（先導的ユーザー）'!$A$2:$I$21</definedName>
    <definedName name="Z_78A06D35_997C_49BE_BF64_1932D8EC4307_.wvu.PrintArea" localSheetId="21" hidden="1">'3-9【普及促進】機械装置・工具器具費（先導的ユーザー）'!$A$2:$J$12</definedName>
    <definedName name="Z_78A06D35_997C_49BE_BF64_1932D8EC4307_.wvu.Rows" localSheetId="23" hidden="1">'3-11【普及促進】委託費_計画書（先導的ユーザー）'!#REF!</definedName>
    <definedName name="Z_78A06D35_997C_49BE_BF64_1932D8EC4307_.wvu.Rows" localSheetId="17" hidden="1">'3-5【開・改】委託費_計画書'!#REF!</definedName>
    <definedName name="サービス" localSheetId="6">#REF!</definedName>
    <definedName name="サービス" localSheetId="24">#REF!</definedName>
    <definedName name="サービス">#REF!</definedName>
    <definedName name="サービス業" localSheetId="1">'1-1申請者概要'!$X$2:$X$30</definedName>
    <definedName name="サービス業" localSheetId="2">#REF!</definedName>
    <definedName name="サービス業" localSheetId="3">#REF!</definedName>
    <definedName name="サービス業" localSheetId="5">#REF!</definedName>
    <definedName name="サービス業" localSheetId="6">#REF!</definedName>
    <definedName name="サービス業" localSheetId="9">#REF!</definedName>
    <definedName name="サービス業" localSheetId="22">#REF!</definedName>
    <definedName name="サービス業" localSheetId="23">#REF!</definedName>
    <definedName name="サービス業" localSheetId="24">#REF!</definedName>
    <definedName name="サービス業" localSheetId="20">#REF!</definedName>
    <definedName name="サービス業" localSheetId="21">#REF!</definedName>
    <definedName name="サービス業">#REF!</definedName>
    <definedName name="卸売業" localSheetId="1">'1-1申請者概要'!$W$2:$W$7</definedName>
    <definedName name="卸売業" localSheetId="2">#REF!</definedName>
    <definedName name="卸売業" localSheetId="3">#REF!</definedName>
    <definedName name="卸売業" localSheetId="5">#REF!</definedName>
    <definedName name="卸売業" localSheetId="6">#REF!</definedName>
    <definedName name="卸売業" localSheetId="9">#REF!</definedName>
    <definedName name="卸売業" localSheetId="22">#REF!</definedName>
    <definedName name="卸売業" localSheetId="23">#REF!</definedName>
    <definedName name="卸売業" localSheetId="24">#REF!</definedName>
    <definedName name="卸売業" localSheetId="20">#REF!</definedName>
    <definedName name="卸売業" localSheetId="21">#REF!</definedName>
    <definedName name="卸売業">#REF!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9">#REF!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0">#REF!</definedName>
    <definedName name="助成事業のフロー・スケジュール" localSheetId="21">#REF!</definedName>
    <definedName name="助成事業のフロー・スケジュール">#REF!</definedName>
    <definedName name="小売業" localSheetId="1">'1-1申請者概要'!$Y$2:$Y$9</definedName>
    <definedName name="小売業" localSheetId="2">#REF!</definedName>
    <definedName name="小売業" localSheetId="3">#REF!</definedName>
    <definedName name="小売業" localSheetId="5">#REF!</definedName>
    <definedName name="小売業" localSheetId="6">#REF!</definedName>
    <definedName name="小売業" localSheetId="9">#REF!</definedName>
    <definedName name="小売業" localSheetId="22">#REF!</definedName>
    <definedName name="小売業" localSheetId="23">#REF!</definedName>
    <definedName name="小売業" localSheetId="24">#REF!</definedName>
    <definedName name="小売業" localSheetId="20">#REF!</definedName>
    <definedName name="小売業" localSheetId="21">#REF!</definedName>
    <definedName name="小売業">#REF!</definedName>
    <definedName name="製造業その他" localSheetId="1">'1-1申請者概要'!$V$2:$V$60</definedName>
    <definedName name="製造業その他" localSheetId="2">#REF!</definedName>
    <definedName name="製造業その他" localSheetId="3">#REF!</definedName>
    <definedName name="製造業その他" localSheetId="5">#REF!</definedName>
    <definedName name="製造業その他" localSheetId="6">#REF!</definedName>
    <definedName name="製造業その他" localSheetId="9">#REF!</definedName>
    <definedName name="製造業その他" localSheetId="22">#REF!</definedName>
    <definedName name="製造業その他" localSheetId="23">#REF!</definedName>
    <definedName name="製造業その他" localSheetId="24">#REF!</definedName>
    <definedName name="製造業その他" localSheetId="20">#REF!</definedName>
    <definedName name="製造業その他" localSheetId="21">#REF!</definedName>
    <definedName name="製造業その他">#REF!</definedName>
  </definedNames>
  <calcPr calcId="162913"/>
</workbook>
</file>

<file path=xl/calcChain.xml><?xml version="1.0" encoding="utf-8"?>
<calcChain xmlns="http://schemas.openxmlformats.org/spreadsheetml/2006/main">
  <c r="E56" i="102" l="1"/>
  <c r="M32" i="147" l="1"/>
  <c r="L32" i="147"/>
  <c r="K32" i="147" s="1"/>
  <c r="I32" i="147"/>
  <c r="A32" i="147"/>
  <c r="M31" i="147"/>
  <c r="I31" i="147"/>
  <c r="L31" i="147" s="1"/>
  <c r="K31" i="147" s="1"/>
  <c r="A31" i="147"/>
  <c r="M30" i="147"/>
  <c r="I30" i="147"/>
  <c r="L30" i="147" s="1"/>
  <c r="K30" i="147" s="1"/>
  <c r="A30" i="147"/>
  <c r="M29" i="147"/>
  <c r="I29" i="147"/>
  <c r="L29" i="147" s="1"/>
  <c r="K29" i="147" s="1"/>
  <c r="A29" i="147"/>
  <c r="M28" i="147"/>
  <c r="L28" i="147"/>
  <c r="K28" i="147" s="1"/>
  <c r="I28" i="147"/>
  <c r="A28" i="147"/>
  <c r="M27" i="147"/>
  <c r="L27" i="147"/>
  <c r="K27" i="147" s="1"/>
  <c r="I27" i="147"/>
  <c r="A27" i="147"/>
  <c r="M26" i="147"/>
  <c r="I26" i="147"/>
  <c r="L26" i="147" s="1"/>
  <c r="K26" i="147" s="1"/>
  <c r="A26" i="147"/>
  <c r="M25" i="147"/>
  <c r="I25" i="147"/>
  <c r="L25" i="147" s="1"/>
  <c r="K25" i="147" s="1"/>
  <c r="A25" i="147"/>
  <c r="M24" i="147"/>
  <c r="I24" i="147"/>
  <c r="L24" i="147" s="1"/>
  <c r="K24" i="147" s="1"/>
  <c r="A24" i="147"/>
  <c r="M23" i="147"/>
  <c r="I23" i="147"/>
  <c r="L23" i="147" s="1"/>
  <c r="K23" i="147" s="1"/>
  <c r="A23" i="147"/>
  <c r="M22" i="147"/>
  <c r="I22" i="147"/>
  <c r="L22" i="147" s="1"/>
  <c r="K22" i="147" s="1"/>
  <c r="A22" i="147"/>
  <c r="M21" i="147"/>
  <c r="I21" i="147"/>
  <c r="L21" i="147" s="1"/>
  <c r="K21" i="147" s="1"/>
  <c r="A21" i="147"/>
  <c r="M20" i="147"/>
  <c r="I20" i="147"/>
  <c r="L20" i="147" s="1"/>
  <c r="K20" i="147" s="1"/>
  <c r="A20" i="147"/>
  <c r="M19" i="147"/>
  <c r="I19" i="147"/>
  <c r="L19" i="147" s="1"/>
  <c r="K19" i="147" s="1"/>
  <c r="A19" i="147"/>
  <c r="M18" i="147"/>
  <c r="I18" i="147"/>
  <c r="L18" i="147" s="1"/>
  <c r="A18" i="147"/>
  <c r="L33" i="147" l="1"/>
  <c r="E17" i="137" s="1"/>
  <c r="K18" i="147"/>
  <c r="K33" i="147" s="1"/>
  <c r="D17" i="137" s="1"/>
  <c r="M32" i="146" l="1"/>
  <c r="I32" i="146"/>
  <c r="L32" i="146" s="1"/>
  <c r="K32" i="146" s="1"/>
  <c r="A32" i="146"/>
  <c r="M31" i="146"/>
  <c r="I31" i="146"/>
  <c r="L31" i="146" s="1"/>
  <c r="K31" i="146" s="1"/>
  <c r="A31" i="146"/>
  <c r="M30" i="146"/>
  <c r="I30" i="146"/>
  <c r="L30" i="146" s="1"/>
  <c r="K30" i="146" s="1"/>
  <c r="A30" i="146"/>
  <c r="M29" i="146"/>
  <c r="I29" i="146"/>
  <c r="L29" i="146" s="1"/>
  <c r="K29" i="146" s="1"/>
  <c r="A29" i="146"/>
  <c r="M28" i="146"/>
  <c r="I28" i="146"/>
  <c r="L28" i="146" s="1"/>
  <c r="K28" i="146" s="1"/>
  <c r="A28" i="146"/>
  <c r="M27" i="146"/>
  <c r="I27" i="146"/>
  <c r="L27" i="146" s="1"/>
  <c r="K27" i="146" s="1"/>
  <c r="A27" i="146"/>
  <c r="M26" i="146"/>
  <c r="I26" i="146"/>
  <c r="L26" i="146" s="1"/>
  <c r="K26" i="146" s="1"/>
  <c r="A26" i="146"/>
  <c r="M25" i="146"/>
  <c r="I25" i="146"/>
  <c r="L25" i="146" s="1"/>
  <c r="K25" i="146" s="1"/>
  <c r="A25" i="146"/>
  <c r="M24" i="146"/>
  <c r="I24" i="146"/>
  <c r="L24" i="146" s="1"/>
  <c r="K24" i="146" s="1"/>
  <c r="A24" i="146"/>
  <c r="M23" i="146"/>
  <c r="I23" i="146"/>
  <c r="L23" i="146" s="1"/>
  <c r="K23" i="146" s="1"/>
  <c r="A23" i="146"/>
  <c r="M22" i="146"/>
  <c r="I22" i="146"/>
  <c r="L22" i="146" s="1"/>
  <c r="K22" i="146" s="1"/>
  <c r="A22" i="146"/>
  <c r="M21" i="146"/>
  <c r="I21" i="146"/>
  <c r="L21" i="146" s="1"/>
  <c r="K21" i="146" s="1"/>
  <c r="A21" i="146"/>
  <c r="M20" i="146"/>
  <c r="I20" i="146"/>
  <c r="L20" i="146" s="1"/>
  <c r="K20" i="146" s="1"/>
  <c r="A20" i="146"/>
  <c r="M19" i="146"/>
  <c r="I19" i="146"/>
  <c r="L19" i="146" s="1"/>
  <c r="K19" i="146" s="1"/>
  <c r="A19" i="146"/>
  <c r="M18" i="146"/>
  <c r="I18" i="146"/>
  <c r="L18" i="146" s="1"/>
  <c r="A18" i="146"/>
  <c r="L33" i="146" l="1"/>
  <c r="E9" i="137" s="1"/>
  <c r="F9" i="137" s="1"/>
  <c r="K18" i="146"/>
  <c r="K33" i="146" s="1"/>
  <c r="D9" i="137" s="1"/>
  <c r="G16" i="82" l="1"/>
  <c r="G17" i="82" s="1"/>
  <c r="A10" i="125" l="1"/>
  <c r="A32" i="91" l="1"/>
  <c r="A9" i="91"/>
  <c r="U26" i="144" l="1"/>
  <c r="U18" i="144"/>
  <c r="U11" i="144"/>
  <c r="U3" i="144"/>
  <c r="A18" i="125"/>
  <c r="A4" i="91"/>
  <c r="K10" i="91"/>
  <c r="W42" i="135" l="1"/>
  <c r="S42" i="135"/>
  <c r="O42" i="135"/>
  <c r="I19" i="140" l="1"/>
  <c r="J19" i="140"/>
  <c r="I20" i="140"/>
  <c r="J20" i="140"/>
  <c r="I21" i="140"/>
  <c r="J21" i="140"/>
  <c r="I22" i="140"/>
  <c r="J22" i="140"/>
  <c r="I18" i="140"/>
  <c r="J18" i="140"/>
  <c r="I7" i="140"/>
  <c r="I8" i="140"/>
  <c r="I9" i="140"/>
  <c r="I10" i="140"/>
  <c r="I6" i="140"/>
  <c r="J6" i="140"/>
  <c r="S6" i="135"/>
  <c r="L30" i="140" l="1"/>
  <c r="L31" i="140"/>
  <c r="L32" i="140"/>
  <c r="L33" i="140"/>
  <c r="L29" i="140"/>
  <c r="L18" i="140"/>
  <c r="L19" i="140" l="1"/>
  <c r="L20" i="140"/>
  <c r="L21" i="140"/>
  <c r="L22" i="140"/>
  <c r="L7" i="140"/>
  <c r="L9" i="140"/>
  <c r="L10" i="140"/>
  <c r="L6" i="140"/>
  <c r="L8" i="140"/>
  <c r="K17" i="120" l="1"/>
  <c r="K18" i="120"/>
  <c r="K19" i="120"/>
  <c r="K20" i="120"/>
  <c r="K21" i="120"/>
  <c r="K22" i="120"/>
  <c r="K23" i="120"/>
  <c r="K24" i="120"/>
  <c r="K25" i="120"/>
  <c r="K26" i="120"/>
  <c r="K7" i="120"/>
  <c r="K8" i="120"/>
  <c r="K9" i="120"/>
  <c r="K10" i="120"/>
  <c r="K6" i="120"/>
  <c r="A17" i="120" l="1"/>
  <c r="A18" i="120"/>
  <c r="A19" i="120"/>
  <c r="A20" i="120"/>
  <c r="A21" i="120"/>
  <c r="A22" i="120"/>
  <c r="A23" i="120"/>
  <c r="A24" i="120"/>
  <c r="A25" i="120"/>
  <c r="A26" i="120"/>
  <c r="I12" i="121" l="1"/>
  <c r="J12" i="121" s="1"/>
  <c r="A7" i="123" l="1"/>
  <c r="A8" i="123"/>
  <c r="A9" i="123"/>
  <c r="A10" i="123"/>
  <c r="A11" i="123"/>
  <c r="A12" i="123"/>
  <c r="A13" i="123"/>
  <c r="A14" i="123"/>
  <c r="A15" i="123"/>
  <c r="A16" i="123"/>
  <c r="A17" i="123"/>
  <c r="A18" i="123"/>
  <c r="A19" i="123"/>
  <c r="A20" i="123"/>
  <c r="A21" i="123"/>
  <c r="A22" i="123"/>
  <c r="A23" i="123"/>
  <c r="A8" i="121"/>
  <c r="A9" i="121"/>
  <c r="A10" i="121"/>
  <c r="A11" i="121"/>
  <c r="A12" i="121"/>
  <c r="A13" i="121"/>
  <c r="A14" i="121"/>
  <c r="A15" i="121"/>
  <c r="A16" i="121"/>
  <c r="A17" i="121"/>
  <c r="A18" i="121"/>
  <c r="A19" i="121"/>
  <c r="A20" i="121"/>
  <c r="A21" i="121"/>
  <c r="A22" i="121"/>
  <c r="A23" i="121"/>
  <c r="A24" i="121"/>
  <c r="G6" i="82" l="1"/>
  <c r="J23" i="140"/>
  <c r="I23" i="140" l="1"/>
  <c r="E8" i="137"/>
  <c r="F8" i="137" s="1"/>
  <c r="D8" i="137"/>
  <c r="G7" i="123" l="1"/>
  <c r="F7" i="123"/>
  <c r="I8" i="121"/>
  <c r="J8" i="121" s="1"/>
  <c r="H17" i="120"/>
  <c r="H18" i="120"/>
  <c r="I18" i="120" s="1"/>
  <c r="H19" i="120"/>
  <c r="I19" i="120" s="1"/>
  <c r="H20" i="120"/>
  <c r="I20" i="120" s="1"/>
  <c r="H21" i="120"/>
  <c r="I21" i="120" s="1"/>
  <c r="H22" i="120"/>
  <c r="I22" i="120" s="1"/>
  <c r="H23" i="120"/>
  <c r="I23" i="120" s="1"/>
  <c r="H24" i="120"/>
  <c r="I24" i="120" s="1"/>
  <c r="H25" i="120"/>
  <c r="I25" i="120" s="1"/>
  <c r="H26" i="120"/>
  <c r="I26" i="120" s="1"/>
  <c r="B22" i="135"/>
  <c r="V12" i="135"/>
  <c r="V11" i="135"/>
  <c r="S9" i="135"/>
  <c r="I17" i="120" l="1"/>
  <c r="I27" i="120" s="1"/>
  <c r="H27" i="120"/>
  <c r="A19" i="140"/>
  <c r="A20" i="140"/>
  <c r="A21" i="140"/>
  <c r="A22" i="140"/>
  <c r="A30" i="140" l="1"/>
  <c r="A31" i="140"/>
  <c r="A32" i="140"/>
  <c r="A33" i="140"/>
  <c r="A29" i="140"/>
  <c r="I33" i="140"/>
  <c r="J33" i="140" s="1"/>
  <c r="I32" i="140"/>
  <c r="J32" i="140" s="1"/>
  <c r="I31" i="140"/>
  <c r="J31" i="140" s="1"/>
  <c r="I30" i="140"/>
  <c r="J30" i="140" s="1"/>
  <c r="I29" i="140"/>
  <c r="I34" i="140" l="1"/>
  <c r="J29" i="140"/>
  <c r="J34" i="140" s="1"/>
  <c r="D26" i="137" s="1"/>
  <c r="A18" i="140"/>
  <c r="E21" i="137" l="1"/>
  <c r="F21" i="137" s="1"/>
  <c r="D21" i="137"/>
  <c r="A6" i="140"/>
  <c r="A7" i="140"/>
  <c r="A8" i="140"/>
  <c r="A9" i="140"/>
  <c r="A10" i="140"/>
  <c r="J10" i="140" l="1"/>
  <c r="J9" i="140"/>
  <c r="J8" i="140"/>
  <c r="J7" i="140"/>
  <c r="I11" i="140" l="1"/>
  <c r="E20" i="137" s="1"/>
  <c r="F20" i="137" s="1"/>
  <c r="F22" i="137" s="1"/>
  <c r="J11" i="140"/>
  <c r="D20" i="137" s="1"/>
  <c r="F8" i="123"/>
  <c r="G8" i="123" s="1"/>
  <c r="I23" i="123" l="1"/>
  <c r="F23" i="123"/>
  <c r="G23" i="123" s="1"/>
  <c r="I22" i="123"/>
  <c r="F22" i="123"/>
  <c r="G22" i="123" s="1"/>
  <c r="I21" i="123"/>
  <c r="F21" i="123"/>
  <c r="G21" i="123" s="1"/>
  <c r="I20" i="123"/>
  <c r="F20" i="123"/>
  <c r="G20" i="123" s="1"/>
  <c r="I19" i="123"/>
  <c r="F19" i="123"/>
  <c r="G19" i="123" s="1"/>
  <c r="I18" i="123"/>
  <c r="F18" i="123"/>
  <c r="G18" i="123" s="1"/>
  <c r="I17" i="123"/>
  <c r="F17" i="123"/>
  <c r="G17" i="123" s="1"/>
  <c r="I16" i="123"/>
  <c r="F16" i="123"/>
  <c r="G16" i="123" s="1"/>
  <c r="I15" i="123"/>
  <c r="F15" i="123"/>
  <c r="G15" i="123" s="1"/>
  <c r="I14" i="123"/>
  <c r="F14" i="123"/>
  <c r="G14" i="123" s="1"/>
  <c r="I13" i="123"/>
  <c r="F13" i="123"/>
  <c r="G13" i="123" s="1"/>
  <c r="I12" i="123"/>
  <c r="F12" i="123"/>
  <c r="G12" i="123" s="1"/>
  <c r="I11" i="123"/>
  <c r="F11" i="123"/>
  <c r="G11" i="123" s="1"/>
  <c r="I10" i="123"/>
  <c r="F10" i="123"/>
  <c r="G10" i="123" s="1"/>
  <c r="I9" i="123"/>
  <c r="F9" i="123"/>
  <c r="G9" i="123" s="1"/>
  <c r="I8" i="123"/>
  <c r="I7" i="123"/>
  <c r="F24" i="123" l="1"/>
  <c r="E16" i="137" s="1"/>
  <c r="F16" i="137" s="1"/>
  <c r="F17" i="137"/>
  <c r="G24" i="123"/>
  <c r="D16" i="137" s="1"/>
  <c r="L24" i="121"/>
  <c r="J24" i="121"/>
  <c r="I24" i="121"/>
  <c r="L23" i="121"/>
  <c r="I23" i="121"/>
  <c r="J23" i="121" s="1"/>
  <c r="L22" i="121"/>
  <c r="J22" i="121"/>
  <c r="I22" i="121"/>
  <c r="L21" i="121"/>
  <c r="I21" i="121"/>
  <c r="J21" i="121" s="1"/>
  <c r="L20" i="121"/>
  <c r="J20" i="121"/>
  <c r="I20" i="121"/>
  <c r="L19" i="121"/>
  <c r="I19" i="121"/>
  <c r="J19" i="121" s="1"/>
  <c r="L18" i="121"/>
  <c r="I18" i="121"/>
  <c r="J18" i="121" s="1"/>
  <c r="L17" i="121"/>
  <c r="I17" i="121"/>
  <c r="J17" i="121" s="1"/>
  <c r="L16" i="121"/>
  <c r="I16" i="121"/>
  <c r="J16" i="121" s="1"/>
  <c r="L15" i="121"/>
  <c r="I15" i="121"/>
  <c r="J15" i="121" s="1"/>
  <c r="L14" i="121"/>
  <c r="I14" i="121"/>
  <c r="J14" i="121" s="1"/>
  <c r="L13" i="121"/>
  <c r="I13" i="121"/>
  <c r="J13" i="121" s="1"/>
  <c r="L12" i="121"/>
  <c r="L11" i="121"/>
  <c r="I11" i="121"/>
  <c r="J11" i="121" s="1"/>
  <c r="L10" i="121"/>
  <c r="I10" i="121"/>
  <c r="J10" i="121" s="1"/>
  <c r="L9" i="121"/>
  <c r="I9" i="121"/>
  <c r="L8" i="121"/>
  <c r="D14" i="137"/>
  <c r="E14" i="137"/>
  <c r="F14" i="137" s="1"/>
  <c r="A6" i="46"/>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D37" i="137"/>
  <c r="D22" i="137"/>
  <c r="I25" i="121" l="1"/>
  <c r="E15" i="137" s="1"/>
  <c r="F15" i="137" s="1"/>
  <c r="F18" i="137" s="1"/>
  <c r="F23" i="137" s="1"/>
  <c r="K37" i="135" s="1"/>
  <c r="J9" i="121"/>
  <c r="J25" i="121" s="1"/>
  <c r="D15" i="137" s="1"/>
  <c r="D18" i="137" s="1"/>
  <c r="D23" i="137" s="1"/>
  <c r="E22" i="137"/>
  <c r="E18" i="137" l="1"/>
  <c r="E23" i="137" s="1"/>
  <c r="L7" i="25" l="1"/>
  <c r="L8" i="25"/>
  <c r="L9" i="25"/>
  <c r="L10" i="25"/>
  <c r="L11" i="25"/>
  <c r="L12" i="25"/>
  <c r="L13" i="25"/>
  <c r="L14" i="25"/>
  <c r="L15" i="25"/>
  <c r="L16" i="25"/>
  <c r="L17" i="25"/>
  <c r="L18" i="25"/>
  <c r="L19" i="25"/>
  <c r="L20" i="25"/>
  <c r="L21" i="25"/>
  <c r="L22" i="25"/>
  <c r="L23" i="25"/>
  <c r="A7" i="25" l="1"/>
  <c r="I7" i="25"/>
  <c r="J7" i="25" s="1"/>
  <c r="K7" i="87" l="1"/>
  <c r="A5" i="46" l="1"/>
  <c r="F9" i="88" l="1"/>
  <c r="G9" i="88" s="1"/>
  <c r="F7" i="88"/>
  <c r="F8" i="88"/>
  <c r="G8" i="88" s="1"/>
  <c r="F10" i="88"/>
  <c r="G10" i="88" s="1"/>
  <c r="F11" i="88"/>
  <c r="G11" i="88" s="1"/>
  <c r="F12" i="88"/>
  <c r="G12" i="88" s="1"/>
  <c r="F13" i="88"/>
  <c r="G13" i="88" s="1"/>
  <c r="F14" i="88"/>
  <c r="F15" i="88"/>
  <c r="G15" i="88" s="1"/>
  <c r="F16" i="88"/>
  <c r="G16" i="88" s="1"/>
  <c r="F17" i="88"/>
  <c r="G17" i="88" s="1"/>
  <c r="F18" i="88"/>
  <c r="F19" i="88"/>
  <c r="G19" i="88" s="1"/>
  <c r="F20" i="88"/>
  <c r="G20" i="88" s="1"/>
  <c r="F21" i="88"/>
  <c r="G21" i="88" s="1"/>
  <c r="F22" i="88"/>
  <c r="F23" i="88"/>
  <c r="G23" i="88" s="1"/>
  <c r="G7" i="88"/>
  <c r="G14" i="88"/>
  <c r="G18" i="88"/>
  <c r="G22" i="88"/>
  <c r="I22" i="25" l="1"/>
  <c r="J22" i="25" s="1"/>
  <c r="I21" i="25"/>
  <c r="J21" i="25" s="1"/>
  <c r="G5" i="46" l="1"/>
  <c r="H5" i="46" s="1"/>
  <c r="G6" i="46"/>
  <c r="H6" i="46" s="1"/>
  <c r="G7" i="46"/>
  <c r="H7" i="46" s="1"/>
  <c r="G8" i="46"/>
  <c r="H8" i="46" s="1"/>
  <c r="G9" i="46"/>
  <c r="H9" i="46" s="1"/>
  <c r="G10" i="46"/>
  <c r="H10" i="46" s="1"/>
  <c r="G11" i="46"/>
  <c r="H11" i="46" s="1"/>
  <c r="G12" i="46"/>
  <c r="H12" i="46" s="1"/>
  <c r="G13" i="46"/>
  <c r="H13" i="46" s="1"/>
  <c r="G14" i="46"/>
  <c r="H14" i="46" s="1"/>
  <c r="I22" i="88"/>
  <c r="I21" i="88"/>
  <c r="H22" i="87"/>
  <c r="I22" i="87" s="1"/>
  <c r="K22" i="87"/>
  <c r="H21" i="87"/>
  <c r="I21" i="87" s="1"/>
  <c r="K21" i="87"/>
  <c r="I8" i="25"/>
  <c r="J8" i="25" s="1"/>
  <c r="I9" i="25"/>
  <c r="J9" i="25" s="1"/>
  <c r="I10" i="25"/>
  <c r="J10" i="25" s="1"/>
  <c r="I11" i="25"/>
  <c r="J11" i="25" s="1"/>
  <c r="I12" i="25"/>
  <c r="J12" i="25" s="1"/>
  <c r="I13" i="25"/>
  <c r="J13" i="25" s="1"/>
  <c r="I14" i="25"/>
  <c r="J14" i="25" s="1"/>
  <c r="I15" i="25"/>
  <c r="J15" i="25" s="1"/>
  <c r="I16" i="25"/>
  <c r="J16" i="25" s="1"/>
  <c r="I17" i="25"/>
  <c r="J17" i="25" s="1"/>
  <c r="I18" i="25"/>
  <c r="J18" i="25" s="1"/>
  <c r="I19" i="25"/>
  <c r="J19" i="25" s="1"/>
  <c r="I20" i="25"/>
  <c r="J20" i="25" s="1"/>
  <c r="I23" i="25"/>
  <c r="J23" i="25" s="1"/>
  <c r="H7" i="87" l="1"/>
  <c r="H8" i="87"/>
  <c r="I8" i="87" s="1"/>
  <c r="H9" i="87"/>
  <c r="I9" i="87" s="1"/>
  <c r="H10" i="87"/>
  <c r="I10" i="87" s="1"/>
  <c r="H11" i="87"/>
  <c r="I11" i="87" s="1"/>
  <c r="H12" i="87"/>
  <c r="I12" i="87" s="1"/>
  <c r="H13" i="87"/>
  <c r="I13" i="87" s="1"/>
  <c r="H14" i="87"/>
  <c r="I14" i="87" s="1"/>
  <c r="H15" i="87"/>
  <c r="I15" i="87" s="1"/>
  <c r="H16" i="87"/>
  <c r="I16" i="87" s="1"/>
  <c r="H17" i="87"/>
  <c r="I17" i="87" s="1"/>
  <c r="H18" i="87"/>
  <c r="I18" i="87" s="1"/>
  <c r="H19" i="87"/>
  <c r="I19" i="87" s="1"/>
  <c r="H20" i="87"/>
  <c r="I20" i="87" s="1"/>
  <c r="H23" i="87"/>
  <c r="I23" i="87" s="1"/>
  <c r="I7" i="87" l="1"/>
  <c r="H24" i="87"/>
  <c r="E5" i="137" s="1"/>
  <c r="F5" i="137" s="1"/>
  <c r="K23" i="87" l="1"/>
  <c r="I23" i="88" l="1"/>
  <c r="I20" i="88"/>
  <c r="I19" i="88"/>
  <c r="I18" i="88"/>
  <c r="I17" i="88"/>
  <c r="I16" i="88"/>
  <c r="I15" i="88"/>
  <c r="I14" i="88"/>
  <c r="I13" i="88"/>
  <c r="I12" i="88"/>
  <c r="I11" i="88"/>
  <c r="I10" i="88"/>
  <c r="I9" i="88"/>
  <c r="I8" i="88"/>
  <c r="I7" i="88"/>
  <c r="K20" i="87"/>
  <c r="K19" i="87"/>
  <c r="K18" i="87"/>
  <c r="K17" i="87"/>
  <c r="K16" i="87"/>
  <c r="K15" i="87"/>
  <c r="K14" i="87"/>
  <c r="K13" i="87"/>
  <c r="K12" i="87"/>
  <c r="K11" i="87"/>
  <c r="K10" i="87"/>
  <c r="K9" i="87"/>
  <c r="K8" i="87"/>
  <c r="G24" i="88" l="1"/>
  <c r="D7" i="137" s="1"/>
  <c r="F24" i="88"/>
  <c r="E7" i="137" s="1"/>
  <c r="F7" i="137" s="1"/>
  <c r="F17" i="82" l="1"/>
  <c r="A15" i="82"/>
  <c r="A14" i="82"/>
  <c r="A13" i="82"/>
  <c r="A12" i="82"/>
  <c r="A11" i="82"/>
  <c r="A10" i="82"/>
  <c r="A9" i="82"/>
  <c r="A8" i="82"/>
  <c r="A7" i="82"/>
  <c r="A6" i="82"/>
  <c r="A5" i="82"/>
  <c r="G13" i="82" l="1"/>
  <c r="G5" i="82"/>
  <c r="G7" i="82"/>
  <c r="G8" i="82"/>
  <c r="G9" i="82"/>
  <c r="G10" i="82"/>
  <c r="G11" i="82"/>
  <c r="G12" i="82"/>
  <c r="G14" i="82"/>
  <c r="G15" i="82"/>
  <c r="I14" i="46" l="1"/>
  <c r="I13" i="46"/>
  <c r="I12" i="46"/>
  <c r="I11" i="46"/>
  <c r="I10" i="46"/>
  <c r="I9" i="46"/>
  <c r="I8" i="46"/>
  <c r="I7" i="46"/>
  <c r="I6" i="46"/>
  <c r="I5" i="46"/>
  <c r="G15" i="46" l="1"/>
  <c r="I24" i="25"/>
  <c r="E6" i="137" s="1"/>
  <c r="F6" i="137" s="1"/>
  <c r="J24" i="25"/>
  <c r="D6" i="137" s="1"/>
  <c r="F10" i="137" l="1"/>
  <c r="E10" i="137"/>
  <c r="E29" i="137" s="1"/>
  <c r="I24" i="87"/>
  <c r="D5" i="137" s="1"/>
  <c r="D10" i="137" s="1"/>
  <c r="D29" i="137" s="1"/>
  <c r="D30" i="137" s="1"/>
  <c r="F29" i="137" l="1"/>
  <c r="K36" i="135"/>
  <c r="K38" i="135" s="1"/>
  <c r="O56" i="102"/>
  <c r="H15" i="46"/>
</calcChain>
</file>

<file path=xl/sharedStrings.xml><?xml version="1.0" encoding="utf-8"?>
<sst xmlns="http://schemas.openxmlformats.org/spreadsheetml/2006/main" count="1017" uniqueCount="648">
  <si>
    <t>円</t>
    <rPh sb="0" eb="1">
      <t>エン</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</si>
  <si>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</si>
  <si>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</si>
  <si>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</si>
  <si>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</si>
  <si>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</si>
  <si>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</si>
  <si>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</si>
  <si>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</si>
  <si>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</si>
  <si>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</si>
  <si>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</si>
  <si>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</si>
  <si>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</si>
  <si>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</si>
  <si>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経　費　区　分</t>
  </si>
  <si>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</si>
  <si>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</si>
  <si>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</si>
  <si>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</si>
  <si>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</si>
  <si>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</si>
  <si>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</si>
  <si>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</si>
  <si>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</si>
  <si>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</si>
  <si>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</si>
  <si>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</si>
  <si>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</si>
  <si>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</si>
  <si>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</si>
  <si>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</si>
  <si>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</si>
  <si>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</si>
  <si>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</si>
  <si>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</si>
  <si>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</si>
  <si>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</si>
  <si>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</si>
  <si>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</si>
  <si>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内容</t>
    <rPh sb="0" eb="2">
      <t>ナイヨウ</t>
    </rPh>
    <phoneticPr fontId="1"/>
  </si>
  <si>
    <t>計</t>
    <rPh sb="0" eb="1">
      <t>ケイ</t>
    </rPh>
    <phoneticPr fontId="1"/>
  </si>
  <si>
    <t>見積金額</t>
    <rPh sb="0" eb="2">
      <t>ミツ</t>
    </rPh>
    <rPh sb="2" eb="4">
      <t>キンガク</t>
    </rPh>
    <phoneticPr fontId="5"/>
  </si>
  <si>
    <t>列2</t>
  </si>
  <si>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</si>
  <si>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</si>
  <si>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</si>
  <si>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</si>
  <si>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</si>
  <si>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</si>
  <si>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</si>
  <si>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</si>
  <si>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権利名</t>
    <rPh sb="0" eb="2">
      <t>ケンリ</t>
    </rPh>
    <rPh sb="2" eb="3">
      <t>メイ</t>
    </rPh>
    <phoneticPr fontId="1"/>
  </si>
  <si>
    <t>利　用　事　業</t>
    <rPh sb="0" eb="1">
      <t>リ</t>
    </rPh>
    <rPh sb="2" eb="3">
      <t>ヨウ</t>
    </rPh>
    <rPh sb="4" eb="5">
      <t>コト</t>
    </rPh>
    <rPh sb="6" eb="7">
      <t>ギョウ</t>
    </rPh>
    <phoneticPr fontId="1"/>
  </si>
  <si>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</si>
  <si>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</si>
  <si>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</si>
  <si>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</si>
  <si>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</si>
  <si>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</si>
  <si>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</si>
  <si>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</si>
  <si>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</si>
  <si>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</si>
  <si>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</si>
  <si>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</si>
  <si>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</si>
  <si>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</si>
  <si>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</si>
  <si>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</si>
  <si>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</si>
  <si>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</si>
  <si>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</si>
  <si>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</si>
  <si>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</si>
  <si>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</si>
  <si>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</si>
  <si>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</si>
  <si>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</si>
  <si>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</si>
  <si>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</si>
  <si>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</si>
  <si>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</si>
  <si>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</si>
  <si>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</si>
  <si>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</si>
  <si>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</si>
  <si>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</si>
  <si>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</si>
  <si>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</si>
  <si>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</si>
  <si>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</si>
  <si>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</si>
  <si>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</si>
  <si>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</si>
  <si>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</si>
  <si>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</si>
  <si>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</si>
  <si>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</si>
  <si>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</si>
  <si>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</si>
  <si>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</si>
  <si>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</si>
  <si>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</si>
  <si>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</si>
  <si>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</si>
  <si>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51繊維・衣服等卸売業</t>
  </si>
  <si>
    <t>52飲食料品卸売業</t>
  </si>
  <si>
    <t>53建築材料・鉱物・金属材料等卸売業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</si>
  <si>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</si>
  <si>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</si>
  <si>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</si>
  <si>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</si>
  <si>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</si>
  <si>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</si>
  <si>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</si>
  <si>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</si>
  <si>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</si>
  <si>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</si>
  <si>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</si>
  <si>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</si>
  <si>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</si>
  <si>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</si>
  <si>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</si>
  <si>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91職業紹介・労働者派遣業</t>
  </si>
  <si>
    <t>92その他の事業サービス業</t>
  </si>
  <si>
    <t>93政治・経済・文化団体</t>
  </si>
  <si>
    <t>94宗教</t>
  </si>
  <si>
    <t>95その他のサービス業</t>
  </si>
  <si>
    <t>96外国公務</t>
  </si>
  <si>
    <t>57織物・衣服・身の回り品小売業</t>
  </si>
  <si>
    <t>58飲食料品小売業</t>
  </si>
  <si>
    <t>59機械器具小売業</t>
  </si>
  <si>
    <t>76飲食店</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</si>
  <si>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</si>
  <si>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</si>
  <si>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</si>
  <si>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</si>
  <si>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</si>
  <si>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</si>
  <si>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</si>
  <si>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</si>
  <si>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</si>
  <si>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</si>
  <si>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</si>
  <si>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</si>
  <si>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</si>
  <si>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</si>
  <si>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</si>
  <si>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</si>
  <si>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</si>
  <si>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</si>
  <si>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</si>
  <si>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</si>
  <si>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</si>
  <si>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</si>
  <si>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</si>
  <si>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</si>
  <si>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</si>
  <si>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</si>
  <si>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</si>
  <si>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</si>
  <si>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</si>
  <si>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</si>
  <si>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</si>
  <si>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</si>
  <si>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</si>
  <si>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</si>
  <si>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</si>
  <si>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</si>
  <si>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</si>
  <si>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</si>
  <si>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</si>
  <si>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</si>
  <si>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</si>
  <si>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</si>
  <si>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</si>
  <si>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</si>
  <si>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</si>
  <si>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</si>
  <si>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</si>
  <si>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</si>
  <si>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</si>
  <si>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</si>
  <si>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</si>
  <si>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</si>
  <si>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</si>
  <si>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設計</t>
    <rPh sb="0" eb="2">
      <t>セッケイ</t>
    </rPh>
    <phoneticPr fontId="1"/>
  </si>
  <si>
    <t>検査</t>
    <rPh sb="0" eb="2">
      <t>ケンサ</t>
    </rPh>
    <phoneticPr fontId="1"/>
  </si>
  <si>
    <t>月</t>
    <rPh sb="0" eb="1">
      <t>ガツ</t>
    </rPh>
    <phoneticPr fontId="1"/>
  </si>
  <si>
    <t>列1</t>
    <phoneticPr fontId="5"/>
  </si>
  <si>
    <t>氏名</t>
    <rPh sb="0" eb="2">
      <t>シメイ</t>
    </rPh>
    <phoneticPr fontId="1"/>
  </si>
  <si>
    <t>経歴・能力</t>
    <rPh sb="0" eb="2">
      <t>ケイレキ</t>
    </rPh>
    <rPh sb="3" eb="5">
      <t>ノウリョク</t>
    </rPh>
    <phoneticPr fontId="1"/>
  </si>
  <si>
    <t>助成事業に要する経費</t>
    <phoneticPr fontId="1"/>
  </si>
  <si>
    <t>円</t>
    <rPh sb="0" eb="1">
      <t>エン</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</si>
  <si>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</si>
  <si>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</si>
  <si>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</si>
  <si>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</si>
  <si>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</si>
  <si>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</si>
  <si>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６．役員・株主名簿</t>
    <rPh sb="2" eb="4">
      <t>ヤクイン</t>
    </rPh>
    <rPh sb="5" eb="7">
      <t>カブヌシ</t>
    </rPh>
    <rPh sb="7" eb="9">
      <t>メイボ</t>
    </rPh>
    <phoneticPr fontId="1"/>
  </si>
  <si>
    <t>事業内容／
経歴・実績</t>
    <rPh sb="0" eb="2">
      <t>ジギョウ</t>
    </rPh>
    <rPh sb="2" eb="4">
      <t>ナイヨウ</t>
    </rPh>
    <phoneticPr fontId="5"/>
  </si>
  <si>
    <t>製品等の販売単価</t>
    <rPh sb="4" eb="6">
      <t>ハンバイ</t>
    </rPh>
    <rPh sb="6" eb="8">
      <t>タンカ</t>
    </rPh>
    <phoneticPr fontId="1"/>
  </si>
  <si>
    <t>単価
（税抜）
(B)</t>
    <rPh sb="0" eb="1">
      <t>タン</t>
    </rPh>
    <rPh sb="1" eb="2">
      <t>カ</t>
    </rPh>
    <phoneticPr fontId="5"/>
  </si>
  <si>
    <t>調達
方法</t>
    <rPh sb="0" eb="2">
      <t>チョウタツ</t>
    </rPh>
    <rPh sb="3" eb="5">
      <t>ホウホウ</t>
    </rPh>
    <phoneticPr fontId="1"/>
  </si>
  <si>
    <t>数量／
指導日数
(A)</t>
    <rPh sb="0" eb="2">
      <t>スウリョウ</t>
    </rPh>
    <rPh sb="4" eb="6">
      <t>シドウ</t>
    </rPh>
    <rPh sb="6" eb="8">
      <t>ニッスウ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</si>
  <si>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</si>
  <si>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</si>
  <si>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</si>
  <si>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</si>
  <si>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</si>
  <si>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</si>
  <si>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</si>
  <si>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</si>
  <si>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</si>
  <si>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</si>
  <si>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組織形態
（基準日時点）</t>
    <rPh sb="0" eb="2">
      <t>ソシキ</t>
    </rPh>
    <rPh sb="2" eb="4">
      <t>ケイタイ</t>
    </rPh>
    <rPh sb="6" eb="9">
      <t>キジュンビ</t>
    </rPh>
    <rPh sb="9" eb="11">
      <t>ジテン</t>
    </rPh>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</si>
  <si>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</si>
  <si>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</si>
  <si>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</si>
  <si>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</si>
  <si>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r>
      <t>　※</t>
    </r>
    <r>
      <rPr>
        <u/>
        <sz val="10"/>
        <rFont val="ＭＳ Ｐゴシック"/>
        <family val="3"/>
        <charset val="128"/>
      </rPr>
      <t>出願に関する先行調査、審査請求、登録に係る経費は助成対象外</t>
    </r>
    <r>
      <rPr>
        <sz val="10"/>
        <rFont val="ＭＳ Ｐゴシック"/>
        <family val="3"/>
        <charset val="128"/>
      </rPr>
      <t>となります。</t>
    </r>
    <rPh sb="2" eb="4">
      <t>シュツガン</t>
    </rPh>
    <rPh sb="5" eb="6">
      <t>カン</t>
    </rPh>
    <rPh sb="8" eb="10">
      <t>センコウ</t>
    </rPh>
    <rPh sb="10" eb="12">
      <t>チョウサ</t>
    </rPh>
    <rPh sb="13" eb="15">
      <t>シンサ</t>
    </rPh>
    <rPh sb="15" eb="17">
      <t>セイキュウ</t>
    </rPh>
    <rPh sb="18" eb="20">
      <t>トウロク</t>
    </rPh>
    <rPh sb="21" eb="22">
      <t>カカワ</t>
    </rPh>
    <rPh sb="23" eb="25">
      <t>ケイヒ</t>
    </rPh>
    <rPh sb="26" eb="28">
      <t>ジョセイ</t>
    </rPh>
    <rPh sb="28" eb="31">
      <t>タイショウガイ</t>
    </rPh>
    <phoneticPr fontId="1"/>
  </si>
  <si>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</si>
  <si>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</si>
  <si>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</si>
  <si>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</si>
  <si>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</si>
  <si>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</si>
  <si>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</si>
  <si>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所在地／住所</t>
    <rPh sb="0" eb="1">
      <t>ショ</t>
    </rPh>
    <rPh sb="1" eb="2">
      <t>ザイ</t>
    </rPh>
    <rPh sb="2" eb="3">
      <t>チ</t>
    </rPh>
    <rPh sb="4" eb="6">
      <t>ジュウショ</t>
    </rPh>
    <phoneticPr fontId="5"/>
  </si>
  <si>
    <t>代表者名／専門家氏名</t>
    <rPh sb="0" eb="3">
      <t>ダイヒョウシャ</t>
    </rPh>
    <rPh sb="3" eb="4">
      <t>メイ</t>
    </rPh>
    <rPh sb="5" eb="8">
      <t>センモンカ</t>
    </rPh>
    <rPh sb="8" eb="10">
      <t>シメイ</t>
    </rPh>
    <phoneticPr fontId="5"/>
  </si>
  <si>
    <t>担当者名</t>
    <rPh sb="0" eb="2">
      <t>タントウ</t>
    </rPh>
    <rPh sb="2" eb="3">
      <t>シャ</t>
    </rPh>
    <rPh sb="3" eb="4">
      <t>メイ</t>
    </rPh>
    <phoneticPr fontId="1"/>
  </si>
  <si>
    <t>事業者名／専門家所属</t>
    <rPh sb="8" eb="10">
      <t>ショゾク</t>
    </rPh>
    <phoneticPr fontId="1"/>
  </si>
  <si>
    <t>納品予定物、成果物</t>
    <rPh sb="0" eb="2">
      <t>ノウヒン</t>
    </rPh>
    <rPh sb="2" eb="4">
      <t>ヨテイ</t>
    </rPh>
    <rPh sb="4" eb="5">
      <t>ブツ</t>
    </rPh>
    <rPh sb="6" eb="9">
      <t>セイカブツ</t>
    </rPh>
    <phoneticPr fontId="5"/>
  </si>
  <si>
    <t>選定理由／
専門家指導が必要な理由</t>
    <rPh sb="0" eb="2">
      <t>センテイ</t>
    </rPh>
    <rPh sb="2" eb="4">
      <t>リユウ</t>
    </rPh>
    <rPh sb="6" eb="9">
      <t>センモンカ</t>
    </rPh>
    <rPh sb="9" eb="11">
      <t>シドウ</t>
    </rPh>
    <rPh sb="12" eb="14">
      <t>ヒツヨウ</t>
    </rPh>
    <rPh sb="15" eb="17">
      <t>リユウ</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</si>
  <si>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</si>
  <si>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</si>
  <si>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</si>
  <si>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</si>
  <si>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</si>
  <si>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</si>
  <si>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</si>
  <si>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</si>
  <si>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</si>
  <si>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</si>
  <si>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</si>
  <si>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</si>
  <si>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</si>
  <si>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61無店舗小売業</t>
    <rPh sb="2" eb="5">
      <t>ムテンポ</t>
    </rPh>
    <rPh sb="5" eb="8">
      <t>コウリギョウ</t>
    </rPh>
    <phoneticPr fontId="1"/>
  </si>
  <si>
    <t>役職／申請事業者
との関係又は職業</t>
    <phoneticPr fontId="1"/>
  </si>
  <si>
    <t>数量
(A)</t>
    <rPh sb="0" eb="2">
      <t>スウリョウマタ2</t>
    </rPh>
    <phoneticPr fontId="1"/>
  </si>
  <si>
    <t>ﾘｰｽ・
ﾚﾝﾀﾙ
月数</t>
    <phoneticPr fontId="1"/>
  </si>
  <si>
    <t>助成対象
経費
（税抜）
(A)×(B）</t>
    <phoneticPr fontId="5"/>
  </si>
  <si>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</si>
  <si>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「役員・株主名簿」が「履歴事項全部証明書」又は「確定申告書 別表二」と異なる理由</t>
    <rPh sb="6" eb="8">
      <t>メイボ</t>
    </rPh>
    <rPh sb="32" eb="33">
      <t>２</t>
    </rPh>
    <phoneticPr fontId="1"/>
  </si>
  <si>
    <t>直近売上高</t>
    <rPh sb="0" eb="2">
      <t>チョッキン</t>
    </rPh>
    <phoneticPr fontId="1"/>
  </si>
  <si>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</si>
  <si>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</si>
  <si>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＜普及促進フェーズ＞</t>
    <rPh sb="1" eb="3">
      <t>フキュウ</t>
    </rPh>
    <rPh sb="3" eb="5">
      <t>ソクシン</t>
    </rPh>
    <phoneticPr fontId="10"/>
  </si>
  <si>
    <t>円</t>
    <rPh sb="0" eb="1">
      <t>エン</t>
    </rPh>
    <phoneticPr fontId="10"/>
  </si>
  <si>
    <t>合　　計</t>
    <rPh sb="0" eb="1">
      <t>ア</t>
    </rPh>
    <rPh sb="3" eb="4">
      <t>ケイ</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</si>
  <si>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</si>
  <si>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記</t>
    <rPh sb="0" eb="1">
      <t>キ</t>
    </rPh>
    <phoneticPr fontId="10"/>
  </si>
  <si>
    <t>下記のとおり助成事業を実施したいので、別紙の書類を添えて、助成金の交付を申請します。</t>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</si>
  <si>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</si>
  <si>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</si>
  <si>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</si>
  <si>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</si>
  <si>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本店登記
所在地</t>
    <rPh sb="0" eb="2">
      <t>ホンテン</t>
    </rPh>
    <rPh sb="2" eb="4">
      <t>トウキ</t>
    </rPh>
    <rPh sb="5" eb="8">
      <t>ショザイチ</t>
    </rPh>
    <phoneticPr fontId="1"/>
  </si>
  <si>
    <t>　　　　　理　　事　　長　　殿</t>
    <phoneticPr fontId="10"/>
  </si>
  <si>
    <t>　公益財団法人東京都中小企業振興公社</t>
    <rPh sb="16" eb="18">
      <t>コウシャ</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</si>
  <si>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</si>
  <si>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</si>
  <si>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</si>
  <si>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記載方法</t>
    <rPh sb="0" eb="2">
      <t>キサイ</t>
    </rPh>
    <rPh sb="2" eb="4">
      <t>ホウホウ</t>
    </rPh>
    <phoneticPr fontId="1"/>
  </si>
  <si>
    <t>№</t>
    <phoneticPr fontId="1"/>
  </si>
  <si>
    <t xml:space="preserve">（単位：円） </t>
    <phoneticPr fontId="1"/>
  </si>
  <si>
    <t>助成事業に
要する経費（税込）　　</t>
    <phoneticPr fontId="5"/>
  </si>
  <si>
    <t>助成対象経費
（税抜）</t>
    <rPh sb="0" eb="2">
      <t>ジョセイ</t>
    </rPh>
    <rPh sb="2" eb="4">
      <t>タイショウ</t>
    </rPh>
    <rPh sb="4" eb="6">
      <t>ケイヒ</t>
    </rPh>
    <phoneticPr fontId="10"/>
  </si>
  <si>
    <t xml:space="preserve">助成金交付申請額(千円未満切捨) </t>
    <rPh sb="0" eb="3">
      <t>ジョセイキン</t>
    </rPh>
    <rPh sb="3" eb="5">
      <t>コウフ</t>
    </rPh>
    <rPh sb="5" eb="7">
      <t>シンセイ</t>
    </rPh>
    <rPh sb="7" eb="8">
      <t>ガク</t>
    </rPh>
    <phoneticPr fontId="5"/>
  </si>
  <si>
    <t>備考</t>
    <rPh sb="0" eb="2">
      <t>ビコウ</t>
    </rPh>
    <phoneticPr fontId="1"/>
  </si>
  <si>
    <t>調整額</t>
    <rPh sb="0" eb="2">
      <t>チョウセイ</t>
    </rPh>
    <rPh sb="2" eb="3">
      <t>ガク</t>
    </rPh>
    <phoneticPr fontId="1"/>
  </si>
  <si>
    <t>内　訳</t>
    <rPh sb="0" eb="1">
      <t>ウチ</t>
    </rPh>
    <rPh sb="2" eb="3">
      <t>ヤク</t>
    </rPh>
    <phoneticPr fontId="1"/>
  </si>
  <si>
    <t xml:space="preserve">（１）原材料・副資材費 </t>
    <phoneticPr fontId="5"/>
  </si>
  <si>
    <r>
      <t>（２）機械装置・工具器具費　</t>
    </r>
    <r>
      <rPr>
        <sz val="10"/>
        <rFont val="ＭＳ 明朝"/>
        <family val="1"/>
        <charset val="128"/>
      </rPr>
      <t/>
    </r>
    <phoneticPr fontId="5"/>
  </si>
  <si>
    <r>
      <t>（３）委託費</t>
    </r>
    <r>
      <rPr>
        <sz val="10"/>
        <rFont val="ＭＳ 明朝"/>
        <family val="1"/>
        <charset val="128"/>
      </rPr>
      <t/>
    </r>
    <rPh sb="3" eb="5">
      <t>イタク</t>
    </rPh>
    <rPh sb="5" eb="6">
      <t>ヒ</t>
    </rPh>
    <phoneticPr fontId="5"/>
  </si>
  <si>
    <t>（４）産業財産権出願・導入費</t>
    <phoneticPr fontId="5"/>
  </si>
  <si>
    <r>
      <t>（５）直接人件費</t>
    </r>
    <r>
      <rPr>
        <sz val="10"/>
        <rFont val="ＭＳ 明朝"/>
        <family val="1"/>
        <charset val="128"/>
      </rPr>
      <t/>
    </r>
    <phoneticPr fontId="5"/>
  </si>
  <si>
    <t>先導的ユーザーへの導入費用</t>
    <phoneticPr fontId="1"/>
  </si>
  <si>
    <t xml:space="preserve">（６）原材料・副資材費 </t>
    <phoneticPr fontId="5"/>
  </si>
  <si>
    <t>（６）－</t>
  </si>
  <si>
    <t>（７）機械装置・工具器具費　</t>
    <rPh sb="3" eb="5">
      <t>キカイ</t>
    </rPh>
    <rPh sb="5" eb="7">
      <t>ソウチ</t>
    </rPh>
    <rPh sb="8" eb="10">
      <t>コウグ</t>
    </rPh>
    <rPh sb="10" eb="12">
      <t>キグ</t>
    </rPh>
    <rPh sb="12" eb="13">
      <t>ヒ</t>
    </rPh>
    <phoneticPr fontId="5"/>
  </si>
  <si>
    <t>（７）－</t>
  </si>
  <si>
    <r>
      <t>（８）委託費　　　</t>
    </r>
    <r>
      <rPr>
        <sz val="10"/>
        <rFont val="ＭＳ 明朝"/>
        <family val="1"/>
        <charset val="128"/>
      </rPr>
      <t/>
    </r>
    <rPh sb="3" eb="5">
      <t>イタク</t>
    </rPh>
    <rPh sb="5" eb="6">
      <t>ヒ</t>
    </rPh>
    <phoneticPr fontId="5"/>
  </si>
  <si>
    <t>（８）－</t>
  </si>
  <si>
    <t>（９）直接人件費　</t>
    <rPh sb="3" eb="5">
      <t>チョクセツ</t>
    </rPh>
    <rPh sb="5" eb="8">
      <t>ジンケンヒ</t>
    </rPh>
    <phoneticPr fontId="5"/>
  </si>
  <si>
    <t>助成金交付申請額
上限200万円</t>
    <phoneticPr fontId="1"/>
  </si>
  <si>
    <t>（９）－</t>
  </si>
  <si>
    <t xml:space="preserve"> 　　展示会出展・広告費</t>
    <phoneticPr fontId="1"/>
  </si>
  <si>
    <t>内訳</t>
    <rPh sb="0" eb="2">
      <t>ウチワケ</t>
    </rPh>
    <phoneticPr fontId="1"/>
  </si>
  <si>
    <t>（10）展示会出展費</t>
    <rPh sb="4" eb="6">
      <t>テンジ</t>
    </rPh>
    <rPh sb="6" eb="7">
      <t>カイ</t>
    </rPh>
    <rPh sb="7" eb="9">
      <t>シュッテン</t>
    </rPh>
    <rPh sb="9" eb="10">
      <t>ヒ</t>
    </rPh>
    <phoneticPr fontId="5"/>
  </si>
  <si>
    <t>（１０）－</t>
  </si>
  <si>
    <t>（11）広告費</t>
    <rPh sb="4" eb="7">
      <t>コウコクヒ</t>
    </rPh>
    <phoneticPr fontId="5"/>
  </si>
  <si>
    <t>（１１）－</t>
  </si>
  <si>
    <t>助成金交付申請額
上限150万円 （特例有）</t>
    <phoneticPr fontId="1"/>
  </si>
  <si>
    <t xml:space="preserve">その他助成対象外経費　 </t>
    <phoneticPr fontId="1"/>
  </si>
  <si>
    <r>
      <t xml:space="preserve">その他助成対象外経費③　 </t>
    </r>
    <r>
      <rPr>
        <sz val="10"/>
        <rFont val="ＭＳ 明朝"/>
        <family val="1"/>
        <charset val="128"/>
      </rPr>
      <t/>
    </r>
    <phoneticPr fontId="5"/>
  </si>
  <si>
    <t>合　　計</t>
    <phoneticPr fontId="1"/>
  </si>
  <si>
    <t>①+②+③</t>
    <phoneticPr fontId="1"/>
  </si>
  <si>
    <t>資金調達金額</t>
    <rPh sb="1" eb="2">
      <t>キン</t>
    </rPh>
    <rPh sb="2" eb="3">
      <t>チョウ</t>
    </rPh>
    <phoneticPr fontId="5"/>
  </si>
  <si>
    <t>進捗状況等</t>
    <rPh sb="0" eb="2">
      <t>シンチョク</t>
    </rPh>
    <rPh sb="2" eb="4">
      <t>ジョウキョウ</t>
    </rPh>
    <rPh sb="4" eb="5">
      <t>ナド</t>
    </rPh>
    <phoneticPr fontId="5"/>
  </si>
  <si>
    <t>備考</t>
    <rPh sb="0" eb="2">
      <t>ビコウ</t>
    </rPh>
    <phoneticPr fontId="5"/>
  </si>
  <si>
    <t>　自　己　資　金</t>
    <phoneticPr fontId="5"/>
  </si>
  <si>
    <t>　銀 行 借 入 金</t>
    <phoneticPr fontId="5"/>
  </si>
  <si>
    <t>　役 員 借 入 金</t>
    <phoneticPr fontId="5"/>
  </si>
  <si>
    <r>
      <t>合　　　計 　　</t>
    </r>
    <r>
      <rPr>
        <sz val="11"/>
        <rFont val="ＭＳ 明朝"/>
        <family val="1"/>
        <charset val="128"/>
      </rPr>
      <t/>
    </r>
    <phoneticPr fontId="5"/>
  </si>
  <si>
    <t>（2） 資金調達内訳</t>
    <phoneticPr fontId="5"/>
  </si>
  <si>
    <t>委託内容／
指導内容</t>
    <rPh sb="0" eb="2">
      <t>イタク</t>
    </rPh>
    <rPh sb="2" eb="4">
      <t>ナイヨウ</t>
    </rPh>
    <phoneticPr fontId="1"/>
  </si>
  <si>
    <t xml:space="preserve">委託先事業者名／
専門家所属・氏名   </t>
    <rPh sb="0" eb="2">
      <t>イタク</t>
    </rPh>
    <rPh sb="3" eb="5">
      <t>ジギョウ</t>
    </rPh>
    <rPh sb="5" eb="6">
      <t>シャ</t>
    </rPh>
    <rPh sb="6" eb="7">
      <t>ギョウシャ</t>
    </rPh>
    <rPh sb="9" eb="12">
      <t>センモンカ</t>
    </rPh>
    <rPh sb="15" eb="17">
      <t>シメイ</t>
    </rPh>
    <phoneticPr fontId="5"/>
  </si>
  <si>
    <t>機-</t>
    <rPh sb="0" eb="1">
      <t>キ</t>
    </rPh>
    <phoneticPr fontId="5"/>
  </si>
  <si>
    <t>委-</t>
    <rPh sb="0" eb="1">
      <t>イ</t>
    </rPh>
    <phoneticPr fontId="1"/>
  </si>
  <si>
    <t>委託内容／
指導内容</t>
    <rPh sb="0" eb="2">
      <t>イタク</t>
    </rPh>
    <rPh sb="2" eb="4">
      <t>ナイヨウ</t>
    </rPh>
    <phoneticPr fontId="5"/>
  </si>
  <si>
    <t>　※リース・レンタルに係る経費のみ対象です（購入に係る経費は対象外です）。</t>
    <rPh sb="11" eb="12">
      <t>カカ</t>
    </rPh>
    <rPh sb="13" eb="15">
      <t>ケイヒ</t>
    </rPh>
    <rPh sb="17" eb="19">
      <t>タイショウ</t>
    </rPh>
    <rPh sb="22" eb="24">
      <t>コウニュウ</t>
    </rPh>
    <rPh sb="25" eb="26">
      <t>カカ</t>
    </rPh>
    <rPh sb="27" eb="29">
      <t>ケイヒ</t>
    </rPh>
    <rPh sb="30" eb="33">
      <t>タイショウガイ</t>
    </rPh>
    <phoneticPr fontId="1"/>
  </si>
  <si>
    <t>ﾘｰｽ･ﾚﾝﾀﾙ料
合計（税抜）
(B)</t>
    <rPh sb="8" eb="9">
      <t>リョウ</t>
    </rPh>
    <rPh sb="10" eb="12">
      <t>ゴウケイ</t>
    </rPh>
    <rPh sb="13" eb="15">
      <t>ゼイヌキ</t>
    </rPh>
    <phoneticPr fontId="1"/>
  </si>
  <si>
    <t>ﾘｰｽ･ﾚﾝﾀﾙ先
事業者名</t>
    <rPh sb="10" eb="12">
      <t>ジギョウ</t>
    </rPh>
    <rPh sb="12" eb="13">
      <t>シャ</t>
    </rPh>
    <rPh sb="13" eb="14">
      <t>メイ</t>
    </rPh>
    <phoneticPr fontId="5"/>
  </si>
  <si>
    <t>委託内容</t>
    <rPh sb="0" eb="2">
      <t>イタク</t>
    </rPh>
    <rPh sb="2" eb="4">
      <t>ナイヨウ</t>
    </rPh>
    <phoneticPr fontId="1"/>
  </si>
  <si>
    <t>数量
(A)</t>
    <rPh sb="0" eb="2">
      <t>スウリョウ</t>
    </rPh>
    <phoneticPr fontId="1"/>
  </si>
  <si>
    <t xml:space="preserve">委託先事業者名  </t>
    <rPh sb="0" eb="2">
      <t>イタク</t>
    </rPh>
    <rPh sb="3" eb="5">
      <t>ジギョウ</t>
    </rPh>
    <rPh sb="5" eb="6">
      <t>シャ</t>
    </rPh>
    <rPh sb="6" eb="7">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</si>
  <si>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</si>
  <si>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</si>
  <si>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</si>
  <si>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委託内容</t>
    <rPh sb="0" eb="2">
      <t>イタク</t>
    </rPh>
    <rPh sb="2" eb="4">
      <t>ナイヨウ</t>
    </rPh>
    <phoneticPr fontId="5"/>
  </si>
  <si>
    <t>選定理由</t>
    <rPh sb="0" eb="2">
      <t>センテイ</t>
    </rPh>
    <rPh sb="2" eb="4">
      <t>リユウ</t>
    </rPh>
    <phoneticPr fontId="5"/>
  </si>
  <si>
    <t>展示会名</t>
    <rPh sb="0" eb="3">
      <t>テンジカイ</t>
    </rPh>
    <rPh sb="3" eb="4">
      <t>メイ</t>
    </rPh>
    <phoneticPr fontId="1"/>
  </si>
  <si>
    <t>会場名</t>
    <rPh sb="0" eb="2">
      <t>カイジョウ</t>
    </rPh>
    <rPh sb="2" eb="3">
      <t>メイ</t>
    </rPh>
    <phoneticPr fontId="1"/>
  </si>
  <si>
    <t>会期</t>
    <rPh sb="0" eb="2">
      <t>カイキ</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</si>
  <si>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</si>
  <si>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複数製作する場合の理由
</t>
    </r>
    <r>
      <rPr>
        <sz val="10"/>
        <color theme="1"/>
        <rFont val="ＭＳ Ｐゴシック"/>
        <family val="3"/>
        <charset val="128"/>
        <scheme val="minor"/>
      </rPr>
      <t>※数量２以上の場合のみ記入</t>
    </r>
    <phoneticPr fontId="1"/>
  </si>
  <si>
    <r>
      <t>普及促進フェーズ</t>
    </r>
    <r>
      <rPr>
        <sz val="10"/>
        <rFont val="ＭＳ Ｐゴシック"/>
        <family val="3"/>
        <charset val="128"/>
        <scheme val="minor"/>
      </rPr>
      <t>（助成率1/2　助成金交付申請額 上限350万円）</t>
    </r>
    <phoneticPr fontId="1"/>
  </si>
  <si>
    <t>　※経費は、（助成対象期間内のリース月数×月額リース料＝）リース・レンタル料合計を計上してください。</t>
    <rPh sb="2" eb="4">
      <t>ケイヒ</t>
    </rPh>
    <rPh sb="7" eb="9">
      <t>ジョセイ</t>
    </rPh>
    <rPh sb="9" eb="11">
      <t>タイショウ</t>
    </rPh>
    <rPh sb="11" eb="13">
      <t>キカン</t>
    </rPh>
    <rPh sb="13" eb="14">
      <t>ナイ</t>
    </rPh>
    <rPh sb="18" eb="20">
      <t>ツキスウ</t>
    </rPh>
    <rPh sb="21" eb="23">
      <t>ゲツガク</t>
    </rPh>
    <rPh sb="26" eb="27">
      <t>リョウ</t>
    </rPh>
    <rPh sb="37" eb="38">
      <t>リョウ</t>
    </rPh>
    <rPh sb="38" eb="40">
      <t>ゴウケイ</t>
    </rPh>
    <rPh sb="41" eb="43">
      <t>ケイジョウ</t>
    </rPh>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</si>
  <si>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</si>
  <si>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</si>
  <si>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</si>
  <si>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 xml:space="preserve">支払先   </t>
    <rPh sb="0" eb="2">
      <t>シハライ</t>
    </rPh>
    <rPh sb="2" eb="3">
      <t>サキ</t>
    </rPh>
    <phoneticPr fontId="5"/>
  </si>
  <si>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</si>
  <si>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</si>
  <si>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t>市場投入時期（予定）</t>
    <rPh sb="0" eb="2">
      <t>シジョウ</t>
    </rPh>
    <rPh sb="2" eb="4">
      <t>トウニュウ</t>
    </rPh>
    <rPh sb="4" eb="6">
      <t>ジキ</t>
    </rPh>
    <rPh sb="7" eb="9">
      <t>ヨテイ</t>
    </rPh>
    <phoneticPr fontId="1"/>
  </si>
  <si>
    <t>上記委託先は、自社と資本関係、役員又は従業員の兼務、自社の代表者３親等以内の親族による経営ではない</t>
    <rPh sb="2" eb="4">
      <t>イタク</t>
    </rPh>
    <rPh sb="4" eb="5">
      <t>サキ</t>
    </rPh>
    <phoneticPr fontId="1"/>
  </si>
  <si>
    <t>【普及促進フェーズ：先導的ユーザーへの導入費用】</t>
    <rPh sb="1" eb="3">
      <t>フキュウ</t>
    </rPh>
    <rPh sb="3" eb="5">
      <t>ソクシン</t>
    </rPh>
    <rPh sb="10" eb="13">
      <t>センドウテキ</t>
    </rPh>
    <rPh sb="19" eb="21">
      <t>ドウニュウ</t>
    </rPh>
    <rPh sb="21" eb="23">
      <t>ヒヨウ</t>
    </rPh>
    <phoneticPr fontId="1"/>
  </si>
  <si>
    <t>【普及促進フェーズ：展示会出展・広告費】</t>
    <rPh sb="1" eb="3">
      <t>フキュウ</t>
    </rPh>
    <rPh sb="3" eb="5">
      <t>ソクシン</t>
    </rPh>
    <rPh sb="10" eb="13">
      <t>テンジカイ</t>
    </rPh>
    <rPh sb="13" eb="15">
      <t>シュッテン</t>
    </rPh>
    <rPh sb="16" eb="19">
      <t>コウコクヒ</t>
    </rPh>
    <phoneticPr fontId="1"/>
  </si>
  <si>
    <t>助成事業完了予定日</t>
    <rPh sb="0" eb="2">
      <t>ジョセイ</t>
    </rPh>
    <rPh sb="2" eb="4">
      <t>ジギョウ</t>
    </rPh>
    <rPh sb="4" eb="6">
      <t>カンリョウ</t>
    </rPh>
    <rPh sb="6" eb="9">
      <t>ヨテイビ</t>
    </rPh>
    <phoneticPr fontId="10"/>
  </si>
  <si>
    <t>具体的な作業項目</t>
    <rPh sb="0" eb="3">
      <t>グタイテキ</t>
    </rPh>
    <phoneticPr fontId="1"/>
  </si>
  <si>
    <t>番号</t>
    <rPh sb="0" eb="2">
      <t>バンゴウ</t>
    </rPh>
    <phoneticPr fontId="1"/>
  </si>
  <si>
    <t>目標数量</t>
    <rPh sb="0" eb="2">
      <t>モクヒョウ</t>
    </rPh>
    <rPh sb="2" eb="4">
      <t>スウリョウ</t>
    </rPh>
    <phoneticPr fontId="1"/>
  </si>
  <si>
    <t>目標導入時期</t>
    <rPh sb="0" eb="2">
      <t>モクヒョウ</t>
    </rPh>
    <rPh sb="2" eb="4">
      <t>ドウニュウ</t>
    </rPh>
    <rPh sb="4" eb="6">
      <t>ジキ</t>
    </rPh>
    <phoneticPr fontId="1"/>
  </si>
  <si>
    <t>事業者との関係</t>
    <rPh sb="0" eb="3">
      <t>ジギョウシャ</t>
    </rPh>
    <rPh sb="5" eb="7">
      <t>カンケイ</t>
    </rPh>
    <phoneticPr fontId="1"/>
  </si>
  <si>
    <t>1</t>
    <phoneticPr fontId="1"/>
  </si>
  <si>
    <t>　導入を予定する先導的ユーザーについて</t>
    <rPh sb="1" eb="3">
      <t>ドウニュウ</t>
    </rPh>
    <rPh sb="4" eb="6">
      <t>ヨテイ</t>
    </rPh>
    <rPh sb="8" eb="11">
      <t>センドウテキ</t>
    </rPh>
    <phoneticPr fontId="1"/>
  </si>
  <si>
    <t>先導的ユーザーの名称</t>
    <rPh sb="0" eb="3">
      <t>センドウテキ</t>
    </rPh>
    <rPh sb="8" eb="10">
      <t>メイショウ</t>
    </rPh>
    <phoneticPr fontId="1"/>
  </si>
  <si>
    <t>（30字以内）</t>
    <phoneticPr fontId="1"/>
  </si>
  <si>
    <t>助成金交付申請額
上限200万円 （特例有）</t>
    <rPh sb="20" eb="21">
      <t>アリ</t>
    </rPh>
    <phoneticPr fontId="1"/>
  </si>
  <si>
    <t>オンライン</t>
    <phoneticPr fontId="1"/>
  </si>
  <si>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</si>
  <si>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</si>
  <si>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</si>
  <si>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</si>
  <si>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</si>
  <si>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</si>
  <si>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</si>
  <si>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</si>
  <si>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</si>
  <si>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</si>
  <si>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</si>
  <si>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普及促進フェーズ計②</t>
    <rPh sb="0" eb="2">
      <t>フキュウ</t>
    </rPh>
    <rPh sb="2" eb="4">
      <t>ソクシン</t>
    </rPh>
    <rPh sb="8" eb="9">
      <t>ケイ</t>
    </rPh>
    <phoneticPr fontId="1"/>
  </si>
  <si>
    <t>小計</t>
    <phoneticPr fontId="1"/>
  </si>
  <si>
    <t>　</t>
  </si>
  <si>
    <t>様式第１号（第5条関係）</t>
    <phoneticPr fontId="10"/>
  </si>
  <si>
    <t>（２）－</t>
  </si>
  <si>
    <t>（３）－</t>
  </si>
  <si>
    <t>（４）－</t>
  </si>
  <si>
    <t>（５）－</t>
  </si>
  <si>
    <t>（１）－</t>
  </si>
  <si>
    <t>該当する「安全・安心」のテーマ　（複数選択可）</t>
    <phoneticPr fontId="1"/>
  </si>
  <si>
    <t>①地震・津波・火山対策</t>
    <rPh sb="1" eb="3">
      <t>ジシン</t>
    </rPh>
    <rPh sb="4" eb="6">
      <t>ツナミ</t>
    </rPh>
    <rPh sb="7" eb="9">
      <t>カザン</t>
    </rPh>
    <rPh sb="9" eb="11">
      <t>タイサク</t>
    </rPh>
    <phoneticPr fontId="1"/>
  </si>
  <si>
    <t>②防火・大規模災害対策</t>
    <rPh sb="1" eb="3">
      <t>ボウカ</t>
    </rPh>
    <rPh sb="4" eb="7">
      <t>ダイキボ</t>
    </rPh>
    <rPh sb="7" eb="9">
      <t>サイガイ</t>
    </rPh>
    <rPh sb="9" eb="11">
      <t>タイサク</t>
    </rPh>
    <phoneticPr fontId="1"/>
  </si>
  <si>
    <t>③避難・救助・救急医療</t>
    <rPh sb="1" eb="3">
      <t>ヒナン</t>
    </rPh>
    <rPh sb="4" eb="6">
      <t>キュウジョ</t>
    </rPh>
    <rPh sb="7" eb="9">
      <t>キュウキュウ</t>
    </rPh>
    <rPh sb="9" eb="11">
      <t>イリョウ</t>
    </rPh>
    <phoneticPr fontId="1"/>
  </si>
  <si>
    <t>④備蓄品・非常食</t>
    <rPh sb="1" eb="4">
      <t>ビチクヒン</t>
    </rPh>
    <rPh sb="5" eb="8">
      <t>ヒジョウショク</t>
    </rPh>
    <phoneticPr fontId="1"/>
  </si>
  <si>
    <t>⑤重要インフラの機能維持</t>
    <rPh sb="1" eb="3">
      <t>ジュウヨウ</t>
    </rPh>
    <rPh sb="8" eb="12">
      <t>キノウイジ</t>
    </rPh>
    <phoneticPr fontId="1"/>
  </si>
  <si>
    <t xml:space="preserve">⑥災害対策ロボット・ドローン </t>
    <rPh sb="1" eb="5">
      <t>サイガイタイサク</t>
    </rPh>
    <phoneticPr fontId="1"/>
  </si>
  <si>
    <t>⑦フェーズフリー</t>
    <phoneticPr fontId="1"/>
  </si>
  <si>
    <t>⑧その他災害対策</t>
    <rPh sb="3" eb="4">
      <t>タ</t>
    </rPh>
    <rPh sb="4" eb="8">
      <t>サイガイタイサク</t>
    </rPh>
    <phoneticPr fontId="1"/>
  </si>
  <si>
    <t>⑨BCP／BCM策定運用</t>
    <rPh sb="8" eb="10">
      <t>サクテイ</t>
    </rPh>
    <rPh sb="10" eb="12">
      <t>ウンヨウ</t>
    </rPh>
    <phoneticPr fontId="1"/>
  </si>
  <si>
    <t>⑩環境リスク対策</t>
    <rPh sb="1" eb="3">
      <t>カンキョウ</t>
    </rPh>
    <rPh sb="6" eb="8">
      <t>タイサク</t>
    </rPh>
    <phoneticPr fontId="1"/>
  </si>
  <si>
    <t>⑪害獣・害虫対策</t>
    <rPh sb="1" eb="3">
      <t>ガイジュウ</t>
    </rPh>
    <rPh sb="4" eb="6">
      <t>ガイチュウ</t>
    </rPh>
    <rPh sb="6" eb="8">
      <t>タイサク</t>
    </rPh>
    <phoneticPr fontId="1"/>
  </si>
  <si>
    <t>⑫その他リスク対策</t>
    <rPh sb="3" eb="4">
      <t>タ</t>
    </rPh>
    <rPh sb="7" eb="9">
      <t>タイサク</t>
    </rPh>
    <phoneticPr fontId="1"/>
  </si>
  <si>
    <t>⑬飛沫感染予防</t>
    <rPh sb="1" eb="3">
      <t>ヒマツ</t>
    </rPh>
    <rPh sb="3" eb="5">
      <t>カンセン</t>
    </rPh>
    <rPh sb="5" eb="7">
      <t>ヨボウ</t>
    </rPh>
    <phoneticPr fontId="1"/>
  </si>
  <si>
    <t>⑮非接触技術</t>
    <rPh sb="1" eb="4">
      <t>ヒセッショク</t>
    </rPh>
    <rPh sb="4" eb="6">
      <t>ギジュツ</t>
    </rPh>
    <phoneticPr fontId="1"/>
  </si>
  <si>
    <t>⑯その他感染症対策</t>
    <rPh sb="3" eb="4">
      <t>タ</t>
    </rPh>
    <rPh sb="4" eb="7">
      <t>カンセンショウ</t>
    </rPh>
    <rPh sb="7" eb="9">
      <t>タイサク</t>
    </rPh>
    <phoneticPr fontId="1"/>
  </si>
  <si>
    <t>⑰監視・警戒システム／カメラ</t>
    <rPh sb="1" eb="3">
      <t>カンシ</t>
    </rPh>
    <rPh sb="4" eb="6">
      <t>ケイカイ</t>
    </rPh>
    <phoneticPr fontId="1"/>
  </si>
  <si>
    <t>⑱検知・検査・分析・映像解析</t>
    <rPh sb="1" eb="3">
      <t>ケンチ</t>
    </rPh>
    <rPh sb="4" eb="6">
      <t>ケンサ</t>
    </rPh>
    <rPh sb="7" eb="9">
      <t>ブンセキ</t>
    </rPh>
    <rPh sb="10" eb="14">
      <t>エイゾウカイセキ</t>
    </rPh>
    <phoneticPr fontId="1"/>
  </si>
  <si>
    <t>⑲入退室管理・認証システム</t>
    <rPh sb="1" eb="4">
      <t>ニュウタイシツ</t>
    </rPh>
    <rPh sb="4" eb="6">
      <t>カンリ</t>
    </rPh>
    <rPh sb="7" eb="9">
      <t>ニンショウ</t>
    </rPh>
    <phoneticPr fontId="1"/>
  </si>
  <si>
    <t>⑳防犯対策・盗難対策</t>
    <rPh sb="1" eb="5">
      <t>ボウハンタイサク</t>
    </rPh>
    <rPh sb="6" eb="8">
      <t>トウナン</t>
    </rPh>
    <rPh sb="8" eb="10">
      <t>タイサク</t>
    </rPh>
    <phoneticPr fontId="1"/>
  </si>
  <si>
    <t>㉒情報セキュリティ</t>
    <rPh sb="1" eb="3">
      <t>ジョウホウ</t>
    </rPh>
    <phoneticPr fontId="1"/>
  </si>
  <si>
    <t>㉓その他セキュリティ対策</t>
    <rPh sb="3" eb="4">
      <t>タ</t>
    </rPh>
    <rPh sb="10" eb="12">
      <t>タイサク</t>
    </rPh>
    <phoneticPr fontId="1"/>
  </si>
  <si>
    <t>㉔窒息・誤飲事故対策</t>
    <rPh sb="1" eb="3">
      <t>チッソク</t>
    </rPh>
    <rPh sb="4" eb="6">
      <t>ゴイン</t>
    </rPh>
    <rPh sb="6" eb="8">
      <t>ジコ</t>
    </rPh>
    <rPh sb="8" eb="10">
      <t>タイサク</t>
    </rPh>
    <phoneticPr fontId="1"/>
  </si>
  <si>
    <t>㉕転落・転倒事故対策</t>
    <rPh sb="1" eb="3">
      <t>テンラク</t>
    </rPh>
    <rPh sb="4" eb="6">
      <t>テントウ</t>
    </rPh>
    <rPh sb="6" eb="8">
      <t>ジコ</t>
    </rPh>
    <rPh sb="8" eb="10">
      <t>タイサク</t>
    </rPh>
    <phoneticPr fontId="1"/>
  </si>
  <si>
    <t>㉖水回りの事故対策</t>
    <rPh sb="1" eb="3">
      <t>ミズマワ</t>
    </rPh>
    <rPh sb="5" eb="7">
      <t>ジコ</t>
    </rPh>
    <rPh sb="7" eb="9">
      <t>タイサク</t>
    </rPh>
    <phoneticPr fontId="1"/>
  </si>
  <si>
    <t>㉗その他子供の安全対策</t>
    <rPh sb="3" eb="4">
      <t>タ</t>
    </rPh>
    <rPh sb="4" eb="6">
      <t>コドモ</t>
    </rPh>
    <rPh sb="7" eb="9">
      <t>アンゼン</t>
    </rPh>
    <rPh sb="9" eb="11">
      <t>タイサク</t>
    </rPh>
    <phoneticPr fontId="1"/>
  </si>
  <si>
    <t>（ア）防災・減災</t>
    <rPh sb="3" eb="5">
      <t>ボウサイ</t>
    </rPh>
    <rPh sb="6" eb="8">
      <t>ゲンサイ</t>
    </rPh>
    <phoneticPr fontId="1"/>
  </si>
  <si>
    <t>（エ）セキュリティ</t>
    <phoneticPr fontId="1"/>
  </si>
  <si>
    <t>㉑警備サービス・特殊警備</t>
    <rPh sb="1" eb="3">
      <t>ケイビ</t>
    </rPh>
    <rPh sb="8" eb="10">
      <t>トクシュ</t>
    </rPh>
    <rPh sb="10" eb="12">
      <t>ケイビ</t>
    </rPh>
    <phoneticPr fontId="1"/>
  </si>
  <si>
    <t>令和</t>
    <rPh sb="0" eb="2">
      <t>レイワ</t>
    </rPh>
    <phoneticPr fontId="1"/>
  </si>
  <si>
    <t>年</t>
    <rPh sb="0" eb="1">
      <t>ネン</t>
    </rPh>
    <phoneticPr fontId="1"/>
  </si>
  <si>
    <t>月</t>
    <rPh sb="0" eb="1">
      <t>ガツ</t>
    </rPh>
    <phoneticPr fontId="1"/>
  </si>
  <si>
    <t>日</t>
    <rPh sb="0" eb="1">
      <t>ニチ</t>
    </rPh>
    <phoneticPr fontId="1"/>
  </si>
  <si>
    <t>月頃</t>
    <rPh sb="0" eb="1">
      <t>ガツ</t>
    </rPh>
    <rPh sb="1" eb="2">
      <t>ゴロ</t>
    </rPh>
    <phoneticPr fontId="1"/>
  </si>
  <si>
    <t>令和7年</t>
    <rPh sb="0" eb="2">
      <t>レイワ</t>
    </rPh>
    <rPh sb="3" eb="4">
      <t>ネン</t>
    </rPh>
    <phoneticPr fontId="1"/>
  </si>
  <si>
    <t>（２）助成事業において開発又は改良する製品・技術・サービス</t>
    <rPh sb="3" eb="7">
      <t>ジョセイジギョウ</t>
    </rPh>
    <rPh sb="11" eb="13">
      <t>カイハツ</t>
    </rPh>
    <rPh sb="13" eb="14">
      <t>マタ</t>
    </rPh>
    <rPh sb="15" eb="17">
      <t>カイリョウ</t>
    </rPh>
    <rPh sb="19" eb="21">
      <t>セイヒン</t>
    </rPh>
    <rPh sb="22" eb="24">
      <t>ギジュツ</t>
    </rPh>
    <phoneticPr fontId="10"/>
  </si>
  <si>
    <t>種別（新規・改良）</t>
    <rPh sb="0" eb="2">
      <t>シュベツ</t>
    </rPh>
    <rPh sb="3" eb="5">
      <t>シンキ</t>
    </rPh>
    <rPh sb="6" eb="8">
      <t>カイリョウ</t>
    </rPh>
    <phoneticPr fontId="10"/>
  </si>
  <si>
    <t>製品・技術・サービスの
名称（予定）</t>
    <rPh sb="0" eb="2">
      <t>セイヒン</t>
    </rPh>
    <rPh sb="3" eb="5">
      <t>ギジュツ</t>
    </rPh>
    <rPh sb="12" eb="14">
      <t>メイショウ</t>
    </rPh>
    <rPh sb="15" eb="17">
      <t>ヨテイ</t>
    </rPh>
    <phoneticPr fontId="10"/>
  </si>
  <si>
    <t>（１）申請テーマ</t>
    <rPh sb="3" eb="5">
      <t>シンセイ</t>
    </rPh>
    <phoneticPr fontId="10"/>
  </si>
  <si>
    <t>注意事項</t>
    <rPh sb="0" eb="2">
      <t>チュウイ</t>
    </rPh>
    <rPh sb="2" eb="4">
      <t>ジコウ</t>
    </rPh>
    <phoneticPr fontId="1"/>
  </si>
  <si>
    <t>目標
１</t>
    <rPh sb="0" eb="2">
      <t>モクヒョウ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</si>
  <si>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</si>
  <si>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</si>
  <si>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設計書</t>
    <rPh sb="0" eb="3">
      <t>セッケイショ</t>
    </rPh>
    <phoneticPr fontId="1"/>
  </si>
  <si>
    <t>ソースコード</t>
    <phoneticPr fontId="1"/>
  </si>
  <si>
    <t>写真・画面ｺﾋﾟｰ・動画</t>
    <phoneticPr fontId="1"/>
  </si>
  <si>
    <t>試験報告書</t>
    <rPh sb="0" eb="5">
      <t>シケンホウコクショ</t>
    </rPh>
    <phoneticPr fontId="1"/>
  </si>
  <si>
    <t>図面</t>
    <rPh sb="0" eb="2">
      <t>ズメン</t>
    </rPh>
    <phoneticPr fontId="1"/>
  </si>
  <si>
    <t>運用マニュアル</t>
    <rPh sb="0" eb="2">
      <t>ウンヨウ</t>
    </rPh>
    <phoneticPr fontId="1"/>
  </si>
  <si>
    <t>その他(　        　　　)</t>
    <rPh sb="2" eb="3">
      <t>タ</t>
    </rPh>
    <phoneticPr fontId="1"/>
  </si>
  <si>
    <t>目標
２</t>
    <rPh sb="0" eb="2">
      <t>モクヒョウ</t>
    </rPh>
    <phoneticPr fontId="1"/>
  </si>
  <si>
    <t>目標
３</t>
    <rPh sb="0" eb="2">
      <t>モクヒョウ</t>
    </rPh>
    <phoneticPr fontId="1"/>
  </si>
  <si>
    <t>技術的課題</t>
    <rPh sb="0" eb="3">
      <t>ギジュツテキ</t>
    </rPh>
    <rPh sb="3" eb="5">
      <t>カダイ</t>
    </rPh>
    <phoneticPr fontId="1"/>
  </si>
  <si>
    <t>解決方法</t>
    <rPh sb="0" eb="2">
      <t>カイケツ</t>
    </rPh>
    <rPh sb="2" eb="4">
      <t>ホウホウ</t>
    </rPh>
    <phoneticPr fontId="1"/>
  </si>
  <si>
    <t>（１）助成事業実施の社内外体制図、担当者の役割分担等</t>
    <rPh sb="3" eb="5">
      <t>ジョセイ</t>
    </rPh>
    <phoneticPr fontId="1"/>
  </si>
  <si>
    <t>（２）助成事業の主担当者</t>
    <rPh sb="3" eb="5">
      <t>ジョセイ</t>
    </rPh>
    <phoneticPr fontId="1"/>
  </si>
  <si>
    <t>【開発・改良フェーズ】</t>
    <rPh sb="1" eb="3">
      <t>カイハツ</t>
    </rPh>
    <rPh sb="4" eb="6">
      <t>カイリョウ</t>
    </rPh>
    <phoneticPr fontId="1"/>
  </si>
  <si>
    <t>【開発・改良フェーズ】</t>
    <rPh sb="1" eb="3">
      <t>カイハツ</t>
    </rPh>
    <phoneticPr fontId="1"/>
  </si>
  <si>
    <t>【開発・改良フェーズ】</t>
    <rPh sb="1" eb="3">
      <t>カイハツ</t>
    </rPh>
    <phoneticPr fontId="1"/>
  </si>
  <si>
    <t>開発・改良フェーズ計①</t>
    <rPh sb="0" eb="2">
      <t>カイハツ</t>
    </rPh>
    <rPh sb="3" eb="5">
      <t>カイリョウ</t>
    </rPh>
    <rPh sb="9" eb="10">
      <t>ケイ</t>
    </rPh>
    <phoneticPr fontId="1"/>
  </si>
  <si>
    <r>
      <t>開発・改良フェーズ</t>
    </r>
    <r>
      <rPr>
        <sz val="10"/>
        <rFont val="ＭＳ Ｐゴシック"/>
        <family val="3"/>
        <charset val="128"/>
        <scheme val="minor"/>
      </rPr>
      <t>（助成率2/3　助成金交付申請額 上限1,500万円）</t>
    </r>
    <rPh sb="0" eb="2">
      <t>カイハツ</t>
    </rPh>
    <phoneticPr fontId="1"/>
  </si>
  <si>
    <t>＜開発・改良フェーズ＞</t>
    <rPh sb="1" eb="3">
      <t>カイハツ</t>
    </rPh>
    <phoneticPr fontId="10"/>
  </si>
  <si>
    <r>
      <rPr>
        <sz val="10"/>
        <rFont val="ＭＳ Ｐゴシック"/>
        <family val="3"/>
        <charset val="128"/>
      </rPr>
      <t>　※</t>
    </r>
    <r>
      <rPr>
        <u/>
        <sz val="10"/>
        <rFont val="ＭＳ Ｐゴシック"/>
        <family val="3"/>
        <charset val="128"/>
      </rPr>
      <t>既存機械装置等の改良や修繕等、生産・量産用の機械装置等に係る経費は助成対象外となります。</t>
    </r>
    <phoneticPr fontId="1"/>
  </si>
  <si>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5"/>
  </si>
  <si>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1"/>
  </si>
  <si>
    <t>（３）開発又は改良の経緯、動機、目的（～600字程度）</t>
    <rPh sb="3" eb="5">
      <t>カイハツ</t>
    </rPh>
    <rPh sb="5" eb="6">
      <t>マタ</t>
    </rPh>
    <rPh sb="7" eb="9">
      <t>カイリョウ</t>
    </rPh>
    <rPh sb="10" eb="12">
      <t>ケイイ</t>
    </rPh>
    <rPh sb="16" eb="18">
      <t>モクテキ</t>
    </rPh>
    <rPh sb="24" eb="26">
      <t>テイド</t>
    </rPh>
    <phoneticPr fontId="1"/>
  </si>
  <si>
    <t>（１）対象となる顧客・市場とそのニーズ（～200字程度）</t>
    <rPh sb="3" eb="5">
      <t>タイショウ</t>
    </rPh>
    <rPh sb="8" eb="10">
      <t>コキャク</t>
    </rPh>
    <rPh sb="11" eb="13">
      <t>シジョウ</t>
    </rPh>
    <rPh sb="24" eb="25">
      <t>ジ</t>
    </rPh>
    <rPh sb="25" eb="27">
      <t>テイド</t>
    </rPh>
    <phoneticPr fontId="1"/>
  </si>
  <si>
    <t>（２）上記（１）に関して、ニーズがあると判断した根拠（～150字程度）</t>
    <rPh sb="3" eb="5">
      <t>ジョウキ</t>
    </rPh>
    <rPh sb="9" eb="10">
      <t>カン</t>
    </rPh>
    <rPh sb="20" eb="22">
      <t>ハンダン</t>
    </rPh>
    <rPh sb="24" eb="26">
      <t>コンキョ</t>
    </rPh>
    <rPh sb="31" eb="32">
      <t>ジ</t>
    </rPh>
    <rPh sb="32" eb="34">
      <t>テイド</t>
    </rPh>
    <phoneticPr fontId="1"/>
  </si>
  <si>
    <t>（３）上記（１）のうち、獲得可能と考えられる市場規模（～200字程度）</t>
    <rPh sb="3" eb="5">
      <t>ジョウキ</t>
    </rPh>
    <rPh sb="17" eb="18">
      <t>カンガ</t>
    </rPh>
    <rPh sb="31" eb="32">
      <t>ジ</t>
    </rPh>
    <rPh sb="32" eb="34">
      <t>テイド</t>
    </rPh>
    <phoneticPr fontId="1"/>
  </si>
  <si>
    <t>（４）販路開拓の手法、方策（～600字程度）</t>
    <rPh sb="18" eb="19">
      <t>ジ</t>
    </rPh>
    <rPh sb="19" eb="21">
      <t>テイド</t>
    </rPh>
    <phoneticPr fontId="1"/>
  </si>
  <si>
    <t>初年度</t>
    <rPh sb="0" eb="3">
      <t>ショネンド</t>
    </rPh>
    <phoneticPr fontId="1"/>
  </si>
  <si>
    <t>２年目</t>
    <rPh sb="1" eb="3">
      <t>ネンメ</t>
    </rPh>
    <phoneticPr fontId="1"/>
  </si>
  <si>
    <t>３年目</t>
    <rPh sb="1" eb="3">
      <t>ネンメ</t>
    </rPh>
    <phoneticPr fontId="1"/>
  </si>
  <si>
    <t>営業損益</t>
    <rPh sb="0" eb="2">
      <t>エイギョウ</t>
    </rPh>
    <rPh sb="2" eb="4">
      <t>ソンエキ</t>
    </rPh>
    <phoneticPr fontId="1"/>
  </si>
  <si>
    <t>　　※ 「はい」と回答した場合、それはどのような権利か</t>
    <rPh sb="9" eb="11">
      <t>カイトウ</t>
    </rPh>
    <rPh sb="13" eb="15">
      <t>バアイ</t>
    </rPh>
    <rPh sb="24" eb="26">
      <t>ケンリ</t>
    </rPh>
    <phoneticPr fontId="1"/>
  </si>
  <si>
    <t>８．市場のニーズ</t>
    <rPh sb="2" eb="4">
      <t>シジョウ</t>
    </rPh>
    <phoneticPr fontId="10"/>
  </si>
  <si>
    <t>９．達成目標</t>
    <rPh sb="2" eb="4">
      <t>タッセイ</t>
    </rPh>
    <rPh sb="4" eb="6">
      <t>モクヒョウ</t>
    </rPh>
    <phoneticPr fontId="1"/>
  </si>
  <si>
    <t>11．実施体制</t>
    <rPh sb="3" eb="5">
      <t>ジッシ</t>
    </rPh>
    <rPh sb="5" eb="7">
      <t>タイセイ</t>
    </rPh>
    <phoneticPr fontId="10"/>
  </si>
  <si>
    <t>13．産業財産権（特許権、実用新案権、意匠権、商標権）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</si>
  <si>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14．本事業遂行にあたっての法令遵守、環境配慮、安全性確保への取り組み</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phoneticPr fontId="1"/>
  </si>
  <si>
    <t>（３）売上規模と助成事業規模の比較</t>
    <rPh sb="3" eb="5">
      <t>ウリアゲ</t>
    </rPh>
    <phoneticPr fontId="1"/>
  </si>
  <si>
    <t>【開発・改良フェーズ】</t>
    <phoneticPr fontId="1"/>
  </si>
  <si>
    <t>（８）委託費</t>
    <phoneticPr fontId="1"/>
  </si>
  <si>
    <r>
      <t>　※特注部品等の製作を外部委託する場合は、「</t>
    </r>
    <r>
      <rPr>
        <b/>
        <sz val="10"/>
        <color theme="1"/>
        <rFont val="ＭＳ Ｐゴシック"/>
        <family val="3"/>
        <charset val="128"/>
      </rPr>
      <t>（８）委託費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5" eb="27">
      <t>イタク</t>
    </rPh>
    <rPh sb="27" eb="28">
      <t>ヒ</t>
    </rPh>
    <rPh sb="30" eb="32">
      <t>ケイジョウ</t>
    </rPh>
    <phoneticPr fontId="5"/>
  </si>
  <si>
    <t>（10）展示会出展費</t>
    <rPh sb="4" eb="7">
      <t>テンジカイ</t>
    </rPh>
    <rPh sb="7" eb="9">
      <t>シュッテン</t>
    </rPh>
    <phoneticPr fontId="1"/>
  </si>
  <si>
    <t>（11）広告費</t>
    <rPh sb="4" eb="6">
      <t>コウコク</t>
    </rPh>
    <phoneticPr fontId="1"/>
  </si>
  <si>
    <t>（１）経費区分別内訳</t>
    <phoneticPr fontId="5"/>
  </si>
  <si>
    <t>（１）原材料・副資材費</t>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</si>
  <si>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</si>
  <si>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（２）機械装置・工具器具費</t>
    <rPh sb="3" eb="5">
      <t>キカイ</t>
    </rPh>
    <rPh sb="5" eb="7">
      <t>ソウチ</t>
    </rPh>
    <rPh sb="8" eb="10">
      <t>コウグ</t>
    </rPh>
    <rPh sb="10" eb="12">
      <t>キグ</t>
    </rPh>
    <rPh sb="12" eb="13">
      <t>ヒ</t>
    </rPh>
    <phoneticPr fontId="5"/>
  </si>
  <si>
    <t>（２）-2機械装置・工具器具購入計画書</t>
    <rPh sb="5" eb="7">
      <t>キカイ</t>
    </rPh>
    <rPh sb="7" eb="9">
      <t>ソウチ</t>
    </rPh>
    <rPh sb="10" eb="12">
      <t>コウグ</t>
    </rPh>
    <rPh sb="12" eb="14">
      <t>キグ</t>
    </rPh>
    <rPh sb="14" eb="16">
      <t>コウニュウ</t>
    </rPh>
    <rPh sb="16" eb="19">
      <t>ケイカクショ</t>
    </rPh>
    <phoneticPr fontId="5"/>
  </si>
  <si>
    <t>（３）委託費</t>
    <phoneticPr fontId="1"/>
  </si>
  <si>
    <t>　※試作金型に係る経費は、「（３）委託費」ではなく「（２）機械装置・工具器具費」に計上してください。</t>
    <phoneticPr fontId="1"/>
  </si>
  <si>
    <t>（３）-2 委託計画書</t>
    <rPh sb="6" eb="8">
      <t>イタク</t>
    </rPh>
    <rPh sb="8" eb="11">
      <t>ケイカクショ</t>
    </rPh>
    <phoneticPr fontId="5"/>
  </si>
  <si>
    <t>（４）産業財産権出願・導入費</t>
    <rPh sb="3" eb="5">
      <t>サンギョウ</t>
    </rPh>
    <rPh sb="5" eb="8">
      <t>ザイサンケン</t>
    </rPh>
    <rPh sb="8" eb="10">
      <t>シュツガン</t>
    </rPh>
    <rPh sb="11" eb="13">
      <t>ドウニュウ</t>
    </rPh>
    <rPh sb="13" eb="14">
      <t>ヒ</t>
    </rPh>
    <phoneticPr fontId="5"/>
  </si>
  <si>
    <t>（６）原材料・副資材費</t>
    <phoneticPr fontId="5"/>
  </si>
  <si>
    <t>　※試作金型に係る費用は、「（７）機械装置・工具器具費」に計上してください。</t>
    <phoneticPr fontId="1"/>
  </si>
  <si>
    <r>
      <t>　</t>
    </r>
    <r>
      <rPr>
        <b/>
        <u/>
        <sz val="10"/>
        <color theme="1"/>
        <rFont val="ＭＳ Ｐゴシック"/>
        <family val="3"/>
        <charset val="128"/>
      </rPr>
      <t>※実用化製品の更なる開発・改良のための経費は対象となりません。</t>
    </r>
    <rPh sb="11" eb="13">
      <t>カイハツ</t>
    </rPh>
    <phoneticPr fontId="5"/>
  </si>
  <si>
    <t>（７）機械装置・工具器具費</t>
    <rPh sb="3" eb="5">
      <t>キカイ</t>
    </rPh>
    <rPh sb="5" eb="7">
      <t>ソウチ</t>
    </rPh>
    <rPh sb="8" eb="10">
      <t>コウグ</t>
    </rPh>
    <rPh sb="10" eb="12">
      <t>キグ</t>
    </rPh>
    <rPh sb="12" eb="13">
      <t>ヒ</t>
    </rPh>
    <phoneticPr fontId="5"/>
  </si>
  <si>
    <t>（８）-2 委託計画書</t>
    <rPh sb="6" eb="8">
      <t>イタク</t>
    </rPh>
    <rPh sb="8" eb="11">
      <t>ケイカクショ</t>
    </rPh>
    <phoneticPr fontId="5"/>
  </si>
  <si>
    <r>
      <t>　※</t>
    </r>
    <r>
      <rPr>
        <u/>
        <sz val="10"/>
        <color theme="1"/>
        <rFont val="ＭＳ Ｐゴシック"/>
        <family val="3"/>
        <charset val="128"/>
      </rPr>
      <t>実用化製品等を出展するための出展小間料</t>
    </r>
    <r>
      <rPr>
        <sz val="10"/>
        <color theme="1"/>
        <rFont val="ＭＳ Ｐゴシック"/>
        <family val="3"/>
        <charset val="128"/>
      </rPr>
      <t>のみ助成対象です。</t>
    </r>
    <rPh sb="2" eb="4">
      <t>ジツヨウ</t>
    </rPh>
    <rPh sb="4" eb="5">
      <t>カ</t>
    </rPh>
    <rPh sb="5" eb="7">
      <t>セイヒン</t>
    </rPh>
    <rPh sb="7" eb="8">
      <t>トウ</t>
    </rPh>
    <rPh sb="9" eb="11">
      <t>シュッテン</t>
    </rPh>
    <rPh sb="16" eb="18">
      <t>シュッテン</t>
    </rPh>
    <rPh sb="18" eb="20">
      <t>コマ</t>
    </rPh>
    <rPh sb="20" eb="21">
      <t>リョウ</t>
    </rPh>
    <rPh sb="23" eb="25">
      <t>ジョセイ</t>
    </rPh>
    <rPh sb="25" eb="27">
      <t>タイショウ</t>
    </rPh>
    <phoneticPr fontId="1"/>
  </si>
  <si>
    <r>
      <t>　※</t>
    </r>
    <r>
      <rPr>
        <u/>
        <sz val="10"/>
        <color theme="1"/>
        <rFont val="ＭＳ Ｐゴシック"/>
        <family val="3"/>
        <charset val="128"/>
      </rPr>
      <t>実用化製品等を広報するため</t>
    </r>
    <r>
      <rPr>
        <sz val="10"/>
        <color theme="1"/>
        <rFont val="ＭＳ Ｐゴシック"/>
        <family val="3"/>
        <charset val="128"/>
      </rPr>
      <t>の経費が助成対象です。</t>
    </r>
    <rPh sb="2" eb="4">
      <t>ジツヨウ</t>
    </rPh>
    <rPh sb="4" eb="5">
      <t>カ</t>
    </rPh>
    <rPh sb="5" eb="7">
      <t>セイヒン</t>
    </rPh>
    <rPh sb="7" eb="8">
      <t>トウ</t>
    </rPh>
    <rPh sb="9" eb="11">
      <t>コウホウ</t>
    </rPh>
    <rPh sb="16" eb="18">
      <t>ケイヒ</t>
    </rPh>
    <rPh sb="19" eb="21">
      <t>ジョセイ</t>
    </rPh>
    <rPh sb="21" eb="23">
      <t>タイショウ</t>
    </rPh>
    <phoneticPr fontId="1"/>
  </si>
  <si>
    <t>＜開発・改良フェーズ＞</t>
    <rPh sb="1" eb="3">
      <t>カイハツ</t>
    </rPh>
    <rPh sb="4" eb="6">
      <t>カイリョウ</t>
    </rPh>
    <phoneticPr fontId="10"/>
  </si>
  <si>
    <r>
      <rPr>
        <u/>
        <sz val="10"/>
        <rFont val="ＭＳ Ｐゴシック"/>
        <family val="3"/>
        <charset val="128"/>
        <scheme val="minor"/>
      </rPr>
      <t>「開発・改良フェーズ」の</t>
    </r>
    <r>
      <rPr>
        <sz val="10"/>
        <rFont val="ＭＳ Ｐゴシック"/>
        <family val="3"/>
        <charset val="128"/>
        <scheme val="minor"/>
      </rPr>
      <t xml:space="preserve">
完了予定日</t>
    </r>
    <rPh sb="1" eb="3">
      <t>カイハツ</t>
    </rPh>
    <rPh sb="4" eb="6">
      <t>カイリョウ</t>
    </rPh>
    <rPh sb="13" eb="15">
      <t>カンリョウ</t>
    </rPh>
    <rPh sb="15" eb="17">
      <t>ヨテイ</t>
    </rPh>
    <rPh sb="17" eb="18">
      <t>ビ</t>
    </rPh>
    <phoneticPr fontId="1"/>
  </si>
  <si>
    <t>⑭殺菌・検査装置</t>
    <rPh sb="1" eb="3">
      <t>サッキン</t>
    </rPh>
    <rPh sb="4" eb="8">
      <t>ケンサソウチ</t>
    </rPh>
    <phoneticPr fontId="1"/>
  </si>
  <si>
    <t>新規性</t>
    <rPh sb="0" eb="3">
      <t>シンキセイ</t>
    </rPh>
    <phoneticPr fontId="1"/>
  </si>
  <si>
    <t>優秀性</t>
    <rPh sb="0" eb="3">
      <t>ユウシュウセイ</t>
    </rPh>
    <phoneticPr fontId="1"/>
  </si>
  <si>
    <t>優秀性
（技術的・実用的に優れている点、比較優位性など）</t>
    <rPh sb="0" eb="3">
      <t>ユウシュウセイ</t>
    </rPh>
    <rPh sb="5" eb="8">
      <t>ギジュツテキ</t>
    </rPh>
    <rPh sb="9" eb="11">
      <t>ジツヨウ</t>
    </rPh>
    <rPh sb="11" eb="12">
      <t>テキ</t>
    </rPh>
    <rPh sb="13" eb="14">
      <t>スグ</t>
    </rPh>
    <rPh sb="18" eb="19">
      <t>テン</t>
    </rPh>
    <rPh sb="20" eb="25">
      <t>ヒカクユウイセイ</t>
    </rPh>
    <phoneticPr fontId="10"/>
  </si>
  <si>
    <t>新規性
（従来にない新しい点、新たな付加価値など）</t>
    <rPh sb="0" eb="3">
      <t>シンキセイ</t>
    </rPh>
    <rPh sb="5" eb="7">
      <t>ジュウライ</t>
    </rPh>
    <rPh sb="10" eb="11">
      <t>アタラ</t>
    </rPh>
    <rPh sb="13" eb="14">
      <t>テン</t>
    </rPh>
    <rPh sb="15" eb="16">
      <t>アラ</t>
    </rPh>
    <rPh sb="18" eb="22">
      <t>フカカチ</t>
    </rPh>
    <phoneticPr fontId="10"/>
  </si>
  <si>
    <t>（イ）事業リスク対策</t>
    <rPh sb="3" eb="5">
      <t>ジギョウ</t>
    </rPh>
    <rPh sb="8" eb="10">
      <t>タイサク</t>
    </rPh>
    <phoneticPr fontId="1"/>
  </si>
  <si>
    <t>（ウ）感染症対策</t>
    <rPh sb="3" eb="6">
      <t>カンセンショウ</t>
    </rPh>
    <rPh sb="6" eb="8">
      <t>タイサク</t>
    </rPh>
    <phoneticPr fontId="1"/>
  </si>
  <si>
    <t>（オ）子供の安全対策</t>
    <rPh sb="3" eb="5">
      <t>コドモ</t>
    </rPh>
    <rPh sb="6" eb="8">
      <t>アンゼン</t>
    </rPh>
    <rPh sb="8" eb="10">
      <t>タイサク</t>
    </rPh>
    <phoneticPr fontId="1"/>
  </si>
  <si>
    <r>
      <rPr>
        <sz val="11"/>
        <rFont val="ＭＳ Ｐゴシック"/>
        <family val="3"/>
        <charset val="128"/>
        <scheme val="minor"/>
      </rPr>
      <t>製品・技術・サービスの
概要（200字以内）</t>
    </r>
    <r>
      <rPr>
        <sz val="10"/>
        <rFont val="ＭＳ Ｐゴシック"/>
        <family val="3"/>
        <charset val="128"/>
        <scheme val="minor"/>
      </rPr>
      <t xml:space="preserve">
</t>
    </r>
    <rPh sb="3" eb="5">
      <t>ギジュツ</t>
    </rPh>
    <rPh sb="12" eb="14">
      <t>ガイヨウ</t>
    </rPh>
    <rPh sb="18" eb="19">
      <t>ジ</t>
    </rPh>
    <rPh sb="19" eb="21">
      <t>イナイ</t>
    </rPh>
    <phoneticPr fontId="10"/>
  </si>
  <si>
    <t>図による説明</t>
    <rPh sb="0" eb="1">
      <t>ズ</t>
    </rPh>
    <rPh sb="4" eb="6">
      <t>セツメイ</t>
    </rPh>
    <phoneticPr fontId="1"/>
  </si>
  <si>
    <t>文章による説明</t>
    <rPh sb="0" eb="2">
      <t>ブンショウ</t>
    </rPh>
    <rPh sb="5" eb="7">
      <t>セツメイ</t>
    </rPh>
    <phoneticPr fontId="1"/>
  </si>
  <si>
    <t>16．資金計画</t>
    <rPh sb="3" eb="5">
      <t>シキン</t>
    </rPh>
    <phoneticPr fontId="1"/>
  </si>
  <si>
    <t>17．資金支出明細</t>
    <rPh sb="3" eb="5">
      <t>シキン</t>
    </rPh>
    <rPh sb="5" eb="7">
      <t>シシュツ</t>
    </rPh>
    <rPh sb="7" eb="9">
      <t>メイサイ</t>
    </rPh>
    <phoneticPr fontId="10"/>
  </si>
  <si>
    <t>※採択時には一般公開されます</t>
    <rPh sb="1" eb="4">
      <t>サイタクジ</t>
    </rPh>
    <rPh sb="6" eb="10">
      <t>イッパンコウカイ</t>
    </rPh>
    <phoneticPr fontId="1"/>
  </si>
  <si>
    <r>
      <t>申請テーマ</t>
    </r>
    <r>
      <rPr>
        <sz val="10.5"/>
        <rFont val="ＭＳ Ｐゴシック"/>
        <family val="3"/>
        <charset val="128"/>
      </rPr>
      <t>　　　（30字以内）</t>
    </r>
    <rPh sb="0" eb="2">
      <t>シンセイ</t>
    </rPh>
    <rPh sb="11" eb="12">
      <t>ジ</t>
    </rPh>
    <rPh sb="12" eb="14">
      <t>イナイ</t>
    </rPh>
    <phoneticPr fontId="10"/>
  </si>
  <si>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</si>
  <si>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５．補助金・助成金の利用状況</t>
    <rPh sb="10" eb="12">
      <t>リヨウ</t>
    </rPh>
    <rPh sb="12" eb="14">
      <t>ジョウキョウ</t>
    </rPh>
    <phoneticPr fontId="1"/>
  </si>
  <si>
    <t>４．東京都その他団体での受賞歴（東京都ベンチャー技術対象等）</t>
    <rPh sb="2" eb="4">
      <t>トウキョウ</t>
    </rPh>
    <rPh sb="4" eb="5">
      <t>ト</t>
    </rPh>
    <rPh sb="7" eb="8">
      <t>ホカ</t>
    </rPh>
    <rPh sb="8" eb="10">
      <t>ダンタイ</t>
    </rPh>
    <rPh sb="12" eb="14">
      <t>ジュショウ</t>
    </rPh>
    <rPh sb="14" eb="15">
      <t>レキ</t>
    </rPh>
    <rPh sb="16" eb="19">
      <t>トウキョウト</t>
    </rPh>
    <rPh sb="24" eb="26">
      <t>ギジュツ</t>
    </rPh>
    <rPh sb="26" eb="28">
      <t>タイショウ</t>
    </rPh>
    <rPh sb="28" eb="29">
      <t>トウ</t>
    </rPh>
    <phoneticPr fontId="1"/>
  </si>
  <si>
    <t>（１）受給済の補助金・助成金（過去５年間）</t>
    <rPh sb="3" eb="5">
      <t>ジュキュウ</t>
    </rPh>
    <rPh sb="5" eb="6">
      <t>スミ</t>
    </rPh>
    <rPh sb="7" eb="10">
      <t>ホジョキン</t>
    </rPh>
    <rPh sb="11" eb="13">
      <t>ジョセイ</t>
    </rPh>
    <rPh sb="13" eb="14">
      <t>キン</t>
    </rPh>
    <rPh sb="15" eb="17">
      <t>カコ</t>
    </rPh>
    <rPh sb="18" eb="20">
      <t>ネンカン</t>
    </rPh>
    <phoneticPr fontId="1"/>
  </si>
  <si>
    <t>対象製品・技術</t>
    <phoneticPr fontId="1"/>
  </si>
  <si>
    <t>本申請との
経費の重複</t>
    <rPh sb="0" eb="1">
      <t>ホン</t>
    </rPh>
    <rPh sb="1" eb="3">
      <t>シンセイ</t>
    </rPh>
    <rPh sb="6" eb="8">
      <t>ケイヒ</t>
    </rPh>
    <rPh sb="9" eb="11">
      <t>ジュウフク</t>
    </rPh>
    <phoneticPr fontId="1"/>
  </si>
  <si>
    <t>本申請との
内容の重複</t>
    <rPh sb="0" eb="1">
      <t>ホンシンセイ2</t>
    </rPh>
    <rPh sb="6" eb="8">
      <t>ナイヨウ</t>
    </rPh>
    <phoneticPr fontId="1"/>
  </si>
  <si>
    <t>試作品
（最終）</t>
    <rPh sb="0" eb="3">
      <t>シサクヒン</t>
    </rPh>
    <rPh sb="5" eb="7">
      <t>サイシュウ</t>
    </rPh>
    <phoneticPr fontId="1"/>
  </si>
  <si>
    <t>数量</t>
    <rPh sb="0" eb="2">
      <t>スウリョウ</t>
    </rPh>
    <phoneticPr fontId="1"/>
  </si>
  <si>
    <t>単位</t>
    <rPh sb="0" eb="2">
      <t>タンイ</t>
    </rPh>
    <phoneticPr fontId="1"/>
  </si>
  <si>
    <t>（６）助成事業（開発・改良等）の内容</t>
    <rPh sb="3" eb="7">
      <t>ジョセイジギョウ</t>
    </rPh>
    <rPh sb="8" eb="10">
      <t>カイハツ</t>
    </rPh>
    <rPh sb="11" eb="13">
      <t>カイリョウ</t>
    </rPh>
    <rPh sb="13" eb="14">
      <t>トウ</t>
    </rPh>
    <rPh sb="16" eb="18">
      <t>ナイヨウ</t>
    </rPh>
    <phoneticPr fontId="1"/>
  </si>
  <si>
    <t>　※従事時間の上限は、１人につき１日８時間、年間１，８００時間です。</t>
    <phoneticPr fontId="1"/>
  </si>
  <si>
    <t>　※時間単価は、募集要項記載の「人件費単価一覧表」より設定してください。</t>
    <rPh sb="2" eb="6">
      <t>ジカンタンカ</t>
    </rPh>
    <rPh sb="8" eb="14">
      <t>ボシュウヨウコウキサイ</t>
    </rPh>
    <rPh sb="27" eb="29">
      <t>セッテイ</t>
    </rPh>
    <phoneticPr fontId="1"/>
  </si>
  <si>
    <t>支出番号</t>
    <rPh sb="0" eb="2">
      <t>シシュツ</t>
    </rPh>
    <rPh sb="2" eb="4">
      <t>バンゴウ</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</si>
  <si>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</si>
  <si>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</si>
  <si>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</si>
  <si>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</si>
  <si>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5"/>
  </si>
  <si>
    <t>所属/役職</t>
    <rPh sb="0" eb="1">
      <t>ショ</t>
    </rPh>
    <rPh sb="1" eb="2">
      <t>ゾク</t>
    </rPh>
    <rPh sb="3" eb="4">
      <t>ヤク</t>
    </rPh>
    <rPh sb="4" eb="5">
      <t>ショク</t>
    </rPh>
    <phoneticPr fontId="92"/>
  </si>
  <si>
    <t>製作</t>
    <rPh sb="0" eb="2">
      <t>セイサク</t>
    </rPh>
    <phoneticPr fontId="1"/>
  </si>
  <si>
    <t>（A）合 計</t>
    <phoneticPr fontId="5"/>
  </si>
  <si>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</si>
  <si>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</si>
  <si>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</si>
  <si>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2"/>
  </si>
  <si>
    <t>設　計</t>
    <rPh sb="0" eb="1">
      <t>セツ</t>
    </rPh>
    <rPh sb="2" eb="3">
      <t>ケイ</t>
    </rPh>
    <phoneticPr fontId="1"/>
  </si>
  <si>
    <t>プログラミング・試作</t>
  </si>
  <si>
    <t>単体テスト</t>
    <rPh sb="0" eb="2">
      <t>タンタイ</t>
    </rPh>
    <phoneticPr fontId="2"/>
  </si>
  <si>
    <t>総合テスト</t>
    <rPh sb="0" eb="2">
      <t>ソウゴウ</t>
    </rPh>
    <phoneticPr fontId="2"/>
  </si>
  <si>
    <t>　※助成事業者の役員及び直接雇用の従業員のうち、常態として当該開発・改良に従事し、</t>
    <rPh sb="10" eb="11">
      <t>オヨ</t>
    </rPh>
    <rPh sb="34" eb="36">
      <t>カイリョウ</t>
    </rPh>
    <phoneticPr fontId="1"/>
  </si>
  <si>
    <t xml:space="preserve"> 　　助成事業者から毎月一定の報酬、給与が直接支払われている方が助成対象です。</t>
    <phoneticPr fontId="1"/>
  </si>
  <si>
    <t>　※開発・改良に係る工程に直接従事する時間のみ助成対象です。</t>
    <rPh sb="5" eb="7">
      <t>カイリョウ</t>
    </rPh>
    <phoneticPr fontId="1"/>
  </si>
  <si>
    <t>　※本経費の助成金額（助成対象期間中の総額）は１，０００万円が上限です。</t>
    <phoneticPr fontId="1"/>
  </si>
  <si>
    <t>（９）　直接人件費</t>
    <phoneticPr fontId="5"/>
  </si>
  <si>
    <t>　※助成事業者の役員及び直接雇用の従業員のうち、常態として当該カスタマイズに従事し、</t>
    <rPh sb="10" eb="11">
      <t>オヨ</t>
    </rPh>
    <phoneticPr fontId="1"/>
  </si>
  <si>
    <t>　※実用化製品等のカスタマイズに係る工程に直接従事する時間のみ助成対象です。</t>
    <rPh sb="2" eb="5">
      <t>ジツヨウカ</t>
    </rPh>
    <rPh sb="5" eb="7">
      <t>セイヒン</t>
    </rPh>
    <rPh sb="7" eb="8">
      <t>トウ</t>
    </rPh>
    <phoneticPr fontId="1"/>
  </si>
  <si>
    <t>　※本経費の助成金額（助成対象期間中の総額）は２００万円が上限です。</t>
    <phoneticPr fontId="1"/>
  </si>
  <si>
    <t>【普及促進フェーズ：先導的ユーザーへの導入費用】</t>
    <phoneticPr fontId="1"/>
  </si>
  <si>
    <t>令和8年</t>
    <rPh sb="0" eb="2">
      <t>レイワ</t>
    </rPh>
    <rPh sb="3" eb="4">
      <t>ネン</t>
    </rPh>
    <phoneticPr fontId="1"/>
  </si>
  <si>
    <t>（５）直接人件費</t>
    <phoneticPr fontId="5"/>
  </si>
  <si>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30" eb="31">
      <t>シャ</t>
    </rPh>
    <rPh sb="38" eb="40">
      <t>テイシュツ</t>
    </rPh>
    <phoneticPr fontId="5"/>
  </si>
  <si>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原則２社以上</t>
    </r>
    <r>
      <rPr>
        <sz val="9"/>
        <color theme="1"/>
        <rFont val="ＭＳ Ｐゴシック"/>
        <family val="3"/>
        <charset val="128"/>
      </rPr>
      <t>）</t>
    </r>
    <rPh sb="0" eb="2">
      <t>ミツモリ</t>
    </rPh>
    <rPh sb="2" eb="4">
      <t>キンガク</t>
    </rPh>
    <rPh sb="31" eb="32">
      <t>シャ</t>
    </rPh>
    <phoneticPr fontId="5"/>
  </si>
  <si>
    <t>類似産業財産権
の番号</t>
    <rPh sb="0" eb="2">
      <t>ルイジ</t>
    </rPh>
    <rPh sb="2" eb="4">
      <t>サンギョウ</t>
    </rPh>
    <rPh sb="4" eb="7">
      <t>ザイサンケン</t>
    </rPh>
    <rPh sb="9" eb="11">
      <t>バンゴウ</t>
    </rPh>
    <phoneticPr fontId="1"/>
  </si>
  <si>
    <t>類似産業財産権
との相違点
※具体的に</t>
    <rPh sb="0" eb="2">
      <t>ルイジ</t>
    </rPh>
    <rPh sb="2" eb="4">
      <t>サンギョウ</t>
    </rPh>
    <rPh sb="4" eb="7">
      <t>ザイサンケン</t>
    </rPh>
    <rPh sb="10" eb="13">
      <t>ソウイテン</t>
    </rPh>
    <rPh sb="15" eb="18">
      <t>グタイテキ</t>
    </rPh>
    <phoneticPr fontId="1"/>
  </si>
  <si>
    <t>２社入手が困難な理由</t>
    <rPh sb="1" eb="2">
      <t>シャ</t>
    </rPh>
    <rPh sb="2" eb="4">
      <t>ニュウシュ</t>
    </rPh>
    <rPh sb="5" eb="7">
      <t>コンナン</t>
    </rPh>
    <rPh sb="8" eb="10">
      <t>リユウ</t>
    </rPh>
    <phoneticPr fontId="5"/>
  </si>
  <si>
    <t>　※マーケティング・モニターの調査費、人材派遣に係る費用等は対象となりません。</t>
    <rPh sb="15" eb="18">
      <t>チョウサヒ</t>
    </rPh>
    <rPh sb="19" eb="21">
      <t>ジンザイ</t>
    </rPh>
    <rPh sb="21" eb="23">
      <t>ハケン</t>
    </rPh>
    <rPh sb="24" eb="25">
      <t>カカ</t>
    </rPh>
    <rPh sb="26" eb="28">
      <t>ヒヨウ</t>
    </rPh>
    <rPh sb="28" eb="29">
      <t>トウ</t>
    </rPh>
    <rPh sb="30" eb="32">
      <t>タイショウ</t>
    </rPh>
    <phoneticPr fontId="1"/>
  </si>
  <si>
    <t>２社入手が困難な理由</t>
    <rPh sb="1" eb="2">
      <t>シャ</t>
    </rPh>
    <rPh sb="2" eb="4">
      <t>ニュウシュ</t>
    </rPh>
    <rPh sb="5" eb="7">
      <t>コンナン</t>
    </rPh>
    <rPh sb="8" eb="10">
      <t>リユウ</t>
    </rPh>
    <phoneticPr fontId="1"/>
  </si>
  <si>
    <t>１社目</t>
    <rPh sb="1" eb="2">
      <t>シャ</t>
    </rPh>
    <rPh sb="2" eb="3">
      <t>メ</t>
    </rPh>
    <phoneticPr fontId="1"/>
  </si>
  <si>
    <t>２社目</t>
    <rPh sb="1" eb="2">
      <t>シャ</t>
    </rPh>
    <rPh sb="2" eb="3">
      <t>メ</t>
    </rPh>
    <phoneticPr fontId="1"/>
  </si>
  <si>
    <t>１社目</t>
    <rPh sb="1" eb="2">
      <t>シャ</t>
    </rPh>
    <rPh sb="2" eb="3">
      <t>メ</t>
    </rPh>
    <phoneticPr fontId="5"/>
  </si>
  <si>
    <t>２社目</t>
    <rPh sb="1" eb="2">
      <t>シャ</t>
    </rPh>
    <rPh sb="2" eb="3">
      <t>メ</t>
    </rPh>
    <phoneticPr fontId="5"/>
  </si>
  <si>
    <t>　　 従事時間には、各開発・改良工程に必要と見積もられた作業時間を入力してください。</t>
    <rPh sb="3" eb="7">
      <t>ジュウジジカン</t>
    </rPh>
    <rPh sb="10" eb="11">
      <t>カク</t>
    </rPh>
    <rPh sb="14" eb="16">
      <t>カイリョウ</t>
    </rPh>
    <rPh sb="33" eb="35">
      <t>ニュウリョク</t>
    </rPh>
    <phoneticPr fontId="1"/>
  </si>
  <si>
    <t>２社入手
困難な
理由</t>
    <rPh sb="1" eb="2">
      <t>シャ</t>
    </rPh>
    <rPh sb="2" eb="4">
      <t>ニュウシュ</t>
    </rPh>
    <rPh sb="5" eb="7">
      <t>コンナン</t>
    </rPh>
    <rPh sb="9" eb="11">
      <t>リユウ</t>
    </rPh>
    <phoneticPr fontId="1"/>
  </si>
  <si>
    <t>　　 従事時間には、各カスタマイズ工程に必要と見積もられた作業時間を入力してください。</t>
    <rPh sb="3" eb="7">
      <t>ジュウジジカン</t>
    </rPh>
    <rPh sb="10" eb="11">
      <t>カク</t>
    </rPh>
    <rPh sb="17" eb="19">
      <t>コウテイ</t>
    </rPh>
    <rPh sb="34" eb="36">
      <t>ニュウリョク</t>
    </rPh>
    <phoneticPr fontId="1"/>
  </si>
  <si>
    <t>自社の事業所は、都内のバーチャルオフィスのみであるか</t>
    <rPh sb="0" eb="2">
      <t>ジシャ</t>
    </rPh>
    <rPh sb="3" eb="6">
      <t>ジギョウショ</t>
    </rPh>
    <rPh sb="8" eb="10">
      <t>トナイ</t>
    </rPh>
    <phoneticPr fontId="1"/>
  </si>
  <si>
    <r>
      <t>　本助成事業を実施し、公社が検査時に、助成事業における</t>
    </r>
    <r>
      <rPr>
        <b/>
        <sz val="12.5"/>
        <rFont val="ＭＳ Ｐゴシック"/>
        <family val="3"/>
        <charset val="128"/>
        <scheme val="minor"/>
      </rPr>
      <t>購入品（機械装置含む）や経理関係書類、成果物等を確認できる場所</t>
    </r>
    <r>
      <rPr>
        <sz val="12.5"/>
        <rFont val="ＭＳ Ｐゴシック"/>
        <family val="3"/>
        <charset val="128"/>
        <scheme val="minor"/>
      </rPr>
      <t>を入力してください。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
      <rPr>
        <b/>
        <sz val="12.5"/>
        <rFont val="ＭＳ Ｐゴシック"/>
        <family val="3"/>
        <charset val="128"/>
        <scheme val="minor"/>
      </rPr>
      <t>。
　</t>
    </r>
    <r>
      <rPr>
        <sz val="12.5"/>
        <rFont val="ＭＳ Ｐゴシック"/>
        <family val="3"/>
        <charset val="128"/>
        <scheme val="minor"/>
      </rPr>
      <t>なお、自社の事業所が都内のバーチャルオフィスのみの場合、当欄には「事業の実施場所」に代えて、「公社が求める検査を行うことができる場所（公社訪問場所）」を入力してください。</t>
    </r>
    <rPh sb="1" eb="2">
      <t>ホン</t>
    </rPh>
    <rPh sb="2" eb="4">
      <t>ジョセイ</t>
    </rPh>
    <rPh sb="4" eb="6">
      <t>ジギョウ</t>
    </rPh>
    <rPh sb="16" eb="17">
      <t>ジ</t>
    </rPh>
    <rPh sb="27" eb="30">
      <t>コウニュウヒン</t>
    </rPh>
    <rPh sb="31" eb="33">
      <t>キカイ</t>
    </rPh>
    <rPh sb="33" eb="35">
      <t>ソウチ</t>
    </rPh>
    <rPh sb="35" eb="36">
      <t>フク</t>
    </rPh>
    <rPh sb="46" eb="49">
      <t>セイカブツ</t>
    </rPh>
    <rPh sb="49" eb="50">
      <t>トウ</t>
    </rPh>
    <rPh sb="59" eb="61">
      <t>ニュウリョク</t>
    </rPh>
    <rPh sb="107" eb="109">
      <t>ジシャ</t>
    </rPh>
    <rPh sb="110" eb="113">
      <t>ジギョウショ</t>
    </rPh>
    <rPh sb="114" eb="116">
      <t>トナイ</t>
    </rPh>
    <rPh sb="129" eb="131">
      <t>バアイ</t>
    </rPh>
    <rPh sb="132" eb="134">
      <t>トウラン</t>
    </rPh>
    <rPh sb="137" eb="139">
      <t>ジギョウ</t>
    </rPh>
    <rPh sb="140" eb="144">
      <t>ジッシバショ</t>
    </rPh>
    <rPh sb="146" eb="147">
      <t>カ</t>
    </rPh>
    <rPh sb="151" eb="153">
      <t>コウシャ</t>
    </rPh>
    <rPh sb="154" eb="155">
      <t>モト</t>
    </rPh>
    <rPh sb="157" eb="159">
      <t>ケンサ</t>
    </rPh>
    <rPh sb="160" eb="161">
      <t>オコナ</t>
    </rPh>
    <rPh sb="168" eb="170">
      <t>バショ</t>
    </rPh>
    <rPh sb="171" eb="173">
      <t>コウシャ</t>
    </rPh>
    <rPh sb="173" eb="175">
      <t>ホウモン</t>
    </rPh>
    <rPh sb="175" eb="177">
      <t>バショ</t>
    </rPh>
    <rPh sb="180" eb="182">
      <t>ニュウリョク</t>
    </rPh>
    <phoneticPr fontId="1"/>
  </si>
  <si>
    <r>
      <t>※本店所在地が</t>
    </r>
    <r>
      <rPr>
        <b/>
        <u/>
        <sz val="12"/>
        <rFont val="ＭＳ Ｐゴシック"/>
        <family val="3"/>
        <charset val="128"/>
        <scheme val="minor"/>
      </rPr>
      <t>都外</t>
    </r>
    <r>
      <rPr>
        <sz val="12"/>
        <rFont val="ＭＳ Ｐゴシック"/>
        <family val="3"/>
        <charset val="128"/>
        <scheme val="minor"/>
      </rPr>
      <t>の場合のみ入力してください。
　 本店所在地と同じ場合は「同上」とご入力ください。</t>
    </r>
    <rPh sb="1" eb="3">
      <t>ホンテン</t>
    </rPh>
    <rPh sb="3" eb="6">
      <t>ショザイチ</t>
    </rPh>
    <rPh sb="7" eb="8">
      <t>ト</t>
    </rPh>
    <rPh sb="8" eb="9">
      <t>ガイ</t>
    </rPh>
    <rPh sb="10" eb="12">
      <t>バアイ</t>
    </rPh>
    <rPh sb="14" eb="16">
      <t>ニュウリョク</t>
    </rPh>
    <rPh sb="43" eb="45">
      <t>ニュウリョク</t>
    </rPh>
    <phoneticPr fontId="1"/>
  </si>
  <si>
    <r>
      <t>　</t>
    </r>
    <r>
      <rPr>
        <u/>
        <sz val="10.5"/>
        <rFont val="ＭＳ Ｐゴシック"/>
        <family val="3"/>
        <charset val="128"/>
        <scheme val="minor"/>
      </rPr>
      <t>「履歴事項全部証明書」に記載されている全役員及び持株比率が70％を超えるまでの全ての株主を持ち株比率が多い順に入力</t>
    </r>
    <r>
      <rPr>
        <sz val="10.5"/>
        <rFont val="ＭＳ Ｐゴシック"/>
        <family val="3"/>
        <charset val="128"/>
        <scheme val="minor"/>
      </rPr>
      <t>してください。
　それぞれの方が該当する「役員・株主」欄に「○」を、「役職／申請事業者との関係又は職業」欄に役員は「役職」、それ以外の方は「申請事業者との関係又は職業」を入力してください。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6" eb="47">
      <t>モ</t>
    </rPh>
    <rPh sb="48" eb="49">
      <t>カブ</t>
    </rPh>
    <rPh sb="49" eb="51">
      <t>ヒリツ</t>
    </rPh>
    <rPh sb="52" eb="53">
      <t>オオ</t>
    </rPh>
    <rPh sb="54" eb="55">
      <t>ジュン</t>
    </rPh>
    <rPh sb="56" eb="58">
      <t>ニュウリョク</t>
    </rPh>
    <rPh sb="72" eb="73">
      <t>カタ</t>
    </rPh>
    <rPh sb="79" eb="81">
      <t>ヤクイン</t>
    </rPh>
    <rPh sb="82" eb="84">
      <t>カブヌシ</t>
    </rPh>
    <rPh sb="85" eb="86">
      <t>ラン</t>
    </rPh>
    <rPh sb="93" eb="95">
      <t>ヤクショク</t>
    </rPh>
    <rPh sb="110" eb="111">
      <t>ラン</t>
    </rPh>
    <rPh sb="112" eb="114">
      <t>ヤクイン</t>
    </rPh>
    <rPh sb="125" eb="126">
      <t>カタ</t>
    </rPh>
    <rPh sb="130" eb="132">
      <t>ジギョウ</t>
    </rPh>
    <rPh sb="132" eb="133">
      <t>シャ</t>
    </rPh>
    <rPh sb="143" eb="145">
      <t>ニュウリョク</t>
    </rPh>
    <rPh sb="157" eb="158">
      <t>ギョウ</t>
    </rPh>
    <rPh sb="159" eb="161">
      <t>ヒツヨウ</t>
    </rPh>
    <rPh sb="162" eb="163">
      <t>オウ</t>
    </rPh>
    <rPh sb="174" eb="175">
      <t>カマ</t>
    </rPh>
    <phoneticPr fontId="1"/>
  </si>
  <si>
    <r>
      <t>（４）</t>
    </r>
    <r>
      <rPr>
        <b/>
        <u/>
        <sz val="11"/>
        <color theme="1"/>
        <rFont val="ＭＳ Ｐゴシック"/>
        <family val="3"/>
        <charset val="128"/>
        <scheme val="minor"/>
      </rPr>
      <t>改良前</t>
    </r>
    <r>
      <rPr>
        <b/>
        <sz val="11"/>
        <color theme="1"/>
        <rFont val="ＭＳ Ｐゴシック"/>
        <family val="3"/>
        <charset val="128"/>
        <scheme val="minor"/>
      </rPr>
      <t>製品・技術・サービスの内容　</t>
    </r>
    <r>
      <rPr>
        <b/>
        <sz val="10"/>
        <color rgb="FFFF0000"/>
        <rFont val="ＭＳ Ｐゴシック"/>
        <family val="3"/>
        <charset val="128"/>
        <scheme val="minor"/>
      </rPr>
      <t>※上記（２）の種別にて、「改良」を選択した場合のみ入力してください。</t>
    </r>
    <rPh sb="3" eb="5">
      <t>カイリョウ</t>
    </rPh>
    <rPh sb="5" eb="6">
      <t>マエ</t>
    </rPh>
    <rPh sb="6" eb="8">
      <t>セイヒン</t>
    </rPh>
    <rPh sb="9" eb="11">
      <t>ギジュツ</t>
    </rPh>
    <rPh sb="17" eb="19">
      <t>ナイヨウ</t>
    </rPh>
    <rPh sb="21" eb="23">
      <t>ジョウキ</t>
    </rPh>
    <rPh sb="27" eb="29">
      <t>シュベツ</t>
    </rPh>
    <rPh sb="33" eb="35">
      <t>カイリョウ</t>
    </rPh>
    <rPh sb="37" eb="39">
      <t>センタク</t>
    </rPh>
    <rPh sb="41" eb="43">
      <t>バアイ</t>
    </rPh>
    <rPh sb="45" eb="47">
      <t>ニュウリョク</t>
    </rPh>
    <phoneticPr fontId="10"/>
  </si>
  <si>
    <t>（５）開発又は改良要素の説明（新規性・優秀性を入力してください。いずれか一方でも構いません。）</t>
    <rPh sb="3" eb="5">
      <t>カイハツ</t>
    </rPh>
    <rPh sb="5" eb="6">
      <t>マタ</t>
    </rPh>
    <rPh sb="7" eb="9">
      <t>カイリョウ</t>
    </rPh>
    <rPh sb="9" eb="11">
      <t>ヨウソ</t>
    </rPh>
    <rPh sb="12" eb="14">
      <t>セツメイ</t>
    </rPh>
    <rPh sb="15" eb="18">
      <t>シンキセイ</t>
    </rPh>
    <rPh sb="19" eb="22">
      <t>ユウシュウセイ</t>
    </rPh>
    <rPh sb="23" eb="25">
      <t>ニュウリョク</t>
    </rPh>
    <rPh sb="36" eb="38">
      <t>イッポウ</t>
    </rPh>
    <rPh sb="40" eb="41">
      <t>カマ</t>
    </rPh>
    <phoneticPr fontId="10"/>
  </si>
  <si>
    <t>※新規性・優秀性を交えて、図・写真・文章等により、分かりやすく説明してください。
※助成対象期間内に開発・改良する内容の範囲が分かるように入力してください。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rPh sb="42" eb="46">
      <t>ジョセイタイショウ</t>
    </rPh>
    <rPh sb="46" eb="49">
      <t>キカンナイ</t>
    </rPh>
    <rPh sb="50" eb="52">
      <t>カイハツ</t>
    </rPh>
    <rPh sb="53" eb="55">
      <t>カイリョウ</t>
    </rPh>
    <rPh sb="57" eb="59">
      <t>ナイヨウ</t>
    </rPh>
    <rPh sb="60" eb="62">
      <t>ハンイ</t>
    </rPh>
    <rPh sb="63" eb="64">
      <t>ワ</t>
    </rPh>
    <rPh sb="69" eb="71">
      <t>ニュウリョク</t>
    </rPh>
    <phoneticPr fontId="1"/>
  </si>
  <si>
    <r>
      <t xml:space="preserve">（７）助成事業完了時の試作品の数量　
　　 </t>
    </r>
    <r>
      <rPr>
        <sz val="11"/>
        <rFont val="ＭＳ Ｐゴシック"/>
        <family val="3"/>
        <charset val="128"/>
        <scheme val="minor"/>
      </rPr>
      <t>※開発・改良等の目標を達成できる必要最小限の数量を入力してください。
　　 ※ソフトウェアの単位は原則「式」としてください。</t>
    </r>
    <rPh sb="3" eb="5">
      <t>ジョセイ</t>
    </rPh>
    <rPh sb="5" eb="7">
      <t>ジギョウ</t>
    </rPh>
    <rPh sb="7" eb="9">
      <t>カンリョウ</t>
    </rPh>
    <rPh sb="9" eb="10">
      <t>ジ</t>
    </rPh>
    <rPh sb="11" eb="13">
      <t>シサク</t>
    </rPh>
    <rPh sb="13" eb="14">
      <t>ヒン</t>
    </rPh>
    <rPh sb="15" eb="17">
      <t>スウリョウ</t>
    </rPh>
    <rPh sb="23" eb="25">
      <t>カイハツ</t>
    </rPh>
    <rPh sb="26" eb="28">
      <t>カイリョウ</t>
    </rPh>
    <rPh sb="28" eb="29">
      <t>トウ</t>
    </rPh>
    <rPh sb="30" eb="32">
      <t>モクヒョウ</t>
    </rPh>
    <rPh sb="33" eb="35">
      <t>タッセイ</t>
    </rPh>
    <rPh sb="40" eb="43">
      <t>サイショウゲン</t>
    </rPh>
    <rPh sb="47" eb="49">
      <t>ニュウリョク</t>
    </rPh>
    <rPh sb="68" eb="70">
      <t>タンイ</t>
    </rPh>
    <rPh sb="71" eb="73">
      <t>ゲンソク</t>
    </rPh>
    <rPh sb="74" eb="75">
      <t>シキ</t>
    </rPh>
    <phoneticPr fontId="1"/>
  </si>
  <si>
    <r>
      <rPr>
        <b/>
        <sz val="11"/>
        <color theme="1"/>
        <rFont val="ＭＳ Ｐゴシック"/>
        <family val="3"/>
        <charset val="128"/>
        <scheme val="minor"/>
      </rPr>
      <t>10．技術的課題と解決方法</t>
    </r>
    <r>
      <rPr>
        <b/>
        <sz val="12"/>
        <color theme="1"/>
        <rFont val="ＭＳ Ｐゴシック"/>
        <family val="3"/>
        <charset val="128"/>
        <scheme val="minor"/>
      </rPr>
      <t>　</t>
    </r>
    <r>
      <rPr>
        <sz val="11"/>
        <color theme="1"/>
        <rFont val="ＭＳ Ｐゴシック"/>
        <family val="3"/>
        <charset val="128"/>
        <scheme val="minor"/>
      </rPr>
      <t>　</t>
    </r>
    <r>
      <rPr>
        <sz val="10"/>
        <color theme="1"/>
        <rFont val="ＭＳ Ｐゴシック"/>
        <family val="3"/>
        <charset val="128"/>
        <scheme val="minor"/>
      </rPr>
      <t>※「９．達成目標」に記載した目標内容に対応させて入力すること</t>
    </r>
    <rPh sb="3" eb="6">
      <t>ギジュツテキ</t>
    </rPh>
    <rPh sb="6" eb="8">
      <t>カダイ</t>
    </rPh>
    <rPh sb="9" eb="11">
      <t>カイケツ</t>
    </rPh>
    <rPh sb="11" eb="13">
      <t>ホウホウ</t>
    </rPh>
    <rPh sb="39" eb="41">
      <t>ニュウリョク</t>
    </rPh>
    <phoneticPr fontId="1"/>
  </si>
  <si>
    <r>
      <rPr>
        <b/>
        <sz val="12"/>
        <rFont val="ＭＳ Ｐゴシック"/>
        <family val="3"/>
        <charset val="128"/>
        <scheme val="minor"/>
      </rPr>
      <t>12．開発・改良フェーズのフロー・スケジュール　　　　</t>
    </r>
    <r>
      <rPr>
        <b/>
        <sz val="10"/>
        <rFont val="ＭＳ Ｐゴシック"/>
        <family val="3"/>
        <charset val="128"/>
        <scheme val="minor"/>
      </rPr>
      <t>　</t>
    </r>
    <r>
      <rPr>
        <sz val="10"/>
        <rFont val="ＭＳ Ｐゴシック"/>
        <family val="3"/>
        <charset val="128"/>
        <scheme val="minor"/>
      </rPr>
      <t>　　　　　　　　　</t>
    </r>
    <r>
      <rPr>
        <b/>
        <u/>
        <sz val="10"/>
        <rFont val="ＭＳ Ｐゴシック"/>
        <family val="3"/>
        <charset val="128"/>
        <scheme val="minor"/>
      </rPr>
      <t>※普及促進フェーズは入力不要</t>
    </r>
    <rPh sb="3" eb="5">
      <t>カイハツ</t>
    </rPh>
    <rPh sb="6" eb="8">
      <t>カイリョウ</t>
    </rPh>
    <rPh sb="38" eb="40">
      <t>フキュウ</t>
    </rPh>
    <rPh sb="40" eb="42">
      <t>ソクシン</t>
    </rPh>
    <rPh sb="47" eb="49">
      <t>ニュウリョク</t>
    </rPh>
    <rPh sb="49" eb="51">
      <t>フヨウ</t>
    </rPh>
    <phoneticPr fontId="1"/>
  </si>
  <si>
    <t>　・　具体的な作業項目、資金支出明細の番号（原－１、機－１、人－１等）を入力してください。
　・　各作業項目の開始から終了期間を選択・表示してください。
　　　　「○」：自社で実施
　　　　「●」：委託先等で実施
　・　本助成事業の全体像が分かるよう、経費が発生しない作業もなるべく入力してください。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ニュウリョク</t>
    </rPh>
    <rPh sb="64" eb="66">
      <t>センタク</t>
    </rPh>
    <rPh sb="110" eb="111">
      <t>ホン</t>
    </rPh>
    <rPh sb="111" eb="113">
      <t>ジョセイ</t>
    </rPh>
    <rPh sb="113" eb="115">
      <t>ジギョウ</t>
    </rPh>
    <rPh sb="116" eb="119">
      <t>ゼンタイゾウ</t>
    </rPh>
    <rPh sb="120" eb="121">
      <t>ワ</t>
    </rPh>
    <rPh sb="126" eb="128">
      <t>ケイヒ</t>
    </rPh>
    <rPh sb="129" eb="131">
      <t>ハッセイ</t>
    </rPh>
    <rPh sb="134" eb="136">
      <t>サギョウ</t>
    </rPh>
    <rPh sb="141" eb="143">
      <t>ニュウリョク</t>
    </rPh>
    <phoneticPr fontId="1"/>
  </si>
  <si>
    <r>
      <t>　※試作金型に係る費用は、「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(２)機械装置・工具器具費</t>
    </r>
    <r>
      <rPr>
        <sz val="10"/>
        <rFont val="ＭＳ Ｐゴシック"/>
        <family val="3"/>
        <charset val="128"/>
      </rPr>
      <t>」に計上してください。</t>
    </r>
    <rPh sb="2" eb="4">
      <t>シサク</t>
    </rPh>
    <rPh sb="4" eb="6">
      <t>カナガタ</t>
    </rPh>
    <rPh sb="7" eb="8">
      <t>カカワ</t>
    </rPh>
    <rPh sb="9" eb="11">
      <t>ヒヨウ</t>
    </rPh>
    <rPh sb="18" eb="20">
      <t>イタク</t>
    </rPh>
    <rPh sb="20" eb="21">
      <t>ヒ</t>
    </rPh>
    <rPh sb="30" eb="32">
      <t>キカイ</t>
    </rPh>
    <rPh sb="32" eb="34">
      <t>ソウチ</t>
    </rPh>
    <rPh sb="35" eb="37">
      <t>コウグ</t>
    </rPh>
    <rPh sb="37" eb="39">
      <t>キグ</t>
    </rPh>
    <rPh sb="39" eb="40">
      <t>ヒ</t>
    </rPh>
    <rPh sb="42" eb="44">
      <t>ケイジョウ</t>
    </rPh>
    <phoneticPr fontId="1"/>
  </si>
  <si>
    <r>
      <t>　「</t>
    </r>
    <r>
      <rPr>
        <b/>
        <sz val="10"/>
        <color theme="1"/>
        <rFont val="ＭＳ Ｐゴシック"/>
        <family val="3"/>
        <charset val="128"/>
      </rPr>
      <t>（２）機械装置・工具器具費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について入力してください。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ニュウリョク</t>
    </rPh>
    <phoneticPr fontId="5"/>
  </si>
  <si>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27" eb="29">
      <t>バアイ</t>
    </rPh>
    <rPh sb="34" eb="35">
      <t>シャ</t>
    </rPh>
    <rPh sb="42" eb="44">
      <t>テイシュツ</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</si>
  <si>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2" eb="4">
      <t>ジシャ</t>
    </rPh>
    <rPh sb="4" eb="6">
      <t>センヨウ</t>
    </rPh>
    <rPh sb="6" eb="8">
      <t>シヨウ</t>
    </rPh>
    <rPh sb="9" eb="12">
      <t>ゲンザイリョウ</t>
    </rPh>
    <rPh sb="12" eb="13">
      <t>トウ</t>
    </rPh>
    <rPh sb="14" eb="16">
      <t>セイサク</t>
    </rPh>
    <rPh sb="17" eb="19">
      <t>ガイブ</t>
    </rPh>
    <rPh sb="19" eb="21">
      <t>イタク</t>
    </rPh>
    <rPh sb="23" eb="25">
      <t>バアイ</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</si>
  <si>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31" eb="33">
      <t>イタク</t>
    </rPh>
    <rPh sb="33" eb="34">
      <t>ヒ</t>
    </rPh>
    <rPh sb="36" eb="38">
      <t>ケイジョウ</t>
    </rPh>
    <phoneticPr fontId="5"/>
  </si>
  <si>
    <r>
      <t>　「</t>
    </r>
    <r>
      <rPr>
        <b/>
        <sz val="10"/>
        <rFont val="ＭＳ Ｐゴシック"/>
        <family val="3"/>
        <charset val="128"/>
      </rPr>
      <t>（３）委託費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17" eb="19">
      <t>ケイヒ</t>
    </rPh>
    <rPh sb="23" eb="25">
      <t>ニュウリョク</t>
    </rPh>
    <phoneticPr fontId="5"/>
  </si>
  <si>
    <t>　※自社専用仕様の原材料等の製作を外部委託する場合は、「（８）委託費」に計上してください。</t>
    <rPh sb="31" eb="33">
      <t>イタク</t>
    </rPh>
    <rPh sb="33" eb="34">
      <t>ヒ</t>
    </rPh>
    <rPh sb="36" eb="38">
      <t>ケイジョウ</t>
    </rPh>
    <phoneticPr fontId="5"/>
  </si>
  <si>
    <t>　※マーケティング・モニター調査費、人材派遣に係る経費、共同研究に要する経費等は対象となりません。</t>
    <rPh sb="14" eb="16">
      <t>チョウサ</t>
    </rPh>
    <rPh sb="16" eb="17">
      <t>ヒ</t>
    </rPh>
    <rPh sb="25" eb="27">
      <t>ケイヒ</t>
    </rPh>
    <rPh sb="28" eb="32">
      <t>キョウドウケンキュウ</t>
    </rPh>
    <rPh sb="33" eb="34">
      <t>ヨウ</t>
    </rPh>
    <rPh sb="36" eb="38">
      <t>ケイヒ</t>
    </rPh>
    <rPh sb="38" eb="39">
      <t>トウ</t>
    </rPh>
    <phoneticPr fontId="1"/>
  </si>
  <si>
    <t>製造業その他</t>
    <rPh sb="0" eb="3">
      <t>セイゾウギョウ</t>
    </rPh>
    <rPh sb="5" eb="6">
      <t>タ</t>
    </rPh>
    <phoneticPr fontId="1"/>
  </si>
  <si>
    <t>卸売業</t>
    <rPh sb="0" eb="3">
      <t>オロシウリギョウ</t>
    </rPh>
    <phoneticPr fontId="1"/>
  </si>
  <si>
    <t>サービス業</t>
    <rPh sb="4" eb="5">
      <t>ギョウ</t>
    </rPh>
    <phoneticPr fontId="1"/>
  </si>
  <si>
    <t>小売業</t>
    <rPh sb="0" eb="3">
      <t>コウリギョウ</t>
    </rPh>
    <phoneticPr fontId="1"/>
  </si>
  <si>
    <t>38放送業</t>
  </si>
  <si>
    <r>
      <t>69不動産賃貸業・管理業　</t>
    </r>
    <r>
      <rPr>
        <b/>
        <sz val="12.5"/>
        <color rgb="FFFF0000"/>
        <rFont val="ＭＳ Ｐゴシック"/>
        <family val="3"/>
        <charset val="128"/>
      </rPr>
      <t>※駐車場業</t>
    </r>
    <phoneticPr fontId="1"/>
  </si>
  <si>
    <t>71学術・開発研究機関</t>
    <rPh sb="2" eb="4">
      <t>ガクジュツ</t>
    </rPh>
    <rPh sb="5" eb="7">
      <t>カイハツ</t>
    </rPh>
    <rPh sb="7" eb="11">
      <t>ケンキュウキカン</t>
    </rPh>
    <phoneticPr fontId="1"/>
  </si>
  <si>
    <t>86郵便局</t>
    <rPh sb="2" eb="5">
      <t>ユウビンキョク</t>
    </rPh>
    <phoneticPr fontId="1"/>
  </si>
  <si>
    <t>90機械等修理業</t>
    <phoneticPr fontId="1"/>
  </si>
  <si>
    <t>01農業</t>
  </si>
  <si>
    <r>
      <t>69不動産賃貸業・管理業　</t>
    </r>
    <r>
      <rPr>
        <b/>
        <sz val="12.5"/>
        <color rgb="FFFF0000"/>
        <rFont val="ＭＳ Ｐゴシック"/>
        <family val="3"/>
        <charset val="128"/>
      </rPr>
      <t>※駐車場業以外全て</t>
    </r>
    <phoneticPr fontId="1"/>
  </si>
  <si>
    <t>50各種商品卸売業</t>
  </si>
  <si>
    <t>56各種商品小売業</t>
  </si>
  <si>
    <t>77持ち帰り・配達飲食サービス業</t>
    <phoneticPr fontId="1"/>
  </si>
  <si>
    <t>※６つ以上ある場合は、特に関連のあるものを５つ入力してください。</t>
    <rPh sb="23" eb="25">
      <t>ニュウリョク</t>
    </rPh>
    <phoneticPr fontId="1"/>
  </si>
  <si>
    <t>※６つ以上ある場合は、特に関連のあるものを５つ入力してください。</t>
    <rPh sb="3" eb="5">
      <t>イジョウ</t>
    </rPh>
    <rPh sb="7" eb="9">
      <t>バアイ</t>
    </rPh>
    <rPh sb="11" eb="12">
      <t>トク</t>
    </rPh>
    <rPh sb="13" eb="15">
      <t>カンレン</t>
    </rPh>
    <rPh sb="23" eb="25">
      <t>ニュウリョク</t>
    </rPh>
    <phoneticPr fontId="1"/>
  </si>
  <si>
    <t>助成事業（開発、又は改良等）の全体像</t>
    <rPh sb="0" eb="4">
      <t>ジョセイジギョウ</t>
    </rPh>
    <rPh sb="5" eb="7">
      <t>カイハツ</t>
    </rPh>
    <rPh sb="8" eb="9">
      <t>マタ</t>
    </rPh>
    <rPh sb="10" eb="12">
      <t>カイリョウ</t>
    </rPh>
    <rPh sb="12" eb="13">
      <t>トウ</t>
    </rPh>
    <rPh sb="15" eb="18">
      <t>ゼンタイゾウ</t>
    </rPh>
    <phoneticPr fontId="1"/>
  </si>
  <si>
    <r>
      <t>　「</t>
    </r>
    <r>
      <rPr>
        <b/>
        <sz val="10"/>
        <rFont val="ＭＳ Ｐゴシック"/>
        <family val="3"/>
        <charset val="128"/>
      </rPr>
      <t>（８）委託費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17" eb="19">
      <t>ケイヒ</t>
    </rPh>
    <rPh sb="23" eb="25">
      <t>ニュウリョク</t>
    </rPh>
    <phoneticPr fontId="5"/>
  </si>
  <si>
    <t>（５）②売上高の算出根拠　※価格×数量等の具体的な算式を用いて入力</t>
    <rPh sb="4" eb="6">
      <t>ウリアゲ</t>
    </rPh>
    <rPh sb="6" eb="7">
      <t>ダカ</t>
    </rPh>
    <rPh sb="8" eb="10">
      <t>サンシュツ</t>
    </rPh>
    <rPh sb="10" eb="12">
      <t>コンキョ</t>
    </rPh>
    <rPh sb="14" eb="16">
      <t>カカク</t>
    </rPh>
    <rPh sb="17" eb="19">
      <t>スウリョウ</t>
    </rPh>
    <rPh sb="19" eb="20">
      <t>トウ</t>
    </rPh>
    <rPh sb="21" eb="24">
      <t>グタイテキ</t>
    </rPh>
    <rPh sb="25" eb="27">
      <t>サンシキ</t>
    </rPh>
    <rPh sb="28" eb="29">
      <t>モチ</t>
    </rPh>
    <rPh sb="31" eb="33">
      <t>ニュウリョク</t>
    </rPh>
    <phoneticPr fontId="1"/>
  </si>
  <si>
    <t>特許権</t>
    <rPh sb="0" eb="3">
      <t>トッキョケン</t>
    </rPh>
    <phoneticPr fontId="1"/>
  </si>
  <si>
    <t>商標権</t>
    <rPh sb="0" eb="3">
      <t>ショウヒョウケン</t>
    </rPh>
    <phoneticPr fontId="1"/>
  </si>
  <si>
    <t>意匠権</t>
    <rPh sb="0" eb="3">
      <t>イショウケン</t>
    </rPh>
    <phoneticPr fontId="1"/>
  </si>
  <si>
    <t>「はい」の場合のみ、以下選択・入力してください</t>
    <rPh sb="5" eb="7">
      <t>バアイ</t>
    </rPh>
    <rPh sb="10" eb="12">
      <t>イカ</t>
    </rPh>
    <rPh sb="12" eb="14">
      <t>センタク</t>
    </rPh>
    <rPh sb="15" eb="17">
      <t>ニュウリョク</t>
    </rPh>
    <phoneticPr fontId="1"/>
  </si>
  <si>
    <t>公開番号、又は
登録番号等→</t>
    <rPh sb="0" eb="2">
      <t>コウカイ</t>
    </rPh>
    <rPh sb="2" eb="4">
      <t>バンゴウ</t>
    </rPh>
    <rPh sb="5" eb="6">
      <t>マタ</t>
    </rPh>
    <rPh sb="8" eb="10">
      <t>トウロク</t>
    </rPh>
    <rPh sb="10" eb="12">
      <t>バンゴウ</t>
    </rPh>
    <rPh sb="12" eb="13">
      <t>トウ</t>
    </rPh>
    <phoneticPr fontId="1"/>
  </si>
  <si>
    <t>実用新案権</t>
    <rPh sb="0" eb="5">
      <t>ジツヨウシンアンケン</t>
    </rPh>
    <phoneticPr fontId="1"/>
  </si>
  <si>
    <t>　　※ 「はい」と回答した場合、それはどのような権利か</t>
    <phoneticPr fontId="1"/>
  </si>
  <si>
    <t>特許権を出願予定</t>
    <rPh sb="0" eb="3">
      <t>トッキョケン</t>
    </rPh>
    <rPh sb="4" eb="8">
      <t>シュツガンヨテイ</t>
    </rPh>
    <phoneticPr fontId="1"/>
  </si>
  <si>
    <t>実用新案権を出願予定</t>
    <rPh sb="0" eb="5">
      <t>ジツヨウシンアンケン</t>
    </rPh>
    <rPh sb="6" eb="10">
      <t>シュツガンヨテイ</t>
    </rPh>
    <phoneticPr fontId="1"/>
  </si>
  <si>
    <t>意匠権を出願予定</t>
    <rPh sb="0" eb="3">
      <t>イショウケン</t>
    </rPh>
    <rPh sb="4" eb="8">
      <t>シュツガンヨテイ</t>
    </rPh>
    <phoneticPr fontId="1"/>
  </si>
  <si>
    <t>商標権を出願予定</t>
    <rPh sb="0" eb="3">
      <t>ショウヒョウケン</t>
    </rPh>
    <rPh sb="4" eb="6">
      <t>シュツガン</t>
    </rPh>
    <rPh sb="6" eb="8">
      <t>ヨテイ</t>
    </rPh>
    <phoneticPr fontId="1"/>
  </si>
  <si>
    <t>15．専門用語の解説　※必要な場合は入力</t>
    <rPh sb="3" eb="5">
      <t>センモン</t>
    </rPh>
    <rPh sb="5" eb="7">
      <t>ヨウゴ</t>
    </rPh>
    <rPh sb="8" eb="10">
      <t>カイセツ</t>
    </rPh>
    <rPh sb="12" eb="14">
      <t>ヒツヨウ</t>
    </rPh>
    <rPh sb="15" eb="17">
      <t>バアイ</t>
    </rPh>
    <rPh sb="18" eb="20">
      <t>ニュウリョク</t>
    </rPh>
    <phoneticPr fontId="1"/>
  </si>
  <si>
    <t>（選択してください）</t>
  </si>
  <si>
    <t>（１）先行技術調査の結果（特許情報プラットフォームJ-PlatPat等により検索）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1"/>
  </si>
  <si>
    <t>（２）今回の開発又は改良に必要な産業財産権を出願又は保有しているか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1"/>
  </si>
  <si>
    <t>（３）今回の開発又は改良において、他者が保有する産業財産権の実施許諾を受ける予定か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1"/>
  </si>
  <si>
    <r>
      <t>　</t>
    </r>
    <r>
      <rPr>
        <sz val="11"/>
        <rFont val="ＭＳ Ｐゴシック"/>
        <family val="3"/>
        <charset val="128"/>
      </rPr>
      <t>特許情報プラットフォームJ-PlatPat（</t>
    </r>
    <r>
      <rPr>
        <u/>
        <sz val="11"/>
        <rFont val="ＭＳ Ｐゴシック"/>
        <family val="3"/>
        <charset val="128"/>
      </rPr>
      <t>https://www.j-platpat.inpit.go.jp/</t>
    </r>
    <r>
      <rPr>
        <sz val="11"/>
        <rFont val="ＭＳ Ｐゴシック"/>
        <family val="3"/>
        <charset val="128"/>
      </rPr>
      <t>）等により、開発又は改良内容が他者の産業財産権（特許権、実用新案権、意匠権、商標権）に抵触していないか十分に確認してください。
　また、箇条書きで構いませんので、類似産業財産権との相違点を入力してください。</t>
    </r>
    <rPh sb="1" eb="3">
      <t>トッキョ</t>
    </rPh>
    <rPh sb="3" eb="5">
      <t>ジョウホウ</t>
    </rPh>
    <rPh sb="58" eb="59">
      <t>トウ</t>
    </rPh>
    <rPh sb="63" eb="65">
      <t>カイハツ</t>
    </rPh>
    <rPh sb="65" eb="66">
      <t>マタ</t>
    </rPh>
    <rPh sb="67" eb="69">
      <t>カイリョウ</t>
    </rPh>
    <rPh sb="69" eb="71">
      <t>ナイヨウ</t>
    </rPh>
    <rPh sb="72" eb="74">
      <t>タシャ</t>
    </rPh>
    <rPh sb="75" eb="77">
      <t>サンギョウ</t>
    </rPh>
    <rPh sb="77" eb="80">
      <t>ザイサンケン</t>
    </rPh>
    <rPh sb="81" eb="84">
      <t>トッキョケン</t>
    </rPh>
    <rPh sb="85" eb="90">
      <t>ジツヨウシンアンケン</t>
    </rPh>
    <rPh sb="91" eb="94">
      <t>イショウケン</t>
    </rPh>
    <rPh sb="95" eb="98">
      <t>ショウヒョウケン</t>
    </rPh>
    <rPh sb="100" eb="102">
      <t>テイショク</t>
    </rPh>
    <rPh sb="108" eb="110">
      <t>ジュウブン</t>
    </rPh>
    <rPh sb="111" eb="113">
      <t>カクニン</t>
    </rPh>
    <rPh sb="125" eb="128">
      <t>カジョウガ</t>
    </rPh>
    <rPh sb="130" eb="131">
      <t>カマ</t>
    </rPh>
    <rPh sb="138" eb="140">
      <t>ルイジ</t>
    </rPh>
    <rPh sb="140" eb="145">
      <t>サンギョウザイサンケン</t>
    </rPh>
    <rPh sb="147" eb="149">
      <t>ソウイ</t>
    </rPh>
    <rPh sb="149" eb="150">
      <t>テン</t>
    </rPh>
    <rPh sb="151" eb="153">
      <t>ニュウリョク</t>
    </rPh>
    <phoneticPr fontId="1"/>
  </si>
  <si>
    <r>
      <t xml:space="preserve">達成目標
</t>
    </r>
    <r>
      <rPr>
        <sz val="11"/>
        <rFont val="ＭＳ Ｐゴシック"/>
        <family val="3"/>
        <charset val="128"/>
        <scheme val="minor"/>
      </rPr>
      <t>（</t>
    </r>
    <r>
      <rPr>
        <u/>
        <sz val="11"/>
        <color rgb="FFFF0000"/>
        <rFont val="ＭＳ Ｐゴシック"/>
        <family val="3"/>
        <charset val="128"/>
        <scheme val="minor"/>
      </rPr>
      <t>備わっている働きや能力についての具体的な目標</t>
    </r>
    <r>
      <rPr>
        <sz val="11"/>
        <rFont val="ＭＳ Ｐゴシック"/>
        <family val="3"/>
        <charset val="128"/>
        <scheme val="minor"/>
      </rPr>
      <t>、</t>
    </r>
    <r>
      <rPr>
        <u/>
        <sz val="11"/>
        <color rgb="FFFF0000"/>
        <rFont val="ＭＳ Ｐゴシック"/>
        <family val="3"/>
        <charset val="128"/>
        <scheme val="minor"/>
      </rPr>
      <t xml:space="preserve">
機能を具体的に表す数値等を用いた定量的な目標</t>
    </r>
    <r>
      <rPr>
        <sz val="11"/>
        <rFont val="ＭＳ Ｐゴシック"/>
        <family val="3"/>
        <charset val="128"/>
        <scheme val="minor"/>
      </rPr>
      <t>を入力）</t>
    </r>
    <rPh sb="0" eb="2">
      <t>タッセイ</t>
    </rPh>
    <rPh sb="2" eb="4">
      <t>モクヒョウ</t>
    </rPh>
    <rPh sb="6" eb="7">
      <t>ソナ</t>
    </rPh>
    <rPh sb="12" eb="13">
      <t>ハタラ</t>
    </rPh>
    <rPh sb="15" eb="17">
      <t>ノウリョク</t>
    </rPh>
    <rPh sb="22" eb="25">
      <t>グタイテキ</t>
    </rPh>
    <rPh sb="26" eb="28">
      <t>モクヒョウ</t>
    </rPh>
    <rPh sb="30" eb="32">
      <t>キノウ</t>
    </rPh>
    <rPh sb="33" eb="36">
      <t>グタイテキ</t>
    </rPh>
    <rPh sb="37" eb="38">
      <t>アラワ</t>
    </rPh>
    <rPh sb="39" eb="41">
      <t>スウチ</t>
    </rPh>
    <rPh sb="41" eb="42">
      <t>トウ</t>
    </rPh>
    <rPh sb="43" eb="44">
      <t>モチ</t>
    </rPh>
    <rPh sb="46" eb="48">
      <t>テイリョウ</t>
    </rPh>
    <rPh sb="48" eb="49">
      <t>テキ</t>
    </rPh>
    <rPh sb="50" eb="52">
      <t>モクヒョウ</t>
    </rPh>
    <rPh sb="53" eb="55">
      <t>ニュウリョク</t>
    </rPh>
    <phoneticPr fontId="1"/>
  </si>
  <si>
    <r>
      <t>①</t>
    </r>
    <r>
      <rPr>
        <b/>
        <u/>
        <sz val="12"/>
        <color theme="1"/>
        <rFont val="ＭＳ Ｐゴシック"/>
        <family val="3"/>
        <charset val="128"/>
        <scheme val="minor"/>
      </rPr>
      <t>申請書提出後、達成目標の変更はできません</t>
    </r>
    <r>
      <rPr>
        <sz val="12"/>
        <color theme="1"/>
        <rFont val="ＭＳ Ｐゴシック"/>
        <family val="3"/>
        <charset val="128"/>
        <scheme val="minor"/>
      </rPr>
      <t>。
②達成目標に記載した全ての内容について</t>
    </r>
    <r>
      <rPr>
        <b/>
        <u/>
        <sz val="12"/>
        <color theme="1"/>
        <rFont val="ＭＳ Ｐゴシック"/>
        <family val="3"/>
        <charset val="128"/>
        <scheme val="minor"/>
      </rPr>
      <t>達成したことを公社が確認できなかった場合は、事業完了とならず、助成金は交付されません</t>
    </r>
    <r>
      <rPr>
        <sz val="12"/>
        <color theme="1"/>
        <rFont val="ＭＳ Ｐゴシック"/>
        <family val="3"/>
        <charset val="128"/>
        <scheme val="minor"/>
      </rPr>
      <t>。
③</t>
    </r>
    <r>
      <rPr>
        <b/>
        <u/>
        <sz val="12"/>
        <color theme="1"/>
        <rFont val="ＭＳ Ｐゴシック"/>
        <family val="3"/>
        <charset val="128"/>
        <scheme val="minor"/>
      </rPr>
      <t>７（５）に規定した新規性、優秀性（シート2-2）から、特長的な機能や性能を関連付けて、目標１～３のうち、１つ以上（最大３つまで）</t>
    </r>
    <r>
      <rPr>
        <sz val="12"/>
        <color theme="1"/>
        <rFont val="ＭＳ Ｐゴシック"/>
        <family val="3"/>
        <charset val="128"/>
        <scheme val="minor"/>
      </rPr>
      <t>「達成目標」として入力してください。
　　</t>
    </r>
    <r>
      <rPr>
        <sz val="12"/>
        <color rgb="FFFF0000"/>
        <rFont val="ＭＳ Ｐゴシック"/>
        <family val="3"/>
        <charset val="128"/>
        <scheme val="minor"/>
      </rPr>
      <t>※特長的な機能…「備わっている働きや能力」について助成事業期間内で検証可能な内容を</t>
    </r>
    <r>
      <rPr>
        <sz val="12"/>
        <color theme="1"/>
        <rFont val="ＭＳ Ｐゴシック"/>
        <family val="3"/>
        <charset val="128"/>
        <scheme val="minor"/>
      </rPr>
      <t xml:space="preserve">
　　　　　　　　　　　　 　　</t>
    </r>
    <r>
      <rPr>
        <sz val="12"/>
        <color rgb="FFFF0000"/>
        <rFont val="ＭＳ Ｐゴシック"/>
        <family val="3"/>
        <charset val="128"/>
        <scheme val="minor"/>
      </rPr>
      <t>具体的に入力してください。</t>
    </r>
    <r>
      <rPr>
        <sz val="12"/>
        <color theme="1"/>
        <rFont val="ＭＳ Ｐゴシック"/>
        <family val="3"/>
        <charset val="128"/>
        <scheme val="minor"/>
      </rPr>
      <t xml:space="preserve">
　　</t>
    </r>
    <r>
      <rPr>
        <sz val="12"/>
        <color rgb="FFFF0000"/>
        <rFont val="ＭＳ Ｐゴシック"/>
        <family val="3"/>
        <charset val="128"/>
        <scheme val="minor"/>
      </rPr>
      <t>※特長的な性能…「機能を具体的に表す数値や指標」を用いて定量的に入力してください。</t>
    </r>
    <r>
      <rPr>
        <sz val="12"/>
        <color theme="1"/>
        <rFont val="ＭＳ Ｐゴシック"/>
        <family val="3"/>
        <charset val="128"/>
        <scheme val="minor"/>
      </rPr>
      <t xml:space="preserve">
　　　　　　　　　　　　　　</t>
    </r>
    <r>
      <rPr>
        <sz val="12"/>
        <color rgb="FFFF0000"/>
        <rFont val="ＭＳ Ｐゴシック"/>
        <family val="3"/>
        <charset val="128"/>
        <scheme val="minor"/>
      </rPr>
      <t>（数値目標については「○○程度」という表現は避け、「○○以上」又は</t>
    </r>
    <r>
      <rPr>
        <sz val="12"/>
        <color theme="1"/>
        <rFont val="ＭＳ Ｐゴシック"/>
        <family val="3"/>
        <charset val="128"/>
        <scheme val="minor"/>
      </rPr>
      <t xml:space="preserve">
　　　　　　　　　　　　　　</t>
    </r>
    <r>
      <rPr>
        <sz val="12"/>
        <color rgb="FFFF0000"/>
        <rFont val="ＭＳ Ｐゴシック"/>
        <family val="3"/>
        <charset val="128"/>
        <scheme val="minor"/>
      </rPr>
      <t>「○○以下」等と到達を明確に判断できるものを設定してください。）</t>
    </r>
    <r>
      <rPr>
        <sz val="12"/>
        <color theme="1"/>
        <rFont val="ＭＳ Ｐゴシック"/>
        <family val="3"/>
        <charset val="128"/>
        <scheme val="minor"/>
      </rPr>
      <t xml:space="preserve">
④達成目標は審査・検査の評価要素であるため、</t>
    </r>
    <r>
      <rPr>
        <b/>
        <u/>
        <sz val="12"/>
        <color theme="1"/>
        <rFont val="ＭＳ Ｐゴシック"/>
        <family val="3"/>
        <charset val="128"/>
        <scheme val="minor"/>
      </rPr>
      <t>第三者がその内容を客観的に確認できるように入力してください</t>
    </r>
    <r>
      <rPr>
        <sz val="12"/>
        <color theme="1"/>
        <rFont val="ＭＳ Ｐゴシック"/>
        <family val="3"/>
        <charset val="128"/>
        <scheme val="minor"/>
      </rPr>
      <t>。</t>
    </r>
    <rPh sb="30" eb="32">
      <t>キサイ</t>
    </rPh>
    <rPh sb="94" eb="96">
      <t>キテイ</t>
    </rPh>
    <rPh sb="116" eb="119">
      <t>トクチョウテキ</t>
    </rPh>
    <rPh sb="126" eb="129">
      <t>カンレンツ</t>
    </rPh>
    <rPh sb="132" eb="134">
      <t>モクヒョウ</t>
    </rPh>
    <rPh sb="143" eb="145">
      <t>イジョウ</t>
    </rPh>
    <rPh sb="146" eb="148">
      <t>サイダイ</t>
    </rPh>
    <rPh sb="162" eb="164">
      <t>ニュウリョク</t>
    </rPh>
    <rPh sb="176" eb="179">
      <t>トクチョウテキ</t>
    </rPh>
    <rPh sb="236" eb="238">
      <t>ニュウリョク</t>
    </rPh>
    <rPh sb="250" eb="253">
      <t>トクチョウテキ</t>
    </rPh>
    <rPh sb="265" eb="266">
      <t>アラワ</t>
    </rPh>
    <rPh sb="267" eb="269">
      <t>スウチ</t>
    </rPh>
    <rPh sb="270" eb="272">
      <t>シヒョウ</t>
    </rPh>
    <rPh sb="281" eb="283">
      <t>ニュウリョク</t>
    </rPh>
    <rPh sb="306" eb="308">
      <t>スウチ</t>
    </rPh>
    <rPh sb="308" eb="310">
      <t>モクヒョウ</t>
    </rPh>
    <rPh sb="318" eb="320">
      <t>テイド</t>
    </rPh>
    <rPh sb="324" eb="326">
      <t>ヒョウゲン</t>
    </rPh>
    <rPh sb="327" eb="328">
      <t>サ</t>
    </rPh>
    <rPh sb="333" eb="335">
      <t>イジョウ</t>
    </rPh>
    <rPh sb="336" eb="337">
      <t>マタ</t>
    </rPh>
    <rPh sb="359" eb="360">
      <t>トウ</t>
    </rPh>
    <rPh sb="361" eb="363">
      <t>トウタツ</t>
    </rPh>
    <rPh sb="364" eb="366">
      <t>メイカク</t>
    </rPh>
    <rPh sb="367" eb="369">
      <t>ハンダン</t>
    </rPh>
    <rPh sb="375" eb="377">
      <t>セッテイ</t>
    </rPh>
    <rPh sb="430" eb="432">
      <t>ニュウリョク</t>
    </rPh>
    <phoneticPr fontId="1"/>
  </si>
  <si>
    <r>
      <rPr>
        <b/>
        <sz val="14"/>
        <rFont val="ＭＳ Ｐゴシック"/>
        <family val="3"/>
        <charset val="128"/>
        <scheme val="minor"/>
      </rPr>
      <t>達成の確認方法</t>
    </r>
    <r>
      <rPr>
        <b/>
        <sz val="11"/>
        <rFont val="ＭＳ Ｐゴシック"/>
        <family val="3"/>
        <charset val="128"/>
        <scheme val="minor"/>
      </rPr>
      <t xml:space="preserve">
</t>
    </r>
    <r>
      <rPr>
        <sz val="11"/>
        <rFont val="ＭＳ Ｐゴシック"/>
        <family val="3"/>
        <charset val="128"/>
        <scheme val="minor"/>
      </rPr>
      <t xml:space="preserve">（左記達成目標の達成を確認するための
</t>
    </r>
    <r>
      <rPr>
        <u/>
        <sz val="11"/>
        <color rgb="FFFF0000"/>
        <rFont val="ＭＳ Ｐゴシック"/>
        <family val="3"/>
        <charset val="128"/>
        <scheme val="minor"/>
      </rPr>
      <t>試験・評価方法</t>
    </r>
    <r>
      <rPr>
        <sz val="11"/>
        <rFont val="ＭＳ Ｐゴシック"/>
        <family val="3"/>
        <charset val="128"/>
        <scheme val="minor"/>
      </rPr>
      <t>を規定し、その内容を入力）</t>
    </r>
    <rPh sb="0" eb="2">
      <t>タッセイ</t>
    </rPh>
    <rPh sb="3" eb="5">
      <t>カクニン</t>
    </rPh>
    <rPh sb="5" eb="7">
      <t>ホウホウ</t>
    </rPh>
    <rPh sb="9" eb="11">
      <t>サキ</t>
    </rPh>
    <rPh sb="11" eb="13">
      <t>タッセイ</t>
    </rPh>
    <rPh sb="13" eb="15">
      <t>モクヒョウ</t>
    </rPh>
    <rPh sb="16" eb="18">
      <t>タッセイ</t>
    </rPh>
    <rPh sb="19" eb="21">
      <t>カクニン</t>
    </rPh>
    <rPh sb="27" eb="29">
      <t>シケン</t>
    </rPh>
    <rPh sb="30" eb="32">
      <t>ヒョウカ</t>
    </rPh>
    <rPh sb="32" eb="34">
      <t>ホウホウ</t>
    </rPh>
    <rPh sb="35" eb="37">
      <t>キテイ</t>
    </rPh>
    <rPh sb="41" eb="43">
      <t>ナイヨウ</t>
    </rPh>
    <rPh sb="44" eb="46">
      <t>ニュウリョク</t>
    </rPh>
    <phoneticPr fontId="1"/>
  </si>
  <si>
    <t>事業者名</t>
    <rPh sb="0" eb="4">
      <t>ジギョウシャメイ</t>
    </rPh>
    <phoneticPr fontId="1"/>
  </si>
  <si>
    <t>役員名又は株主名</t>
    <rPh sb="0" eb="2">
      <t>ヤクイン</t>
    </rPh>
    <rPh sb="2" eb="3">
      <t>メイ</t>
    </rPh>
    <rPh sb="3" eb="4">
      <t>マタ</t>
    </rPh>
    <rPh sb="5" eb="8">
      <t>カブヌシメイ</t>
    </rPh>
    <phoneticPr fontId="1"/>
  </si>
  <si>
    <t>業　　種</t>
    <phoneticPr fontId="1"/>
  </si>
  <si>
    <t>資本金額</t>
    <rPh sb="0" eb="4">
      <t>シホンキンガク</t>
    </rPh>
    <phoneticPr fontId="1"/>
  </si>
  <si>
    <t>従業員数</t>
    <phoneticPr fontId="1"/>
  </si>
  <si>
    <t>助成金交付申請額
上限1,000万円</t>
    <phoneticPr fontId="1"/>
  </si>
  <si>
    <t>　その他（　　　　　　）</t>
    <phoneticPr fontId="1"/>
  </si>
  <si>
    <r>
      <t>　※</t>
    </r>
    <r>
      <rPr>
        <b/>
        <u/>
        <sz val="11"/>
        <color theme="1"/>
        <rFont val="ＭＳ Ｐゴシック"/>
        <family val="3"/>
        <charset val="128"/>
      </rPr>
      <t>実用化製品の更なる開発・改良のための経費は対象となりません。</t>
    </r>
    <phoneticPr fontId="1"/>
  </si>
  <si>
    <t>39情報サービス業</t>
    <phoneticPr fontId="1"/>
  </si>
  <si>
    <r>
      <t>41映像・音声・文字情報制作業　</t>
    </r>
    <r>
      <rPr>
        <b/>
        <sz val="12.5"/>
        <color rgb="FFFF0000"/>
        <rFont val="ＭＳ Ｐゴシック"/>
        <family val="3"/>
        <charset val="128"/>
      </rPr>
      <t>※管理・補助的経済活動を行う事業所、新聞業、出版業</t>
    </r>
    <rPh sb="17" eb="19">
      <t>カンリ</t>
    </rPh>
    <rPh sb="20" eb="27">
      <t>ホジョテキケイザイカツドウ</t>
    </rPh>
    <rPh sb="28" eb="29">
      <t>オコナ</t>
    </rPh>
    <rPh sb="30" eb="33">
      <t>ジギョウショ</t>
    </rPh>
    <phoneticPr fontId="1"/>
  </si>
  <si>
    <r>
      <t>41映像・音声・文字情報制作業　</t>
    </r>
    <r>
      <rPr>
        <b/>
        <sz val="12.5"/>
        <color rgb="FFFF0000"/>
        <rFont val="ＭＳ Ｐゴシック"/>
        <family val="3"/>
        <charset val="128"/>
      </rPr>
      <t>※管理・補助的経済活動を行う事業所、新聞業、出版業を除く</t>
    </r>
    <phoneticPr fontId="1"/>
  </si>
  <si>
    <t>　令和７年度　安全・安心な東京の実現に向けた製品開発支援事業　申請書</t>
    <rPh sb="1" eb="3">
      <t>レイワ</t>
    </rPh>
    <rPh sb="4" eb="6">
      <t>ネンド</t>
    </rPh>
    <rPh sb="7" eb="9">
      <t>アンゼン</t>
    </rPh>
    <rPh sb="10" eb="12">
      <t>アンシン</t>
    </rPh>
    <rPh sb="13" eb="15">
      <t>トウキョウ</t>
    </rPh>
    <rPh sb="16" eb="18">
      <t>ジツゲン</t>
    </rPh>
    <rPh sb="19" eb="20">
      <t>ム</t>
    </rPh>
    <rPh sb="22" eb="24">
      <t>セイヒン</t>
    </rPh>
    <rPh sb="24" eb="26">
      <t>カイハツ</t>
    </rPh>
    <rPh sb="26" eb="28">
      <t>シエン</t>
    </rPh>
    <rPh sb="28" eb="30">
      <t>ジギョウ</t>
    </rPh>
    <phoneticPr fontId="10"/>
  </si>
  <si>
    <t>開発・改良フェーズの完了検査日の翌日から起算して１年以内、又は令和10年７月31日のうち、いずれか早く到来する日</t>
    <rPh sb="0" eb="2">
      <t>カイハツ</t>
    </rPh>
    <rPh sb="3" eb="5">
      <t>カイリョウ</t>
    </rPh>
    <rPh sb="10" eb="12">
      <t>カンリョウ</t>
    </rPh>
    <rPh sb="12" eb="15">
      <t>ケンサビ</t>
    </rPh>
    <rPh sb="16" eb="18">
      <t>ヨクジツ</t>
    </rPh>
    <rPh sb="20" eb="22">
      <t>キサン</t>
    </rPh>
    <rPh sb="25" eb="26">
      <t>ネン</t>
    </rPh>
    <rPh sb="26" eb="28">
      <t>イナイ</t>
    </rPh>
    <rPh sb="29" eb="30">
      <t>マタ</t>
    </rPh>
    <rPh sb="31" eb="33">
      <t>レイワ</t>
    </rPh>
    <rPh sb="35" eb="36">
      <t>トシ</t>
    </rPh>
    <rPh sb="37" eb="38">
      <t>ガツ</t>
    </rPh>
    <rPh sb="40" eb="41">
      <t>ニチ</t>
    </rPh>
    <rPh sb="49" eb="50">
      <t>ハヤ</t>
    </rPh>
    <rPh sb="51" eb="53">
      <t>トウライ</t>
    </rPh>
    <rPh sb="55" eb="56">
      <t>ヒ</t>
    </rPh>
    <phoneticPr fontId="1"/>
  </si>
  <si>
    <t>（基準日：令和７年７月１日）</t>
    <phoneticPr fontId="1"/>
  </si>
  <si>
    <r>
      <t>　基準日（令和７年７月１日）から過去３年間における</t>
    </r>
    <r>
      <rPr>
        <b/>
        <sz val="10.5"/>
        <rFont val="ＭＳ Ｐゴシック"/>
        <family val="3"/>
        <charset val="128"/>
        <scheme val="minor"/>
      </rPr>
      <t>東京都及び公社事業の利用状況（</t>
    </r>
    <r>
      <rPr>
        <b/>
        <u/>
        <sz val="10.5"/>
        <rFont val="ＭＳ Ｐゴシック"/>
        <family val="3"/>
        <charset val="128"/>
        <scheme val="minor"/>
      </rPr>
      <t>補助金・助成金以外</t>
    </r>
    <r>
      <rPr>
        <b/>
        <sz val="10.5"/>
        <rFont val="ＭＳ Ｐゴシック"/>
        <family val="3"/>
        <charset val="128"/>
        <scheme val="minor"/>
      </rPr>
      <t>）</t>
    </r>
    <r>
      <rPr>
        <sz val="10.5"/>
        <rFont val="ＭＳ Ｐゴシック"/>
        <family val="3"/>
        <charset val="128"/>
        <scheme val="minor"/>
      </rPr>
      <t>について</t>
    </r>
    <r>
      <rPr>
        <u/>
        <sz val="10.5"/>
        <rFont val="ＭＳ Ｐゴシック"/>
        <family val="3"/>
        <charset val="128"/>
        <scheme val="minor"/>
      </rPr>
      <t>直近のものから順に入力</t>
    </r>
    <r>
      <rPr>
        <sz val="10.5"/>
        <rFont val="ＭＳ Ｐゴシック"/>
        <family val="3"/>
        <charset val="128"/>
        <scheme val="minor"/>
      </rPr>
      <t>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rPh sb="63" eb="65">
      <t>ニュウリョク</t>
    </rPh>
    <phoneticPr fontId="1"/>
  </si>
  <si>
    <r>
      <t>　基準日（令和７年７月１日）から過去５年間における</t>
    </r>
    <r>
      <rPr>
        <b/>
        <sz val="10.5"/>
        <rFont val="ＭＳ Ｐゴシック"/>
        <family val="3"/>
        <charset val="128"/>
        <scheme val="minor"/>
      </rPr>
      <t>東京都その他団体での受賞歴</t>
    </r>
    <r>
      <rPr>
        <sz val="10.5"/>
        <rFont val="ＭＳ Ｐゴシック"/>
        <family val="3"/>
        <charset val="128"/>
        <scheme val="minor"/>
      </rPr>
      <t>について直近のものから順に入力してください。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rPh sb="51" eb="53">
      <t>ニュウリョク</t>
    </rPh>
    <phoneticPr fontId="1"/>
  </si>
  <si>
    <r>
      <t>　 基準日（令和７年７月１日）から過去５年間における国・地方公共団体等（公社含む）の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sz val="10.5"/>
        <rFont val="ＭＳ Ｐゴシック"/>
        <family val="3"/>
        <charset val="128"/>
        <scheme val="minor"/>
      </rPr>
      <t>受給済</t>
    </r>
    <r>
      <rPr>
        <sz val="10.5"/>
        <rFont val="ＭＳ Ｐゴシック"/>
        <family val="3"/>
        <charset val="128"/>
        <scheme val="minor"/>
      </rPr>
      <t>の補助・助成事業について、</t>
    </r>
    <r>
      <rPr>
        <u/>
        <sz val="10.5"/>
        <rFont val="ＭＳ Ｐゴシック"/>
        <family val="3"/>
        <charset val="128"/>
        <scheme val="minor"/>
      </rPr>
      <t>直近から順に</t>
    </r>
    <r>
      <rPr>
        <sz val="10.5"/>
        <rFont val="ＭＳ Ｐゴシック"/>
        <family val="3"/>
        <charset val="128"/>
        <scheme val="minor"/>
      </rPr>
      <t>入力してください。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97" eb="98">
      <t>ジュン</t>
    </rPh>
    <rPh sb="99" eb="101">
      <t>ニュウリョク</t>
    </rPh>
    <phoneticPr fontId="1"/>
  </si>
  <si>
    <r>
      <t>　 基準日（令和７年７月１日）時点で、国・地方公共団体等（公社含む）の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u/>
        <sz val="10.5"/>
        <rFont val="ＭＳ Ｐゴシック"/>
        <family val="3"/>
        <charset val="128"/>
        <scheme val="minor"/>
      </rPr>
      <t>実施中及び申請中又は申請予定</t>
    </r>
    <r>
      <rPr>
        <b/>
        <sz val="10.5"/>
        <rFont val="ＭＳ Ｐゴシック"/>
        <family val="3"/>
        <charset val="128"/>
        <scheme val="minor"/>
      </rPr>
      <t>の補助・助成事業</t>
    </r>
    <r>
      <rPr>
        <sz val="10.5"/>
        <rFont val="ＭＳ Ｐゴシック"/>
        <family val="3"/>
        <charset val="128"/>
        <scheme val="minor"/>
      </rPr>
      <t>について、</t>
    </r>
    <r>
      <rPr>
        <u/>
        <sz val="10.5"/>
        <rFont val="ＭＳ Ｐゴシック"/>
        <family val="3"/>
        <charset val="128"/>
        <scheme val="minor"/>
      </rPr>
      <t>直近から順に</t>
    </r>
    <r>
      <rPr>
        <sz val="10.5"/>
        <rFont val="ＭＳ Ｐゴシック"/>
        <family val="3"/>
        <charset val="128"/>
        <scheme val="minor"/>
      </rPr>
      <t>入力してください。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1" eb="102">
      <t>ジュン</t>
    </rPh>
    <rPh sb="103" eb="105">
      <t>ニュウリョク</t>
    </rPh>
    <phoneticPr fontId="1"/>
  </si>
  <si>
    <t>（基準日：令和７年７月１日現在）</t>
    <phoneticPr fontId="1"/>
  </si>
  <si>
    <t>※令和７年７月１日以前</t>
    <rPh sb="1" eb="3">
      <t>レイワ</t>
    </rPh>
    <rPh sb="4" eb="5">
      <t>ネン</t>
    </rPh>
    <rPh sb="6" eb="7">
      <t>ガツ</t>
    </rPh>
    <rPh sb="8" eb="9">
      <t>ニチ</t>
    </rPh>
    <rPh sb="9" eb="11">
      <t>イゼン</t>
    </rPh>
    <phoneticPr fontId="1"/>
  </si>
  <si>
    <t>令和9年</t>
    <rPh sb="0" eb="2">
      <t>レイワ</t>
    </rPh>
    <rPh sb="3" eb="4">
      <t>ネン</t>
    </rPh>
    <phoneticPr fontId="1"/>
  </si>
  <si>
    <t>開発・改良フェーズの完了検査後の時期を入力すること</t>
    <rPh sb="0" eb="2">
      <t>カイハツ</t>
    </rPh>
    <rPh sb="14" eb="15">
      <t>ゴ</t>
    </rPh>
    <rPh sb="16" eb="18">
      <t>ジキ</t>
    </rPh>
    <rPh sb="19" eb="21">
      <t>ニュウリョク</t>
    </rPh>
    <phoneticPr fontId="1"/>
  </si>
  <si>
    <r>
      <t>下記のスケジュールと合わせて</t>
    </r>
    <r>
      <rPr>
        <sz val="10"/>
        <color rgb="FFFF0000"/>
        <rFont val="ＭＳ Ｐゴシック"/>
        <family val="3"/>
        <charset val="128"/>
        <scheme val="minor"/>
      </rPr>
      <t>、最長令和９年７月31日までの日を入力すること</t>
    </r>
    <rPh sb="0" eb="2">
      <t>カキ</t>
    </rPh>
    <rPh sb="10" eb="11">
      <t>ア</t>
    </rPh>
    <rPh sb="15" eb="17">
      <t>サイチョウ</t>
    </rPh>
    <rPh sb="17" eb="18">
      <t>レイ</t>
    </rPh>
    <rPh sb="18" eb="19">
      <t>ワ</t>
    </rPh>
    <rPh sb="20" eb="21">
      <t>ネン</t>
    </rPh>
    <rPh sb="22" eb="23">
      <t>ガツ</t>
    </rPh>
    <rPh sb="25" eb="26">
      <t>ニチ</t>
    </rPh>
    <rPh sb="29" eb="30">
      <t>ヒ</t>
    </rPh>
    <rPh sb="31" eb="33">
      <t>ニュウリョク</t>
    </rPh>
    <phoneticPr fontId="1"/>
  </si>
  <si>
    <r>
      <t>　上記「役員・株主名簿」の中で、</t>
    </r>
    <r>
      <rPr>
        <u/>
        <sz val="10"/>
        <rFont val="ＭＳ Ｐゴシック"/>
        <family val="3"/>
        <charset val="128"/>
        <scheme val="minor"/>
      </rPr>
      <t>大企業、大企業の役員又は職員に該当する役員・株主</t>
    </r>
    <r>
      <rPr>
        <sz val="10"/>
        <rFont val="ＭＳ Ｐゴシック"/>
        <family val="3"/>
        <charset val="128"/>
        <scheme val="minor"/>
      </rPr>
      <t>がある場合はその情報を入力してください。（大企業とは、募集要項上で定義する「中小企業者」「中小企業団体等」「中小企業グループ」以外の者）</t>
    </r>
    <rPh sb="1" eb="3">
      <t>ジョウキ</t>
    </rPh>
    <rPh sb="4" eb="6">
      <t>ヤクイン</t>
    </rPh>
    <rPh sb="7" eb="9">
      <t>カブヌシ</t>
    </rPh>
    <rPh sb="9" eb="11">
      <t>メイボ</t>
    </rPh>
    <rPh sb="13" eb="14">
      <t>ナカ</t>
    </rPh>
    <rPh sb="16" eb="19">
      <t>ダイキギョウ</t>
    </rPh>
    <rPh sb="20" eb="23">
      <t>ダイキギョウ</t>
    </rPh>
    <rPh sb="24" eb="26">
      <t>ヤクイン</t>
    </rPh>
    <rPh sb="26" eb="27">
      <t>マタ</t>
    </rPh>
    <rPh sb="28" eb="30">
      <t>ショクイン</t>
    </rPh>
    <rPh sb="31" eb="33">
      <t>ガイトウ</t>
    </rPh>
    <rPh sb="35" eb="37">
      <t>ヤクイン</t>
    </rPh>
    <rPh sb="38" eb="40">
      <t>カブヌシ</t>
    </rPh>
    <rPh sb="43" eb="45">
      <t>バアイ</t>
    </rPh>
    <rPh sb="48" eb="50">
      <t>ジョウホウ</t>
    </rPh>
    <rPh sb="51" eb="53">
      <t>ニュウリョク</t>
    </rPh>
    <rPh sb="61" eb="64">
      <t>ダイキギョウ</t>
    </rPh>
    <rPh sb="67" eb="71">
      <t>ボシュウヨウコウ</t>
    </rPh>
    <rPh sb="71" eb="72">
      <t>ジョウ</t>
    </rPh>
    <rPh sb="73" eb="75">
      <t>テイギ</t>
    </rPh>
    <rPh sb="78" eb="82">
      <t>チュウショウキギョウ</t>
    </rPh>
    <rPh sb="82" eb="83">
      <t>シャ</t>
    </rPh>
    <rPh sb="85" eb="89">
      <t>チュウショウキギョウ</t>
    </rPh>
    <rPh sb="89" eb="91">
      <t>ダンタイ</t>
    </rPh>
    <rPh sb="91" eb="92">
      <t>トウ</t>
    </rPh>
    <rPh sb="94" eb="98">
      <t>チュウショウキギョウ</t>
    </rPh>
    <rPh sb="103" eb="105">
      <t>イガイ</t>
    </rPh>
    <rPh sb="106" eb="107">
      <t>モノ</t>
    </rPh>
    <phoneticPr fontId="1"/>
  </si>
  <si>
    <t>※大企業の役員又は職員がいわゆる副業により兼務している場合も入力してください。</t>
    <rPh sb="1" eb="4">
      <t>ダイキギョウ</t>
    </rPh>
    <rPh sb="5" eb="7">
      <t>ヤクイン</t>
    </rPh>
    <rPh sb="7" eb="8">
      <t>マタ</t>
    </rPh>
    <rPh sb="9" eb="11">
      <t>ショクイン</t>
    </rPh>
    <rPh sb="16" eb="18">
      <t>フクギョウ</t>
    </rPh>
    <rPh sb="21" eb="23">
      <t>ケンム</t>
    </rPh>
    <rPh sb="27" eb="29">
      <t>バアイ</t>
    </rPh>
    <rPh sb="30" eb="32">
      <t>ニュウリョク</t>
    </rPh>
    <phoneticPr fontId="1"/>
  </si>
  <si>
    <r>
      <t>（５）①本助成事業で開発・改良した製品・技術・サービスの事業終了後の収益計画
　　　　　　　　　　</t>
    </r>
    <r>
      <rPr>
        <b/>
        <sz val="10"/>
        <color theme="1"/>
        <rFont val="ＭＳ Ｐゴシック"/>
        <family val="3"/>
        <charset val="128"/>
        <scheme val="minor"/>
      </rPr>
      <t>※数字のみ入力</t>
    </r>
    <rPh sb="4" eb="5">
      <t>ホン</t>
    </rPh>
    <rPh sb="5" eb="9">
      <t>ジョセイジギョウ</t>
    </rPh>
    <rPh sb="10" eb="12">
      <t>カイハツ</t>
    </rPh>
    <rPh sb="13" eb="15">
      <t>カイリョウ</t>
    </rPh>
    <rPh sb="17" eb="19">
      <t>セイヒン</t>
    </rPh>
    <rPh sb="20" eb="22">
      <t>ギジュツ</t>
    </rPh>
    <rPh sb="28" eb="30">
      <t>ジギョウ</t>
    </rPh>
    <rPh sb="30" eb="33">
      <t>シュウリョウゴ</t>
    </rPh>
    <rPh sb="34" eb="36">
      <t>シュウエキ</t>
    </rPh>
    <rPh sb="36" eb="38">
      <t>ケイカク</t>
    </rPh>
    <rPh sb="50" eb="52">
      <t>スウジ</t>
    </rPh>
    <rPh sb="54" eb="56">
      <t>ニュウリョク</t>
    </rPh>
    <phoneticPr fontId="1"/>
  </si>
  <si>
    <t>（４）今回の開発又は改良（本助成事業）の成果を産業財産権として出願する予定か</t>
    <phoneticPr fontId="1"/>
  </si>
  <si>
    <t>　　※ 「はい」と回答した場合、それはどのような権利か</t>
    <phoneticPr fontId="1"/>
  </si>
  <si>
    <r>
      <t>※</t>
    </r>
    <r>
      <rPr>
        <u/>
        <sz val="10"/>
        <color rgb="FFFF0000"/>
        <rFont val="ＭＳ Ｐゴシック"/>
        <family val="3"/>
        <charset val="128"/>
        <scheme val="minor"/>
      </rPr>
      <t>資金調達金額の合計と上記①＋②＋③の合計を一致させてください</t>
    </r>
    <rPh sb="19" eb="21">
      <t>ゴウケイ</t>
    </rPh>
    <phoneticPr fontId="1"/>
  </si>
  <si>
    <t>　※開発・改良に直接的に関係のない業務（例：進行管理、会議、資料収集、研修、調査等）や、機械・機器の使用において</t>
    <rPh sb="2" eb="4">
      <t>カイハツ</t>
    </rPh>
    <rPh sb="5" eb="7">
      <t>カイリョウ</t>
    </rPh>
    <rPh sb="8" eb="11">
      <t>チョクセツテキ</t>
    </rPh>
    <rPh sb="12" eb="14">
      <t>カンケイ</t>
    </rPh>
    <rPh sb="17" eb="19">
      <t>ギョウム</t>
    </rPh>
    <rPh sb="20" eb="21">
      <t>レイ</t>
    </rPh>
    <rPh sb="22" eb="26">
      <t>シンコウカンリ</t>
    </rPh>
    <rPh sb="27" eb="29">
      <t>カイギ</t>
    </rPh>
    <rPh sb="30" eb="32">
      <t>シリョウ</t>
    </rPh>
    <rPh sb="32" eb="34">
      <t>シュウシュウ</t>
    </rPh>
    <rPh sb="35" eb="37">
      <t>ケンシュウ</t>
    </rPh>
    <rPh sb="38" eb="40">
      <t>チョウサ</t>
    </rPh>
    <rPh sb="40" eb="41">
      <t>トウ</t>
    </rPh>
    <phoneticPr fontId="1"/>
  </si>
  <si>
    <t>　　 人が直接関与していない時間（例：評価、計算、機械学習における長時間の機械・機器の駆動等）は助成対象外です。</t>
    <rPh sb="3" eb="4">
      <t>ヒト</t>
    </rPh>
    <rPh sb="5" eb="9">
      <t>チョクセツカンヨ</t>
    </rPh>
    <rPh sb="14" eb="16">
      <t>ジカン</t>
    </rPh>
    <rPh sb="17" eb="18">
      <t>レイ</t>
    </rPh>
    <rPh sb="19" eb="21">
      <t>ヒョウカ</t>
    </rPh>
    <rPh sb="22" eb="24">
      <t>ケイサン</t>
    </rPh>
    <rPh sb="25" eb="27">
      <t>キカイ</t>
    </rPh>
    <rPh sb="27" eb="29">
      <t>ガクシュウ</t>
    </rPh>
    <rPh sb="33" eb="36">
      <t>チョウジカン</t>
    </rPh>
    <rPh sb="37" eb="39">
      <t>キカイ</t>
    </rPh>
    <rPh sb="40" eb="42">
      <t>キキ</t>
    </rPh>
    <rPh sb="43" eb="45">
      <t>クドウ</t>
    </rPh>
    <rPh sb="45" eb="46">
      <t>トウ</t>
    </rPh>
    <rPh sb="48" eb="50">
      <t>ジョセイ</t>
    </rPh>
    <rPh sb="50" eb="53">
      <t>タイショウガイ</t>
    </rPh>
    <phoneticPr fontId="1"/>
  </si>
  <si>
    <t>　※就業規則等に定められた所定労働時間外に労働した時間や休日に労働した時間は助成対象外です（役員も準ずる）。</t>
    <rPh sb="2" eb="6">
      <t>シュウギョウキソク</t>
    </rPh>
    <rPh sb="6" eb="7">
      <t>トウ</t>
    </rPh>
    <rPh sb="8" eb="9">
      <t>サダ</t>
    </rPh>
    <rPh sb="13" eb="17">
      <t>ショテイロウドウ</t>
    </rPh>
    <rPh sb="17" eb="20">
      <t>ジカンガイ</t>
    </rPh>
    <rPh sb="21" eb="23">
      <t>ロウドウ</t>
    </rPh>
    <rPh sb="25" eb="27">
      <t>ジカン</t>
    </rPh>
    <rPh sb="28" eb="30">
      <t>キュウジツ</t>
    </rPh>
    <rPh sb="31" eb="33">
      <t>ロウドウ</t>
    </rPh>
    <rPh sb="35" eb="37">
      <t>ジカン</t>
    </rPh>
    <rPh sb="38" eb="43">
      <t>ジョセイタイショウガイ</t>
    </rPh>
    <rPh sb="46" eb="48">
      <t>ヤクイン</t>
    </rPh>
    <rPh sb="49" eb="50">
      <t>ジュン</t>
    </rPh>
    <phoneticPr fontId="1"/>
  </si>
  <si>
    <t>　※個人事業者の自らに対する報酬は助成対象外です。</t>
    <rPh sb="2" eb="4">
      <t>コジン</t>
    </rPh>
    <rPh sb="4" eb="7">
      <t>ジギョウシャ</t>
    </rPh>
    <rPh sb="8" eb="9">
      <t>ミズカ</t>
    </rPh>
    <rPh sb="11" eb="12">
      <t>タイ</t>
    </rPh>
    <rPh sb="14" eb="16">
      <t>ホウシュウ</t>
    </rPh>
    <rPh sb="17" eb="22">
      <t>ジョセイタイショウガイ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</si>
</sst>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General&quot;人&quot;"/>
    <numFmt numFmtId="184" formatCode="&quot;原&quot;\-General"/>
    <numFmt numFmtId="185" formatCode="&quot;機&quot;\-General"/>
    <numFmt numFmtId="186" formatCode="&quot;委&quot;\-General"/>
    <numFmt numFmtId="187" formatCode="&quot;産&quot;\-General"/>
    <numFmt numFmtId="188" formatCode="&quot;人&quot;\-General"/>
    <numFmt numFmtId="189" formatCode="&quot;展&quot;\-General"/>
    <numFmt numFmtId="190" formatCode="&quot;広&quot;\-General"/>
    <numFmt numFmtId="191" formatCode="&quot;他&quot;\-General"/>
    <numFmt numFmtId="192" formatCode="[$-411]ggge&quot;年&quot;m&quot;月&quot;d&quot;日&quot;;@"/>
    <numFmt numFmtId="193" formatCode="[$-411]ge\.m\.d;@"/>
    <numFmt numFmtId="194" formatCode="[&lt;=999]000;[&lt;=9999]000\-00;000\-0000"/>
  </numFmts>
  <fonts count="10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b/>
      <sz val="10"/>
      <color theme="0" tint="-4.9989318521683403E-2"/>
      <name val="ＭＳ Ｐゴシック"/>
      <family val="3"/>
      <charset val="128"/>
    </font>
    <font>
      <sz val="10"/>
      <color theme="0" tint="-4.9989318521683403E-2"/>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sz val="10"/>
      <color rgb="FFC00000"/>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sz val="10"/>
      <color theme="1"/>
      <name val="ＭＳ ゴシック"/>
      <family val="3"/>
      <charset val="128"/>
    </font>
    <font>
      <b/>
      <sz val="11"/>
      <color theme="1"/>
      <name val="ＭＳ Ｐゴシック"/>
      <family val="3"/>
      <charset val="128"/>
      <scheme val="minor"/>
    </font>
    <font>
      <sz val="10.5"/>
      <color theme="1"/>
      <name val="ＭＳ 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2.5"/>
      <color theme="1"/>
      <name val="ＭＳ Ｐゴシック"/>
      <family val="3"/>
      <charset val="128"/>
      <scheme val="minor"/>
    </font>
    <font>
      <b/>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u/>
      <sz val="1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
      <b/>
      <u/>
      <sz val="10"/>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
      <b/>
      <u/>
      <sz val="12"/>
      <color theme="1"/>
      <name val="ＭＳ Ｐゴシック"/>
      <family val="3"/>
      <charset val="128"/>
      <scheme val="minor"/>
    </font>
    <font>
      <b/>
      <sz val="14"/>
      <name val="ＭＳ Ｐゴシック"/>
      <family val="3"/>
      <charset val="128"/>
      <scheme val="minor"/>
    </font>
    <font>
      <sz val="11"/>
      <name val="ＭＳ ゴシック"/>
      <family val="3"/>
      <charset val="128"/>
    </font>
    <font>
      <sz val="10"/>
      <name val="ＭＳ ゴシック"/>
      <family val="3"/>
      <charset val="128"/>
    </font>
    <font>
      <sz val="11"/>
      <color theme="1"/>
      <name val="ＭＳ ゴシック"/>
      <family val="3"/>
      <charset val="128"/>
    </font>
    <font>
      <b/>
      <sz val="11"/>
      <color theme="1"/>
      <name val="ＭＳ Ｐゴシック"/>
      <family val="2"/>
      <charset val="128"/>
      <scheme val="minor"/>
    </font>
    <font>
      <sz val="12"/>
      <color theme="2" tint="-0.89999084444715716"/>
      <name val="ＭＳ Ｐゴシック"/>
      <family val="2"/>
      <charset val="128"/>
      <scheme val="minor"/>
    </font>
    <font>
      <b/>
      <sz val="11"/>
      <color theme="1"/>
      <name val="ＭＳ ゴシック"/>
      <family val="3"/>
      <charset val="128"/>
    </font>
    <font>
      <b/>
      <sz val="12"/>
      <name val="ＭＳ Ｐゴシック"/>
      <family val="3"/>
      <charset val="128"/>
    </font>
    <font>
      <b/>
      <u/>
      <sz val="10.5"/>
      <name val="ＭＳ Ｐゴシック"/>
      <family val="3"/>
      <charset val="128"/>
      <scheme val="minor"/>
    </font>
    <font>
      <b/>
      <u/>
      <sz val="12"/>
      <name val="ＭＳ Ｐゴシック"/>
      <family val="3"/>
      <charset val="128"/>
      <scheme val="minor"/>
    </font>
    <font>
      <sz val="13"/>
      <name val="ＭＳ ゴシック"/>
      <family val="3"/>
      <charset val="128"/>
    </font>
    <font>
      <b/>
      <sz val="10"/>
      <color rgb="FFFF0000"/>
      <name val="ＭＳ Ｐゴシック"/>
      <family val="3"/>
      <charset val="128"/>
    </font>
    <font>
      <sz val="10"/>
      <color rgb="FF0070C0"/>
      <name val="ＭＳ Ｐゴシック"/>
      <family val="3"/>
      <charset val="128"/>
    </font>
    <font>
      <sz val="10"/>
      <color theme="1"/>
      <name val="ＭＳ Ｐゴシック"/>
      <family val="2"/>
      <charset val="128"/>
      <scheme val="minor"/>
    </font>
    <font>
      <sz val="8.5"/>
      <name val="ＭＳ Ｐゴシック"/>
      <family val="3"/>
      <charset val="128"/>
    </font>
    <font>
      <sz val="12.5"/>
      <color theme="1"/>
      <name val="ＭＳ Ｐゴシック"/>
      <family val="3"/>
      <charset val="128"/>
    </font>
    <font>
      <b/>
      <sz val="12.5"/>
      <color rgb="FFFF0000"/>
      <name val="ＭＳ Ｐゴシック"/>
      <family val="3"/>
      <charset val="128"/>
    </font>
    <font>
      <sz val="11.5"/>
      <color theme="1"/>
      <name val="ＭＳ Ｐゴシック"/>
      <family val="3"/>
      <charset val="128"/>
      <scheme val="minor"/>
    </font>
    <font>
      <u/>
      <sz val="11"/>
      <color rgb="FFFF0000"/>
      <name val="ＭＳ Ｐゴシック"/>
      <family val="3"/>
      <charset val="128"/>
      <scheme val="minor"/>
    </font>
    <font>
      <sz val="9"/>
      <color theme="1"/>
      <name val="ＭＳ ゴシック"/>
      <family val="3"/>
      <charset val="128"/>
    </font>
    <font>
      <sz val="9"/>
      <color theme="1"/>
      <name val="ＭＳ Ｐゴシック"/>
      <family val="2"/>
      <charset val="128"/>
      <scheme val="minor"/>
    </font>
    <font>
      <b/>
      <sz val="8.5"/>
      <color theme="1"/>
      <name val="ＭＳ ゴシック"/>
      <family val="3"/>
      <charset val="128"/>
    </font>
    <font>
      <sz val="8.5"/>
      <color theme="1"/>
      <name val="ＭＳ Ｐゴシック"/>
      <family val="2"/>
      <charset val="128"/>
      <scheme val="minor"/>
    </font>
    <font>
      <u/>
      <sz val="11"/>
      <name val="ＭＳ Ｐゴシック"/>
      <family val="3"/>
      <charset val="128"/>
    </font>
    <font>
      <sz val="12"/>
      <color rgb="FFFF0000"/>
      <name val="ＭＳ Ｐゴシック"/>
      <family val="3"/>
      <charset val="128"/>
      <scheme val="minor"/>
    </font>
    <font>
      <b/>
      <u/>
      <sz val="11"/>
      <color theme="1"/>
      <name val="ＭＳ Ｐゴシック"/>
      <family val="3"/>
      <charset val="128"/>
    </font>
    <font>
      <u/>
      <sz val="10"/>
      <color rgb="FFFF0000"/>
      <name val="ＭＳ Ｐ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2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diagonalUp="1">
      <left style="thin">
        <color indexed="64"/>
      </left>
      <right style="thin">
        <color indexed="64"/>
      </right>
      <top/>
      <bottom/>
      <diagonal style="thin">
        <color indexed="64"/>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theme="1" tint="0.34998626667073579"/>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thin">
        <color indexed="64"/>
      </right>
      <top style="hair">
        <color indexed="64"/>
      </top>
      <bottom/>
      <diagonal/>
    </border>
    <border>
      <left/>
      <right style="thin">
        <color indexed="64"/>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style="thin">
        <color indexed="64"/>
      </right>
      <top style="thin">
        <color indexed="64"/>
      </top>
      <bottom style="hair">
        <color theme="1" tint="0.34998626667073579"/>
      </bottom>
      <diagonal/>
    </border>
    <border>
      <left/>
      <right/>
      <top style="thin">
        <color indexed="64"/>
      </top>
      <bottom style="hair">
        <color theme="1" tint="0.34998626667073579"/>
      </bottom>
      <diagonal/>
    </border>
    <border>
      <left style="hair">
        <color theme="1" tint="0.34998626667073579"/>
      </left>
      <right/>
      <top style="thin">
        <color indexed="64"/>
      </top>
      <bottom style="hair">
        <color theme="1" tint="0.34998626667073579"/>
      </bottom>
      <diagonal/>
    </border>
    <border>
      <left style="thin">
        <color indexed="64"/>
      </left>
      <right/>
      <top style="thin">
        <color indexed="64"/>
      </top>
      <bottom style="hair">
        <color theme="1" tint="0.34998626667073579"/>
      </bottom>
      <diagonal/>
    </border>
    <border>
      <left style="thin">
        <color indexed="64"/>
      </left>
      <right style="thin">
        <color indexed="64"/>
      </right>
      <top style="thin">
        <color indexed="64"/>
      </top>
      <bottom style="hair">
        <color theme="1" tint="0.34998626667073579"/>
      </bottom>
      <diagonal/>
    </border>
    <border>
      <left style="hair">
        <color theme="1" tint="0.34998626667073579"/>
      </left>
      <right style="thin">
        <color indexed="64"/>
      </right>
      <top/>
      <bottom style="thin">
        <color auto="1"/>
      </bottom>
      <diagonal/>
    </border>
    <border>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thin">
        <color indexed="64"/>
      </left>
      <right style="thin">
        <color indexed="64"/>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tint="-0.34998626667073579"/>
      </right>
      <top style="thin">
        <color theme="0" tint="-0.34998626667073579"/>
      </top>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hair">
        <color indexed="64"/>
      </right>
      <top style="thin">
        <color theme="1"/>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style="thin">
        <color indexed="64"/>
      </left>
      <right style="thin">
        <color indexed="64"/>
      </right>
      <top style="thin">
        <color theme="1"/>
      </top>
      <bottom/>
      <diagonal/>
    </border>
    <border diagonalUp="1">
      <left style="thin">
        <color indexed="64"/>
      </left>
      <right style="thin">
        <color indexed="64"/>
      </right>
      <top style="thin">
        <color indexed="64"/>
      </top>
      <bottom style="thin">
        <color theme="1"/>
      </bottom>
      <diagonal style="thin">
        <color indexed="64"/>
      </diagonal>
    </border>
    <border>
      <left style="hair">
        <color theme="1" tint="0.34998626667073579"/>
      </left>
      <right style="thin">
        <color indexed="64"/>
      </right>
      <top style="thin">
        <color auto="1"/>
      </top>
      <bottom style="hair">
        <color theme="1" tint="0.34998626667073579"/>
      </bottom>
      <diagonal/>
    </border>
    <border>
      <left/>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auto="1"/>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top style="thin">
        <color theme="1"/>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545">
    <xf numFmtId="0" fontId="0" fillId="0" borderId="0" xfId="0">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0" applyFont="1" applyFill="1" applyAlignment="1" applyProtection="1">
      <alignment vertical="center"/>
    </xf>
    <xf numFmtId="182" fontId="25"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4" fillId="3" borderId="98" xfId="0" applyFont="1" applyFill="1" applyBorder="1" applyAlignment="1" applyProtection="1">
      <alignment horizontal="center" vertical="center" wrapText="1"/>
    </xf>
    <xf numFmtId="0" fontId="11" fillId="3" borderId="98"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7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27" fillId="0" borderId="0" xfId="3" applyFont="1" applyAlignment="1" applyProtection="1">
      <alignment vertical="center"/>
    </xf>
    <xf numFmtId="0" fontId="13" fillId="0" borderId="0" xfId="0" applyFont="1" applyFill="1" applyProtection="1">
      <alignment vertical="center"/>
    </xf>
    <xf numFmtId="0" fontId="30"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27" fillId="0" borderId="0" xfId="3" applyFont="1" applyAlignment="1" applyProtection="1">
      <alignment horizontal="left" vertical="center"/>
    </xf>
    <xf numFmtId="0" fontId="27" fillId="0" borderId="0" xfId="3" applyFont="1" applyAlignment="1" applyProtection="1">
      <alignment horizontal="right" vertical="center"/>
    </xf>
    <xf numFmtId="0" fontId="13" fillId="2" borderId="99" xfId="0" applyFont="1" applyFill="1" applyBorder="1" applyAlignment="1" applyProtection="1">
      <alignment horizontal="center" vertical="center" wrapText="1"/>
    </xf>
    <xf numFmtId="0" fontId="13" fillId="2" borderId="100" xfId="3" applyFont="1" applyFill="1" applyBorder="1" applyAlignment="1" applyProtection="1">
      <alignment horizontal="center" vertical="center" wrapText="1" shrinkToFit="1"/>
    </xf>
    <xf numFmtId="0" fontId="13" fillId="2" borderId="101" xfId="3" applyFont="1" applyFill="1" applyBorder="1" applyAlignment="1" applyProtection="1">
      <alignment horizontal="center" vertical="center" wrapText="1" shrinkToFit="1"/>
    </xf>
    <xf numFmtId="0" fontId="13" fillId="2" borderId="102"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2" borderId="105"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2" borderId="101" xfId="3" applyFont="1" applyFill="1" applyBorder="1" applyAlignment="1" applyProtection="1">
      <alignment horizontal="center" vertical="center" wrapText="1"/>
    </xf>
    <xf numFmtId="0" fontId="13" fillId="2" borderId="100"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2" borderId="106" xfId="0" applyNumberFormat="1" applyFont="1" applyFill="1" applyBorder="1" applyAlignment="1" applyProtection="1">
      <alignment vertical="center"/>
    </xf>
    <xf numFmtId="0" fontId="17" fillId="2" borderId="107" xfId="0" applyNumberFormat="1" applyFont="1" applyFill="1" applyBorder="1" applyAlignment="1" applyProtection="1">
      <alignment vertical="center"/>
    </xf>
    <xf numFmtId="38" fontId="17" fillId="2" borderId="113" xfId="0" applyNumberFormat="1" applyFont="1" applyFill="1" applyBorder="1" applyAlignment="1" applyProtection="1">
      <alignment horizontal="right" vertical="center"/>
    </xf>
    <xf numFmtId="0" fontId="17" fillId="2" borderId="110"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4" fillId="3" borderId="98" xfId="3" applyFont="1" applyFill="1" applyBorder="1" applyAlignment="1" applyProtection="1">
      <alignment horizontal="left" vertical="center" wrapText="1"/>
    </xf>
    <xf numFmtId="0" fontId="26" fillId="0" borderId="0" xfId="3" applyFont="1" applyProtection="1">
      <alignment vertical="center"/>
    </xf>
    <xf numFmtId="0" fontId="26" fillId="0" borderId="0" xfId="3" applyFont="1" applyAlignment="1" applyProtection="1">
      <alignment vertical="center" wrapText="1"/>
    </xf>
    <xf numFmtId="0" fontId="26" fillId="3" borderId="98" xfId="0" applyFont="1" applyFill="1" applyBorder="1" applyProtection="1">
      <alignment vertical="center"/>
    </xf>
    <xf numFmtId="0" fontId="13" fillId="0" borderId="104" xfId="0" applyFont="1" applyBorder="1" applyAlignment="1" applyProtection="1">
      <alignment horizontal="left" vertical="center" wrapText="1"/>
      <protection locked="0"/>
    </xf>
    <xf numFmtId="0" fontId="13" fillId="0" borderId="104"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4" fillId="3" borderId="98"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2" borderId="108" xfId="0" applyNumberFormat="1" applyFont="1" applyFill="1" applyBorder="1" applyAlignment="1" applyProtection="1">
      <alignment horizontal="right" vertical="center" wrapText="1"/>
    </xf>
    <xf numFmtId="0" fontId="24" fillId="3" borderId="138" xfId="3" applyFont="1" applyFill="1" applyBorder="1" applyAlignment="1" applyProtection="1">
      <alignment horizontal="left" vertical="center" wrapText="1"/>
    </xf>
    <xf numFmtId="0" fontId="15" fillId="3" borderId="138" xfId="0" applyFont="1" applyFill="1" applyBorder="1" applyProtection="1">
      <alignment vertical="center"/>
    </xf>
    <xf numFmtId="0" fontId="37"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3" fillId="2" borderId="100"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7" fillId="0" borderId="0" xfId="3" applyFont="1" applyAlignment="1" applyProtection="1">
      <alignment horizontal="left" vertical="center" wrapText="1"/>
    </xf>
    <xf numFmtId="0" fontId="14" fillId="0" borderId="0" xfId="11" applyFont="1" applyBorder="1" applyAlignment="1" applyProtection="1">
      <alignment vertical="top"/>
    </xf>
    <xf numFmtId="0" fontId="12" fillId="0" borderId="0" xfId="11" applyFont="1" applyBorder="1" applyAlignment="1" applyProtection="1">
      <alignment vertical="top"/>
    </xf>
    <xf numFmtId="0" fontId="13" fillId="2" borderId="7" xfId="0" applyFont="1" applyFill="1" applyBorder="1" applyAlignment="1" applyProtection="1">
      <alignment horizontal="center" vertical="center" wrapText="1"/>
    </xf>
    <xf numFmtId="0" fontId="27" fillId="0" borderId="0" xfId="11" applyFont="1" applyBorder="1" applyAlignment="1" applyProtection="1">
      <alignment vertical="top"/>
    </xf>
    <xf numFmtId="0" fontId="27" fillId="0" borderId="0" xfId="11" applyFont="1" applyFill="1" applyBorder="1" applyAlignment="1" applyProtection="1">
      <alignment vertical="top"/>
    </xf>
    <xf numFmtId="0" fontId="27" fillId="0" borderId="0" xfId="11" applyFont="1" applyProtection="1">
      <alignment vertical="center"/>
    </xf>
    <xf numFmtId="0" fontId="28" fillId="0" borderId="0" xfId="0" applyFont="1" applyFill="1" applyProtection="1">
      <alignment vertical="center"/>
    </xf>
    <xf numFmtId="0" fontId="19" fillId="0" borderId="98" xfId="3" applyFont="1" applyFill="1" applyBorder="1" applyProtection="1">
      <alignment vertical="center"/>
    </xf>
    <xf numFmtId="0" fontId="11" fillId="0" borderId="98" xfId="3" applyFont="1" applyFill="1" applyBorder="1" applyProtection="1">
      <alignment vertical="center"/>
    </xf>
    <xf numFmtId="0" fontId="13" fillId="0" borderId="117"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6" borderId="0" xfId="1" applyFont="1" applyFill="1" applyBorder="1" applyAlignment="1" applyProtection="1">
      <alignment vertical="center" wrapText="1"/>
    </xf>
    <xf numFmtId="0" fontId="19" fillId="0" borderId="138" xfId="3" applyFont="1" applyFill="1" applyBorder="1" applyProtection="1">
      <alignment vertical="center"/>
    </xf>
    <xf numFmtId="0" fontId="26" fillId="0" borderId="138" xfId="3" applyNumberFormat="1" applyFont="1" applyFill="1" applyBorder="1" applyProtection="1">
      <alignment vertical="center"/>
    </xf>
    <xf numFmtId="0" fontId="33" fillId="0" borderId="0" xfId="3" applyFont="1" applyAlignment="1" applyProtection="1">
      <alignment vertical="center"/>
    </xf>
    <xf numFmtId="0" fontId="13" fillId="0" borderId="0" xfId="3" applyFont="1" applyFill="1" applyBorder="1" applyAlignment="1" applyProtection="1">
      <alignment vertical="center"/>
    </xf>
    <xf numFmtId="0" fontId="13" fillId="2" borderId="111"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19" fillId="0" borderId="0" xfId="11" applyFont="1" applyBorder="1" applyAlignment="1" applyProtection="1">
      <alignment vertical="top" wrapText="1"/>
    </xf>
    <xf numFmtId="0" fontId="27" fillId="0" borderId="0" xfId="11" applyFont="1" applyBorder="1" applyAlignment="1" applyProtection="1">
      <alignment vertical="top" wrapText="1"/>
    </xf>
    <xf numFmtId="0" fontId="28" fillId="0" borderId="0" xfId="0" applyFont="1" applyProtection="1">
      <alignment vertical="center"/>
    </xf>
    <xf numFmtId="38" fontId="17" fillId="0" borderId="0" xfId="4" applyFont="1" applyAlignment="1" applyProtection="1">
      <alignment vertical="center"/>
    </xf>
    <xf numFmtId="0" fontId="20" fillId="0" borderId="0" xfId="3" applyFont="1" applyBorder="1" applyAlignment="1" applyProtection="1">
      <alignment vertical="center" wrapText="1"/>
    </xf>
    <xf numFmtId="0" fontId="20" fillId="0" borderId="0" xfId="3" applyFont="1" applyBorder="1" applyAlignment="1" applyProtection="1">
      <alignment horizontal="center" vertical="center" wrapText="1"/>
    </xf>
    <xf numFmtId="38" fontId="13" fillId="0" borderId="81"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3" fillId="3" borderId="0" xfId="3" applyFont="1" applyFill="1" applyBorder="1" applyProtection="1">
      <alignment vertical="center"/>
    </xf>
    <xf numFmtId="0" fontId="33" fillId="0" borderId="0" xfId="3" applyFont="1" applyProtection="1">
      <alignment vertical="center"/>
    </xf>
    <xf numFmtId="0" fontId="13" fillId="2" borderId="112"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38" fontId="17" fillId="0" borderId="0" xfId="1" applyNumberFormat="1" applyFont="1" applyFill="1" applyBorder="1" applyAlignment="1" applyProtection="1">
      <alignment vertical="center" wrapText="1"/>
    </xf>
    <xf numFmtId="0" fontId="17" fillId="0" borderId="0" xfId="3" applyFont="1" applyFill="1" applyBorder="1" applyProtection="1">
      <alignment vertical="center"/>
    </xf>
    <xf numFmtId="0" fontId="22" fillId="0" borderId="0" xfId="3" applyFont="1" applyFill="1" applyAlignment="1" applyProtection="1">
      <alignment horizontal="left" vertical="center" wrapText="1"/>
    </xf>
    <xf numFmtId="0" fontId="31" fillId="0" borderId="0" xfId="3" applyFont="1" applyBorder="1" applyAlignment="1" applyProtection="1">
      <alignment vertical="center" wrapText="1"/>
    </xf>
    <xf numFmtId="0" fontId="17" fillId="0" borderId="0" xfId="0" applyFont="1" applyBorder="1" applyAlignment="1" applyProtection="1">
      <alignment horizontal="left" vertical="center"/>
    </xf>
    <xf numFmtId="0" fontId="13" fillId="2" borderId="100"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2" borderId="97"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2" borderId="100"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2" borderId="105" xfId="0" applyNumberFormat="1" applyFont="1" applyFill="1" applyBorder="1" applyAlignment="1" applyProtection="1">
      <alignment horizontal="center" vertical="center"/>
    </xf>
    <xf numFmtId="0" fontId="13" fillId="2" borderId="106" xfId="0" applyNumberFormat="1" applyFont="1" applyFill="1" applyBorder="1" applyAlignment="1" applyProtection="1">
      <alignment vertical="center" wrapText="1"/>
    </xf>
    <xf numFmtId="0" fontId="13" fillId="2" borderId="107" xfId="0" applyNumberFormat="1" applyFont="1" applyFill="1" applyBorder="1" applyAlignment="1" applyProtection="1">
      <alignment vertical="center" wrapText="1"/>
    </xf>
    <xf numFmtId="38" fontId="13" fillId="2" borderId="109" xfId="0" applyNumberFormat="1" applyFont="1" applyFill="1" applyBorder="1" applyAlignment="1" applyProtection="1">
      <alignment vertical="center" wrapText="1"/>
    </xf>
    <xf numFmtId="0" fontId="13" fillId="2" borderId="110"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protection locked="0"/>
    </xf>
    <xf numFmtId="0" fontId="13" fillId="0" borderId="0" xfId="3" applyFont="1" applyFill="1" applyBorder="1" applyAlignment="1" applyProtection="1">
      <alignment horizontal="left" vertical="center"/>
      <protection locked="0"/>
    </xf>
    <xf numFmtId="38" fontId="13" fillId="0" borderId="0" xfId="1" applyFont="1" applyFill="1" applyBorder="1" applyAlignment="1" applyProtection="1">
      <alignment horizontal="left" vertical="center"/>
      <protection locked="0"/>
    </xf>
    <xf numFmtId="0" fontId="13" fillId="2" borderId="106" xfId="0" applyNumberFormat="1" applyFont="1" applyFill="1" applyBorder="1" applyAlignment="1" applyProtection="1">
      <alignment vertical="center"/>
    </xf>
    <xf numFmtId="0" fontId="13" fillId="2" borderId="100" xfId="3" applyFont="1" applyFill="1" applyBorder="1" applyAlignment="1" applyProtection="1">
      <alignment horizontal="center" vertical="center" wrapText="1"/>
    </xf>
    <xf numFmtId="184" fontId="13" fillId="2" borderId="9" xfId="0" applyNumberFormat="1" applyFont="1" applyFill="1" applyBorder="1" applyAlignment="1" applyProtection="1">
      <alignment horizontal="center" vertical="center" wrapText="1"/>
    </xf>
    <xf numFmtId="185" fontId="13" fillId="2" borderId="103" xfId="0" applyNumberFormat="1" applyFont="1" applyFill="1" applyBorder="1" applyAlignment="1" applyProtection="1">
      <alignment horizontal="center" vertical="center"/>
    </xf>
    <xf numFmtId="0" fontId="20" fillId="0" borderId="0" xfId="11" applyFont="1" applyBorder="1" applyAlignment="1" applyProtection="1">
      <alignment vertical="top"/>
    </xf>
    <xf numFmtId="38" fontId="13" fillId="2" borderId="109" xfId="0" applyNumberFormat="1" applyFont="1" applyFill="1" applyBorder="1" applyAlignment="1" applyProtection="1">
      <alignment horizontal="right" vertical="center"/>
    </xf>
    <xf numFmtId="0" fontId="40" fillId="0" borderId="0" xfId="3" applyFont="1" applyAlignment="1">
      <alignment vertical="center"/>
    </xf>
    <xf numFmtId="0" fontId="40" fillId="0" borderId="0" xfId="3" applyFont="1" applyBorder="1" applyAlignment="1">
      <alignment vertical="center"/>
    </xf>
    <xf numFmtId="0" fontId="40" fillId="0" borderId="0" xfId="3" applyFont="1" applyFill="1" applyBorder="1" applyAlignment="1">
      <alignment horizontal="center" vertical="center"/>
    </xf>
    <xf numFmtId="0" fontId="40" fillId="0" borderId="0" xfId="3" applyFont="1" applyBorder="1" applyAlignment="1">
      <alignment horizontal="center" vertical="center"/>
    </xf>
    <xf numFmtId="0" fontId="40" fillId="0" borderId="0" xfId="3" applyFont="1" applyAlignment="1" applyProtection="1">
      <alignment vertical="center"/>
    </xf>
    <xf numFmtId="0" fontId="40" fillId="0" borderId="0" xfId="3" applyFont="1" applyAlignment="1" applyProtection="1">
      <alignment vertical="center" wrapText="1"/>
    </xf>
    <xf numFmtId="0" fontId="40" fillId="0" borderId="0" xfId="3" applyFont="1" applyBorder="1" applyAlignment="1" applyProtection="1">
      <alignment vertical="center"/>
    </xf>
    <xf numFmtId="0" fontId="40" fillId="0" borderId="0" xfId="3" applyFont="1" applyAlignment="1" applyProtection="1">
      <alignment horizontal="left" vertical="center"/>
    </xf>
    <xf numFmtId="0" fontId="41" fillId="0" borderId="0" xfId="3" applyFont="1" applyAlignment="1">
      <alignment vertical="center"/>
    </xf>
    <xf numFmtId="0" fontId="41" fillId="0" borderId="0" xfId="3" applyFont="1" applyAlignment="1" applyProtection="1">
      <alignment vertical="center"/>
    </xf>
    <xf numFmtId="0" fontId="41" fillId="0" borderId="0" xfId="3" applyFont="1" applyAlignment="1" applyProtection="1">
      <alignment horizontal="left" vertical="center"/>
    </xf>
    <xf numFmtId="0" fontId="40" fillId="0" borderId="0" xfId="3" applyFont="1" applyFill="1" applyBorder="1" applyAlignment="1" applyProtection="1">
      <alignment vertical="center"/>
      <protection locked="0"/>
    </xf>
    <xf numFmtId="0" fontId="42" fillId="0" borderId="0" xfId="3" applyFont="1" applyAlignment="1" applyProtection="1">
      <alignment vertical="center"/>
    </xf>
    <xf numFmtId="0" fontId="40" fillId="0" borderId="0" xfId="3" applyFont="1" applyFill="1" applyBorder="1" applyAlignment="1" applyProtection="1">
      <alignment vertical="center"/>
    </xf>
    <xf numFmtId="0" fontId="41" fillId="0" borderId="0" xfId="3" applyFont="1" applyBorder="1" applyAlignment="1">
      <alignment vertical="center"/>
    </xf>
    <xf numFmtId="0" fontId="40" fillId="6" borderId="3" xfId="3" applyFont="1" applyFill="1" applyBorder="1" applyAlignment="1" applyProtection="1">
      <alignment horizontal="right"/>
    </xf>
    <xf numFmtId="0" fontId="40" fillId="6" borderId="155" xfId="3" applyFont="1" applyFill="1" applyBorder="1" applyAlignment="1" applyProtection="1">
      <alignment horizontal="right"/>
    </xf>
    <xf numFmtId="0" fontId="40" fillId="6" borderId="6" xfId="3" applyFont="1" applyFill="1" applyBorder="1" applyAlignment="1" applyProtection="1">
      <alignment horizontal="right"/>
    </xf>
    <xf numFmtId="0" fontId="41" fillId="0" borderId="0" xfId="3" applyFont="1" applyBorder="1" applyAlignment="1" applyProtection="1">
      <alignment vertical="center"/>
    </xf>
    <xf numFmtId="0" fontId="46" fillId="0" borderId="0" xfId="0" applyFont="1" applyProtection="1">
      <alignment vertical="center"/>
    </xf>
    <xf numFmtId="0" fontId="46" fillId="0" borderId="0" xfId="6" applyNumberFormat="1" applyFont="1" applyBorder="1" applyAlignment="1" applyProtection="1">
      <alignment horizontal="left" vertical="center"/>
    </xf>
    <xf numFmtId="49" fontId="46" fillId="0" borderId="0" xfId="6" applyNumberFormat="1" applyFont="1" applyBorder="1" applyAlignment="1" applyProtection="1">
      <alignment horizontal="left" vertical="center"/>
    </xf>
    <xf numFmtId="0" fontId="49" fillId="2" borderId="25" xfId="0" applyFont="1" applyFill="1" applyBorder="1" applyAlignment="1" applyProtection="1">
      <alignment horizontal="center" vertical="center"/>
    </xf>
    <xf numFmtId="0" fontId="49" fillId="2" borderId="140" xfId="0" applyFont="1" applyFill="1" applyBorder="1" applyAlignment="1" applyProtection="1">
      <alignment horizontal="center" vertical="center"/>
    </xf>
    <xf numFmtId="0" fontId="49" fillId="2" borderId="40" xfId="0" applyFont="1" applyFill="1" applyBorder="1" applyAlignment="1" applyProtection="1">
      <alignment horizontal="center" vertical="center"/>
    </xf>
    <xf numFmtId="0" fontId="49" fillId="0" borderId="1" xfId="0" applyFont="1" applyBorder="1" applyAlignment="1" applyProtection="1">
      <alignment vertical="center" wrapText="1"/>
    </xf>
    <xf numFmtId="0" fontId="46" fillId="0" borderId="0" xfId="6" applyFont="1" applyBorder="1" applyProtection="1"/>
    <xf numFmtId="0" fontId="47" fillId="0" borderId="0" xfId="6" applyFont="1" applyBorder="1" applyAlignment="1" applyProtection="1">
      <alignment horizontal="center" vertical="center"/>
    </xf>
    <xf numFmtId="49" fontId="46" fillId="0" borderId="0" xfId="6" applyNumberFormat="1" applyFont="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xf>
    <xf numFmtId="0" fontId="49" fillId="0" borderId="3" xfId="0" applyFont="1" applyBorder="1" applyAlignment="1" applyProtection="1">
      <alignment vertical="center"/>
    </xf>
    <xf numFmtId="0" fontId="52" fillId="0" borderId="141" xfId="0" applyFont="1" applyBorder="1" applyAlignment="1" applyProtection="1">
      <alignment horizontal="left" vertical="center"/>
    </xf>
    <xf numFmtId="0" fontId="48" fillId="0" borderId="0" xfId="0" applyFont="1" applyProtection="1">
      <alignment vertical="center"/>
    </xf>
    <xf numFmtId="0" fontId="49" fillId="0" borderId="23" xfId="0" applyFont="1" applyBorder="1" applyAlignment="1" applyProtection="1">
      <alignment horizontal="center" vertical="center"/>
    </xf>
    <xf numFmtId="38" fontId="46" fillId="0" borderId="23" xfId="1" applyFont="1" applyBorder="1" applyAlignment="1" applyProtection="1">
      <alignment horizontal="right" vertical="center" shrinkToFit="1"/>
      <protection locked="0"/>
    </xf>
    <xf numFmtId="0" fontId="49" fillId="0" borderId="24" xfId="0" applyFont="1" applyBorder="1" applyAlignment="1" applyProtection="1">
      <alignment horizontal="left" vertical="center"/>
    </xf>
    <xf numFmtId="0" fontId="48" fillId="0" borderId="0" xfId="0" applyFont="1" applyAlignment="1" applyProtection="1">
      <alignment vertical="center"/>
    </xf>
    <xf numFmtId="0" fontId="49" fillId="3" borderId="25" xfId="0" applyFont="1" applyFill="1" applyBorder="1" applyAlignment="1" applyProtection="1">
      <alignment horizontal="center" vertical="center"/>
    </xf>
    <xf numFmtId="0" fontId="49" fillId="3" borderId="40"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0" borderId="36" xfId="0" applyFont="1" applyBorder="1" applyAlignment="1" applyProtection="1">
      <alignment vertical="center"/>
    </xf>
    <xf numFmtId="0" fontId="49" fillId="0" borderId="141" xfId="0" applyFont="1" applyBorder="1" applyAlignment="1" applyProtection="1">
      <alignment vertical="center"/>
    </xf>
    <xf numFmtId="0" fontId="49" fillId="2" borderId="25" xfId="0" applyFont="1" applyFill="1" applyBorder="1" applyAlignment="1" applyProtection="1">
      <alignment horizontal="center" vertical="center" wrapText="1"/>
    </xf>
    <xf numFmtId="38" fontId="49" fillId="0" borderId="3" xfId="1" applyFont="1" applyFill="1" applyBorder="1" applyAlignment="1" applyProtection="1">
      <alignment horizontal="left" vertical="center"/>
    </xf>
    <xf numFmtId="0" fontId="49" fillId="0" borderId="3" xfId="0" applyFont="1" applyFill="1" applyBorder="1" applyAlignment="1" applyProtection="1">
      <alignment vertical="center"/>
    </xf>
    <xf numFmtId="0" fontId="49" fillId="2" borderId="40" xfId="0" applyFont="1" applyFill="1" applyBorder="1" applyAlignment="1" applyProtection="1">
      <alignment horizontal="center" vertical="center" wrapText="1"/>
    </xf>
    <xf numFmtId="38" fontId="49" fillId="0" borderId="141" xfId="1" applyFont="1" applyBorder="1" applyAlignment="1" applyProtection="1">
      <alignment horizontal="left" vertical="center"/>
    </xf>
    <xf numFmtId="0" fontId="49" fillId="0" borderId="24" xfId="0" applyFont="1" applyBorder="1" applyAlignment="1" applyProtection="1">
      <alignment vertical="center"/>
    </xf>
    <xf numFmtId="38" fontId="49" fillId="0" borderId="24" xfId="1" applyFont="1" applyBorder="1" applyAlignment="1" applyProtection="1">
      <alignment horizontal="left" vertical="center"/>
    </xf>
    <xf numFmtId="0" fontId="49" fillId="0" borderId="2" xfId="0" applyFont="1" applyBorder="1" applyAlignment="1" applyProtection="1">
      <alignment vertical="center"/>
    </xf>
    <xf numFmtId="0" fontId="53" fillId="0" borderId="0" xfId="0" applyFont="1" applyAlignment="1" applyProtection="1">
      <alignment vertical="center"/>
    </xf>
    <xf numFmtId="0" fontId="54" fillId="0" borderId="0" xfId="0" applyFont="1" applyAlignment="1" applyProtection="1">
      <alignment vertical="center"/>
    </xf>
    <xf numFmtId="38" fontId="49" fillId="0" borderId="97" xfId="0" applyNumberFormat="1" applyFont="1" applyFill="1" applyBorder="1" applyAlignment="1" applyProtection="1">
      <alignment vertical="center"/>
    </xf>
    <xf numFmtId="0" fontId="49" fillId="0" borderId="24" xfId="0" applyFont="1" applyFill="1" applyBorder="1" applyAlignment="1" applyProtection="1">
      <alignment horizontal="center" vertical="center"/>
    </xf>
    <xf numFmtId="0" fontId="49" fillId="0" borderId="24" xfId="0" applyFont="1" applyBorder="1" applyAlignment="1" applyProtection="1">
      <alignment horizontal="center" vertical="center"/>
    </xf>
    <xf numFmtId="0" fontId="46" fillId="0" borderId="0" xfId="6" applyFont="1" applyBorder="1" applyAlignment="1" applyProtection="1"/>
    <xf numFmtId="0" fontId="46" fillId="0" borderId="0" xfId="6" applyFont="1" applyBorder="1" applyAlignment="1" applyProtection="1">
      <alignment vertical="center"/>
    </xf>
    <xf numFmtId="0" fontId="46" fillId="0" borderId="0" xfId="6" applyFont="1" applyBorder="1" applyAlignment="1" applyProtection="1">
      <alignment horizontal="left" vertical="center" wrapText="1"/>
    </xf>
    <xf numFmtId="0" fontId="38" fillId="0" borderId="0" xfId="0" applyFont="1" applyAlignment="1" applyProtection="1">
      <alignment horizontal="left" vertical="center"/>
    </xf>
    <xf numFmtId="0" fontId="55" fillId="0" borderId="0" xfId="0" applyFont="1" applyAlignment="1" applyProtection="1">
      <alignment horizontal="left" vertical="center"/>
    </xf>
    <xf numFmtId="0" fontId="28" fillId="2" borderId="0" xfId="0" applyFont="1" applyFill="1" applyAlignment="1" applyProtection="1">
      <alignment horizontal="center" vertical="center" wrapText="1"/>
    </xf>
    <xf numFmtId="0" fontId="28" fillId="2" borderId="0" xfId="0" applyFont="1" applyFill="1" applyAlignment="1" applyProtection="1">
      <alignment horizontal="center" vertical="center"/>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28" fillId="2" borderId="25"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xf>
    <xf numFmtId="0" fontId="2" fillId="0" borderId="2" xfId="0" applyFont="1" applyBorder="1" applyAlignment="1" applyProtection="1">
      <alignment vertical="center"/>
    </xf>
    <xf numFmtId="0" fontId="55" fillId="0" borderId="0" xfId="0" applyFont="1" applyFill="1" applyAlignment="1" applyProtection="1">
      <alignment horizontal="left" vertical="center"/>
    </xf>
    <xf numFmtId="0" fontId="28" fillId="2" borderId="7"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38" fillId="0" borderId="0" xfId="0" applyFont="1" applyAlignment="1" applyProtection="1">
      <alignment vertical="center"/>
    </xf>
    <xf numFmtId="0" fontId="43"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28" fillId="2" borderId="1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1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xf>
    <xf numFmtId="0" fontId="28" fillId="0" borderId="18" xfId="0" applyFont="1" applyBorder="1" applyAlignment="1" applyProtection="1">
      <alignment horizontal="center" vertical="center"/>
    </xf>
    <xf numFmtId="0" fontId="2" fillId="2" borderId="18" xfId="0" applyFont="1" applyFill="1" applyBorder="1" applyAlignment="1" applyProtection="1">
      <alignment horizontal="center" vertical="center"/>
    </xf>
    <xf numFmtId="0" fontId="2" fillId="0" borderId="0" xfId="0" applyFont="1" applyAlignment="1" applyProtection="1">
      <alignment vertical="center" wrapText="1"/>
    </xf>
    <xf numFmtId="0" fontId="2" fillId="2"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0" fontId="38" fillId="0" borderId="0" xfId="11" applyFont="1" applyBorder="1" applyAlignment="1" applyProtection="1">
      <alignment vertical="top"/>
    </xf>
    <xf numFmtId="0" fontId="43" fillId="0" borderId="0" xfId="11" applyFont="1" applyBorder="1" applyAlignment="1" applyProtection="1">
      <alignment vertical="top"/>
    </xf>
    <xf numFmtId="182" fontId="61" fillId="0" borderId="0" xfId="7" applyFont="1" applyFill="1" applyBorder="1" applyAlignment="1" applyProtection="1">
      <alignment horizontal="right" vertical="center"/>
    </xf>
    <xf numFmtId="0" fontId="62" fillId="0" borderId="0" xfId="0" applyFont="1" applyFill="1" applyProtection="1">
      <alignment vertical="center"/>
    </xf>
    <xf numFmtId="0" fontId="38" fillId="0" borderId="0" xfId="11" applyFont="1" applyProtection="1">
      <alignment vertical="center"/>
    </xf>
    <xf numFmtId="0" fontId="63" fillId="0" borderId="0" xfId="0" applyFont="1" applyFill="1" applyProtection="1">
      <alignment vertical="center"/>
    </xf>
    <xf numFmtId="0" fontId="63" fillId="0" borderId="0" xfId="0" applyFont="1" applyProtection="1">
      <alignment vertical="center"/>
    </xf>
    <xf numFmtId="0" fontId="43" fillId="0" borderId="0" xfId="11" applyFont="1" applyProtection="1">
      <alignment vertical="center"/>
    </xf>
    <xf numFmtId="0" fontId="28" fillId="0" borderId="0" xfId="3" applyFont="1" applyFill="1" applyBorder="1" applyAlignment="1">
      <alignment vertical="center"/>
    </xf>
    <xf numFmtId="0" fontId="65" fillId="0" borderId="0" xfId="0" applyFont="1">
      <alignment vertical="center"/>
    </xf>
    <xf numFmtId="0" fontId="2" fillId="0" borderId="39" xfId="11" applyFont="1" applyBorder="1" applyAlignment="1" applyProtection="1">
      <alignment horizontal="center" vertical="center" wrapText="1"/>
    </xf>
    <xf numFmtId="0" fontId="67" fillId="0" borderId="0" xfId="0" applyFont="1" applyFill="1" applyProtection="1">
      <alignment vertical="center"/>
    </xf>
    <xf numFmtId="0" fontId="2" fillId="0" borderId="0" xfId="0" applyFont="1" applyBorder="1" applyProtection="1">
      <alignment vertical="center"/>
    </xf>
    <xf numFmtId="0" fontId="38" fillId="0" borderId="0" xfId="0" applyFont="1" applyBorder="1" applyAlignment="1" applyProtection="1">
      <alignment vertical="top"/>
    </xf>
    <xf numFmtId="0" fontId="38" fillId="0" borderId="0" xfId="11" applyFont="1" applyAlignment="1" applyProtection="1">
      <alignment vertical="center"/>
    </xf>
    <xf numFmtId="0" fontId="2" fillId="0" borderId="0" xfId="0" applyFont="1" applyAlignment="1" applyProtection="1">
      <alignment horizontal="center" vertical="center"/>
    </xf>
    <xf numFmtId="0" fontId="38" fillId="0" borderId="0" xfId="11" applyFont="1" applyFill="1" applyBorder="1" applyAlignment="1" applyProtection="1">
      <alignment vertical="top"/>
    </xf>
    <xf numFmtId="0" fontId="28" fillId="0" borderId="0" xfId="11" applyFont="1" applyProtection="1">
      <alignment vertical="center"/>
    </xf>
    <xf numFmtId="0" fontId="52" fillId="0" borderId="0" xfId="0" applyFont="1" applyAlignment="1">
      <alignment horizontal="left" vertical="center"/>
    </xf>
    <xf numFmtId="0" fontId="60" fillId="0" borderId="0" xfId="3" applyFont="1" applyFill="1" applyAlignment="1" applyProtection="1">
      <alignment horizontal="left" vertical="center"/>
    </xf>
    <xf numFmtId="0" fontId="52" fillId="0" borderId="0" xfId="3" applyFont="1" applyFill="1" applyAlignment="1" applyProtection="1">
      <alignment horizontal="left" vertical="center"/>
    </xf>
    <xf numFmtId="0" fontId="28" fillId="0" borderId="0" xfId="3" applyFont="1" applyFill="1" applyProtection="1">
      <alignment vertical="center"/>
    </xf>
    <xf numFmtId="0" fontId="52" fillId="0" borderId="0" xfId="3" applyFont="1" applyFill="1" applyAlignment="1" applyProtection="1">
      <alignment horizontal="left" vertical="center" wrapText="1"/>
    </xf>
    <xf numFmtId="0" fontId="52" fillId="0" borderId="0" xfId="3" applyFont="1" applyFill="1" applyAlignment="1" applyProtection="1">
      <alignment horizontal="right" vertical="center"/>
    </xf>
    <xf numFmtId="0" fontId="69" fillId="0" borderId="7" xfId="3" applyFont="1" applyFill="1" applyBorder="1" applyAlignment="1" applyProtection="1">
      <alignment horizontal="center" vertical="center" wrapText="1"/>
    </xf>
    <xf numFmtId="0" fontId="69" fillId="0" borderId="25" xfId="3" applyFont="1" applyFill="1" applyBorder="1" applyAlignment="1" applyProtection="1">
      <alignment horizontal="center" vertical="center" wrapText="1"/>
    </xf>
    <xf numFmtId="0" fontId="28" fillId="0" borderId="25" xfId="3" applyFont="1" applyFill="1" applyBorder="1" applyAlignment="1" applyProtection="1">
      <alignment horizontal="center" vertical="center"/>
    </xf>
    <xf numFmtId="0" fontId="52" fillId="0" borderId="0" xfId="3" applyFont="1" applyFill="1" applyBorder="1" applyAlignment="1" applyProtection="1">
      <alignment vertical="top"/>
    </xf>
    <xf numFmtId="0" fontId="69" fillId="0" borderId="55" xfId="3" applyFont="1" applyFill="1" applyBorder="1" applyAlignment="1" applyProtection="1">
      <alignment horizontal="left" vertical="center"/>
    </xf>
    <xf numFmtId="0" fontId="70" fillId="0" borderId="94" xfId="3" applyFont="1" applyFill="1" applyBorder="1" applyProtection="1">
      <alignment vertical="center"/>
    </xf>
    <xf numFmtId="0" fontId="52" fillId="0" borderId="0" xfId="3" applyFont="1" applyFill="1" applyProtection="1">
      <alignment vertical="center"/>
    </xf>
    <xf numFmtId="0" fontId="60" fillId="0" borderId="0" xfId="3" applyFont="1" applyFill="1" applyAlignment="1" applyProtection="1">
      <alignment horizontal="left" vertical="center" wrapText="1"/>
    </xf>
    <xf numFmtId="0" fontId="69" fillId="0" borderId="39" xfId="3" applyFont="1" applyFill="1" applyBorder="1" applyAlignment="1" applyProtection="1">
      <alignment horizontal="left" vertical="center"/>
    </xf>
    <xf numFmtId="0" fontId="70" fillId="0" borderId="91" xfId="3" applyFont="1" applyFill="1" applyBorder="1" applyProtection="1">
      <alignment vertical="center"/>
    </xf>
    <xf numFmtId="38" fontId="52" fillId="0" borderId="7" xfId="1" applyFont="1" applyFill="1" applyBorder="1" applyProtection="1">
      <alignment vertical="center"/>
      <protection locked="0"/>
    </xf>
    <xf numFmtId="0" fontId="69" fillId="0" borderId="36" xfId="3" applyFont="1" applyFill="1" applyBorder="1" applyAlignment="1" applyProtection="1">
      <alignment horizontal="left" vertical="center"/>
    </xf>
    <xf numFmtId="0" fontId="70" fillId="0" borderId="92" xfId="3" applyFont="1" applyFill="1" applyBorder="1" applyAlignment="1" applyProtection="1">
      <alignment vertical="center" wrapText="1"/>
    </xf>
    <xf numFmtId="0" fontId="28" fillId="5" borderId="7" xfId="3" applyFont="1" applyFill="1" applyBorder="1" applyAlignment="1" applyProtection="1">
      <alignment vertical="center" wrapText="1"/>
    </xf>
    <xf numFmtId="38" fontId="52" fillId="0" borderId="2" xfId="1" applyFont="1" applyFill="1" applyBorder="1" applyProtection="1">
      <alignment vertical="center"/>
      <protection locked="0"/>
    </xf>
    <xf numFmtId="0" fontId="28" fillId="0" borderId="1" xfId="3" applyFont="1" applyFill="1" applyBorder="1" applyProtection="1">
      <alignment vertical="center"/>
    </xf>
    <xf numFmtId="0" fontId="52" fillId="0" borderId="2" xfId="3" applyFont="1" applyFill="1" applyBorder="1" applyAlignment="1" applyProtection="1">
      <alignment horizontal="left" vertical="center"/>
    </xf>
    <xf numFmtId="177" fontId="60" fillId="0" borderId="5" xfId="3" applyNumberFormat="1" applyFont="1" applyFill="1" applyBorder="1" applyAlignment="1" applyProtection="1">
      <alignment horizontal="right" vertical="center" shrinkToFit="1"/>
    </xf>
    <xf numFmtId="38" fontId="60" fillId="0" borderId="5" xfId="1" applyFont="1" applyFill="1" applyBorder="1" applyAlignment="1" applyProtection="1">
      <alignment horizontal="right" vertical="center" shrinkToFit="1"/>
    </xf>
    <xf numFmtId="0" fontId="28" fillId="0" borderId="6" xfId="3" applyFont="1" applyFill="1" applyBorder="1" applyAlignment="1" applyProtection="1">
      <alignment vertical="center" wrapText="1"/>
    </xf>
    <xf numFmtId="38" fontId="52" fillId="0" borderId="0" xfId="1" applyFont="1" applyFill="1" applyBorder="1" applyProtection="1">
      <alignment vertical="center"/>
      <protection locked="0"/>
    </xf>
    <xf numFmtId="38" fontId="28" fillId="0" borderId="0" xfId="1" applyFont="1" applyFill="1" applyBorder="1" applyProtection="1">
      <alignment vertical="center"/>
    </xf>
    <xf numFmtId="0" fontId="28" fillId="5" borderId="97" xfId="3" applyFont="1" applyFill="1" applyBorder="1" applyProtection="1">
      <alignment vertical="center"/>
    </xf>
    <xf numFmtId="0" fontId="60" fillId="5" borderId="23" xfId="3" applyFont="1" applyFill="1" applyBorder="1" applyAlignment="1" applyProtection="1">
      <alignment horizontal="left" vertical="center"/>
    </xf>
    <xf numFmtId="0" fontId="52" fillId="5" borderId="23" xfId="3" applyFont="1" applyFill="1" applyBorder="1" applyAlignment="1" applyProtection="1">
      <alignment horizontal="left" vertical="center" wrapText="1"/>
    </xf>
    <xf numFmtId="0" fontId="28" fillId="5" borderId="24" xfId="3" applyFont="1" applyFill="1" applyBorder="1" applyProtection="1">
      <alignment vertical="center"/>
    </xf>
    <xf numFmtId="0" fontId="70" fillId="0" borderId="93" xfId="3" applyFont="1" applyFill="1" applyBorder="1" applyProtection="1">
      <alignment vertical="center"/>
    </xf>
    <xf numFmtId="177" fontId="28" fillId="0" borderId="0" xfId="3" applyNumberFormat="1" applyFont="1" applyFill="1" applyProtection="1">
      <alignment vertical="center"/>
    </xf>
    <xf numFmtId="0" fontId="69" fillId="0" borderId="141" xfId="3" applyFont="1" applyFill="1" applyBorder="1" applyAlignment="1" applyProtection="1">
      <alignment horizontal="left" vertical="center"/>
    </xf>
    <xf numFmtId="0" fontId="70" fillId="0" borderId="40" xfId="3" applyFont="1" applyFill="1" applyBorder="1" applyAlignment="1" applyProtection="1">
      <alignment vertical="center" wrapText="1"/>
    </xf>
    <xf numFmtId="0" fontId="70" fillId="0" borderId="32" xfId="3" applyFont="1" applyFill="1" applyBorder="1" applyAlignment="1" applyProtection="1">
      <alignment vertical="center" wrapText="1"/>
    </xf>
    <xf numFmtId="49" fontId="71" fillId="0" borderId="0" xfId="3" applyNumberFormat="1" applyFont="1" applyFill="1" applyBorder="1" applyAlignment="1" applyProtection="1">
      <alignment horizontal="right" vertical="center"/>
    </xf>
    <xf numFmtId="0" fontId="28" fillId="0" borderId="0" xfId="3" applyFont="1" applyFill="1" applyBorder="1" applyAlignment="1" applyProtection="1">
      <alignment horizontal="right" vertical="center"/>
    </xf>
    <xf numFmtId="38" fontId="52" fillId="0" borderId="0" xfId="1" applyFont="1" applyFill="1" applyBorder="1" applyProtection="1">
      <alignment vertical="center"/>
    </xf>
    <xf numFmtId="0" fontId="70" fillId="0" borderId="40" xfId="3" applyFont="1" applyFill="1" applyBorder="1" applyProtection="1">
      <alignment vertical="center"/>
    </xf>
    <xf numFmtId="0" fontId="70" fillId="0" borderId="8" xfId="3" applyFont="1" applyFill="1" applyBorder="1" applyAlignment="1" applyProtection="1">
      <alignment vertical="center" wrapText="1"/>
    </xf>
    <xf numFmtId="49" fontId="71" fillId="0" borderId="0" xfId="3" applyNumberFormat="1" applyFont="1" applyFill="1" applyBorder="1" applyAlignment="1" applyProtection="1">
      <alignment horizontal="center" vertical="center"/>
    </xf>
    <xf numFmtId="0" fontId="52" fillId="0" borderId="0" xfId="3" applyFont="1" applyFill="1" applyBorder="1" applyAlignment="1" applyProtection="1">
      <alignment horizontal="left" vertical="center" wrapText="1"/>
    </xf>
    <xf numFmtId="0" fontId="70" fillId="5" borderId="25" xfId="3" applyFont="1" applyFill="1" applyBorder="1" applyAlignment="1" applyProtection="1">
      <alignment vertical="center" wrapText="1"/>
    </xf>
    <xf numFmtId="0" fontId="52" fillId="0" borderId="0" xfId="3" applyFont="1" applyFill="1" applyBorder="1" applyAlignment="1" applyProtection="1">
      <alignment horizontal="left" vertical="center"/>
    </xf>
    <xf numFmtId="0" fontId="52" fillId="0" borderId="1" xfId="3" applyFont="1" applyFill="1" applyBorder="1" applyAlignment="1" applyProtection="1">
      <alignment horizontal="left" vertical="center" wrapText="1"/>
    </xf>
    <xf numFmtId="177" fontId="52" fillId="0" borderId="2" xfId="3" applyNumberFormat="1" applyFont="1" applyFill="1" applyBorder="1" applyAlignment="1" applyProtection="1">
      <alignment horizontal="right" vertical="center" shrinkToFit="1"/>
    </xf>
    <xf numFmtId="38" fontId="52" fillId="0" borderId="2" xfId="1" applyFont="1" applyFill="1" applyBorder="1" applyAlignment="1" applyProtection="1">
      <alignment horizontal="right" vertical="center" shrinkToFit="1"/>
    </xf>
    <xf numFmtId="0" fontId="28" fillId="0" borderId="3" xfId="3" applyFont="1" applyFill="1" applyBorder="1" applyProtection="1">
      <alignment vertical="center"/>
    </xf>
    <xf numFmtId="177" fontId="52" fillId="5" borderId="42" xfId="3" applyNumberFormat="1" applyFont="1" applyFill="1" applyBorder="1" applyAlignment="1" applyProtection="1">
      <alignment horizontal="right" vertical="center" shrinkToFit="1"/>
    </xf>
    <xf numFmtId="0" fontId="28" fillId="5" borderId="32" xfId="3" applyFont="1" applyFill="1" applyBorder="1" applyProtection="1">
      <alignment vertical="center"/>
    </xf>
    <xf numFmtId="0" fontId="52" fillId="2" borderId="1" xfId="3" applyFont="1" applyFill="1" applyBorder="1" applyAlignment="1" applyProtection="1">
      <alignment horizontal="left" vertical="center" wrapText="1"/>
    </xf>
    <xf numFmtId="0" fontId="60" fillId="2" borderId="2" xfId="3" applyFont="1" applyFill="1" applyBorder="1" applyAlignment="1" applyProtection="1">
      <alignment vertical="center"/>
    </xf>
    <xf numFmtId="0" fontId="60" fillId="2" borderId="2" xfId="3" applyFont="1" applyFill="1" applyBorder="1" applyAlignment="1" applyProtection="1">
      <alignment horizontal="center" vertical="center"/>
    </xf>
    <xf numFmtId="0" fontId="28" fillId="2" borderId="3" xfId="3" applyFont="1" applyFill="1" applyBorder="1" applyProtection="1">
      <alignment vertical="center"/>
    </xf>
    <xf numFmtId="0" fontId="52" fillId="5" borderId="160" xfId="3" applyFont="1" applyFill="1" applyBorder="1" applyAlignment="1" applyProtection="1">
      <alignment horizontal="left" vertical="center"/>
    </xf>
    <xf numFmtId="0" fontId="52" fillId="0" borderId="0" xfId="3" applyFont="1" applyFill="1" applyBorder="1" applyAlignment="1" applyProtection="1">
      <alignment horizontal="center" vertical="center"/>
    </xf>
    <xf numFmtId="0" fontId="28" fillId="0" borderId="0" xfId="3" applyFont="1" applyFill="1" applyBorder="1" applyProtection="1">
      <alignment vertical="center"/>
    </xf>
    <xf numFmtId="0" fontId="28" fillId="0" borderId="0" xfId="3" applyFont="1" applyFill="1" applyAlignment="1" applyProtection="1">
      <alignment vertical="center"/>
    </xf>
    <xf numFmtId="0" fontId="52" fillId="2" borderId="7" xfId="3" applyFont="1" applyFill="1" applyBorder="1" applyAlignment="1" applyProtection="1">
      <alignment horizontal="center" vertical="center"/>
    </xf>
    <xf numFmtId="0" fontId="28" fillId="0" borderId="0" xfId="3" applyFont="1" applyFill="1" applyBorder="1" applyAlignment="1" applyProtection="1">
      <alignment vertical="center"/>
    </xf>
    <xf numFmtId="178" fontId="52" fillId="5" borderId="161" xfId="3" applyNumberFormat="1" applyFont="1" applyFill="1" applyBorder="1" applyAlignment="1" applyProtection="1">
      <alignment horizontal="left" vertical="center"/>
    </xf>
    <xf numFmtId="0" fontId="52" fillId="0" borderId="0" xfId="3" applyFont="1" applyFill="1" applyBorder="1" applyAlignment="1" applyProtection="1">
      <alignment horizontal="left" vertical="top" wrapText="1"/>
    </xf>
    <xf numFmtId="0" fontId="52" fillId="0" borderId="0" xfId="3" applyFont="1" applyFill="1" applyBorder="1" applyAlignment="1" applyProtection="1">
      <alignment vertical="top" wrapText="1"/>
    </xf>
    <xf numFmtId="178" fontId="52" fillId="5" borderId="26" xfId="3" applyNumberFormat="1" applyFont="1" applyFill="1" applyBorder="1" applyAlignment="1" applyProtection="1">
      <alignment horizontal="left" vertical="center"/>
    </xf>
    <xf numFmtId="0" fontId="52" fillId="0" borderId="0" xfId="3" applyFont="1" applyFill="1" applyBorder="1" applyAlignment="1" applyProtection="1">
      <alignment vertical="center" wrapText="1"/>
    </xf>
    <xf numFmtId="0" fontId="52" fillId="0" borderId="0" xfId="3" applyFont="1" applyFill="1" applyAlignment="1" applyProtection="1">
      <alignment horizontal="left" vertical="top"/>
    </xf>
    <xf numFmtId="0" fontId="29" fillId="0" borderId="0" xfId="3" applyFont="1" applyAlignment="1" applyProtection="1">
      <alignment vertical="center"/>
    </xf>
    <xf numFmtId="0" fontId="72" fillId="0" borderId="0" xfId="3" applyFont="1" applyAlignment="1" applyProtection="1">
      <alignment vertical="center"/>
    </xf>
    <xf numFmtId="0" fontId="13" fillId="2" borderId="99" xfId="0" applyFont="1" applyFill="1" applyBorder="1" applyAlignment="1">
      <alignment horizontal="center" vertical="center" wrapText="1"/>
    </xf>
    <xf numFmtId="0" fontId="13" fillId="2" borderId="137" xfId="3" applyNumberFormat="1" applyFont="1" applyFill="1" applyBorder="1" applyAlignment="1">
      <alignment horizontal="center" vertical="center" wrapText="1"/>
    </xf>
    <xf numFmtId="0" fontId="13" fillId="2" borderId="101" xfId="3" applyNumberFormat="1"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7" fillId="2" borderId="105" xfId="0" applyNumberFormat="1" applyFont="1" applyFill="1" applyBorder="1" applyAlignment="1">
      <alignment horizontal="center" vertical="center"/>
    </xf>
    <xf numFmtId="0" fontId="17" fillId="2" borderId="107" xfId="0" applyNumberFormat="1" applyFont="1" applyFill="1" applyBorder="1" applyAlignment="1">
      <alignment vertical="center"/>
    </xf>
    <xf numFmtId="38" fontId="17" fillId="2" borderId="107" xfId="0" applyNumberFormat="1" applyFont="1" applyFill="1" applyBorder="1" applyAlignment="1">
      <alignment horizontal="right" vertical="center"/>
    </xf>
    <xf numFmtId="0" fontId="23"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3" fillId="0" borderId="0" xfId="3" applyFont="1" applyFill="1" applyAlignment="1" applyProtection="1">
      <alignment vertical="center" wrapText="1"/>
    </xf>
    <xf numFmtId="0" fontId="23" fillId="0" borderId="0" xfId="3" applyFont="1" applyFill="1" applyBorder="1" applyProtection="1">
      <alignment vertical="center"/>
    </xf>
    <xf numFmtId="0" fontId="49" fillId="0" borderId="5" xfId="0" applyFont="1" applyBorder="1" applyAlignment="1" applyProtection="1">
      <alignment horizontal="right" vertical="center"/>
    </xf>
    <xf numFmtId="0" fontId="73" fillId="0" borderId="0" xfId="0" applyFont="1" applyFill="1" applyBorder="1" applyAlignment="1" applyProtection="1">
      <alignment horizontal="right" vertical="center"/>
    </xf>
    <xf numFmtId="0" fontId="75" fillId="0" borderId="0" xfId="0" applyFont="1" applyFill="1" applyProtection="1">
      <alignment vertical="center"/>
    </xf>
    <xf numFmtId="0" fontId="75" fillId="0" borderId="0" xfId="0" applyFont="1" applyProtection="1">
      <alignment vertical="center"/>
    </xf>
    <xf numFmtId="0" fontId="76" fillId="0" borderId="0" xfId="11" applyFont="1" applyProtection="1">
      <alignment vertical="center"/>
    </xf>
    <xf numFmtId="0" fontId="52" fillId="0" borderId="0" xfId="3" applyFont="1" applyFill="1" applyBorder="1" applyAlignment="1">
      <alignment vertical="center"/>
    </xf>
    <xf numFmtId="0" fontId="24" fillId="3" borderId="162" xfId="3" applyNumberFormat="1" applyFont="1" applyFill="1" applyBorder="1" applyAlignment="1">
      <alignment horizontal="left" vertical="center" wrapText="1"/>
    </xf>
    <xf numFmtId="0" fontId="26" fillId="3" borderId="98" xfId="0" applyFont="1" applyFill="1" applyBorder="1">
      <alignment vertical="center"/>
    </xf>
    <xf numFmtId="0" fontId="13" fillId="2" borderId="163" xfId="3" applyNumberFormat="1" applyFont="1" applyFill="1" applyBorder="1" applyAlignment="1">
      <alignment horizontal="center" vertical="center" wrapText="1"/>
    </xf>
    <xf numFmtId="0" fontId="17" fillId="2" borderId="110" xfId="0" applyNumberFormat="1" applyFont="1" applyFill="1" applyBorder="1" applyAlignment="1">
      <alignment vertical="center"/>
    </xf>
    <xf numFmtId="49" fontId="13" fillId="2" borderId="7" xfId="0" applyNumberFormat="1" applyFont="1" applyFill="1" applyBorder="1" applyAlignment="1">
      <alignment horizontal="center" vertical="center" wrapText="1"/>
    </xf>
    <xf numFmtId="0" fontId="13" fillId="2" borderId="165" xfId="3" applyNumberFormat="1" applyFont="1" applyFill="1" applyBorder="1" applyAlignment="1">
      <alignment horizontal="center" vertical="center" wrapText="1"/>
    </xf>
    <xf numFmtId="0" fontId="13" fillId="2" borderId="7" xfId="11" applyFont="1" applyFill="1" applyBorder="1" applyAlignment="1" applyProtection="1">
      <alignment horizontal="center" vertical="center"/>
    </xf>
    <xf numFmtId="0" fontId="13" fillId="2" borderId="169" xfId="3" applyNumberFormat="1" applyFont="1" applyFill="1" applyBorder="1" applyAlignment="1">
      <alignment horizontal="center" vertical="center" wrapText="1"/>
    </xf>
    <xf numFmtId="0" fontId="17" fillId="2" borderId="170" xfId="0" applyNumberFormat="1" applyFont="1" applyFill="1" applyBorder="1" applyAlignment="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104" xfId="0" applyFont="1" applyBorder="1" applyAlignment="1" applyProtection="1">
      <alignment horizontal="left" vertical="center" wrapText="1"/>
      <protection locked="0"/>
    </xf>
    <xf numFmtId="0" fontId="17" fillId="2" borderId="126" xfId="0" applyNumberFormat="1" applyFont="1" applyFill="1" applyBorder="1" applyAlignment="1">
      <alignment horizontal="center" vertical="center"/>
    </xf>
    <xf numFmtId="0" fontId="21" fillId="2" borderId="169" xfId="0" applyFont="1" applyFill="1" applyBorder="1" applyAlignment="1">
      <alignment horizontal="center" vertical="center" wrapText="1"/>
    </xf>
    <xf numFmtId="0" fontId="2" fillId="0" borderId="38" xfId="11"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protection hidden="1"/>
    </xf>
    <xf numFmtId="177" fontId="52" fillId="6" borderId="94" xfId="3" applyNumberFormat="1" applyFont="1" applyFill="1" applyBorder="1" applyAlignment="1" applyProtection="1">
      <alignment horizontal="right" vertical="center" shrinkToFit="1"/>
      <protection hidden="1"/>
    </xf>
    <xf numFmtId="38" fontId="52" fillId="6" borderId="25" xfId="1" applyFont="1" applyFill="1" applyBorder="1" applyAlignment="1" applyProtection="1">
      <alignment horizontal="right" vertical="center" shrinkToFit="1"/>
      <protection hidden="1"/>
    </xf>
    <xf numFmtId="177" fontId="52" fillId="6" borderId="91" xfId="3" applyNumberFormat="1" applyFont="1" applyFill="1" applyBorder="1" applyAlignment="1" applyProtection="1">
      <alignment horizontal="right" vertical="center" wrapText="1" shrinkToFit="1"/>
      <protection hidden="1"/>
    </xf>
    <xf numFmtId="177" fontId="52" fillId="6" borderId="91" xfId="3" applyNumberFormat="1" applyFont="1" applyFill="1" applyBorder="1" applyAlignment="1" applyProtection="1">
      <alignment horizontal="right" vertical="center" shrinkToFit="1"/>
      <protection hidden="1"/>
    </xf>
    <xf numFmtId="38" fontId="52" fillId="6" borderId="92" xfId="1" applyFont="1" applyFill="1" applyBorder="1" applyAlignment="1" applyProtection="1">
      <alignment horizontal="right" vertical="center" shrinkToFit="1"/>
      <protection hidden="1"/>
    </xf>
    <xf numFmtId="38" fontId="52" fillId="6" borderId="91" xfId="1" applyFont="1" applyFill="1" applyBorder="1" applyAlignment="1" applyProtection="1">
      <alignment horizontal="right" vertical="center" shrinkToFit="1"/>
      <protection hidden="1"/>
    </xf>
    <xf numFmtId="177" fontId="52" fillId="6" borderId="92" xfId="3" applyNumberFormat="1" applyFont="1" applyFill="1" applyBorder="1" applyAlignment="1" applyProtection="1">
      <alignment horizontal="right" vertical="center" shrinkToFit="1"/>
      <protection hidden="1"/>
    </xf>
    <xf numFmtId="177" fontId="60" fillId="5" borderId="7" xfId="3" applyNumberFormat="1" applyFont="1" applyFill="1" applyBorder="1" applyAlignment="1" applyProtection="1">
      <alignment horizontal="right" vertical="center" shrinkToFit="1"/>
      <protection hidden="1"/>
    </xf>
    <xf numFmtId="177" fontId="52" fillId="6" borderId="93" xfId="3" applyNumberFormat="1" applyFont="1" applyFill="1" applyBorder="1" applyAlignment="1" applyProtection="1">
      <alignment horizontal="right" vertical="center" shrinkToFit="1"/>
      <protection hidden="1"/>
    </xf>
    <xf numFmtId="177" fontId="52" fillId="6" borderId="40" xfId="3" applyNumberFormat="1" applyFont="1" applyFill="1" applyBorder="1" applyAlignment="1" applyProtection="1">
      <alignment horizontal="right" vertical="center" shrinkToFit="1"/>
      <protection hidden="1"/>
    </xf>
    <xf numFmtId="38" fontId="28" fillId="6" borderId="0" xfId="0" applyNumberFormat="1" applyFont="1" applyFill="1" applyAlignment="1" applyProtection="1">
      <alignment horizontal="right" vertical="center"/>
      <protection hidden="1"/>
    </xf>
    <xf numFmtId="177" fontId="52" fillId="0" borderId="32" xfId="3" applyNumberFormat="1" applyFont="1" applyFill="1" applyBorder="1" applyAlignment="1" applyProtection="1">
      <alignment horizontal="right" vertical="center" shrinkToFit="1"/>
      <protection hidden="1"/>
    </xf>
    <xf numFmtId="38" fontId="52" fillId="0" borderId="7" xfId="1" applyFont="1" applyFill="1" applyBorder="1" applyAlignment="1" applyProtection="1">
      <alignment horizontal="right" vertical="center" shrinkToFit="1"/>
      <protection hidden="1"/>
    </xf>
    <xf numFmtId="177" fontId="52" fillId="0" borderId="8" xfId="3" applyNumberFormat="1" applyFont="1" applyFill="1" applyBorder="1" applyAlignment="1" applyProtection="1">
      <alignment horizontal="right" vertical="center" shrinkToFit="1"/>
      <protection hidden="1"/>
    </xf>
    <xf numFmtId="177" fontId="60" fillId="5" borderId="25" xfId="3" applyNumberFormat="1" applyFont="1" applyFill="1" applyBorder="1" applyAlignment="1" applyProtection="1">
      <alignment horizontal="right" vertical="center" shrinkToFit="1"/>
      <protection hidden="1"/>
    </xf>
    <xf numFmtId="38" fontId="60" fillId="5" borderId="25" xfId="1" applyFont="1" applyFill="1" applyBorder="1" applyAlignment="1" applyProtection="1">
      <alignment horizontal="right" vertical="center" shrinkToFit="1"/>
      <protection hidden="1"/>
    </xf>
    <xf numFmtId="177" fontId="60" fillId="5" borderId="32" xfId="3" applyNumberFormat="1" applyFont="1" applyFill="1" applyBorder="1" applyAlignment="1" applyProtection="1">
      <alignment horizontal="right" vertical="center" shrinkToFit="1"/>
      <protection hidden="1"/>
    </xf>
    <xf numFmtId="177" fontId="60" fillId="5" borderId="159" xfId="3" applyNumberFormat="1" applyFont="1" applyFill="1" applyBorder="1" applyAlignment="1" applyProtection="1">
      <alignment horizontal="right" vertical="center" shrinkToFit="1"/>
      <protection hidden="1"/>
    </xf>
    <xf numFmtId="38" fontId="60" fillId="0" borderId="7" xfId="1" applyFont="1" applyBorder="1" applyAlignment="1" applyProtection="1">
      <alignment horizontal="right" vertical="center"/>
      <protection hidden="1"/>
    </xf>
    <xf numFmtId="38" fontId="13" fillId="6" borderId="0" xfId="1" applyFont="1" applyFill="1" applyBorder="1" applyProtection="1">
      <alignment vertical="center"/>
      <protection hidden="1"/>
    </xf>
    <xf numFmtId="38" fontId="17" fillId="2" borderId="114" xfId="0" applyNumberFormat="1" applyFont="1" applyFill="1" applyBorder="1" applyAlignment="1" applyProtection="1">
      <alignment vertical="center"/>
      <protection hidden="1"/>
    </xf>
    <xf numFmtId="38" fontId="17" fillId="2" borderId="109" xfId="0" applyNumberFormat="1" applyFont="1" applyFill="1" applyBorder="1" applyAlignment="1" applyProtection="1">
      <alignment vertical="center"/>
      <protection hidden="1"/>
    </xf>
    <xf numFmtId="186" fontId="13" fillId="2" borderId="103" xfId="0" applyNumberFormat="1" applyFont="1" applyFill="1" applyBorder="1" applyAlignment="1" applyProtection="1">
      <alignment horizontal="center" vertical="center"/>
      <protection hidden="1"/>
    </xf>
    <xf numFmtId="0" fontId="19" fillId="3" borderId="98" xfId="3" applyFont="1" applyFill="1" applyBorder="1" applyProtection="1">
      <alignment vertical="center"/>
      <protection hidden="1"/>
    </xf>
    <xf numFmtId="0" fontId="26" fillId="3" borderId="98" xfId="3" applyNumberFormat="1" applyFont="1" applyFill="1" applyBorder="1" applyProtection="1">
      <alignment vertical="center"/>
      <protection hidden="1"/>
    </xf>
    <xf numFmtId="38" fontId="13" fillId="6" borderId="104" xfId="1" applyFont="1" applyFill="1" applyBorder="1" applyProtection="1">
      <alignment vertical="center"/>
      <protection hidden="1"/>
    </xf>
    <xf numFmtId="187" fontId="13" fillId="2" borderId="103" xfId="0" applyNumberFormat="1" applyFont="1" applyFill="1" applyBorder="1" applyAlignment="1" applyProtection="1">
      <alignment horizontal="center" vertical="center"/>
      <protection hidden="1"/>
    </xf>
    <xf numFmtId="38" fontId="13" fillId="2" borderId="109" xfId="0" applyNumberFormat="1" applyFont="1" applyFill="1" applyBorder="1" applyAlignment="1" applyProtection="1">
      <alignment vertical="center"/>
      <protection hidden="1"/>
    </xf>
    <xf numFmtId="38" fontId="13" fillId="2" borderId="115" xfId="0" applyNumberFormat="1" applyFont="1" applyFill="1" applyBorder="1" applyProtection="1">
      <alignment vertical="center"/>
      <protection hidden="1"/>
    </xf>
    <xf numFmtId="38" fontId="13" fillId="6" borderId="0" xfId="1" applyFont="1" applyFill="1" applyBorder="1" applyAlignment="1" applyProtection="1">
      <alignment vertical="center" wrapText="1"/>
      <protection hidden="1"/>
    </xf>
    <xf numFmtId="0" fontId="13" fillId="0" borderId="7" xfId="11" applyFont="1" applyBorder="1" applyAlignment="1" applyProtection="1">
      <alignment horizontal="right" vertical="center"/>
      <protection locked="0"/>
    </xf>
    <xf numFmtId="0" fontId="19" fillId="0" borderId="0" xfId="11" applyFont="1" applyBorder="1" applyAlignment="1" applyProtection="1">
      <alignment vertical="top"/>
      <protection hidden="1"/>
    </xf>
    <xf numFmtId="38" fontId="13" fillId="2" borderId="5" xfId="0" applyNumberFormat="1" applyFont="1" applyFill="1" applyBorder="1" applyAlignment="1" applyProtection="1">
      <alignment vertical="center" wrapText="1"/>
      <protection hidden="1"/>
    </xf>
    <xf numFmtId="184" fontId="13" fillId="2" borderId="9" xfId="0" applyNumberFormat="1" applyFont="1" applyFill="1" applyBorder="1" applyAlignment="1" applyProtection="1">
      <alignment horizontal="center" vertical="center" wrapText="1"/>
      <protection hidden="1"/>
    </xf>
    <xf numFmtId="0" fontId="19" fillId="0" borderId="98" xfId="3" applyFont="1" applyFill="1" applyBorder="1" applyProtection="1">
      <alignment vertical="center"/>
      <protection hidden="1"/>
    </xf>
    <xf numFmtId="38" fontId="13" fillId="2" borderId="109" xfId="0" applyNumberFormat="1" applyFont="1" applyFill="1" applyBorder="1" applyAlignment="1" applyProtection="1">
      <alignment vertical="center" wrapText="1"/>
      <protection hidden="1"/>
    </xf>
    <xf numFmtId="185" fontId="13" fillId="2" borderId="103" xfId="0" applyNumberFormat="1" applyFont="1" applyFill="1" applyBorder="1" applyAlignment="1" applyProtection="1">
      <alignment horizontal="center" vertical="center"/>
      <protection hidden="1"/>
    </xf>
    <xf numFmtId="0" fontId="19" fillId="0" borderId="138" xfId="3" applyFont="1" applyFill="1" applyBorder="1" applyProtection="1">
      <alignment vertical="center"/>
      <protection hidden="1"/>
    </xf>
    <xf numFmtId="0" fontId="26" fillId="0" borderId="138" xfId="3" applyNumberFormat="1" applyFont="1" applyFill="1" applyBorder="1" applyProtection="1">
      <alignment vertical="center"/>
      <protection hidden="1"/>
    </xf>
    <xf numFmtId="38" fontId="13" fillId="6" borderId="1" xfId="1" applyNumberFormat="1" applyFont="1" applyFill="1" applyBorder="1" applyProtection="1">
      <alignment vertical="center"/>
      <protection hidden="1"/>
    </xf>
    <xf numFmtId="38" fontId="17" fillId="2" borderId="135" xfId="0" applyNumberFormat="1" applyFont="1" applyFill="1" applyBorder="1" applyAlignment="1" applyProtection="1">
      <alignment vertical="center"/>
      <protection hidden="1"/>
    </xf>
    <xf numFmtId="189" fontId="13" fillId="2" borderId="133" xfId="0" applyNumberFormat="1" applyFont="1" applyFill="1" applyBorder="1" applyAlignment="1" applyProtection="1">
      <alignment horizontal="center" vertical="center"/>
      <protection hidden="1"/>
    </xf>
    <xf numFmtId="0" fontId="19" fillId="3" borderId="162" xfId="3" applyNumberFormat="1" applyFont="1" applyFill="1" applyBorder="1" applyAlignment="1" applyProtection="1">
      <alignment vertical="center"/>
      <protection hidden="1"/>
    </xf>
    <xf numFmtId="190" fontId="13" fillId="2" borderId="133" xfId="0" applyNumberFormat="1" applyFont="1" applyFill="1" applyBorder="1" applyAlignment="1" applyProtection="1">
      <alignment horizontal="center" vertical="center"/>
      <protection hidden="1"/>
    </xf>
    <xf numFmtId="191" fontId="13" fillId="2" borderId="133" xfId="0" applyNumberFormat="1" applyFont="1" applyFill="1" applyBorder="1" applyAlignment="1" applyProtection="1">
      <alignment horizontal="center" vertical="center"/>
      <protection hidden="1"/>
    </xf>
    <xf numFmtId="189" fontId="13" fillId="0" borderId="25"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38" fontId="13" fillId="0" borderId="1" xfId="1" applyNumberFormat="1" applyFont="1" applyBorder="1" applyAlignment="1" applyProtection="1">
      <alignment horizontal="right" vertical="center"/>
      <protection locked="0"/>
    </xf>
    <xf numFmtId="38" fontId="21" fillId="0" borderId="76"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38" fontId="0" fillId="0" borderId="0" xfId="1" applyFont="1" applyProtection="1">
      <alignment vertical="center"/>
      <protection locked="0"/>
    </xf>
    <xf numFmtId="38" fontId="13" fillId="0" borderId="76" xfId="1" applyNumberFormat="1" applyFont="1" applyBorder="1" applyAlignment="1" applyProtection="1">
      <alignment horizontal="center" vertical="center"/>
      <protection locked="0"/>
    </xf>
    <xf numFmtId="38" fontId="13" fillId="0" borderId="1" xfId="1" applyFont="1" applyBorder="1" applyAlignment="1" applyProtection="1">
      <alignment horizontal="right" vertical="center"/>
      <protection locked="0"/>
    </xf>
    <xf numFmtId="0" fontId="26" fillId="3" borderId="172" xfId="0" applyFont="1" applyFill="1" applyBorder="1">
      <alignment vertical="center"/>
    </xf>
    <xf numFmtId="0" fontId="52" fillId="0" borderId="0" xfId="3" applyFont="1" applyFill="1" applyBorder="1" applyAlignment="1" applyProtection="1">
      <alignment horizontal="right" vertical="center"/>
    </xf>
    <xf numFmtId="38" fontId="52" fillId="0" borderId="7" xfId="1" applyFont="1" applyFill="1" applyBorder="1" applyAlignment="1" applyProtection="1">
      <alignment horizontal="right" vertical="center"/>
      <protection locked="0"/>
    </xf>
    <xf numFmtId="38" fontId="52" fillId="0" borderId="25" xfId="1" applyFont="1" applyFill="1" applyBorder="1" applyAlignment="1" applyProtection="1">
      <alignment horizontal="right" vertical="center"/>
      <protection locked="0"/>
    </xf>
    <xf numFmtId="38" fontId="28" fillId="0" borderId="0" xfId="1" applyFont="1" applyFill="1" applyAlignment="1" applyProtection="1">
      <alignment horizontal="center"/>
    </xf>
    <xf numFmtId="0" fontId="53" fillId="0" borderId="5" xfId="0" applyFont="1" applyBorder="1" applyAlignment="1" applyProtection="1">
      <alignment vertical="center"/>
    </xf>
    <xf numFmtId="0" fontId="54" fillId="0" borderId="5" xfId="0" applyFont="1" applyBorder="1" applyAlignment="1" applyProtection="1">
      <alignment vertical="center"/>
    </xf>
    <xf numFmtId="0" fontId="49" fillId="0" borderId="0" xfId="0" applyFont="1" applyProtection="1">
      <alignment vertical="center"/>
    </xf>
    <xf numFmtId="0" fontId="73" fillId="0" borderId="0" xfId="0" applyFont="1" applyFill="1" applyProtection="1">
      <alignment vertical="center"/>
    </xf>
    <xf numFmtId="0" fontId="73" fillId="0" borderId="0" xfId="0" applyFont="1" applyFill="1" applyBorder="1" applyAlignment="1" applyProtection="1">
      <alignment vertical="center"/>
    </xf>
    <xf numFmtId="0" fontId="73" fillId="0" borderId="0" xfId="0" applyFont="1" applyProtection="1">
      <alignment vertical="center"/>
    </xf>
    <xf numFmtId="0" fontId="0" fillId="0" borderId="0" xfId="0">
      <alignment vertical="center"/>
    </xf>
    <xf numFmtId="0" fontId="28" fillId="0" borderId="0" xfId="3" applyFont="1" applyFill="1" applyProtection="1">
      <alignment vertical="center"/>
    </xf>
    <xf numFmtId="0" fontId="52" fillId="0" borderId="0" xfId="3" applyFont="1" applyFill="1" applyAlignment="1" applyProtection="1">
      <alignment horizontal="right" vertical="center"/>
    </xf>
    <xf numFmtId="38" fontId="28" fillId="0" borderId="0" xfId="1" applyFont="1" applyFill="1" applyAlignment="1" applyProtection="1">
      <alignment horizontal="center" vertical="center"/>
    </xf>
    <xf numFmtId="38" fontId="52" fillId="0" borderId="7" xfId="1" applyFont="1" applyFill="1" applyBorder="1" applyProtection="1">
      <alignment vertical="center"/>
      <protection locked="0"/>
    </xf>
    <xf numFmtId="38" fontId="52" fillId="6" borderId="25" xfId="1" applyFont="1" applyFill="1" applyBorder="1" applyAlignment="1" applyProtection="1">
      <alignment horizontal="right" vertical="center" shrinkToFit="1"/>
      <protection hidden="1"/>
    </xf>
    <xf numFmtId="38" fontId="52" fillId="6" borderId="92" xfId="1" applyFont="1" applyFill="1" applyBorder="1" applyAlignment="1" applyProtection="1">
      <alignment horizontal="right" vertical="center" shrinkToFit="1"/>
      <protection hidden="1"/>
    </xf>
    <xf numFmtId="38" fontId="52" fillId="6" borderId="91" xfId="1" applyFont="1" applyFill="1" applyBorder="1" applyAlignment="1" applyProtection="1">
      <alignment horizontal="right" vertical="center" shrinkToFit="1"/>
      <protection hidden="1"/>
    </xf>
    <xf numFmtId="38" fontId="52" fillId="6" borderId="93" xfId="1" applyFont="1" applyFill="1" applyBorder="1" applyAlignment="1" applyProtection="1">
      <alignment horizontal="right" vertical="center" shrinkToFit="1"/>
      <protection hidden="1"/>
    </xf>
    <xf numFmtId="38" fontId="60" fillId="5" borderId="7" xfId="1" applyFont="1" applyFill="1" applyBorder="1" applyAlignment="1" applyProtection="1">
      <alignment horizontal="right" vertical="center" shrinkToFit="1"/>
      <protection hidden="1"/>
    </xf>
    <xf numFmtId="0" fontId="40" fillId="0" borderId="5" xfId="3" applyFont="1" applyBorder="1" applyAlignment="1" applyProtection="1">
      <alignment vertical="center"/>
    </xf>
    <xf numFmtId="0" fontId="40" fillId="0" borderId="5" xfId="3" applyFont="1" applyBorder="1" applyAlignment="1">
      <alignment vertical="center"/>
    </xf>
    <xf numFmtId="0" fontId="40" fillId="0" borderId="2" xfId="3" applyFont="1" applyBorder="1" applyAlignment="1" applyProtection="1">
      <alignment vertical="center"/>
    </xf>
    <xf numFmtId="0" fontId="40" fillId="0" borderId="174" xfId="3" applyFont="1" applyBorder="1" applyAlignment="1" applyProtection="1">
      <alignment vertical="center"/>
    </xf>
    <xf numFmtId="0" fontId="40" fillId="0" borderId="175" xfId="3" applyFont="1" applyBorder="1" applyAlignment="1" applyProtection="1">
      <alignment vertical="center"/>
    </xf>
    <xf numFmtId="0" fontId="40" fillId="0" borderId="173" xfId="3" applyFont="1" applyBorder="1" applyAlignment="1">
      <alignment vertical="center"/>
    </xf>
    <xf numFmtId="192" fontId="40" fillId="6" borderId="151" xfId="3" applyNumberFormat="1" applyFont="1" applyFill="1" applyBorder="1" applyAlignment="1" applyProtection="1">
      <alignment horizontal="center" vertical="center"/>
      <protection hidden="1"/>
    </xf>
    <xf numFmtId="192" fontId="40" fillId="6" borderId="149" xfId="3" applyNumberFormat="1" applyFont="1" applyFill="1" applyBorder="1" applyAlignment="1" applyProtection="1">
      <alignment horizontal="center" vertical="center"/>
      <protection hidden="1"/>
    </xf>
    <xf numFmtId="0" fontId="52" fillId="0" borderId="65" xfId="0" applyFont="1" applyFill="1" applyBorder="1" applyAlignment="1">
      <alignment horizontal="center" vertical="center"/>
    </xf>
    <xf numFmtId="0" fontId="52" fillId="2" borderId="173" xfId="0" applyFont="1" applyFill="1" applyBorder="1" applyAlignment="1">
      <alignment vertical="center" textRotation="255"/>
    </xf>
    <xf numFmtId="0" fontId="52" fillId="0" borderId="63" xfId="0" applyFont="1" applyFill="1" applyBorder="1" applyAlignment="1">
      <alignment horizontal="center" vertical="center"/>
    </xf>
    <xf numFmtId="192" fontId="52" fillId="0" borderId="41" xfId="0" applyNumberFormat="1" applyFont="1" applyFill="1" applyBorder="1" applyAlignment="1" applyProtection="1">
      <alignment horizontal="center" vertical="center"/>
      <protection locked="0"/>
    </xf>
    <xf numFmtId="0" fontId="2" fillId="0" borderId="78" xfId="11" applyFont="1" applyBorder="1" applyAlignment="1" applyProtection="1">
      <alignment horizontal="center" vertical="center" wrapText="1"/>
    </xf>
    <xf numFmtId="0" fontId="2" fillId="0" borderId="60" xfId="11" applyFont="1" applyBorder="1" applyAlignment="1" applyProtection="1">
      <alignment horizontal="center" vertical="center" wrapText="1"/>
    </xf>
    <xf numFmtId="0" fontId="0" fillId="0" borderId="0" xfId="0" applyProtection="1">
      <alignment vertical="center"/>
      <protection locked="0"/>
    </xf>
    <xf numFmtId="194" fontId="83" fillId="3" borderId="217" xfId="0" applyNumberFormat="1" applyFont="1" applyFill="1" applyBorder="1" applyAlignment="1" applyProtection="1">
      <alignment horizontal="center" vertical="center" wrapText="1"/>
      <protection locked="0"/>
    </xf>
    <xf numFmtId="194" fontId="83" fillId="3" borderId="218" xfId="0" applyNumberFormat="1" applyFont="1" applyFill="1" applyBorder="1" applyAlignment="1" applyProtection="1">
      <alignment horizontal="center" vertical="center" wrapText="1"/>
      <protection locked="0"/>
    </xf>
    <xf numFmtId="0" fontId="0" fillId="0" borderId="0" xfId="0" applyFill="1" applyProtection="1">
      <alignment vertical="center"/>
    </xf>
    <xf numFmtId="0" fontId="0" fillId="0" borderId="0" xfId="0" applyProtection="1">
      <alignment vertical="center"/>
    </xf>
    <xf numFmtId="0" fontId="43" fillId="0" borderId="0" xfId="0" applyFont="1" applyAlignment="1" applyProtection="1">
      <alignment horizontal="left"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0" xfId="0" applyFill="1" applyBorder="1" applyProtection="1">
      <alignment vertical="center"/>
    </xf>
    <xf numFmtId="0" fontId="63" fillId="0" borderId="9" xfId="0" applyFont="1" applyFill="1" applyBorder="1" applyProtection="1">
      <alignment vertical="center"/>
    </xf>
    <xf numFmtId="0" fontId="85" fillId="0" borderId="0" xfId="0" applyFont="1" applyBorder="1" applyAlignment="1" applyProtection="1">
      <alignment horizontal="left" vertical="top" wrapText="1"/>
      <protection locked="0"/>
    </xf>
    <xf numFmtId="0" fontId="28" fillId="0" borderId="0" xfId="0" applyFont="1" applyBorder="1" applyProtection="1">
      <alignment vertical="center"/>
    </xf>
    <xf numFmtId="0" fontId="87" fillId="7" borderId="0" xfId="0" applyFont="1" applyFill="1" applyProtection="1">
      <alignment vertical="center"/>
    </xf>
    <xf numFmtId="0" fontId="0" fillId="4" borderId="0" xfId="0" applyFill="1" applyProtection="1">
      <alignment vertical="center"/>
    </xf>
    <xf numFmtId="0" fontId="85" fillId="0" borderId="0" xfId="0" applyFont="1" applyBorder="1" applyAlignment="1" applyProtection="1">
      <alignment vertical="top"/>
    </xf>
    <xf numFmtId="192" fontId="40" fillId="6" borderId="150" xfId="3" applyNumberFormat="1" applyFont="1" applyFill="1" applyBorder="1" applyAlignment="1" applyProtection="1">
      <alignment horizontal="center" vertical="center"/>
      <protection hidden="1"/>
    </xf>
    <xf numFmtId="0" fontId="52" fillId="0" borderId="144" xfId="0" applyFont="1" applyBorder="1" applyAlignment="1">
      <alignment horizontal="center" vertical="center" shrinkToFit="1"/>
    </xf>
    <xf numFmtId="0" fontId="52" fillId="0" borderId="88" xfId="0" applyFont="1" applyBorder="1" applyAlignment="1">
      <alignment horizontal="center" vertical="center" shrinkToFit="1"/>
    </xf>
    <xf numFmtId="0" fontId="52" fillId="0" borderId="72" xfId="0" applyFont="1" applyBorder="1" applyAlignment="1">
      <alignment horizontal="center" vertical="center" shrinkToFit="1"/>
    </xf>
    <xf numFmtId="0" fontId="52" fillId="0" borderId="73" xfId="0" applyFont="1" applyBorder="1" applyAlignment="1">
      <alignment horizontal="center" vertical="center" shrinkToFit="1"/>
    </xf>
    <xf numFmtId="0" fontId="52" fillId="0" borderId="191" xfId="0" applyFont="1" applyBorder="1" applyAlignment="1">
      <alignment horizontal="center" vertical="center" shrinkToFit="1"/>
    </xf>
    <xf numFmtId="0" fontId="38" fillId="0" borderId="0" xfId="11" applyFont="1" applyBorder="1" applyProtection="1">
      <alignment vertical="center"/>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5" xfId="0" applyFont="1" applyBorder="1" applyAlignment="1" applyProtection="1">
      <alignment horizontal="left" vertical="center" wrapText="1"/>
      <protection locked="0"/>
    </xf>
    <xf numFmtId="0" fontId="21" fillId="0" borderId="164" xfId="0" applyFont="1" applyBorder="1" applyAlignment="1" applyProtection="1">
      <alignment horizontal="left" vertical="center" wrapText="1"/>
      <protection locked="0"/>
    </xf>
    <xf numFmtId="0" fontId="38" fillId="2" borderId="75" xfId="11" applyFont="1" applyFill="1" applyBorder="1" applyProtection="1">
      <alignment vertical="center"/>
    </xf>
    <xf numFmtId="0" fontId="38" fillId="2" borderId="226" xfId="11" applyFont="1" applyFill="1" applyBorder="1" applyProtection="1">
      <alignment vertical="center"/>
    </xf>
    <xf numFmtId="0" fontId="38" fillId="2" borderId="9" xfId="0" applyFont="1" applyFill="1" applyBorder="1" applyAlignment="1" applyProtection="1">
      <alignment horizontal="left" vertical="center"/>
    </xf>
    <xf numFmtId="0" fontId="28" fillId="2" borderId="7" xfId="0" applyFont="1" applyFill="1" applyBorder="1" applyAlignment="1" applyProtection="1">
      <alignment horizontal="center" vertical="center"/>
    </xf>
    <xf numFmtId="0" fontId="40" fillId="3" borderId="0" xfId="3" applyFont="1" applyFill="1" applyBorder="1" applyAlignment="1">
      <alignment vertical="center"/>
    </xf>
    <xf numFmtId="0" fontId="40" fillId="3" borderId="0" xfId="3" applyFont="1" applyFill="1" applyBorder="1" applyAlignment="1">
      <alignment horizontal="centerContinuous" vertical="center"/>
    </xf>
    <xf numFmtId="0" fontId="40" fillId="0" borderId="143" xfId="3" applyFont="1" applyFill="1" applyBorder="1" applyAlignment="1" applyProtection="1">
      <alignment horizontal="center" vertical="center"/>
      <protection locked="0"/>
    </xf>
    <xf numFmtId="0" fontId="40" fillId="0" borderId="71" xfId="3" applyFont="1" applyFill="1" applyBorder="1" applyAlignment="1" applyProtection="1">
      <alignment horizontal="center" vertical="center"/>
      <protection locked="0"/>
    </xf>
    <xf numFmtId="0" fontId="40" fillId="0" borderId="62" xfId="3" applyFont="1" applyFill="1" applyBorder="1" applyAlignment="1" applyProtection="1">
      <alignment horizontal="center" vertical="center"/>
      <protection locked="0"/>
    </xf>
    <xf numFmtId="0" fontId="40" fillId="0" borderId="226" xfId="3" applyFont="1" applyFill="1" applyBorder="1" applyAlignment="1" applyProtection="1">
      <alignment horizontal="center" vertical="center"/>
      <protection locked="0"/>
    </xf>
    <xf numFmtId="0" fontId="40" fillId="0" borderId="72" xfId="3" applyFont="1" applyFill="1" applyBorder="1" applyAlignment="1" applyProtection="1">
      <alignment horizontal="center" vertical="center"/>
      <protection locked="0"/>
    </xf>
    <xf numFmtId="0" fontId="40" fillId="0" borderId="75" xfId="3" applyFont="1" applyFill="1" applyBorder="1" applyAlignment="1" applyProtection="1">
      <alignment horizontal="center" vertical="center"/>
      <protection locked="0"/>
    </xf>
    <xf numFmtId="0" fontId="40" fillId="0" borderId="80" xfId="3" applyFont="1" applyFill="1" applyBorder="1" applyAlignment="1" applyProtection="1">
      <alignment horizontal="center" vertical="center"/>
      <protection locked="0"/>
    </xf>
    <xf numFmtId="0" fontId="43" fillId="0" borderId="0" xfId="0" applyFont="1" applyFill="1" applyAlignment="1" applyProtection="1">
      <alignment horizontal="left" vertical="center"/>
    </xf>
    <xf numFmtId="0" fontId="44" fillId="0" borderId="0" xfId="0" applyFont="1" applyAlignment="1" applyProtection="1">
      <alignment horizontal="left" vertical="center"/>
    </xf>
    <xf numFmtId="0" fontId="2" fillId="0" borderId="0" xfId="0" applyFont="1" applyBorder="1" applyAlignment="1" applyProtection="1">
      <alignment vertical="center"/>
    </xf>
    <xf numFmtId="0" fontId="28" fillId="0" borderId="9" xfId="0" applyFont="1" applyBorder="1" applyProtection="1">
      <alignment vertical="center"/>
    </xf>
    <xf numFmtId="0" fontId="0" fillId="0" borderId="60" xfId="0" applyBorder="1" applyAlignment="1">
      <alignment horizontal="center" vertical="center"/>
    </xf>
    <xf numFmtId="0" fontId="0" fillId="0" borderId="146" xfId="0" applyBorder="1" applyAlignment="1">
      <alignment horizontal="center" vertical="center"/>
    </xf>
    <xf numFmtId="0" fontId="13" fillId="0" borderId="7" xfId="3" applyNumberFormat="1" applyFont="1" applyBorder="1" applyAlignment="1" applyProtection="1">
      <alignment horizontal="left" vertical="center" wrapText="1"/>
      <protection locked="0"/>
    </xf>
    <xf numFmtId="0" fontId="17" fillId="3" borderId="0" xfId="3" applyFont="1" applyFill="1" applyProtection="1">
      <alignment vertical="center"/>
    </xf>
    <xf numFmtId="0" fontId="12" fillId="3" borderId="0" xfId="3" applyFont="1" applyFill="1" applyProtection="1">
      <alignment vertical="center"/>
    </xf>
    <xf numFmtId="0" fontId="13" fillId="3" borderId="0" xfId="3" applyFont="1" applyFill="1" applyProtection="1">
      <alignment vertical="center"/>
    </xf>
    <xf numFmtId="178" fontId="11" fillId="3" borderId="0" xfId="3" applyNumberFormat="1" applyFont="1" applyFill="1" applyBorder="1" applyAlignment="1" applyProtection="1">
      <alignment vertical="center"/>
    </xf>
    <xf numFmtId="178" fontId="12" fillId="3" borderId="0" xfId="3" applyNumberFormat="1" applyFont="1" applyFill="1" applyBorder="1" applyAlignment="1" applyProtection="1">
      <alignment vertical="center"/>
    </xf>
    <xf numFmtId="178" fontId="11" fillId="3" borderId="0" xfId="3" applyNumberFormat="1" applyFont="1" applyFill="1" applyBorder="1" applyAlignment="1" applyProtection="1">
      <alignment horizontal="left" vertical="center"/>
    </xf>
    <xf numFmtId="178" fontId="13" fillId="3" borderId="0" xfId="3" applyNumberFormat="1" applyFont="1" applyFill="1" applyBorder="1" applyAlignment="1" applyProtection="1">
      <alignment vertical="center" wrapText="1"/>
    </xf>
    <xf numFmtId="178" fontId="13" fillId="3" borderId="0" xfId="3" applyNumberFormat="1" applyFont="1" applyFill="1" applyBorder="1" applyAlignment="1" applyProtection="1">
      <alignment horizontal="center" vertical="center" wrapText="1"/>
    </xf>
    <xf numFmtId="0" fontId="13" fillId="3" borderId="0" xfId="3" applyFont="1" applyFill="1" applyBorder="1" applyAlignment="1" applyProtection="1">
      <alignment horizontal="center" vertical="center" shrinkToFit="1"/>
    </xf>
    <xf numFmtId="0" fontId="17" fillId="2" borderId="97" xfId="3" applyFont="1" applyFill="1" applyBorder="1" applyAlignment="1" applyProtection="1">
      <alignment vertical="center"/>
    </xf>
    <xf numFmtId="0" fontId="17" fillId="2" borderId="23" xfId="3" applyFont="1" applyFill="1" applyBorder="1" applyAlignment="1" applyProtection="1">
      <alignment vertical="center"/>
    </xf>
    <xf numFmtId="0" fontId="17" fillId="2" borderId="24" xfId="3" applyFont="1" applyFill="1" applyBorder="1" applyAlignment="1" applyProtection="1">
      <alignment horizontal="right" vertical="center"/>
    </xf>
    <xf numFmtId="0" fontId="11" fillId="5" borderId="7" xfId="0" applyFont="1" applyFill="1" applyBorder="1" applyAlignment="1" applyProtection="1">
      <alignment horizontal="center" vertical="center" wrapText="1"/>
    </xf>
    <xf numFmtId="178" fontId="13" fillId="5" borderId="7" xfId="3" applyNumberFormat="1" applyFont="1" applyFill="1" applyBorder="1" applyAlignment="1" applyProtection="1">
      <alignment horizontal="center" vertical="center" textRotation="255" wrapText="1"/>
    </xf>
    <xf numFmtId="178" fontId="13" fillId="5" borderId="7" xfId="3" applyNumberFormat="1" applyFont="1" applyFill="1" applyBorder="1" applyAlignment="1" applyProtection="1">
      <alignment vertical="center" textRotation="255" wrapText="1"/>
    </xf>
    <xf numFmtId="188" fontId="17" fillId="2" borderId="7" xfId="3"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left" vertical="center" wrapText="1"/>
      <protection locked="0"/>
    </xf>
    <xf numFmtId="178" fontId="13" fillId="0" borderId="7" xfId="3" applyNumberFormat="1" applyFont="1" applyBorder="1" applyAlignment="1" applyProtection="1">
      <alignment horizontal="center" vertical="center" shrinkToFit="1"/>
      <protection locked="0"/>
    </xf>
    <xf numFmtId="178" fontId="13" fillId="6" borderId="7" xfId="3" applyNumberFormat="1" applyFont="1" applyFill="1" applyBorder="1" applyAlignment="1" applyProtection="1">
      <alignment horizontal="center" vertical="center" shrinkToFit="1"/>
    </xf>
    <xf numFmtId="38" fontId="13" fillId="10" borderId="1" xfId="1" applyNumberFormat="1" applyFont="1" applyFill="1" applyBorder="1" applyAlignment="1" applyProtection="1">
      <alignment horizontal="right" vertical="center" shrinkToFit="1"/>
      <protection locked="0"/>
    </xf>
    <xf numFmtId="38" fontId="13" fillId="6" borderId="7" xfId="3" applyNumberFormat="1" applyFont="1" applyFill="1" applyBorder="1" applyAlignment="1" applyProtection="1">
      <alignment horizontal="right" vertical="center" shrinkToFit="1"/>
    </xf>
    <xf numFmtId="0" fontId="93" fillId="0" borderId="0" xfId="3" applyFont="1" applyProtection="1">
      <alignment vertical="center"/>
    </xf>
    <xf numFmtId="188" fontId="17" fillId="2" borderId="25" xfId="3" applyNumberFormat="1" applyFont="1" applyFill="1" applyBorder="1" applyAlignment="1" applyProtection="1">
      <alignment horizontal="center" vertical="center"/>
    </xf>
    <xf numFmtId="0" fontId="13" fillId="0" borderId="25" xfId="3" applyNumberFormat="1" applyFont="1" applyBorder="1" applyAlignment="1" applyProtection="1">
      <alignment horizontal="left" vertical="center" wrapText="1"/>
      <protection locked="0"/>
    </xf>
    <xf numFmtId="178" fontId="13" fillId="0" borderId="25" xfId="3" applyNumberFormat="1" applyFont="1" applyBorder="1" applyAlignment="1" applyProtection="1">
      <alignment horizontal="center" vertical="center" shrinkToFit="1"/>
      <protection locked="0"/>
    </xf>
    <xf numFmtId="178" fontId="13" fillId="6" borderId="25" xfId="3" applyNumberFormat="1" applyFont="1" applyFill="1" applyBorder="1" applyAlignment="1" applyProtection="1">
      <alignment horizontal="center" vertical="center" shrinkToFit="1"/>
    </xf>
    <xf numFmtId="38" fontId="13" fillId="6" borderId="25" xfId="3" applyNumberFormat="1" applyFont="1" applyFill="1" applyBorder="1" applyAlignment="1" applyProtection="1">
      <alignment horizontal="right" vertical="center" shrinkToFit="1"/>
    </xf>
    <xf numFmtId="0" fontId="17" fillId="2" borderId="97" xfId="3" applyFont="1" applyFill="1" applyBorder="1" applyProtection="1">
      <alignment vertical="center"/>
    </xf>
    <xf numFmtId="178" fontId="13" fillId="2" borderId="23" xfId="3" applyNumberFormat="1" applyFont="1" applyFill="1" applyBorder="1" applyAlignment="1" applyProtection="1">
      <alignment horizontal="center" vertical="center" wrapText="1"/>
    </xf>
    <xf numFmtId="177" fontId="13" fillId="2" borderId="23" xfId="3" applyNumberFormat="1" applyFont="1" applyFill="1" applyBorder="1" applyAlignment="1" applyProtection="1">
      <alignment horizontal="center" vertical="center"/>
    </xf>
    <xf numFmtId="177" fontId="13" fillId="2" borderId="23" xfId="3" applyNumberFormat="1" applyFont="1" applyFill="1" applyBorder="1" applyAlignment="1" applyProtection="1">
      <alignment horizontal="right" vertical="center"/>
    </xf>
    <xf numFmtId="38" fontId="13" fillId="2" borderId="7" xfId="3" applyNumberFormat="1" applyFont="1" applyFill="1" applyBorder="1" applyAlignment="1" applyProtection="1">
      <alignment horizontal="right" vertical="center" shrinkToFit="1"/>
    </xf>
    <xf numFmtId="0" fontId="94" fillId="3" borderId="0" xfId="3" applyFont="1" applyFill="1" applyAlignment="1" applyProtection="1">
      <alignment horizontal="right" vertical="center"/>
    </xf>
    <xf numFmtId="0" fontId="47" fillId="0" borderId="0" xfId="0" applyFont="1" applyAlignment="1" applyProtection="1">
      <alignment horizontal="center" vertical="center"/>
    </xf>
    <xf numFmtId="0" fontId="97" fillId="0" borderId="0" xfId="6" applyNumberFormat="1" applyFont="1" applyFill="1" applyBorder="1" applyAlignment="1" applyProtection="1">
      <alignment horizontal="left" vertical="center"/>
    </xf>
    <xf numFmtId="0" fontId="97" fillId="0" borderId="0" xfId="0" applyFont="1" applyProtection="1">
      <alignment vertical="center"/>
    </xf>
    <xf numFmtId="0" fontId="97" fillId="0" borderId="0" xfId="6" applyNumberFormat="1" applyFont="1" applyBorder="1" applyAlignment="1" applyProtection="1">
      <alignment horizontal="left" vertical="center"/>
    </xf>
    <xf numFmtId="49" fontId="97" fillId="0" borderId="0" xfId="6" applyNumberFormat="1" applyFont="1" applyBorder="1" applyAlignment="1" applyProtection="1">
      <alignment horizontal="left" vertical="center"/>
    </xf>
    <xf numFmtId="0" fontId="95" fillId="3" borderId="69" xfId="0" applyFont="1" applyFill="1" applyBorder="1" applyAlignment="1" applyProtection="1">
      <alignment horizontal="center" vertical="center"/>
      <protection locked="0"/>
    </xf>
    <xf numFmtId="0" fontId="28" fillId="3" borderId="252" xfId="0" applyFont="1" applyFill="1" applyBorder="1" applyAlignment="1" applyProtection="1">
      <alignment horizontal="center" vertical="center"/>
      <protection locked="0"/>
    </xf>
    <xf numFmtId="0" fontId="0" fillId="3" borderId="248" xfId="0" applyFill="1" applyBorder="1" applyAlignment="1" applyProtection="1">
      <alignment horizontal="center" vertical="center"/>
      <protection locked="0"/>
    </xf>
    <xf numFmtId="0" fontId="0" fillId="3" borderId="235" xfId="0" applyFill="1" applyBorder="1" applyAlignment="1" applyProtection="1">
      <alignment horizontal="center" vertical="center"/>
      <protection locked="0"/>
    </xf>
    <xf numFmtId="0" fontId="95" fillId="3" borderId="233"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0" fillId="3" borderId="249" xfId="0"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0" fontId="0" fillId="3" borderId="232" xfId="0" applyFill="1" applyBorder="1" applyAlignment="1" applyProtection="1">
      <alignment horizontal="center" vertical="center"/>
      <protection locked="0"/>
    </xf>
    <xf numFmtId="38" fontId="2" fillId="0" borderId="15" xfId="1" applyFont="1" applyBorder="1" applyAlignment="1" applyProtection="1">
      <alignment horizontal="right" vertical="center" shrinkToFit="1"/>
      <protection locked="0"/>
    </xf>
    <xf numFmtId="176" fontId="2" fillId="6" borderId="16" xfId="2" applyNumberFormat="1" applyFont="1" applyFill="1" applyBorder="1" applyAlignment="1" applyProtection="1">
      <alignment horizontal="right" vertical="center" shrinkToFit="1"/>
      <protection hidden="1"/>
    </xf>
    <xf numFmtId="38" fontId="2" fillId="0" borderId="18" xfId="1" applyFont="1" applyBorder="1" applyAlignment="1" applyProtection="1">
      <alignment horizontal="right" vertical="center" shrinkToFit="1"/>
      <protection locked="0"/>
    </xf>
    <xf numFmtId="176" fontId="2" fillId="6" borderId="19" xfId="2" applyNumberFormat="1" applyFont="1" applyFill="1" applyBorder="1" applyAlignment="1" applyProtection="1">
      <alignment horizontal="right" vertical="center" shrinkToFit="1"/>
      <protection hidden="1"/>
    </xf>
    <xf numFmtId="38" fontId="2" fillId="6" borderId="12" xfId="1" applyFont="1" applyFill="1" applyBorder="1" applyAlignment="1" applyProtection="1">
      <alignment horizontal="right" vertical="center" shrinkToFit="1"/>
      <protection hidden="1"/>
    </xf>
    <xf numFmtId="176" fontId="2" fillId="6" borderId="20" xfId="2" applyNumberFormat="1" applyFont="1" applyFill="1" applyBorder="1" applyAlignment="1" applyProtection="1">
      <alignment horizontal="right" vertical="center" shrinkToFit="1"/>
      <protection hidden="1"/>
    </xf>
    <xf numFmtId="0" fontId="28" fillId="2" borderId="7" xfId="0"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shrinkToFit="1"/>
      <protection locked="0"/>
    </xf>
    <xf numFmtId="181" fontId="2" fillId="0" borderId="7" xfId="0" applyNumberFormat="1" applyFont="1" applyFill="1" applyBorder="1" applyAlignment="1" applyProtection="1">
      <alignment vertical="center" shrinkToFit="1"/>
      <protection locked="0"/>
    </xf>
    <xf numFmtId="183" fontId="2" fillId="0" borderId="7" xfId="0" applyNumberFormat="1" applyFont="1" applyFill="1" applyBorder="1" applyAlignment="1" applyProtection="1">
      <alignment horizontal="center" vertical="center" shrinkToFit="1"/>
      <protection locked="0"/>
    </xf>
    <xf numFmtId="0" fontId="40" fillId="0" borderId="173" xfId="3" applyFont="1" applyBorder="1" applyAlignment="1" applyProtection="1">
      <alignment horizontal="center" vertical="center"/>
    </xf>
    <xf numFmtId="178" fontId="52" fillId="3" borderId="91" xfId="3" applyNumberFormat="1" applyFont="1" applyFill="1" applyBorder="1" applyAlignment="1" applyProtection="1">
      <alignment horizontal="left" vertical="center"/>
      <protection locked="0"/>
    </xf>
    <xf numFmtId="178" fontId="52" fillId="3" borderId="32" xfId="3" applyNumberFormat="1" applyFont="1" applyFill="1" applyBorder="1" applyAlignment="1" applyProtection="1">
      <alignment horizontal="left" vertical="center"/>
      <protection locked="0"/>
    </xf>
    <xf numFmtId="178" fontId="52" fillId="0" borderId="32" xfId="3" applyNumberFormat="1" applyFont="1" applyFill="1" applyBorder="1" applyAlignment="1" applyProtection="1">
      <alignment horizontal="left" vertical="center" shrinkToFit="1"/>
      <protection locked="0"/>
    </xf>
    <xf numFmtId="178" fontId="52" fillId="0" borderId="91" xfId="3" applyNumberFormat="1" applyFont="1" applyFill="1" applyBorder="1" applyAlignment="1" applyProtection="1">
      <alignment horizontal="left" vertical="center" shrinkToFit="1"/>
      <protection locked="0"/>
    </xf>
    <xf numFmtId="38" fontId="52" fillId="0" borderId="94" xfId="1" applyFont="1" applyBorder="1" applyAlignment="1" applyProtection="1">
      <alignment horizontal="right" vertical="center" shrinkToFit="1"/>
      <protection locked="0"/>
    </xf>
    <xf numFmtId="38" fontId="52" fillId="0" borderId="32" xfId="1" applyFont="1" applyBorder="1" applyAlignment="1" applyProtection="1">
      <alignment horizontal="right" vertical="center" shrinkToFit="1"/>
      <protection locked="0"/>
    </xf>
    <xf numFmtId="38" fontId="52" fillId="0" borderId="91" xfId="1" applyFont="1" applyBorder="1" applyAlignment="1" applyProtection="1">
      <alignment horizontal="right" vertical="center" shrinkToFit="1"/>
      <protection locked="0"/>
    </xf>
    <xf numFmtId="178" fontId="52" fillId="0" borderId="94" xfId="3" applyNumberFormat="1" applyFont="1" applyFill="1" applyBorder="1" applyAlignment="1" applyProtection="1">
      <alignment horizontal="left" vertical="center" shrinkToFit="1"/>
      <protection locked="0"/>
    </xf>
    <xf numFmtId="0" fontId="95" fillId="3" borderId="75" xfId="0" applyFont="1" applyFill="1" applyBorder="1" applyAlignment="1" applyProtection="1">
      <alignment horizontal="center" vertical="center"/>
      <protection locked="0"/>
    </xf>
    <xf numFmtId="0" fontId="0" fillId="3" borderId="261" xfId="0" applyFill="1" applyBorder="1" applyAlignment="1" applyProtection="1">
      <alignment horizontal="center" vertical="center"/>
      <protection locked="0"/>
    </xf>
    <xf numFmtId="0" fontId="40" fillId="6" borderId="88" xfId="3" applyFont="1" applyFill="1" applyBorder="1" applyAlignment="1">
      <alignment vertical="center" wrapText="1"/>
    </xf>
    <xf numFmtId="0" fontId="73" fillId="6" borderId="33" xfId="0" applyFont="1" applyFill="1" applyBorder="1" applyAlignment="1">
      <alignment vertical="center" wrapText="1"/>
    </xf>
    <xf numFmtId="0" fontId="0" fillId="0" borderId="141" xfId="0" applyBorder="1" applyAlignment="1">
      <alignment vertical="center"/>
    </xf>
    <xf numFmtId="0" fontId="40" fillId="3" borderId="37" xfId="3" applyFont="1" applyFill="1" applyBorder="1" applyAlignment="1">
      <alignment vertical="center"/>
    </xf>
    <xf numFmtId="0" fontId="0" fillId="3" borderId="38" xfId="0" applyFill="1" applyBorder="1" applyAlignment="1">
      <alignment vertical="center"/>
    </xf>
    <xf numFmtId="0" fontId="0" fillId="3" borderId="39" xfId="0" applyFill="1" applyBorder="1" applyAlignment="1">
      <alignment vertical="center"/>
    </xf>
    <xf numFmtId="0" fontId="40" fillId="6" borderId="225" xfId="3" applyFont="1" applyFill="1" applyBorder="1" applyAlignment="1" applyProtection="1">
      <alignment vertical="center" wrapText="1"/>
    </xf>
    <xf numFmtId="0" fontId="73" fillId="6" borderId="28" xfId="0" applyFont="1" applyFill="1" applyBorder="1" applyAlignment="1">
      <alignment vertical="center" wrapText="1"/>
    </xf>
    <xf numFmtId="0" fontId="0" fillId="0" borderId="29" xfId="0" applyBorder="1" applyAlignment="1">
      <alignment vertical="center"/>
    </xf>
    <xf numFmtId="0" fontId="40" fillId="6" borderId="78" xfId="3" applyFont="1" applyFill="1" applyBorder="1" applyAlignment="1">
      <alignment vertical="center" wrapText="1"/>
    </xf>
    <xf numFmtId="0" fontId="73" fillId="0" borderId="38" xfId="0" applyFont="1" applyBorder="1" applyAlignment="1">
      <alignment vertical="center" wrapText="1"/>
    </xf>
    <xf numFmtId="0" fontId="0" fillId="0" borderId="39" xfId="0" applyBorder="1" applyAlignment="1">
      <alignment vertical="center"/>
    </xf>
    <xf numFmtId="0" fontId="40" fillId="6" borderId="78" xfId="3" applyFont="1" applyFill="1" applyBorder="1" applyAlignment="1" applyProtection="1">
      <alignment vertical="center" wrapText="1"/>
    </xf>
    <xf numFmtId="0" fontId="73" fillId="0" borderId="38" xfId="0" applyFont="1" applyBorder="1" applyAlignment="1" applyProtection="1">
      <alignment vertical="center" wrapText="1"/>
    </xf>
    <xf numFmtId="0" fontId="41" fillId="0" borderId="0" xfId="3" applyFont="1" applyBorder="1" applyAlignment="1" applyProtection="1">
      <alignment horizontal="left" vertical="center"/>
    </xf>
    <xf numFmtId="0" fontId="40" fillId="6" borderId="9" xfId="3" applyFont="1" applyFill="1" applyBorder="1" applyAlignment="1" applyProtection="1">
      <alignment horizontal="left" vertical="center" shrinkToFit="1"/>
      <protection hidden="1"/>
    </xf>
    <xf numFmtId="0" fontId="40" fillId="6" borderId="0" xfId="3" applyFont="1" applyFill="1" applyBorder="1" applyAlignment="1" applyProtection="1">
      <alignment horizontal="left" vertical="center" shrinkToFit="1"/>
      <protection hidden="1"/>
    </xf>
    <xf numFmtId="0" fontId="40" fillId="6" borderId="174" xfId="3" applyFont="1" applyFill="1" applyBorder="1" applyAlignment="1" applyProtection="1">
      <alignment horizontal="left" vertical="center" shrinkToFit="1"/>
      <protection hidden="1"/>
    </xf>
    <xf numFmtId="0" fontId="40" fillId="2" borderId="35" xfId="3" applyFont="1" applyFill="1" applyBorder="1" applyAlignment="1" applyProtection="1">
      <alignment horizontal="left" vertical="center"/>
    </xf>
    <xf numFmtId="0" fontId="73" fillId="0" borderId="41" xfId="0" applyFont="1" applyBorder="1" applyAlignment="1" applyProtection="1">
      <alignment horizontal="left" vertical="center"/>
    </xf>
    <xf numFmtId="0" fontId="40" fillId="2" borderId="37" xfId="3" applyFont="1" applyFill="1" applyBorder="1" applyAlignment="1" applyProtection="1">
      <alignment horizontal="left" vertical="center"/>
    </xf>
    <xf numFmtId="0" fontId="73" fillId="0" borderId="38" xfId="0" applyFont="1" applyBorder="1" applyAlignment="1" applyProtection="1">
      <alignment horizontal="left" vertical="center"/>
    </xf>
    <xf numFmtId="0" fontId="40" fillId="2" borderId="142" xfId="3" applyFont="1" applyFill="1" applyBorder="1" applyAlignment="1" applyProtection="1">
      <alignment horizontal="left" vertical="center" shrinkToFit="1"/>
    </xf>
    <xf numFmtId="0" fontId="73" fillId="2" borderId="33" xfId="0" applyFont="1" applyFill="1" applyBorder="1" applyAlignment="1">
      <alignment horizontal="left" vertical="center" shrinkToFit="1"/>
    </xf>
    <xf numFmtId="0" fontId="40" fillId="6" borderId="33" xfId="3" applyFont="1" applyFill="1" applyBorder="1" applyAlignment="1">
      <alignment vertical="center" wrapText="1"/>
    </xf>
    <xf numFmtId="0" fontId="40" fillId="6" borderId="41" xfId="3" applyFont="1" applyFill="1" applyBorder="1" applyAlignment="1">
      <alignment vertical="center" wrapText="1"/>
    </xf>
    <xf numFmtId="0" fontId="73" fillId="0" borderId="41" xfId="0" applyFont="1" applyBorder="1" applyAlignment="1">
      <alignment vertical="center" wrapText="1"/>
    </xf>
    <xf numFmtId="0" fontId="40" fillId="6" borderId="78" xfId="3" applyFont="1" applyFill="1" applyBorder="1" applyAlignment="1" applyProtection="1">
      <alignment vertical="center" wrapText="1"/>
      <protection locked="0"/>
    </xf>
    <xf numFmtId="0" fontId="73" fillId="0" borderId="39" xfId="0" applyFont="1" applyBorder="1" applyAlignment="1">
      <alignment vertical="center" wrapText="1"/>
    </xf>
    <xf numFmtId="0" fontId="40" fillId="6" borderId="38" xfId="3" applyFont="1" applyFill="1" applyBorder="1" applyAlignment="1" applyProtection="1">
      <alignment vertical="center" wrapText="1"/>
      <protection locked="0"/>
    </xf>
    <xf numFmtId="0" fontId="40" fillId="6" borderId="38" xfId="3" applyFont="1" applyFill="1" applyBorder="1" applyAlignment="1">
      <alignment vertical="center" wrapText="1"/>
    </xf>
    <xf numFmtId="0" fontId="40" fillId="6" borderId="1" xfId="3" applyFont="1" applyFill="1" applyBorder="1" applyAlignment="1" applyProtection="1">
      <alignment horizontal="left" vertical="center" shrinkToFit="1"/>
      <protection hidden="1"/>
    </xf>
    <xf numFmtId="0" fontId="40" fillId="6" borderId="2" xfId="3" applyFont="1" applyFill="1" applyBorder="1" applyAlignment="1" applyProtection="1">
      <alignment horizontal="left" vertical="center" shrinkToFit="1"/>
      <protection hidden="1"/>
    </xf>
    <xf numFmtId="0" fontId="40" fillId="6" borderId="180" xfId="3" applyFont="1" applyFill="1" applyBorder="1" applyAlignment="1" applyProtection="1">
      <alignment horizontal="left" vertical="center" shrinkToFit="1"/>
      <protection hidden="1"/>
    </xf>
    <xf numFmtId="0" fontId="0" fillId="0" borderId="4" xfId="0" applyBorder="1" applyAlignment="1">
      <alignment vertical="center"/>
    </xf>
    <xf numFmtId="0" fontId="0" fillId="0" borderId="5" xfId="0" applyBorder="1" applyAlignment="1">
      <alignment vertical="center"/>
    </xf>
    <xf numFmtId="0" fontId="0" fillId="0" borderId="184" xfId="0" applyBorder="1" applyAlignment="1">
      <alignment vertical="center"/>
    </xf>
    <xf numFmtId="0" fontId="40" fillId="0" borderId="179" xfId="3"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89" xfId="0" applyBorder="1" applyAlignment="1">
      <alignment vertical="center"/>
    </xf>
    <xf numFmtId="0" fontId="0" fillId="0" borderId="6" xfId="0" applyBorder="1" applyAlignment="1">
      <alignment vertical="center"/>
    </xf>
    <xf numFmtId="0" fontId="40" fillId="6" borderId="220" xfId="3" applyFont="1" applyFill="1" applyBorder="1" applyAlignment="1" applyProtection="1">
      <alignment horizontal="left" vertical="center" shrinkToFit="1"/>
      <protection hidden="1"/>
    </xf>
    <xf numFmtId="0" fontId="40" fillId="6" borderId="221" xfId="3" applyFont="1" applyFill="1" applyBorder="1" applyAlignment="1" applyProtection="1">
      <alignment horizontal="left" vertical="center" shrinkToFit="1"/>
      <protection hidden="1"/>
    </xf>
    <xf numFmtId="0" fontId="0" fillId="0" borderId="223" xfId="0" applyBorder="1" applyAlignment="1">
      <alignment vertical="center"/>
    </xf>
    <xf numFmtId="0" fontId="40" fillId="0" borderId="9" xfId="3" applyFont="1" applyBorder="1" applyAlignment="1" applyProtection="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40" fillId="0" borderId="220" xfId="3" applyFont="1" applyBorder="1" applyAlignment="1" applyProtection="1">
      <alignment horizontal="center" vertical="center"/>
    </xf>
    <xf numFmtId="0" fontId="0" fillId="0" borderId="221" xfId="0" applyBorder="1" applyAlignment="1">
      <alignment horizontal="center" vertical="center"/>
    </xf>
    <xf numFmtId="0" fontId="0" fillId="0" borderId="222" xfId="0" applyBorder="1" applyAlignment="1">
      <alignment horizontal="center" vertical="center"/>
    </xf>
    <xf numFmtId="0" fontId="41" fillId="0" borderId="2" xfId="3" applyFont="1" applyBorder="1" applyAlignment="1" applyProtection="1">
      <alignment vertical="center"/>
    </xf>
    <xf numFmtId="0" fontId="0" fillId="0" borderId="2" xfId="0" applyBorder="1" applyAlignment="1">
      <alignment vertical="center"/>
    </xf>
    <xf numFmtId="192" fontId="40" fillId="6" borderId="150" xfId="3" applyNumberFormat="1" applyFont="1" applyFill="1" applyBorder="1" applyAlignment="1" applyProtection="1">
      <alignment horizontal="center" vertical="center"/>
      <protection hidden="1"/>
    </xf>
    <xf numFmtId="0" fontId="73" fillId="0" borderId="150" xfId="0" applyFont="1" applyBorder="1" applyAlignment="1">
      <alignment horizontal="center" vertical="center"/>
    </xf>
    <xf numFmtId="0" fontId="40" fillId="6" borderId="183" xfId="3" applyFont="1" applyFill="1" applyBorder="1" applyAlignment="1" applyProtection="1">
      <alignment horizontal="left" vertical="center" wrapText="1"/>
      <protection hidden="1"/>
    </xf>
    <xf numFmtId="0" fontId="40" fillId="6" borderId="175" xfId="3" applyFont="1" applyFill="1" applyBorder="1" applyAlignment="1" applyProtection="1">
      <alignment horizontal="left" vertical="center" wrapText="1"/>
      <protection hidden="1"/>
    </xf>
    <xf numFmtId="0" fontId="40" fillId="6" borderId="178" xfId="3" applyFont="1" applyFill="1" applyBorder="1" applyAlignment="1" applyProtection="1">
      <alignment horizontal="left" vertical="center" wrapText="1"/>
      <protection hidden="1"/>
    </xf>
    <xf numFmtId="0" fontId="40" fillId="6" borderId="9" xfId="3" applyFont="1" applyFill="1" applyBorder="1" applyAlignment="1" applyProtection="1">
      <alignment horizontal="left" vertical="center" wrapText="1"/>
      <protection hidden="1"/>
    </xf>
    <xf numFmtId="0" fontId="40" fillId="6" borderId="0" xfId="3" applyFont="1" applyFill="1" applyBorder="1" applyAlignment="1" applyProtection="1">
      <alignment horizontal="left" vertical="center" wrapText="1"/>
      <protection hidden="1"/>
    </xf>
    <xf numFmtId="0" fontId="40" fillId="6" borderId="174" xfId="3" applyFont="1" applyFill="1" applyBorder="1" applyAlignment="1" applyProtection="1">
      <alignment horizontal="left" vertical="center" wrapText="1"/>
      <protection hidden="1"/>
    </xf>
    <xf numFmtId="0" fontId="40" fillId="6" borderId="4" xfId="3" applyFont="1" applyFill="1" applyBorder="1" applyAlignment="1" applyProtection="1">
      <alignment horizontal="left" vertical="center" wrapText="1"/>
      <protection hidden="1"/>
    </xf>
    <xf numFmtId="0" fontId="40" fillId="6" borderId="5" xfId="3" applyFont="1" applyFill="1" applyBorder="1" applyAlignment="1" applyProtection="1">
      <alignment horizontal="left" vertical="center" wrapText="1"/>
      <protection hidden="1"/>
    </xf>
    <xf numFmtId="0" fontId="40" fillId="6" borderId="184" xfId="3" applyFont="1" applyFill="1" applyBorder="1" applyAlignment="1" applyProtection="1">
      <alignment horizontal="left" vertical="center" wrapText="1"/>
      <protection hidden="1"/>
    </xf>
    <xf numFmtId="0" fontId="89" fillId="0" borderId="0" xfId="3" applyFont="1" applyAlignment="1" applyProtection="1">
      <alignment horizontal="center" vertical="center"/>
    </xf>
    <xf numFmtId="0" fontId="15" fillId="6" borderId="97" xfId="3" applyFont="1" applyFill="1" applyBorder="1" applyAlignment="1" applyProtection="1">
      <alignment horizontal="left" vertical="center"/>
      <protection hidden="1"/>
    </xf>
    <xf numFmtId="0" fontId="15" fillId="6" borderId="23" xfId="3" applyFont="1" applyFill="1" applyBorder="1" applyAlignment="1" applyProtection="1">
      <alignment horizontal="left" vertical="center"/>
      <protection hidden="1"/>
    </xf>
    <xf numFmtId="0" fontId="15" fillId="6" borderId="24" xfId="3" applyFont="1" applyFill="1" applyBorder="1" applyAlignment="1" applyProtection="1">
      <alignment horizontal="left" vertical="center"/>
      <protection hidden="1"/>
    </xf>
    <xf numFmtId="0" fontId="40" fillId="2" borderId="35" xfId="3" applyFont="1" applyFill="1" applyBorder="1" applyAlignment="1" applyProtection="1">
      <alignment horizontal="left" vertical="center" shrinkToFit="1"/>
    </xf>
    <xf numFmtId="0" fontId="40" fillId="2" borderId="41" xfId="3" applyFont="1" applyFill="1" applyBorder="1" applyAlignment="1" applyProtection="1">
      <alignment horizontal="left" vertical="center" shrinkToFit="1"/>
    </xf>
    <xf numFmtId="0" fontId="73" fillId="0" borderId="9" xfId="0" applyFont="1" applyBorder="1" applyAlignment="1" applyProtection="1">
      <alignment horizontal="left" vertical="center" shrinkToFit="1"/>
    </xf>
    <xf numFmtId="0" fontId="73" fillId="0" borderId="0" xfId="0" applyFont="1" applyBorder="1" applyAlignment="1" applyProtection="1">
      <alignment horizontal="left" vertical="center" shrinkToFit="1"/>
    </xf>
    <xf numFmtId="0" fontId="40" fillId="2" borderId="1" xfId="3" applyFont="1" applyFill="1" applyBorder="1" applyAlignment="1" applyProtection="1">
      <alignment horizontal="left" vertical="center" wrapText="1"/>
    </xf>
    <xf numFmtId="0" fontId="40" fillId="2" borderId="2" xfId="3" applyFont="1" applyFill="1" applyBorder="1" applyAlignment="1" applyProtection="1">
      <alignment horizontal="left" vertical="center"/>
    </xf>
    <xf numFmtId="0" fontId="73" fillId="0" borderId="69" xfId="0" applyFont="1" applyBorder="1" applyAlignment="1" applyProtection="1">
      <alignment horizontal="left" vertical="center"/>
    </xf>
    <xf numFmtId="0" fontId="73" fillId="0" borderId="43" xfId="0" applyFont="1" applyBorder="1" applyAlignment="1" applyProtection="1">
      <alignment horizontal="left" vertical="center"/>
    </xf>
    <xf numFmtId="0" fontId="40" fillId="6" borderId="43" xfId="3" applyFont="1" applyFill="1" applyBorder="1" applyAlignment="1" applyProtection="1">
      <alignment vertical="center" wrapText="1"/>
    </xf>
    <xf numFmtId="0" fontId="73" fillId="6" borderId="43" xfId="0" applyFont="1" applyFill="1" applyBorder="1" applyAlignment="1">
      <alignment vertical="center" wrapText="1"/>
    </xf>
    <xf numFmtId="0" fontId="40" fillId="6" borderId="225" xfId="3" applyFont="1" applyFill="1" applyBorder="1" applyAlignment="1" applyProtection="1">
      <alignment vertical="center" wrapText="1" shrinkToFit="1"/>
    </xf>
    <xf numFmtId="0" fontId="73" fillId="6" borderId="28" xfId="0" applyFont="1" applyFill="1" applyBorder="1" applyAlignment="1">
      <alignment vertical="center" wrapText="1" shrinkToFit="1"/>
    </xf>
    <xf numFmtId="0" fontId="73" fillId="6" borderId="29" xfId="0" applyFont="1" applyFill="1" applyBorder="1" applyAlignment="1">
      <alignment vertical="center" wrapText="1" shrinkToFit="1"/>
    </xf>
    <xf numFmtId="0" fontId="40" fillId="0" borderId="176" xfId="3" applyFont="1" applyBorder="1" applyAlignment="1" applyProtection="1">
      <alignment horizontal="center" vertical="center" wrapText="1"/>
    </xf>
    <xf numFmtId="0" fontId="40" fillId="0" borderId="175" xfId="3" applyFont="1" applyBorder="1" applyAlignment="1" applyProtection="1">
      <alignment horizontal="center" vertical="center" wrapText="1"/>
    </xf>
    <xf numFmtId="0" fontId="40" fillId="0" borderId="173" xfId="3" applyFont="1" applyBorder="1" applyAlignment="1" applyProtection="1">
      <alignment horizontal="center" vertical="center" wrapText="1"/>
    </xf>
    <xf numFmtId="0" fontId="40" fillId="0" borderId="0" xfId="3" applyFont="1" applyBorder="1" applyAlignment="1" applyProtection="1">
      <alignment horizontal="center" vertical="center" wrapText="1"/>
    </xf>
    <xf numFmtId="0" fontId="0" fillId="0" borderId="173" xfId="0" applyBorder="1" applyAlignment="1">
      <alignment horizontal="center" vertical="center"/>
    </xf>
    <xf numFmtId="0" fontId="40" fillId="0" borderId="173" xfId="3" applyFont="1" applyBorder="1" applyAlignment="1" applyProtection="1">
      <alignment horizontal="center" vertical="center"/>
    </xf>
    <xf numFmtId="0" fontId="0" fillId="0" borderId="181" xfId="0" applyBorder="1" applyAlignment="1">
      <alignment horizontal="center" vertical="center"/>
    </xf>
    <xf numFmtId="0" fontId="0" fillId="0" borderId="177" xfId="0" applyBorder="1" applyAlignment="1">
      <alignment horizontal="center" vertical="center"/>
    </xf>
    <xf numFmtId="0" fontId="0" fillId="0" borderId="185" xfId="0" applyBorder="1" applyAlignment="1">
      <alignment horizontal="center" vertical="center"/>
    </xf>
    <xf numFmtId="0" fontId="40" fillId="6" borderId="0" xfId="3" applyFont="1" applyFill="1" applyBorder="1" applyAlignment="1" applyProtection="1">
      <alignment vertical="center" wrapText="1"/>
    </xf>
    <xf numFmtId="0" fontId="73" fillId="6" borderId="0" xfId="0" applyFont="1" applyFill="1" applyBorder="1" applyAlignment="1">
      <alignment vertical="center" wrapText="1"/>
    </xf>
    <xf numFmtId="0" fontId="40" fillId="6" borderId="41" xfId="3" applyFont="1" applyFill="1" applyBorder="1" applyAlignment="1" applyProtection="1">
      <alignment vertical="center" wrapText="1"/>
      <protection locked="0"/>
    </xf>
    <xf numFmtId="0" fontId="15" fillId="2" borderId="8" xfId="3" applyFont="1" applyFill="1" applyBorder="1" applyAlignment="1" applyProtection="1">
      <alignment horizontal="center" vertical="center"/>
    </xf>
    <xf numFmtId="0" fontId="15" fillId="2" borderId="4" xfId="3" applyFont="1" applyFill="1" applyBorder="1" applyAlignment="1" applyProtection="1">
      <alignment horizontal="center" vertical="center"/>
    </xf>
    <xf numFmtId="0" fontId="17" fillId="6" borderId="148" xfId="3" applyFont="1" applyFill="1" applyBorder="1" applyAlignment="1" applyProtection="1">
      <alignment horizontal="left" vertical="center" wrapText="1" shrinkToFit="1"/>
      <protection hidden="1"/>
    </xf>
    <xf numFmtId="0" fontId="17" fillId="6" borderId="95" xfId="3" applyFont="1" applyFill="1" applyBorder="1" applyAlignment="1" applyProtection="1">
      <alignment horizontal="left" vertical="center" wrapText="1" shrinkToFit="1"/>
      <protection hidden="1"/>
    </xf>
    <xf numFmtId="0" fontId="17" fillId="6" borderId="147" xfId="3" applyFont="1" applyFill="1" applyBorder="1" applyAlignment="1" applyProtection="1">
      <alignment horizontal="left" vertical="center" wrapText="1" shrinkToFit="1"/>
      <protection hidden="1"/>
    </xf>
    <xf numFmtId="0" fontId="15" fillId="2" borderId="25" xfId="3" applyFont="1" applyFill="1" applyBorder="1" applyAlignment="1" applyProtection="1">
      <alignment horizontal="center" vertical="center"/>
    </xf>
    <xf numFmtId="0" fontId="15" fillId="2" borderId="1" xfId="3" applyFont="1" applyFill="1" applyBorder="1" applyAlignment="1" applyProtection="1">
      <alignment horizontal="center" vertical="center"/>
    </xf>
    <xf numFmtId="38" fontId="40" fillId="6" borderId="171" xfId="4" quotePrefix="1" applyFont="1" applyFill="1" applyBorder="1" applyAlignment="1" applyProtection="1">
      <alignment horizontal="right" vertical="center"/>
      <protection hidden="1"/>
    </xf>
    <xf numFmtId="38" fontId="40" fillId="6" borderId="153" xfId="4" applyFont="1" applyFill="1" applyBorder="1" applyAlignment="1" applyProtection="1">
      <alignment horizontal="right" vertical="center"/>
      <protection hidden="1"/>
    </xf>
    <xf numFmtId="38" fontId="40" fillId="6" borderId="152" xfId="4" applyFont="1" applyFill="1" applyBorder="1" applyAlignment="1" applyProtection="1">
      <alignment horizontal="right" vertical="center"/>
      <protection hidden="1"/>
    </xf>
    <xf numFmtId="0" fontId="15" fillId="2" borderId="157" xfId="3" applyFont="1" applyFill="1" applyBorder="1" applyAlignment="1" applyProtection="1">
      <alignment horizontal="center" vertical="center" wrapText="1"/>
    </xf>
    <xf numFmtId="0" fontId="15" fillId="2" borderId="156" xfId="3" applyFont="1" applyFill="1" applyBorder="1" applyAlignment="1" applyProtection="1">
      <alignment horizontal="center" vertical="center" wrapText="1"/>
    </xf>
    <xf numFmtId="38" fontId="40" fillId="6" borderId="158" xfId="4" applyFont="1" applyFill="1" applyBorder="1" applyAlignment="1" applyProtection="1">
      <alignment horizontal="right" vertical="center"/>
      <protection hidden="1"/>
    </xf>
    <xf numFmtId="38" fontId="40" fillId="6" borderId="157" xfId="4" applyFont="1" applyFill="1" applyBorder="1" applyAlignment="1" applyProtection="1">
      <alignment horizontal="right" vertical="center"/>
      <protection hidden="1"/>
    </xf>
    <xf numFmtId="38" fontId="40" fillId="6" borderId="156" xfId="4" applyFont="1" applyFill="1" applyBorder="1" applyAlignment="1" applyProtection="1">
      <alignment horizontal="right" vertical="center"/>
      <protection hidden="1"/>
    </xf>
    <xf numFmtId="38" fontId="40" fillId="6" borderId="154" xfId="4" applyFont="1" applyFill="1" applyBorder="1" applyAlignment="1" applyProtection="1">
      <alignment horizontal="right" vertical="center"/>
      <protection hidden="1"/>
    </xf>
    <xf numFmtId="38" fontId="40" fillId="6" borderId="8" xfId="4" applyFont="1" applyFill="1" applyBorder="1" applyAlignment="1" applyProtection="1">
      <alignment horizontal="right" vertical="center"/>
      <protection hidden="1"/>
    </xf>
    <xf numFmtId="38" fontId="40" fillId="6" borderId="4" xfId="4" applyFont="1" applyFill="1" applyBorder="1" applyAlignment="1" applyProtection="1">
      <alignment horizontal="right" vertical="center"/>
      <protection hidden="1"/>
    </xf>
    <xf numFmtId="0" fontId="15" fillId="2" borderId="153" xfId="3" applyFont="1" applyFill="1" applyBorder="1" applyAlignment="1" applyProtection="1">
      <alignment horizontal="center" vertical="center" shrinkToFit="1"/>
    </xf>
    <xf numFmtId="0" fontId="15" fillId="2" borderId="152" xfId="3" applyFont="1" applyFill="1" applyBorder="1" applyAlignment="1" applyProtection="1">
      <alignment horizontal="center" vertical="center" shrinkToFit="1"/>
    </xf>
    <xf numFmtId="0" fontId="40" fillId="6" borderId="150" xfId="3" applyNumberFormat="1" applyFont="1" applyFill="1" applyBorder="1" applyAlignment="1" applyProtection="1">
      <alignment horizontal="center" vertical="center"/>
      <protection hidden="1"/>
    </xf>
    <xf numFmtId="0" fontId="73" fillId="0" borderId="150" xfId="0" applyNumberFormat="1" applyFont="1" applyBorder="1" applyAlignment="1">
      <alignment horizontal="center" vertical="center"/>
    </xf>
    <xf numFmtId="0" fontId="49" fillId="2" borderId="7" xfId="0" applyFont="1" applyFill="1" applyBorder="1" applyAlignment="1" applyProtection="1">
      <alignment horizontal="center" vertical="center"/>
    </xf>
    <xf numFmtId="0" fontId="63" fillId="0" borderId="24" xfId="0" applyFont="1" applyFill="1" applyBorder="1" applyAlignment="1" applyProtection="1">
      <alignment horizontal="left" vertical="center"/>
      <protection locked="0"/>
    </xf>
    <xf numFmtId="0" fontId="63" fillId="0" borderId="7" xfId="0" applyFont="1" applyFill="1" applyBorder="1" applyAlignment="1" applyProtection="1">
      <alignment horizontal="left" vertical="center"/>
      <protection locked="0"/>
    </xf>
    <xf numFmtId="0" fontId="63" fillId="3" borderId="7" xfId="0" applyFont="1" applyFill="1" applyBorder="1" applyAlignment="1" applyProtection="1">
      <alignment horizontal="center" vertical="center"/>
      <protection locked="0"/>
    </xf>
    <xf numFmtId="0" fontId="63" fillId="3" borderId="97" xfId="0" applyFont="1" applyFill="1" applyBorder="1" applyAlignment="1" applyProtection="1">
      <alignment horizontal="center" vertical="center"/>
      <protection locked="0"/>
    </xf>
    <xf numFmtId="0" fontId="63" fillId="0" borderId="96" xfId="0" applyFont="1" applyFill="1" applyBorder="1" applyAlignment="1" applyProtection="1">
      <alignment horizontal="left" vertical="center" shrinkToFit="1"/>
      <protection locked="0"/>
    </xf>
    <xf numFmtId="0" fontId="63" fillId="0" borderId="7" xfId="0" applyFont="1" applyFill="1" applyBorder="1" applyAlignment="1" applyProtection="1">
      <alignment horizontal="left" vertical="center" shrinkToFit="1"/>
      <protection locked="0"/>
    </xf>
    <xf numFmtId="0" fontId="63" fillId="0" borderId="7" xfId="0" applyFont="1" applyFill="1" applyBorder="1" applyAlignment="1" applyProtection="1">
      <alignment horizontal="center" vertical="center"/>
      <protection locked="0"/>
    </xf>
    <xf numFmtId="0" fontId="63" fillId="0" borderId="97" xfId="0" applyFont="1" applyFill="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49" fillId="5" borderId="25" xfId="0" applyFont="1" applyFill="1" applyBorder="1" applyAlignment="1" applyProtection="1">
      <alignment horizontal="center" vertical="center"/>
    </xf>
    <xf numFmtId="38" fontId="46" fillId="0" borderId="25" xfId="1" applyFont="1" applyBorder="1" applyAlignment="1" applyProtection="1">
      <alignment horizontal="right" vertical="center"/>
      <protection locked="0"/>
    </xf>
    <xf numFmtId="38" fontId="46" fillId="0" borderId="1" xfId="1" applyFont="1" applyBorder="1" applyAlignment="1" applyProtection="1">
      <alignment horizontal="right" vertical="center"/>
      <protection locked="0"/>
    </xf>
    <xf numFmtId="38" fontId="46" fillId="0" borderId="25" xfId="1" applyFont="1" applyFill="1" applyBorder="1" applyAlignment="1" applyProtection="1">
      <alignment horizontal="right" vertical="center"/>
      <protection locked="0"/>
    </xf>
    <xf numFmtId="38" fontId="46" fillId="0" borderId="1" xfId="1" applyFont="1" applyFill="1" applyBorder="1" applyAlignment="1" applyProtection="1">
      <alignment horizontal="right" vertical="center"/>
      <protection locked="0"/>
    </xf>
    <xf numFmtId="38" fontId="49" fillId="5" borderId="25" xfId="1" applyFont="1" applyFill="1" applyBorder="1" applyAlignment="1" applyProtection="1">
      <alignment horizontal="center" vertical="center"/>
    </xf>
    <xf numFmtId="0" fontId="63" fillId="0" borderId="7" xfId="0" applyFont="1" applyFill="1" applyBorder="1" applyAlignment="1" applyProtection="1">
      <alignment horizontal="left" vertical="center" wrapText="1"/>
      <protection locked="0"/>
    </xf>
    <xf numFmtId="0" fontId="49" fillId="5" borderId="7" xfId="0" applyFont="1" applyFill="1" applyBorder="1" applyAlignment="1" applyProtection="1">
      <alignment horizontal="center" vertical="center"/>
    </xf>
    <xf numFmtId="38" fontId="49" fillId="0" borderId="7" xfId="1" applyFont="1" applyBorder="1" applyAlignment="1" applyProtection="1">
      <alignment horizontal="right" vertical="center"/>
    </xf>
    <xf numFmtId="38" fontId="49" fillId="0" borderId="97" xfId="1" applyFont="1" applyBorder="1" applyAlignment="1" applyProtection="1">
      <alignment horizontal="right" vertical="center"/>
    </xf>
    <xf numFmtId="38" fontId="49" fillId="0" borderId="7" xfId="1" applyFont="1" applyBorder="1" applyAlignment="1" applyProtection="1">
      <alignment horizontal="center" vertical="center"/>
    </xf>
    <xf numFmtId="38" fontId="49" fillId="0" borderId="97" xfId="1" applyFont="1" applyBorder="1" applyAlignment="1" applyProtection="1">
      <alignment horizontal="center" vertical="center"/>
    </xf>
    <xf numFmtId="38" fontId="49" fillId="5" borderId="7" xfId="1" applyFont="1" applyFill="1" applyBorder="1" applyAlignment="1" applyProtection="1">
      <alignment horizontal="center" vertical="center"/>
    </xf>
    <xf numFmtId="0" fontId="49" fillId="2" borderId="7" xfId="0" applyFont="1" applyFill="1" applyBorder="1" applyAlignment="1" applyProtection="1">
      <alignment horizontal="center" vertical="center" textRotation="255" wrapText="1"/>
    </xf>
    <xf numFmtId="0" fontId="49" fillId="5" borderId="40" xfId="0" applyFont="1" applyFill="1" applyBorder="1" applyAlignment="1" applyProtection="1">
      <alignment horizontal="center" vertical="center"/>
    </xf>
    <xf numFmtId="38" fontId="46" fillId="0" borderId="40" xfId="1" applyFont="1" applyBorder="1" applyAlignment="1" applyProtection="1">
      <alignment horizontal="right" vertical="center"/>
      <protection locked="0"/>
    </xf>
    <xf numFmtId="38" fontId="46" fillId="0" borderId="142" xfId="1" applyFont="1" applyBorder="1" applyAlignment="1" applyProtection="1">
      <alignment horizontal="right" vertical="center"/>
      <protection locked="0"/>
    </xf>
    <xf numFmtId="38" fontId="49" fillId="5" borderId="40" xfId="1" applyFont="1" applyFill="1" applyBorder="1" applyAlignment="1" applyProtection="1">
      <alignment horizontal="center" vertical="center"/>
    </xf>
    <xf numFmtId="0" fontId="49" fillId="0" borderId="0" xfId="0" applyFont="1" applyBorder="1" applyAlignment="1" applyProtection="1">
      <alignment horizontal="left" vertical="center" wrapText="1"/>
    </xf>
    <xf numFmtId="0" fontId="0" fillId="0" borderId="5" xfId="0" applyBorder="1" applyAlignment="1">
      <alignment horizontal="left" vertical="center" wrapText="1"/>
    </xf>
    <xf numFmtId="0" fontId="63" fillId="3" borderId="7" xfId="0" applyFont="1" applyFill="1" applyBorder="1" applyAlignment="1" applyProtection="1">
      <alignment horizontal="left" vertical="center" wrapText="1"/>
      <protection locked="0"/>
    </xf>
    <xf numFmtId="0" fontId="46" fillId="3" borderId="1" xfId="0" applyFont="1" applyFill="1" applyBorder="1" applyAlignment="1" applyProtection="1">
      <alignment horizontal="center" vertical="center" wrapText="1"/>
      <protection locked="0"/>
    </xf>
    <xf numFmtId="0" fontId="46" fillId="3" borderId="2" xfId="0" applyFont="1" applyFill="1" applyBorder="1" applyAlignment="1" applyProtection="1">
      <alignment horizontal="center" vertical="center" wrapText="1"/>
      <protection locked="0"/>
    </xf>
    <xf numFmtId="0" fontId="46" fillId="3" borderId="3" xfId="0" applyFont="1" applyFill="1" applyBorder="1" applyAlignment="1" applyProtection="1">
      <alignment horizontal="center" vertical="center" wrapText="1"/>
      <protection locked="0"/>
    </xf>
    <xf numFmtId="0" fontId="99" fillId="3" borderId="33" xfId="0" applyFont="1" applyFill="1" applyBorder="1" applyAlignment="1" applyProtection="1">
      <alignment horizontal="center" vertical="center" wrapText="1"/>
      <protection locked="0"/>
    </xf>
    <xf numFmtId="0" fontId="99" fillId="3" borderId="141" xfId="0" applyFont="1" applyFill="1" applyBorder="1" applyAlignment="1" applyProtection="1">
      <alignment horizontal="center" vertical="center" wrapText="1"/>
      <protection locked="0"/>
    </xf>
    <xf numFmtId="0" fontId="49" fillId="2" borderId="7" xfId="0" applyFont="1" applyFill="1" applyBorder="1" applyAlignment="1" applyProtection="1">
      <alignment horizontal="center" vertical="center" wrapText="1"/>
    </xf>
    <xf numFmtId="0" fontId="63" fillId="0" borderId="25" xfId="0" applyFont="1" applyBorder="1" applyAlignment="1" applyProtection="1">
      <alignment horizontal="left" vertical="center" wrapText="1"/>
      <protection locked="0"/>
    </xf>
    <xf numFmtId="38" fontId="63" fillId="0" borderId="25" xfId="1" applyFont="1" applyBorder="1" applyAlignment="1" applyProtection="1">
      <alignment horizontal="right" vertical="center"/>
      <protection locked="0"/>
    </xf>
    <xf numFmtId="38" fontId="63" fillId="0" borderId="1" xfId="1" applyFont="1" applyBorder="1" applyAlignment="1" applyProtection="1">
      <alignment horizontal="right" vertical="center"/>
      <protection locked="0"/>
    </xf>
    <xf numFmtId="0" fontId="63" fillId="0" borderId="92" xfId="0" applyFont="1" applyBorder="1" applyAlignment="1" applyProtection="1">
      <alignment horizontal="left" vertical="center" wrapText="1"/>
      <protection locked="0"/>
    </xf>
    <xf numFmtId="38" fontId="63" fillId="0" borderId="92" xfId="1" applyFont="1" applyBorder="1" applyAlignment="1" applyProtection="1">
      <alignment horizontal="right" vertical="center"/>
      <protection locked="0"/>
    </xf>
    <xf numFmtId="38" fontId="63" fillId="0" borderId="35" xfId="1" applyFont="1" applyBorder="1" applyAlignment="1" applyProtection="1">
      <alignment horizontal="right" vertical="center"/>
      <protection locked="0"/>
    </xf>
    <xf numFmtId="0" fontId="63" fillId="0" borderId="40" xfId="0" applyFont="1" applyBorder="1" applyAlignment="1" applyProtection="1">
      <alignment horizontal="left" vertical="center" wrapText="1"/>
      <protection locked="0"/>
    </xf>
    <xf numFmtId="38" fontId="63" fillId="0" borderId="40" xfId="1" applyFont="1" applyBorder="1" applyAlignment="1" applyProtection="1">
      <alignment horizontal="right" vertical="center"/>
      <protection locked="0"/>
    </xf>
    <xf numFmtId="38" fontId="63" fillId="0" borderId="142" xfId="1" applyFont="1" applyBorder="1" applyAlignment="1" applyProtection="1">
      <alignment horizontal="right" vertical="center"/>
      <protection locked="0"/>
    </xf>
    <xf numFmtId="38" fontId="46" fillId="0" borderId="7" xfId="1" applyFont="1" applyBorder="1" applyAlignment="1" applyProtection="1">
      <alignment horizontal="right" vertical="center"/>
      <protection locked="0"/>
    </xf>
    <xf numFmtId="38" fontId="46" fillId="0" borderId="97" xfId="1" applyFont="1" applyBorder="1" applyAlignment="1" applyProtection="1">
      <alignment horizontal="right" vertical="center"/>
      <protection locked="0"/>
    </xf>
    <xf numFmtId="0" fontId="49" fillId="0" borderId="24" xfId="0" applyFont="1" applyBorder="1" applyAlignment="1" applyProtection="1">
      <alignment horizontal="left" vertical="center"/>
    </xf>
    <xf numFmtId="0" fontId="49" fillId="0" borderId="7" xfId="0" applyFont="1" applyBorder="1" applyAlignment="1" applyProtection="1">
      <alignment horizontal="left" vertical="center"/>
    </xf>
    <xf numFmtId="0" fontId="49" fillId="0" borderId="97" xfId="0" applyFont="1" applyBorder="1" applyAlignment="1" applyProtection="1">
      <alignment horizontal="left" vertical="center"/>
    </xf>
    <xf numFmtId="0" fontId="51" fillId="0" borderId="7" xfId="5" applyFont="1" applyBorder="1" applyAlignment="1" applyProtection="1">
      <alignment horizontal="center" vertical="center"/>
    </xf>
    <xf numFmtId="0" fontId="49" fillId="0" borderId="7" xfId="0" applyFont="1" applyBorder="1" applyAlignment="1" applyProtection="1">
      <alignment horizontal="center" vertical="center"/>
    </xf>
    <xf numFmtId="0" fontId="49" fillId="0" borderId="97" xfId="0" applyFont="1" applyBorder="1" applyAlignment="1" applyProtection="1">
      <alignment horizontal="center" vertical="center"/>
    </xf>
    <xf numFmtId="58" fontId="46" fillId="0" borderId="24" xfId="0" applyNumberFormat="1" applyFont="1" applyBorder="1" applyAlignment="1" applyProtection="1">
      <alignment horizontal="center" vertical="center"/>
      <protection locked="0"/>
    </xf>
    <xf numFmtId="0" fontId="46" fillId="0" borderId="7" xfId="0" applyNumberFormat="1" applyFont="1" applyBorder="1" applyAlignment="1" applyProtection="1">
      <alignment horizontal="center" vertical="center"/>
      <protection locked="0"/>
    </xf>
    <xf numFmtId="0" fontId="46" fillId="0" borderId="140" xfId="0" applyFont="1" applyFill="1" applyBorder="1" applyAlignment="1" applyProtection="1">
      <alignment horizontal="center" vertical="center"/>
      <protection locked="0"/>
    </xf>
    <xf numFmtId="0" fontId="49" fillId="2" borderId="40" xfId="0" applyFont="1" applyFill="1" applyBorder="1" applyAlignment="1" applyProtection="1">
      <alignment horizontal="center" vertical="center"/>
    </xf>
    <xf numFmtId="0" fontId="46" fillId="0" borderId="40" xfId="5" applyFont="1" applyBorder="1" applyAlignment="1" applyProtection="1">
      <alignment horizontal="left" vertical="center"/>
      <protection locked="0"/>
    </xf>
    <xf numFmtId="0" fontId="46" fillId="0" borderId="40" xfId="0" applyFont="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49" fillId="2" borderId="25" xfId="0" applyFont="1" applyFill="1" applyBorder="1" applyAlignment="1" applyProtection="1">
      <alignment horizontal="center" vertical="center" wrapText="1"/>
    </xf>
    <xf numFmtId="0" fontId="46" fillId="0" borderId="29" xfId="0" applyFont="1" applyBorder="1" applyAlignment="1" applyProtection="1">
      <alignment horizontal="left" vertical="center" wrapText="1"/>
      <protection locked="0"/>
    </xf>
    <xf numFmtId="0" fontId="46" fillId="0" borderId="94" xfId="0" applyFont="1" applyBorder="1" applyAlignment="1" applyProtection="1">
      <alignment horizontal="left" vertical="center" wrapText="1"/>
      <protection locked="0"/>
    </xf>
    <xf numFmtId="0" fontId="46" fillId="0" borderId="80" xfId="0"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6" fillId="0" borderId="25" xfId="0" applyFont="1" applyBorder="1" applyAlignment="1" applyProtection="1">
      <alignment horizontal="left" vertical="center" wrapText="1"/>
      <protection locked="0"/>
    </xf>
    <xf numFmtId="0" fontId="49" fillId="2" borderId="40" xfId="0" applyFont="1" applyFill="1" applyBorder="1" applyAlignment="1" applyProtection="1">
      <alignment horizontal="center" vertical="center" wrapText="1"/>
    </xf>
    <xf numFmtId="178" fontId="52" fillId="0" borderId="40" xfId="0" applyNumberFormat="1" applyFont="1" applyBorder="1" applyAlignment="1" applyProtection="1">
      <alignment horizontal="right" vertical="center" shrinkToFit="1"/>
    </xf>
    <xf numFmtId="178" fontId="52" fillId="0" borderId="142" xfId="0" applyNumberFormat="1" applyFont="1" applyBorder="1" applyAlignment="1" applyProtection="1">
      <alignment horizontal="right" vertical="center" shrinkToFit="1"/>
    </xf>
    <xf numFmtId="38" fontId="46" fillId="0" borderId="141" xfId="1" applyFont="1" applyBorder="1" applyAlignment="1" applyProtection="1">
      <alignment horizontal="right" vertical="center"/>
      <protection locked="0"/>
    </xf>
    <xf numFmtId="0" fontId="49" fillId="2" borderId="25" xfId="0" applyFont="1" applyFill="1" applyBorder="1" applyAlignment="1" applyProtection="1">
      <alignment horizontal="center" vertical="center"/>
    </xf>
    <xf numFmtId="0" fontId="46" fillId="0" borderId="25" xfId="0" applyFont="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0" fontId="49" fillId="2" borderId="140" xfId="0" applyFont="1" applyFill="1" applyBorder="1" applyAlignment="1" applyProtection="1">
      <alignment horizontal="center" vertical="center"/>
    </xf>
    <xf numFmtId="0" fontId="46" fillId="0" borderId="140" xfId="0" applyFont="1" applyBorder="1" applyAlignment="1" applyProtection="1">
      <alignment horizontal="center" vertical="center" wrapText="1"/>
      <protection locked="0"/>
    </xf>
    <xf numFmtId="0" fontId="46" fillId="3" borderId="40" xfId="0" applyFont="1" applyFill="1" applyBorder="1" applyAlignment="1" applyProtection="1">
      <alignment horizontal="center" vertical="center" wrapText="1"/>
      <protection locked="0"/>
    </xf>
    <xf numFmtId="0" fontId="49" fillId="2" borderId="97" xfId="0" applyFont="1" applyFill="1" applyBorder="1" applyAlignment="1" applyProtection="1">
      <alignment horizontal="center" vertical="center"/>
    </xf>
    <xf numFmtId="0" fontId="0" fillId="0" borderId="23" xfId="0" applyBorder="1" applyAlignment="1">
      <alignment horizontal="center" vertical="center"/>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46" fillId="0" borderId="40" xfId="0" applyFont="1" applyFill="1" applyBorder="1" applyAlignment="1" applyProtection="1">
      <alignment horizontal="center" vertical="center"/>
      <protection locked="0"/>
    </xf>
    <xf numFmtId="49" fontId="46" fillId="0" borderId="40" xfId="0" applyNumberFormat="1" applyFont="1" applyBorder="1" applyAlignment="1" applyProtection="1">
      <alignment horizontal="center" vertical="center"/>
      <protection locked="0"/>
    </xf>
    <xf numFmtId="0" fontId="46" fillId="0" borderId="7" xfId="5" applyFont="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9" fillId="0" borderId="29" xfId="0" applyFont="1" applyBorder="1" applyAlignment="1" applyProtection="1">
      <alignment horizontal="left" vertical="center" wrapText="1"/>
      <protection locked="0"/>
    </xf>
    <xf numFmtId="0" fontId="49" fillId="0" borderId="94" xfId="0" applyFont="1" applyBorder="1" applyAlignment="1" applyProtection="1">
      <alignment horizontal="left" vertical="center" wrapText="1"/>
      <protection locked="0"/>
    </xf>
    <xf numFmtId="0" fontId="49" fillId="0" borderId="80"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49" fontId="49" fillId="0" borderId="40" xfId="0" applyNumberFormat="1" applyFont="1" applyBorder="1" applyAlignment="1" applyProtection="1">
      <alignment horizontal="center" vertical="center"/>
      <protection locked="0"/>
    </xf>
    <xf numFmtId="0" fontId="75" fillId="2" borderId="7" xfId="0" applyFont="1" applyFill="1" applyBorder="1" applyAlignment="1" applyProtection="1">
      <alignment horizontal="left" vertical="center" wrapText="1"/>
    </xf>
    <xf numFmtId="0" fontId="46" fillId="0" borderId="7"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protection locked="0"/>
    </xf>
    <xf numFmtId="0" fontId="56" fillId="0" borderId="5" xfId="0" applyFont="1" applyBorder="1" applyAlignment="1" applyProtection="1">
      <alignment horizontal="left" vertical="center" wrapText="1"/>
    </xf>
    <xf numFmtId="0" fontId="0" fillId="0" borderId="5" xfId="0" applyBorder="1" applyAlignment="1">
      <alignment vertical="center" wrapText="1"/>
    </xf>
    <xf numFmtId="0" fontId="56" fillId="0" borderId="0" xfId="0" applyFont="1" applyAlignment="1" applyProtection="1">
      <alignment horizontal="left" vertical="center" wrapText="1"/>
    </xf>
    <xf numFmtId="0" fontId="73" fillId="0" borderId="0" xfId="0" applyFont="1" applyAlignment="1" applyProtection="1">
      <alignment horizontal="left" vertical="center" wrapText="1"/>
    </xf>
    <xf numFmtId="0" fontId="0" fillId="0" borderId="0" xfId="0" applyAlignment="1">
      <alignment vertical="center" wrapText="1"/>
    </xf>
    <xf numFmtId="0" fontId="28" fillId="2" borderId="22" xfId="0" applyFont="1" applyFill="1" applyBorder="1" applyAlignment="1" applyProtection="1">
      <alignment horizontal="center" vertical="center"/>
    </xf>
    <xf numFmtId="0" fontId="28" fillId="2" borderId="23"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8" fillId="2" borderId="97" xfId="0" applyFont="1" applyFill="1" applyBorder="1" applyAlignment="1" applyProtection="1">
      <alignment horizontal="center" vertical="center"/>
    </xf>
    <xf numFmtId="0" fontId="0" fillId="0" borderId="24" xfId="0" applyBorder="1" applyAlignment="1">
      <alignment vertical="center"/>
    </xf>
    <xf numFmtId="0" fontId="2" fillId="0" borderId="1"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 fillId="0" borderId="97" xfId="0" applyFont="1"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24" xfId="0" applyBorder="1" applyAlignment="1">
      <alignment horizontal="center" vertical="center"/>
    </xf>
    <xf numFmtId="0" fontId="2" fillId="0" borderId="97"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8" fillId="2" borderId="1" xfId="0" applyFont="1" applyFill="1" applyBorder="1" applyAlignment="1" applyProtection="1">
      <alignment horizontal="center" vertical="center"/>
    </xf>
    <xf numFmtId="0" fontId="44" fillId="0" borderId="0" xfId="0" applyFont="1" applyAlignment="1" applyProtection="1">
      <alignment vertical="center"/>
    </xf>
    <xf numFmtId="0" fontId="44" fillId="0" borderId="2" xfId="0" applyFont="1" applyBorder="1" applyAlignment="1" applyProtection="1">
      <alignment vertical="center"/>
    </xf>
    <xf numFmtId="0" fontId="56" fillId="0" borderId="0" xfId="0" applyFont="1" applyFill="1" applyAlignment="1" applyProtection="1">
      <alignment vertical="center" wrapText="1"/>
    </xf>
    <xf numFmtId="0" fontId="28" fillId="3" borderId="12" xfId="0" applyFont="1" applyFill="1" applyBorder="1" applyAlignment="1" applyProtection="1">
      <alignment horizontal="center" vertical="center"/>
    </xf>
    <xf numFmtId="0" fontId="28" fillId="2" borderId="19"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28" fillId="2"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8" fillId="2" borderId="97" xfId="0" applyFont="1" applyFill="1" applyBorder="1" applyAlignment="1" applyProtection="1">
      <alignment horizontal="center" vertical="center" shrinkToFit="1"/>
    </xf>
    <xf numFmtId="0" fontId="0" fillId="0" borderId="24" xfId="0" applyBorder="1" applyAlignment="1">
      <alignment horizontal="center" vertical="center" shrinkToFit="1"/>
    </xf>
    <xf numFmtId="181" fontId="2" fillId="0" borderId="97" xfId="1" applyNumberFormat="1" applyFont="1" applyFill="1" applyBorder="1" applyAlignment="1" applyProtection="1">
      <alignment vertical="center" wrapText="1"/>
      <protection locked="0"/>
    </xf>
    <xf numFmtId="0" fontId="28" fillId="0" borderId="2" xfId="0" applyFont="1" applyBorder="1" applyAlignment="1" applyProtection="1">
      <alignment vertical="center" wrapText="1"/>
    </xf>
    <xf numFmtId="0" fontId="28" fillId="0" borderId="2" xfId="0" applyFont="1" applyBorder="1" applyAlignment="1" applyProtection="1">
      <alignment vertical="center"/>
    </xf>
    <xf numFmtId="0" fontId="28" fillId="0" borderId="0" xfId="0" applyFont="1" applyAlignment="1" applyProtection="1">
      <alignment vertical="center"/>
    </xf>
    <xf numFmtId="0" fontId="52" fillId="0" borderId="0" xfId="0" applyFont="1" applyBorder="1" applyAlignment="1" applyProtection="1">
      <alignment vertical="center" wrapText="1"/>
    </xf>
    <xf numFmtId="0" fontId="38" fillId="2" borderId="1" xfId="11" applyFont="1" applyFill="1" applyBorder="1" applyAlignment="1" applyProtection="1">
      <alignment horizontal="left" vertical="center" wrapText="1"/>
    </xf>
    <xf numFmtId="0" fontId="38" fillId="2" borderId="2" xfId="11" applyFont="1" applyFill="1" applyBorder="1" applyAlignment="1" applyProtection="1">
      <alignment horizontal="left" vertical="center" wrapText="1"/>
    </xf>
    <xf numFmtId="0" fontId="38" fillId="2" borderId="66" xfId="11" applyFont="1" applyFill="1" applyBorder="1" applyAlignment="1" applyProtection="1">
      <alignment horizontal="left" vertical="center" wrapText="1"/>
    </xf>
    <xf numFmtId="0" fontId="73" fillId="0" borderId="67" xfId="11" applyFont="1" applyBorder="1" applyAlignment="1" applyProtection="1">
      <alignment horizontal="center" vertical="center" wrapText="1"/>
      <protection locked="0"/>
    </xf>
    <xf numFmtId="0" fontId="73" fillId="0" borderId="2" xfId="11" applyFont="1" applyBorder="1" applyAlignment="1" applyProtection="1">
      <alignment horizontal="center" vertical="center" wrapText="1"/>
      <protection locked="0"/>
    </xf>
    <xf numFmtId="0" fontId="73" fillId="0" borderId="3" xfId="11" applyFont="1" applyBorder="1" applyAlignment="1" applyProtection="1">
      <alignment horizontal="center" vertical="center" wrapText="1"/>
      <protection locked="0"/>
    </xf>
    <xf numFmtId="0" fontId="73" fillId="0" borderId="44" xfId="11" applyFont="1" applyBorder="1" applyAlignment="1" applyProtection="1">
      <alignment horizontal="center" vertical="center" wrapText="1"/>
      <protection locked="0"/>
    </xf>
    <xf numFmtId="0" fontId="73" fillId="0" borderId="0" xfId="11" applyFont="1" applyBorder="1" applyAlignment="1" applyProtection="1">
      <alignment horizontal="center" vertical="center" wrapText="1"/>
      <protection locked="0"/>
    </xf>
    <xf numFmtId="0" fontId="73" fillId="0" borderId="10" xfId="11" applyFont="1" applyBorder="1" applyAlignment="1" applyProtection="1">
      <alignment horizontal="center" vertical="center" wrapText="1"/>
      <protection locked="0"/>
    </xf>
    <xf numFmtId="0" fontId="52" fillId="2" borderId="35" xfId="3" applyFont="1" applyFill="1" applyBorder="1" applyAlignment="1">
      <alignment horizontal="center" vertical="center" wrapText="1"/>
    </xf>
    <xf numFmtId="0" fontId="52" fillId="2" borderId="41" xfId="3" applyFont="1" applyFill="1" applyBorder="1" applyAlignment="1">
      <alignment horizontal="center" vertical="center" wrapText="1"/>
    </xf>
    <xf numFmtId="0" fontId="52" fillId="2" borderId="82" xfId="3" applyFont="1" applyFill="1" applyBorder="1" applyAlignment="1">
      <alignment horizontal="center" vertical="center" wrapText="1"/>
    </xf>
    <xf numFmtId="0" fontId="52" fillId="0" borderId="83" xfId="3" applyFont="1" applyFill="1" applyBorder="1" applyAlignment="1" applyProtection="1">
      <alignment horizontal="left" vertical="top" wrapText="1"/>
      <protection locked="0"/>
    </xf>
    <xf numFmtId="0" fontId="52" fillId="0" borderId="41" xfId="3" applyFont="1" applyFill="1" applyBorder="1" applyAlignment="1" applyProtection="1">
      <alignment horizontal="left" vertical="top" wrapText="1"/>
      <protection locked="0"/>
    </xf>
    <xf numFmtId="0" fontId="52" fillId="0" borderId="36" xfId="3" applyFont="1" applyFill="1" applyBorder="1" applyAlignment="1" applyProtection="1">
      <alignment horizontal="left" vertical="top" wrapText="1"/>
      <protection locked="0"/>
    </xf>
    <xf numFmtId="0" fontId="52" fillId="0" borderId="77" xfId="3" applyFont="1" applyFill="1" applyBorder="1" applyAlignment="1" applyProtection="1">
      <alignment horizontal="left" vertical="top" wrapText="1"/>
      <protection locked="0"/>
    </xf>
    <xf numFmtId="0" fontId="52" fillId="0" borderId="5" xfId="3" applyFont="1" applyFill="1" applyBorder="1" applyAlignment="1" applyProtection="1">
      <alignment horizontal="left" vertical="top" wrapText="1"/>
      <protection locked="0"/>
    </xf>
    <xf numFmtId="0" fontId="52" fillId="0" borderId="6" xfId="3" applyFont="1" applyFill="1" applyBorder="1" applyAlignment="1" applyProtection="1">
      <alignment horizontal="left" vertical="top" wrapText="1"/>
      <protection locked="0"/>
    </xf>
    <xf numFmtId="0" fontId="64" fillId="2" borderId="4" xfId="3" applyFont="1" applyFill="1" applyBorder="1" applyAlignment="1" applyProtection="1">
      <alignment horizontal="right" vertical="center" wrapText="1"/>
      <protection hidden="1"/>
    </xf>
    <xf numFmtId="0" fontId="64" fillId="2" borderId="5" xfId="3" applyFont="1" applyFill="1" applyBorder="1" applyAlignment="1" applyProtection="1">
      <alignment horizontal="right" vertical="center" wrapText="1"/>
      <protection hidden="1"/>
    </xf>
    <xf numFmtId="0" fontId="64" fillId="2" borderId="48" xfId="3" applyFont="1" applyFill="1" applyBorder="1" applyAlignment="1" applyProtection="1">
      <alignment horizontal="right" vertical="center" wrapText="1"/>
      <protection hidden="1"/>
    </xf>
    <xf numFmtId="0" fontId="2" fillId="2" borderId="9" xfId="11" applyFont="1" applyFill="1" applyBorder="1" applyAlignment="1" applyProtection="1">
      <alignment horizontal="center" vertical="center" wrapText="1"/>
    </xf>
    <xf numFmtId="0" fontId="2" fillId="2" borderId="0" xfId="11" applyFont="1" applyFill="1" applyBorder="1" applyAlignment="1" applyProtection="1">
      <alignment horizontal="center" vertical="center" wrapText="1"/>
    </xf>
    <xf numFmtId="0" fontId="2" fillId="2" borderId="45" xfId="11" applyFont="1" applyFill="1" applyBorder="1" applyAlignment="1" applyProtection="1">
      <alignment horizontal="center" vertical="center" wrapText="1"/>
    </xf>
    <xf numFmtId="0" fontId="64" fillId="2" borderId="4" xfId="11" applyFont="1" applyFill="1" applyBorder="1" applyAlignment="1" applyProtection="1">
      <alignment horizontal="right" vertical="center" wrapText="1"/>
      <protection hidden="1"/>
    </xf>
    <xf numFmtId="0" fontId="64" fillId="2" borderId="5" xfId="11" applyFont="1" applyFill="1" applyBorder="1" applyAlignment="1" applyProtection="1">
      <alignment horizontal="right" vertical="center" wrapText="1"/>
      <protection hidden="1"/>
    </xf>
    <xf numFmtId="0" fontId="64" fillId="2" borderId="48" xfId="11" applyFont="1" applyFill="1" applyBorder="1" applyAlignment="1" applyProtection="1">
      <alignment horizontal="right" vertical="center" wrapText="1"/>
      <protection hidden="1"/>
    </xf>
    <xf numFmtId="0" fontId="73" fillId="2" borderId="35" xfId="3" applyFont="1" applyFill="1" applyBorder="1" applyAlignment="1">
      <alignment horizontal="center" vertical="center" wrapText="1"/>
    </xf>
    <xf numFmtId="0" fontId="73" fillId="2" borderId="41" xfId="3" applyFont="1" applyFill="1" applyBorder="1" applyAlignment="1">
      <alignment horizontal="center" vertical="center" wrapText="1"/>
    </xf>
    <xf numFmtId="0" fontId="73" fillId="2" borderId="82" xfId="3" applyFont="1" applyFill="1" applyBorder="1" applyAlignment="1">
      <alignment horizontal="center" vertical="center" wrapText="1"/>
    </xf>
    <xf numFmtId="0" fontId="74" fillId="2" borderId="27" xfId="3" applyFont="1" applyFill="1" applyBorder="1" applyAlignment="1">
      <alignment horizontal="left" vertical="center" wrapText="1"/>
    </xf>
    <xf numFmtId="0" fontId="74" fillId="2" borderId="28" xfId="3" applyFont="1" applyFill="1" applyBorder="1" applyAlignment="1">
      <alignment horizontal="left" vertical="center" wrapText="1"/>
    </xf>
    <xf numFmtId="0" fontId="74" fillId="2" borderId="29" xfId="3" applyFont="1" applyFill="1" applyBorder="1" applyAlignment="1">
      <alignment horizontal="left" vertical="center" wrapText="1"/>
    </xf>
    <xf numFmtId="0" fontId="75" fillId="3" borderId="87" xfId="3" applyFont="1" applyFill="1" applyBorder="1" applyAlignment="1" applyProtection="1">
      <alignment horizontal="center" vertical="center" wrapText="1"/>
      <protection locked="0"/>
    </xf>
    <xf numFmtId="0" fontId="63" fillId="3" borderId="38" xfId="0" applyFont="1" applyFill="1" applyBorder="1" applyAlignment="1" applyProtection="1">
      <alignment horizontal="center" vertical="center" wrapText="1"/>
      <protection locked="0"/>
    </xf>
    <xf numFmtId="0" fontId="63" fillId="3" borderId="39" xfId="0" applyFont="1" applyFill="1" applyBorder="1" applyAlignment="1" applyProtection="1">
      <alignment horizontal="center" vertical="center" wrapText="1"/>
      <protection locked="0"/>
    </xf>
    <xf numFmtId="0" fontId="2" fillId="2" borderId="37" xfId="11" applyFont="1" applyFill="1" applyBorder="1" applyAlignment="1" applyProtection="1">
      <alignment horizontal="center" vertical="center" wrapText="1"/>
    </xf>
    <xf numFmtId="0" fontId="2" fillId="2" borderId="38" xfId="11" applyFont="1" applyFill="1" applyBorder="1" applyAlignment="1" applyProtection="1">
      <alignment horizontal="center" vertical="center" wrapText="1"/>
    </xf>
    <xf numFmtId="0" fontId="2" fillId="2" borderId="86" xfId="11" applyFont="1" applyFill="1" applyBorder="1" applyAlignment="1" applyProtection="1">
      <alignment horizontal="center" vertical="center" wrapText="1"/>
    </xf>
    <xf numFmtId="0" fontId="2" fillId="0" borderId="166" xfId="11" applyFont="1" applyBorder="1" applyAlignment="1" applyProtection="1">
      <alignment horizontal="center" vertical="center" wrapText="1"/>
      <protection locked="0"/>
    </xf>
    <xf numFmtId="0" fontId="2" fillId="0" borderId="167" xfId="11" applyFont="1" applyBorder="1" applyAlignment="1" applyProtection="1">
      <alignment horizontal="center" vertical="center" wrapText="1"/>
      <protection locked="0"/>
    </xf>
    <xf numFmtId="0" fontId="2" fillId="0" borderId="168" xfId="11" applyFont="1" applyBorder="1" applyAlignment="1" applyProtection="1">
      <alignment horizontal="center" vertical="center" wrapText="1"/>
      <protection locked="0"/>
    </xf>
    <xf numFmtId="0" fontId="2" fillId="0" borderId="87" xfId="11" applyFont="1" applyBorder="1" applyAlignment="1" applyProtection="1">
      <alignment horizontal="center" vertical="center" wrapText="1"/>
      <protection locked="0"/>
    </xf>
    <xf numFmtId="0" fontId="2" fillId="0" borderId="38" xfId="11" applyFont="1" applyBorder="1" applyAlignment="1" applyProtection="1">
      <alignment horizontal="center" vertical="center" wrapText="1"/>
      <protection locked="0"/>
    </xf>
    <xf numFmtId="0" fontId="38" fillId="2" borderId="3" xfId="11" applyFont="1" applyFill="1" applyBorder="1" applyAlignment="1" applyProtection="1">
      <alignment horizontal="left" vertical="center" wrapText="1"/>
    </xf>
    <xf numFmtId="0" fontId="38" fillId="2" borderId="69" xfId="11" applyFont="1" applyFill="1" applyBorder="1" applyAlignment="1" applyProtection="1">
      <alignment horizontal="left" vertical="center" wrapText="1"/>
    </xf>
    <xf numFmtId="0" fontId="38" fillId="2" borderId="43" xfId="11" applyFont="1" applyFill="1" applyBorder="1" applyAlignment="1" applyProtection="1">
      <alignment horizontal="left" vertical="center" wrapText="1"/>
    </xf>
    <xf numFmtId="0" fontId="38" fillId="2" borderId="55" xfId="11" applyFont="1" applyFill="1" applyBorder="1" applyAlignment="1" applyProtection="1">
      <alignment horizontal="left" vertical="center" wrapText="1"/>
    </xf>
    <xf numFmtId="0" fontId="2" fillId="2" borderId="54" xfId="11" applyFont="1" applyFill="1" applyBorder="1" applyAlignment="1" applyProtection="1">
      <alignment horizontal="center" vertical="center" wrapText="1"/>
    </xf>
    <xf numFmtId="0" fontId="2" fillId="2" borderId="50" xfId="11" applyFont="1" applyFill="1" applyBorder="1" applyAlignment="1" applyProtection="1">
      <alignment horizontal="center" vertical="center" wrapText="1"/>
    </xf>
    <xf numFmtId="0" fontId="2" fillId="2" borderId="51" xfId="11" applyFont="1" applyFill="1" applyBorder="1" applyAlignment="1" applyProtection="1">
      <alignment horizontal="center" vertical="center" wrapText="1"/>
    </xf>
    <xf numFmtId="0" fontId="2" fillId="0" borderId="44" xfId="11" applyFont="1" applyBorder="1" applyAlignment="1" applyProtection="1">
      <alignment horizontal="center" vertical="center" wrapText="1"/>
      <protection locked="0"/>
    </xf>
    <xf numFmtId="0" fontId="2" fillId="0" borderId="0" xfId="11" applyFont="1" applyBorder="1" applyAlignment="1" applyProtection="1">
      <alignment horizontal="center" vertical="center" wrapText="1"/>
      <protection locked="0"/>
    </xf>
    <xf numFmtId="0" fontId="2" fillId="0" borderId="10" xfId="11" applyFont="1" applyBorder="1" applyAlignment="1" applyProtection="1">
      <alignment horizontal="center" vertical="center" wrapText="1"/>
      <protection locked="0"/>
    </xf>
    <xf numFmtId="0" fontId="2" fillId="0" borderId="52" xfId="11" applyFont="1" applyBorder="1" applyAlignment="1" applyProtection="1">
      <alignment horizontal="left" vertical="top" wrapText="1"/>
      <protection locked="0"/>
    </xf>
    <xf numFmtId="0" fontId="2" fillId="0" borderId="50" xfId="11" applyFont="1" applyBorder="1" applyAlignment="1" applyProtection="1">
      <alignment horizontal="left" vertical="top" wrapText="1"/>
      <protection locked="0"/>
    </xf>
    <xf numFmtId="0" fontId="2" fillId="0" borderId="53" xfId="11" applyFont="1" applyBorder="1" applyAlignment="1" applyProtection="1">
      <alignment horizontal="left" vertical="top" wrapText="1"/>
      <protection locked="0"/>
    </xf>
    <xf numFmtId="0" fontId="2" fillId="0" borderId="44" xfId="11" applyFont="1" applyBorder="1" applyAlignment="1" applyProtection="1">
      <alignment horizontal="left" vertical="top" wrapText="1"/>
      <protection locked="0"/>
    </xf>
    <xf numFmtId="0" fontId="2" fillId="0" borderId="0" xfId="11" applyFont="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46" xfId="11" applyFont="1" applyBorder="1" applyAlignment="1" applyProtection="1">
      <alignment horizontal="left" vertical="top" wrapText="1"/>
      <protection locked="0"/>
    </xf>
    <xf numFmtId="0" fontId="2" fillId="0" borderId="47" xfId="11" applyFont="1" applyBorder="1" applyAlignment="1" applyProtection="1">
      <alignment horizontal="left" vertical="top" wrapText="1"/>
      <protection locked="0"/>
    </xf>
    <xf numFmtId="0" fontId="2" fillId="0" borderId="49" xfId="11" applyFont="1" applyBorder="1" applyAlignment="1" applyProtection="1">
      <alignment horizontal="left" vertical="top" wrapText="1"/>
      <protection locked="0"/>
    </xf>
    <xf numFmtId="178" fontId="2" fillId="0" borderId="87" xfId="11" applyNumberFormat="1" applyFont="1" applyBorder="1" applyAlignment="1" applyProtection="1">
      <alignment horizontal="right" vertical="center"/>
      <protection locked="0"/>
    </xf>
    <xf numFmtId="178" fontId="2" fillId="0" borderId="38" xfId="11" applyNumberFormat="1" applyFont="1" applyBorder="1" applyAlignment="1" applyProtection="1">
      <alignment horizontal="right" vertical="center"/>
      <protection locked="0"/>
    </xf>
    <xf numFmtId="0" fontId="2" fillId="0" borderId="79" xfId="11" applyFont="1" applyBorder="1" applyAlignment="1" applyProtection="1">
      <alignment horizontal="center" vertical="center" wrapText="1"/>
      <protection locked="0"/>
    </xf>
    <xf numFmtId="0" fontId="73" fillId="3" borderId="38" xfId="11" applyFont="1" applyFill="1" applyBorder="1" applyAlignment="1" applyProtection="1">
      <alignment horizontal="left" vertical="center" wrapText="1"/>
    </xf>
    <xf numFmtId="0" fontId="73" fillId="3" borderId="39" xfId="11" applyFont="1" applyFill="1" applyBorder="1" applyAlignment="1" applyProtection="1">
      <alignment horizontal="left" vertical="center" wrapText="1"/>
    </xf>
    <xf numFmtId="0" fontId="2" fillId="2" borderId="78" xfId="11" applyFont="1" applyFill="1" applyBorder="1" applyAlignment="1" applyProtection="1">
      <alignment horizontal="center" vertical="center" wrapText="1"/>
    </xf>
    <xf numFmtId="0" fontId="8" fillId="0" borderId="0" xfId="5" applyAlignment="1" applyProtection="1">
      <alignment horizontal="center" vertical="center"/>
    </xf>
    <xf numFmtId="0" fontId="85" fillId="0" borderId="35" xfId="0" applyFont="1"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8" fillId="2" borderId="1" xfId="0" applyFont="1" applyFill="1" applyBorder="1" applyAlignment="1" applyProtection="1">
      <alignment horizontal="left" vertical="center"/>
    </xf>
    <xf numFmtId="0" fontId="0" fillId="0" borderId="2" xfId="0" applyBorder="1" applyAlignment="1">
      <alignment horizontal="left" vertical="center"/>
    </xf>
    <xf numFmtId="0" fontId="59" fillId="2" borderId="2"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64" fillId="2" borderId="9" xfId="11" applyFont="1" applyFill="1" applyBorder="1" applyAlignment="1" applyProtection="1">
      <alignment horizontal="right" vertical="center" shrinkToFit="1"/>
      <protection hidden="1"/>
    </xf>
    <xf numFmtId="0" fontId="64" fillId="2" borderId="0" xfId="11" applyFont="1" applyFill="1" applyBorder="1" applyAlignment="1" applyProtection="1">
      <alignment horizontal="right" vertical="center" shrinkToFit="1"/>
      <protection hidden="1"/>
    </xf>
    <xf numFmtId="0" fontId="64" fillId="2" borderId="45" xfId="11" applyFont="1" applyFill="1" applyBorder="1" applyAlignment="1" applyProtection="1">
      <alignment horizontal="right" vertical="center" shrinkToFit="1"/>
      <protection hidden="1"/>
    </xf>
    <xf numFmtId="0" fontId="73" fillId="2" borderId="9" xfId="11" applyFont="1" applyFill="1" applyBorder="1" applyAlignment="1" applyProtection="1">
      <alignment horizontal="center" vertical="center" wrapText="1"/>
    </xf>
    <xf numFmtId="0" fontId="73" fillId="2" borderId="0" xfId="11" applyFont="1" applyFill="1" applyBorder="1" applyAlignment="1" applyProtection="1">
      <alignment horizontal="center" vertical="center" wrapText="1"/>
    </xf>
    <xf numFmtId="0" fontId="73" fillId="2" borderId="57" xfId="11" applyFont="1" applyFill="1" applyBorder="1" applyAlignment="1" applyProtection="1">
      <alignment horizontal="center" vertical="center" wrapText="1"/>
    </xf>
    <xf numFmtId="0" fontId="73" fillId="2" borderId="4" xfId="11" applyFont="1" applyFill="1" applyBorder="1" applyAlignment="1" applyProtection="1">
      <alignment horizontal="center" vertical="center" wrapText="1"/>
    </xf>
    <xf numFmtId="0" fontId="73" fillId="2" borderId="5" xfId="11" applyFont="1" applyFill="1" applyBorder="1" applyAlignment="1" applyProtection="1">
      <alignment horizontal="center" vertical="center" wrapText="1"/>
    </xf>
    <xf numFmtId="0" fontId="73" fillId="2" borderId="58" xfId="11" applyFont="1" applyFill="1" applyBorder="1" applyAlignment="1" applyProtection="1">
      <alignment horizontal="center" vertical="center" wrapText="1"/>
    </xf>
    <xf numFmtId="0" fontId="73" fillId="2" borderId="78" xfId="11" applyFont="1" applyFill="1" applyBorder="1" applyAlignment="1" applyProtection="1">
      <alignment horizontal="center" vertical="center" wrapText="1"/>
      <protection locked="0"/>
    </xf>
    <xf numFmtId="0" fontId="73" fillId="2" borderId="38" xfId="11" applyFont="1" applyFill="1" applyBorder="1" applyAlignment="1" applyProtection="1">
      <alignment horizontal="center" vertical="center" wrapText="1"/>
      <protection locked="0"/>
    </xf>
    <xf numFmtId="0" fontId="73" fillId="2" borderId="79" xfId="11" applyFont="1" applyFill="1" applyBorder="1" applyAlignment="1" applyProtection="1">
      <alignment horizontal="center" vertical="center" wrapText="1"/>
      <protection locked="0"/>
    </xf>
    <xf numFmtId="0" fontId="73" fillId="2" borderId="39" xfId="11" applyFont="1" applyFill="1" applyBorder="1" applyAlignment="1" applyProtection="1">
      <alignment horizontal="center" vertical="center" wrapText="1"/>
      <protection locked="0"/>
    </xf>
    <xf numFmtId="0" fontId="2" fillId="0" borderId="78" xfId="11" applyFont="1" applyBorder="1" applyAlignment="1" applyProtection="1">
      <alignment horizontal="center" vertical="center" wrapText="1"/>
      <protection locked="0"/>
    </xf>
    <xf numFmtId="0" fontId="2" fillId="0" borderId="88" xfId="11" applyFont="1" applyBorder="1" applyAlignment="1" applyProtection="1">
      <alignment horizontal="center" vertical="center" wrapText="1"/>
      <protection locked="0"/>
    </xf>
    <xf numFmtId="0" fontId="2" fillId="0" borderId="33" xfId="11" applyFont="1" applyBorder="1" applyAlignment="1" applyProtection="1">
      <alignment horizontal="center" vertical="center" wrapText="1"/>
      <protection locked="0"/>
    </xf>
    <xf numFmtId="0" fontId="2" fillId="0" borderId="144" xfId="11" applyFont="1" applyBorder="1" applyAlignment="1" applyProtection="1">
      <alignment horizontal="center" vertical="center" wrapText="1"/>
      <protection locked="0"/>
    </xf>
    <xf numFmtId="0" fontId="2" fillId="0" borderId="141" xfId="11" applyFont="1" applyBorder="1" applyAlignment="1" applyProtection="1">
      <alignment horizontal="center" vertical="center" wrapText="1"/>
      <protection locked="0"/>
    </xf>
    <xf numFmtId="0" fontId="2" fillId="0" borderId="39" xfId="11" applyFont="1" applyBorder="1" applyAlignment="1" applyProtection="1">
      <alignment horizontal="center" vertical="center" wrapText="1"/>
      <protection locked="0"/>
    </xf>
    <xf numFmtId="0" fontId="2" fillId="0" borderId="41" xfId="11" applyFont="1" applyBorder="1" applyAlignment="1" applyProtection="1">
      <alignment horizontal="left" vertical="top" wrapText="1"/>
      <protection locked="0"/>
    </xf>
    <xf numFmtId="0" fontId="2" fillId="0" borderId="36" xfId="11" applyFont="1" applyBorder="1" applyAlignment="1" applyProtection="1">
      <alignment horizontal="left" vertical="top" wrapText="1"/>
      <protection locked="0"/>
    </xf>
    <xf numFmtId="0" fontId="2" fillId="0" borderId="43" xfId="11" applyFont="1" applyBorder="1" applyAlignment="1" applyProtection="1">
      <alignment horizontal="left" vertical="top" wrapText="1"/>
      <protection locked="0"/>
    </xf>
    <xf numFmtId="0" fontId="2" fillId="0" borderId="55" xfId="11" applyFont="1" applyBorder="1" applyAlignment="1" applyProtection="1">
      <alignment horizontal="left" vertical="top" wrapText="1"/>
      <protection locked="0"/>
    </xf>
    <xf numFmtId="0" fontId="2" fillId="0" borderId="63" xfId="11" applyFont="1" applyBorder="1" applyAlignment="1" applyProtection="1">
      <alignment horizontal="left" vertical="top" wrapText="1"/>
      <protection locked="0"/>
    </xf>
    <xf numFmtId="0" fontId="2" fillId="0" borderId="30" xfId="11" applyFont="1" applyBorder="1" applyAlignment="1" applyProtection="1">
      <alignment horizontal="left" vertical="top" wrapText="1"/>
      <protection locked="0"/>
    </xf>
    <xf numFmtId="0" fontId="0" fillId="0" borderId="3" xfId="0" applyBorder="1" applyAlignment="1">
      <alignment vertical="center"/>
    </xf>
    <xf numFmtId="0" fontId="0" fillId="0" borderId="69" xfId="0" applyBorder="1" applyAlignment="1">
      <alignment vertical="center"/>
    </xf>
    <xf numFmtId="0" fontId="0" fillId="0" borderId="43" xfId="0" applyBorder="1" applyAlignment="1">
      <alignment vertical="center"/>
    </xf>
    <xf numFmtId="0" fontId="0" fillId="0" borderId="55" xfId="0" applyBorder="1" applyAlignment="1">
      <alignment vertical="center"/>
    </xf>
    <xf numFmtId="0" fontId="2" fillId="2" borderId="35" xfId="11" applyFont="1" applyFill="1" applyBorder="1" applyAlignment="1" applyProtection="1">
      <alignment horizontal="center" vertical="center" wrapText="1"/>
    </xf>
    <xf numFmtId="0" fontId="0" fillId="0" borderId="41" xfId="0" applyBorder="1" applyAlignment="1">
      <alignment vertical="center"/>
    </xf>
    <xf numFmtId="0" fontId="0" fillId="0" borderId="56"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57" xfId="0" applyBorder="1" applyAlignment="1">
      <alignment vertical="center"/>
    </xf>
    <xf numFmtId="0" fontId="64" fillId="2" borderId="69" xfId="11" applyFont="1" applyFill="1" applyBorder="1" applyAlignment="1" applyProtection="1">
      <alignment horizontal="right" vertical="center" shrinkToFit="1"/>
      <protection hidden="1"/>
    </xf>
    <xf numFmtId="0" fontId="0" fillId="0" borderId="70" xfId="0" applyBorder="1" applyAlignment="1">
      <alignment vertical="center"/>
    </xf>
    <xf numFmtId="0" fontId="64" fillId="2" borderId="4" xfId="11" applyFont="1" applyFill="1" applyBorder="1" applyAlignment="1" applyProtection="1">
      <alignment horizontal="right" vertical="center" shrinkToFit="1"/>
      <protection hidden="1"/>
    </xf>
    <xf numFmtId="0" fontId="0" fillId="0" borderId="58" xfId="0" applyBorder="1" applyAlignment="1">
      <alignment vertical="center"/>
    </xf>
    <xf numFmtId="0" fontId="2" fillId="0" borderId="37" xfId="11" applyFont="1" applyFill="1" applyBorder="1" applyAlignment="1" applyProtection="1">
      <alignment horizontal="left" vertical="center" wrapText="1"/>
    </xf>
    <xf numFmtId="0" fontId="0" fillId="0" borderId="38" xfId="0" applyBorder="1" applyAlignment="1">
      <alignment vertical="center"/>
    </xf>
    <xf numFmtId="0" fontId="2" fillId="3" borderId="41" xfId="11" applyFont="1" applyFill="1" applyBorder="1" applyAlignment="1" applyProtection="1">
      <alignment horizontal="left" vertical="top" wrapText="1" shrinkToFit="1"/>
      <protection locked="0"/>
    </xf>
    <xf numFmtId="0" fontId="0" fillId="0" borderId="43"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 fillId="3" borderId="63" xfId="11" applyFont="1" applyFill="1" applyBorder="1" applyAlignment="1" applyProtection="1">
      <alignment horizontal="left" vertical="top" wrapText="1" shrinkToFit="1"/>
      <protection locked="0"/>
    </xf>
    <xf numFmtId="0" fontId="0" fillId="0" borderId="3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2" fillId="2" borderId="226" xfId="11" applyFont="1" applyFill="1" applyBorder="1" applyAlignment="1" applyProtection="1">
      <alignment vertical="center" textRotation="255"/>
    </xf>
    <xf numFmtId="0" fontId="2" fillId="2" borderId="62" xfId="0" applyFont="1" applyFill="1" applyBorder="1" applyAlignment="1">
      <alignment vertical="center" textRotation="255"/>
    </xf>
    <xf numFmtId="0" fontId="2" fillId="2" borderId="75" xfId="0" applyFont="1" applyFill="1" applyBorder="1" applyAlignment="1">
      <alignment vertical="center" textRotation="255"/>
    </xf>
    <xf numFmtId="0" fontId="2" fillId="2" borderId="34" xfId="0" applyFont="1" applyFill="1" applyBorder="1" applyAlignment="1">
      <alignment vertical="center" textRotation="255"/>
    </xf>
    <xf numFmtId="0" fontId="2" fillId="2" borderId="41" xfId="11" applyFont="1" applyFill="1" applyBorder="1" applyAlignment="1" applyProtection="1">
      <alignment horizontal="center" vertical="center"/>
    </xf>
    <xf numFmtId="0" fontId="0" fillId="0" borderId="36" xfId="0" applyBorder="1" applyAlignment="1">
      <alignment vertical="center"/>
    </xf>
    <xf numFmtId="0" fontId="74" fillId="2" borderId="1" xfId="11" applyFont="1" applyFill="1" applyBorder="1" applyAlignment="1" applyProtection="1">
      <alignment horizontal="left" vertical="center" wrapText="1"/>
    </xf>
    <xf numFmtId="0" fontId="0" fillId="2" borderId="3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2" borderId="41" xfId="11" applyFont="1" applyFill="1" applyBorder="1" applyAlignment="1" applyProtection="1">
      <alignment horizontal="center" vertical="center" wrapText="1"/>
    </xf>
    <xf numFmtId="0" fontId="0" fillId="0" borderId="41" xfId="0" applyBorder="1" applyAlignment="1">
      <alignment vertical="center" wrapText="1"/>
    </xf>
    <xf numFmtId="0" fontId="0" fillId="3" borderId="63" xfId="0" applyFill="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2" fillId="0" borderId="146" xfId="11" applyFont="1" applyBorder="1" applyAlignment="1" applyProtection="1">
      <alignment horizontal="center" vertical="center" wrapText="1"/>
      <protection locked="0"/>
    </xf>
    <xf numFmtId="0" fontId="0" fillId="0" borderId="230" xfId="0" applyBorder="1" applyAlignment="1" applyProtection="1">
      <alignment horizontal="center" vertical="center" wrapText="1"/>
      <protection locked="0"/>
    </xf>
    <xf numFmtId="0" fontId="0" fillId="0" borderId="6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8" fillId="0" borderId="5" xfId="11" applyFont="1" applyBorder="1" applyAlignment="1" applyProtection="1">
      <alignment vertical="center"/>
    </xf>
    <xf numFmtId="0" fontId="86" fillId="2" borderId="97" xfId="0"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8" fillId="5" borderId="2" xfId="0" applyFont="1" applyFill="1" applyBorder="1" applyAlignment="1">
      <alignment horizontal="center" vertical="center" wrapText="1"/>
    </xf>
    <xf numFmtId="0" fontId="38" fillId="5" borderId="5" xfId="0" applyFont="1" applyFill="1" applyBorder="1" applyAlignment="1">
      <alignment horizontal="center" vertical="center" wrapText="1"/>
    </xf>
    <xf numFmtId="0" fontId="38" fillId="5" borderId="1"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8" xfId="0" applyFont="1" applyBorder="1" applyAlignment="1">
      <alignment horizontal="center" vertical="center" wrapText="1"/>
    </xf>
    <xf numFmtId="0" fontId="38" fillId="5" borderId="76"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38" fillId="5" borderId="64" xfId="0" applyFont="1" applyFill="1" applyBorder="1" applyAlignment="1">
      <alignment horizontal="center" vertical="center" wrapText="1"/>
    </xf>
    <xf numFmtId="0" fontId="38" fillId="5" borderId="6" xfId="0" applyFont="1" applyFill="1" applyBorder="1" applyAlignment="1">
      <alignment horizontal="center" vertical="center" wrapText="1"/>
    </xf>
    <xf numFmtId="181" fontId="85" fillId="0" borderId="1" xfId="1" applyNumberFormat="1" applyFont="1" applyFill="1" applyBorder="1" applyAlignment="1" applyProtection="1">
      <alignment horizontal="center" vertical="center" wrapText="1"/>
      <protection locked="0"/>
    </xf>
    <xf numFmtId="181" fontId="0" fillId="0" borderId="2" xfId="0" applyNumberFormat="1" applyBorder="1" applyAlignment="1" applyProtection="1">
      <alignment horizontal="center" vertical="center" wrapText="1"/>
      <protection locked="0"/>
    </xf>
    <xf numFmtId="181" fontId="0" fillId="0" borderId="4" xfId="0" applyNumberFormat="1" applyBorder="1" applyAlignment="1" applyProtection="1">
      <alignment horizontal="center" vertical="center" wrapText="1"/>
      <protection locked="0"/>
    </xf>
    <xf numFmtId="181" fontId="0" fillId="0" borderId="5" xfId="0" applyNumberFormat="1" applyBorder="1" applyAlignment="1" applyProtection="1">
      <alignment horizontal="center" vertical="center" wrapText="1"/>
      <protection locked="0"/>
    </xf>
    <xf numFmtId="181" fontId="85" fillId="0" borderId="1" xfId="1" applyNumberFormat="1" applyFont="1" applyBorder="1" applyAlignment="1" applyProtection="1">
      <alignment horizontal="center" vertical="center" wrapText="1"/>
      <protection locked="0"/>
    </xf>
    <xf numFmtId="181" fontId="0" fillId="0" borderId="76" xfId="0" applyNumberFormat="1" applyBorder="1" applyAlignment="1" applyProtection="1">
      <alignment horizontal="center" vertical="center" wrapText="1"/>
      <protection locked="0"/>
    </xf>
    <xf numFmtId="181" fontId="0" fillId="0" borderId="68" xfId="0" applyNumberFormat="1" applyBorder="1" applyAlignment="1" applyProtection="1">
      <alignment horizontal="center" vertical="center" wrapText="1"/>
      <protection locked="0"/>
    </xf>
    <xf numFmtId="181" fontId="0" fillId="0" borderId="64" xfId="0" applyNumberFormat="1" applyBorder="1" applyAlignment="1" applyProtection="1">
      <alignment horizontal="center" vertical="center" wrapText="1"/>
      <protection locked="0"/>
    </xf>
    <xf numFmtId="181" fontId="0" fillId="0" borderId="58" xfId="0" applyNumberFormat="1" applyBorder="1" applyAlignment="1" applyProtection="1">
      <alignment horizontal="center" vertical="center" wrapText="1"/>
      <protection locked="0"/>
    </xf>
    <xf numFmtId="181" fontId="0" fillId="0" borderId="3" xfId="0" applyNumberFormat="1" applyBorder="1" applyAlignment="1" applyProtection="1">
      <alignment horizontal="center" vertical="center" wrapText="1"/>
      <protection locked="0"/>
    </xf>
    <xf numFmtId="181" fontId="0" fillId="0" borderId="6" xfId="0" applyNumberFormat="1" applyBorder="1" applyAlignment="1" applyProtection="1">
      <alignment horizontal="center" vertical="center" wrapText="1"/>
      <protection locked="0"/>
    </xf>
    <xf numFmtId="0" fontId="88" fillId="5" borderId="7" xfId="0" applyFont="1" applyFill="1" applyBorder="1" applyAlignment="1" applyProtection="1">
      <alignment horizontal="right" vertical="center" wrapText="1"/>
    </xf>
    <xf numFmtId="0" fontId="38" fillId="2" borderId="97" xfId="0" applyFont="1" applyFill="1" applyBorder="1" applyAlignment="1" applyProtection="1">
      <alignment horizontal="left" vertical="center" wrapText="1"/>
    </xf>
    <xf numFmtId="0" fontId="38" fillId="2" borderId="23" xfId="0" applyFont="1" applyFill="1" applyBorder="1" applyAlignment="1" applyProtection="1">
      <alignment horizontal="left" vertical="center" wrapText="1"/>
    </xf>
    <xf numFmtId="0" fontId="38" fillId="2" borderId="24" xfId="0" applyFont="1" applyFill="1" applyBorder="1" applyAlignment="1" applyProtection="1">
      <alignment horizontal="left" vertical="center" wrapText="1"/>
    </xf>
    <xf numFmtId="0" fontId="85" fillId="0" borderId="1" xfId="0" applyFont="1" applyBorder="1" applyAlignment="1" applyProtection="1">
      <alignment horizontal="left" vertical="top" wrapText="1"/>
      <protection locked="0"/>
    </xf>
    <xf numFmtId="0" fontId="85" fillId="0" borderId="2" xfId="0" applyFont="1" applyBorder="1" applyAlignment="1" applyProtection="1">
      <alignment horizontal="left" vertical="top" wrapText="1"/>
      <protection locked="0"/>
    </xf>
    <xf numFmtId="0" fontId="85" fillId="0" borderId="3" xfId="0" applyFont="1" applyBorder="1" applyAlignment="1" applyProtection="1">
      <alignment horizontal="left" vertical="top" wrapText="1"/>
      <protection locked="0"/>
    </xf>
    <xf numFmtId="0" fontId="85" fillId="0" borderId="9" xfId="0" applyFont="1" applyBorder="1" applyAlignment="1" applyProtection="1">
      <alignment horizontal="left" vertical="top" wrapText="1"/>
      <protection locked="0"/>
    </xf>
    <xf numFmtId="0" fontId="85" fillId="0" borderId="0" xfId="0" applyFont="1" applyBorder="1" applyAlignment="1" applyProtection="1">
      <alignment horizontal="left" vertical="top" wrapText="1"/>
      <protection locked="0"/>
    </xf>
    <xf numFmtId="0" fontId="85" fillId="0" borderId="10" xfId="0" applyFont="1" applyBorder="1" applyAlignment="1" applyProtection="1">
      <alignment horizontal="left" vertical="top" wrapText="1"/>
      <protection locked="0"/>
    </xf>
    <xf numFmtId="0" fontId="85" fillId="0" borderId="4" xfId="0" applyFont="1" applyBorder="1" applyAlignment="1" applyProtection="1">
      <alignment horizontal="left" vertical="top" wrapText="1"/>
      <protection locked="0"/>
    </xf>
    <xf numFmtId="0" fontId="85" fillId="0" borderId="5"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8" fillId="5" borderId="7" xfId="0" applyFont="1" applyFill="1" applyBorder="1" applyAlignment="1" applyProtection="1">
      <alignment horizontal="center" vertical="center" wrapText="1"/>
    </xf>
    <xf numFmtId="178" fontId="85" fillId="0" borderId="1" xfId="0" applyNumberFormat="1" applyFont="1" applyBorder="1" applyAlignment="1" applyProtection="1">
      <alignment horizontal="left" vertical="center" wrapText="1"/>
      <protection locked="0"/>
    </xf>
    <xf numFmtId="178" fontId="0" fillId="0" borderId="2" xfId="0" applyNumberFormat="1" applyBorder="1" applyAlignment="1" applyProtection="1">
      <alignment horizontal="left" vertical="center" wrapText="1"/>
      <protection locked="0"/>
    </xf>
    <xf numFmtId="178" fontId="0" fillId="0" borderId="3" xfId="0" applyNumberFormat="1" applyBorder="1" applyAlignment="1" applyProtection="1">
      <alignment horizontal="left" vertical="center" wrapText="1"/>
      <protection locked="0"/>
    </xf>
    <xf numFmtId="178" fontId="85" fillId="0" borderId="9" xfId="0" applyNumberFormat="1" applyFont="1" applyBorder="1" applyAlignment="1" applyProtection="1">
      <alignment horizontal="left" vertical="center" wrapText="1"/>
      <protection locked="0"/>
    </xf>
    <xf numFmtId="178" fontId="0" fillId="0" borderId="0" xfId="0" applyNumberFormat="1" applyBorder="1" applyAlignment="1" applyProtection="1">
      <alignment horizontal="left" vertical="center" wrapText="1"/>
      <protection locked="0"/>
    </xf>
    <xf numFmtId="178" fontId="0" fillId="0" borderId="10" xfId="0" applyNumberFormat="1" applyBorder="1" applyAlignment="1" applyProtection="1">
      <alignment horizontal="left" vertical="center" wrapText="1"/>
      <protection locked="0"/>
    </xf>
    <xf numFmtId="178" fontId="0" fillId="0" borderId="4" xfId="0" applyNumberFormat="1" applyBorder="1" applyAlignment="1" applyProtection="1">
      <alignment horizontal="left" vertical="center" wrapText="1"/>
      <protection locked="0"/>
    </xf>
    <xf numFmtId="178" fontId="0" fillId="0" borderId="5" xfId="0" applyNumberFormat="1" applyBorder="1" applyAlignment="1" applyProtection="1">
      <alignment horizontal="left" vertical="center" wrapText="1"/>
      <protection locked="0"/>
    </xf>
    <xf numFmtId="178" fontId="0" fillId="0" borderId="6" xfId="0" applyNumberFormat="1" applyBorder="1" applyAlignment="1" applyProtection="1">
      <alignment horizontal="left" vertical="center" wrapText="1"/>
      <protection locked="0"/>
    </xf>
    <xf numFmtId="0" fontId="38" fillId="2" borderId="97" xfId="0" applyFont="1" applyFill="1" applyBorder="1" applyAlignment="1" applyProtection="1">
      <alignment horizontal="left" vertical="center"/>
    </xf>
    <xf numFmtId="0" fontId="38" fillId="2" borderId="23" xfId="0" applyFont="1" applyFill="1" applyBorder="1" applyAlignment="1" applyProtection="1">
      <alignment horizontal="left" vertical="center"/>
    </xf>
    <xf numFmtId="0" fontId="38" fillId="2" borderId="24" xfId="0" applyFont="1" applyFill="1" applyBorder="1" applyAlignment="1" applyProtection="1">
      <alignment horizontal="left" vertical="center"/>
    </xf>
    <xf numFmtId="0" fontId="38" fillId="2" borderId="7" xfId="0" applyFont="1" applyFill="1" applyBorder="1" applyAlignment="1" applyProtection="1">
      <alignment horizontal="left" vertical="center" wrapText="1"/>
    </xf>
    <xf numFmtId="0" fontId="76" fillId="9" borderId="183" xfId="0" applyNumberFormat="1" applyFont="1" applyFill="1" applyBorder="1" applyAlignment="1" applyProtection="1">
      <alignment horizontal="center" vertical="center" wrapText="1"/>
    </xf>
    <xf numFmtId="0" fontId="76" fillId="9" borderId="213" xfId="0" applyNumberFormat="1" applyFont="1" applyFill="1" applyBorder="1" applyAlignment="1" applyProtection="1">
      <alignment horizontal="center" vertical="center" wrapText="1"/>
    </xf>
    <xf numFmtId="0" fontId="76" fillId="9" borderId="186" xfId="0" applyNumberFormat="1" applyFont="1" applyFill="1" applyBorder="1" applyAlignment="1" applyProtection="1">
      <alignment horizontal="center" vertical="center" wrapText="1"/>
    </xf>
    <xf numFmtId="0" fontId="76" fillId="9" borderId="185" xfId="0" applyNumberFormat="1" applyFont="1" applyFill="1" applyBorder="1" applyAlignment="1" applyProtection="1">
      <alignment horizontal="center" vertical="center" wrapText="1"/>
    </xf>
    <xf numFmtId="194" fontId="84" fillId="5" borderId="214" xfId="0" applyNumberFormat="1" applyFont="1" applyFill="1" applyBorder="1" applyAlignment="1" applyProtection="1">
      <alignment horizontal="center" vertical="center" shrinkToFit="1"/>
    </xf>
    <xf numFmtId="194" fontId="84" fillId="5" borderId="215" xfId="0" applyNumberFormat="1" applyFont="1" applyFill="1" applyBorder="1" applyAlignment="1" applyProtection="1">
      <alignment horizontal="center" vertical="center" shrinkToFit="1"/>
    </xf>
    <xf numFmtId="194" fontId="84" fillId="5" borderId="216" xfId="0" applyNumberFormat="1" applyFont="1" applyFill="1" applyBorder="1" applyAlignment="1" applyProtection="1">
      <alignment horizontal="center" vertical="center" shrinkToFit="1"/>
    </xf>
    <xf numFmtId="194" fontId="84" fillId="5" borderId="214" xfId="0" applyNumberFormat="1" applyFont="1" applyFill="1" applyBorder="1" applyAlignment="1" applyProtection="1">
      <alignment horizontal="center" vertical="center" wrapText="1"/>
    </xf>
    <xf numFmtId="194" fontId="84" fillId="5" borderId="215" xfId="0" applyNumberFormat="1" applyFont="1" applyFill="1" applyBorder="1" applyAlignment="1" applyProtection="1">
      <alignment horizontal="center" vertical="center" wrapText="1"/>
    </xf>
    <xf numFmtId="194" fontId="84" fillId="5" borderId="216" xfId="0" applyNumberFormat="1" applyFont="1" applyFill="1" applyBorder="1" applyAlignment="1" applyProtection="1">
      <alignment horizontal="center" vertical="center" wrapText="1"/>
    </xf>
    <xf numFmtId="194" fontId="84" fillId="5" borderId="187" xfId="0" applyNumberFormat="1" applyFont="1" applyFill="1" applyBorder="1" applyAlignment="1" applyProtection="1">
      <alignment horizontal="center" vertical="center" wrapText="1"/>
    </xf>
    <xf numFmtId="194" fontId="84" fillId="5" borderId="182" xfId="0" applyNumberFormat="1" applyFont="1" applyFill="1" applyBorder="1" applyAlignment="1" applyProtection="1">
      <alignment horizontal="center" vertical="center" wrapText="1"/>
    </xf>
    <xf numFmtId="194" fontId="84" fillId="5" borderId="188" xfId="0" applyNumberFormat="1" applyFont="1" applyFill="1" applyBorder="1" applyAlignment="1" applyProtection="1">
      <alignment horizontal="center" vertical="center" wrapText="1"/>
    </xf>
    <xf numFmtId="194" fontId="84" fillId="5" borderId="187" xfId="0" applyNumberFormat="1" applyFont="1" applyFill="1" applyBorder="1" applyAlignment="1" applyProtection="1">
      <alignment horizontal="center" vertical="center" shrinkToFit="1"/>
      <protection locked="0"/>
    </xf>
    <xf numFmtId="194" fontId="84" fillId="5" borderId="182" xfId="0" applyNumberFormat="1" applyFont="1" applyFill="1" applyBorder="1" applyAlignment="1" applyProtection="1">
      <alignment horizontal="center" vertical="center" shrinkToFit="1"/>
      <protection locked="0"/>
    </xf>
    <xf numFmtId="194" fontId="84" fillId="5" borderId="188" xfId="0" applyNumberFormat="1" applyFont="1" applyFill="1" applyBorder="1" applyAlignment="1" applyProtection="1">
      <alignment horizontal="center" vertical="center" shrinkToFit="1"/>
      <protection locked="0"/>
    </xf>
    <xf numFmtId="0" fontId="76" fillId="3" borderId="229" xfId="0" applyNumberFormat="1" applyFont="1" applyFill="1" applyBorder="1" applyAlignment="1" applyProtection="1">
      <alignment horizontal="center" vertical="center" wrapText="1"/>
    </xf>
    <xf numFmtId="0" fontId="76" fillId="3" borderId="32" xfId="0" applyNumberFormat="1" applyFont="1" applyFill="1" applyBorder="1" applyAlignment="1" applyProtection="1">
      <alignment horizontal="center" vertical="center" wrapText="1"/>
    </xf>
    <xf numFmtId="0" fontId="76" fillId="3" borderId="207" xfId="0" applyNumberFormat="1" applyFont="1" applyFill="1" applyBorder="1" applyAlignment="1" applyProtection="1">
      <alignment horizontal="center" vertical="center" wrapText="1"/>
    </xf>
    <xf numFmtId="0" fontId="76" fillId="3" borderId="25" xfId="0" applyNumberFormat="1" applyFont="1" applyFill="1" applyBorder="1" applyAlignment="1" applyProtection="1">
      <alignment horizontal="center" vertical="center" textRotation="255" wrapText="1"/>
    </xf>
    <xf numFmtId="0" fontId="76" fillId="3" borderId="32" xfId="0" applyNumberFormat="1" applyFont="1" applyFill="1" applyBorder="1" applyAlignment="1" applyProtection="1">
      <alignment horizontal="center" vertical="center" textRotation="255" wrapText="1"/>
    </xf>
    <xf numFmtId="0" fontId="76" fillId="3" borderId="8" xfId="0" applyNumberFormat="1" applyFont="1" applyFill="1" applyBorder="1" applyAlignment="1" applyProtection="1">
      <alignment horizontal="center" vertical="center" textRotation="255" wrapText="1"/>
    </xf>
    <xf numFmtId="49" fontId="83" fillId="3" borderId="183" xfId="0" applyNumberFormat="1" applyFont="1" applyFill="1" applyBorder="1" applyAlignment="1" applyProtection="1">
      <alignment horizontal="left" vertical="center" wrapText="1"/>
      <protection locked="0"/>
    </xf>
    <xf numFmtId="49" fontId="83" fillId="3" borderId="175" xfId="0" applyNumberFormat="1" applyFont="1" applyFill="1" applyBorder="1" applyAlignment="1" applyProtection="1">
      <alignment horizontal="left" vertical="center" wrapText="1"/>
      <protection locked="0"/>
    </xf>
    <xf numFmtId="49" fontId="83" fillId="3" borderId="228" xfId="0" applyNumberFormat="1" applyFont="1" applyFill="1" applyBorder="1" applyAlignment="1" applyProtection="1">
      <alignment horizontal="left" vertical="center" wrapText="1"/>
      <protection locked="0"/>
    </xf>
    <xf numFmtId="49" fontId="83" fillId="3" borderId="9" xfId="0" applyNumberFormat="1" applyFont="1" applyFill="1" applyBorder="1" applyAlignment="1" applyProtection="1">
      <alignment horizontal="left" vertical="center" wrapText="1"/>
      <protection locked="0"/>
    </xf>
    <xf numFmtId="49" fontId="83" fillId="3" borderId="0" xfId="0" applyNumberFormat="1" applyFont="1" applyFill="1" applyBorder="1" applyAlignment="1" applyProtection="1">
      <alignment horizontal="left" vertical="center" wrapText="1"/>
      <protection locked="0"/>
    </xf>
    <xf numFmtId="49" fontId="83" fillId="3" borderId="57" xfId="0" applyNumberFormat="1" applyFont="1" applyFill="1" applyBorder="1" applyAlignment="1" applyProtection="1">
      <alignment horizontal="left" vertical="center" wrapText="1"/>
      <protection locked="0"/>
    </xf>
    <xf numFmtId="49" fontId="83" fillId="3" borderId="4" xfId="0" applyNumberFormat="1" applyFont="1" applyFill="1" applyBorder="1" applyAlignment="1" applyProtection="1">
      <alignment horizontal="left" vertical="center" wrapText="1"/>
      <protection locked="0"/>
    </xf>
    <xf numFmtId="49" fontId="83" fillId="3" borderId="5" xfId="0" applyNumberFormat="1" applyFont="1" applyFill="1" applyBorder="1" applyAlignment="1" applyProtection="1">
      <alignment horizontal="left" vertical="center" wrapText="1"/>
      <protection locked="0"/>
    </xf>
    <xf numFmtId="49" fontId="83" fillId="3" borderId="58" xfId="0" applyNumberFormat="1" applyFont="1" applyFill="1" applyBorder="1" applyAlignment="1" applyProtection="1">
      <alignment horizontal="left" vertical="center" wrapText="1"/>
      <protection locked="0"/>
    </xf>
    <xf numFmtId="49" fontId="83" fillId="0" borderId="219" xfId="0" applyNumberFormat="1" applyFont="1" applyFill="1" applyBorder="1" applyAlignment="1" applyProtection="1">
      <alignment horizontal="left" vertical="center" wrapText="1"/>
      <protection locked="0"/>
    </xf>
    <xf numFmtId="49" fontId="83" fillId="0" borderId="175" xfId="0" applyNumberFormat="1" applyFont="1" applyFill="1" applyBorder="1" applyAlignment="1" applyProtection="1">
      <alignment horizontal="left" vertical="center" wrapText="1"/>
      <protection locked="0"/>
    </xf>
    <xf numFmtId="49" fontId="83" fillId="0" borderId="213" xfId="0" applyNumberFormat="1" applyFont="1" applyFill="1" applyBorder="1" applyAlignment="1" applyProtection="1">
      <alignment horizontal="left" vertical="center" wrapText="1"/>
      <protection locked="0"/>
    </xf>
    <xf numFmtId="49" fontId="83" fillId="0" borderId="30" xfId="0" applyNumberFormat="1" applyFont="1" applyFill="1" applyBorder="1" applyAlignment="1" applyProtection="1">
      <alignment horizontal="left" vertical="center" wrapText="1"/>
      <protection locked="0"/>
    </xf>
    <xf numFmtId="49" fontId="83" fillId="0" borderId="0" xfId="0" applyNumberFormat="1" applyFont="1" applyFill="1" applyBorder="1" applyAlignment="1" applyProtection="1">
      <alignment horizontal="left" vertical="center" wrapText="1"/>
      <protection locked="0"/>
    </xf>
    <xf numFmtId="49" fontId="83" fillId="0" borderId="10" xfId="0" applyNumberFormat="1" applyFont="1" applyFill="1" applyBorder="1" applyAlignment="1" applyProtection="1">
      <alignment horizontal="left" vertical="center" wrapText="1"/>
      <protection locked="0"/>
    </xf>
    <xf numFmtId="49" fontId="83" fillId="0" borderId="6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left" vertical="center" wrapText="1"/>
      <protection locked="0"/>
    </xf>
    <xf numFmtId="49" fontId="83" fillId="0" borderId="6" xfId="0" applyNumberFormat="1" applyFont="1" applyFill="1" applyBorder="1" applyAlignment="1" applyProtection="1">
      <alignment horizontal="left" vertical="center" wrapText="1"/>
      <protection locked="0"/>
    </xf>
    <xf numFmtId="0" fontId="76" fillId="3" borderId="207" xfId="0" applyNumberFormat="1" applyFont="1" applyFill="1" applyBorder="1" applyAlignment="1" applyProtection="1">
      <alignment horizontal="center" vertical="center" textRotation="255" wrapText="1"/>
    </xf>
    <xf numFmtId="49" fontId="83" fillId="3" borderId="1" xfId="0" applyNumberFormat="1" applyFont="1" applyFill="1" applyBorder="1" applyAlignment="1" applyProtection="1">
      <alignment horizontal="left" vertical="center" wrapText="1"/>
      <protection locked="0"/>
    </xf>
    <xf numFmtId="49" fontId="83" fillId="3" borderId="2" xfId="0" applyNumberFormat="1" applyFont="1" applyFill="1" applyBorder="1" applyAlignment="1" applyProtection="1">
      <alignment horizontal="left" vertical="center" wrapText="1"/>
      <protection locked="0"/>
    </xf>
    <xf numFmtId="49" fontId="83" fillId="3" borderId="68" xfId="0" applyNumberFormat="1" applyFont="1" applyFill="1" applyBorder="1" applyAlignment="1" applyProtection="1">
      <alignment horizontal="left" vertical="center" wrapText="1"/>
      <protection locked="0"/>
    </xf>
    <xf numFmtId="49" fontId="83" fillId="3" borderId="186" xfId="0" applyNumberFormat="1" applyFont="1" applyFill="1" applyBorder="1" applyAlignment="1" applyProtection="1">
      <alignment horizontal="left" vertical="center" wrapText="1"/>
      <protection locked="0"/>
    </xf>
    <xf numFmtId="49" fontId="83" fillId="3" borderId="177" xfId="0" applyNumberFormat="1" applyFont="1" applyFill="1" applyBorder="1" applyAlignment="1" applyProtection="1">
      <alignment horizontal="left" vertical="center" wrapText="1"/>
      <protection locked="0"/>
    </xf>
    <xf numFmtId="49" fontId="83" fillId="3" borderId="227" xfId="0" applyNumberFormat="1" applyFont="1" applyFill="1" applyBorder="1" applyAlignment="1" applyProtection="1">
      <alignment horizontal="left" vertical="center" wrapText="1"/>
      <protection locked="0"/>
    </xf>
    <xf numFmtId="49" fontId="83" fillId="0" borderId="76" xfId="0" applyNumberFormat="1" applyFont="1" applyFill="1" applyBorder="1" applyAlignment="1" applyProtection="1">
      <alignment horizontal="left" vertical="center" wrapText="1"/>
      <protection locked="0"/>
    </xf>
    <xf numFmtId="49" fontId="83" fillId="0" borderId="2" xfId="0" applyNumberFormat="1" applyFont="1" applyFill="1" applyBorder="1" applyAlignment="1" applyProtection="1">
      <alignment horizontal="left" vertical="center" wrapText="1"/>
      <protection locked="0"/>
    </xf>
    <xf numFmtId="49" fontId="83" fillId="0" borderId="3" xfId="0" applyNumberFormat="1" applyFont="1" applyFill="1" applyBorder="1" applyAlignment="1" applyProtection="1">
      <alignment horizontal="left" vertical="center" wrapText="1"/>
      <protection locked="0"/>
    </xf>
    <xf numFmtId="49" fontId="83" fillId="0" borderId="212" xfId="0" applyNumberFormat="1" applyFont="1" applyFill="1" applyBorder="1" applyAlignment="1" applyProtection="1">
      <alignment horizontal="left" vertical="center" wrapText="1"/>
      <protection locked="0"/>
    </xf>
    <xf numFmtId="49" fontId="83" fillId="0" borderId="177" xfId="0" applyNumberFormat="1" applyFont="1" applyFill="1" applyBorder="1" applyAlignment="1" applyProtection="1">
      <alignment horizontal="left" vertical="center" wrapText="1"/>
      <protection locked="0"/>
    </xf>
    <xf numFmtId="49" fontId="83" fillId="0" borderId="185" xfId="0" applyNumberFormat="1" applyFont="1" applyFill="1" applyBorder="1" applyAlignment="1" applyProtection="1">
      <alignment horizontal="left" vertical="center" wrapText="1"/>
      <protection locked="0"/>
    </xf>
    <xf numFmtId="0" fontId="76" fillId="3" borderId="25" xfId="0" applyNumberFormat="1" applyFont="1" applyFill="1" applyBorder="1" applyAlignment="1" applyProtection="1">
      <alignment horizontal="center" vertical="center" wrapText="1"/>
    </xf>
    <xf numFmtId="0" fontId="43" fillId="0" borderId="5" xfId="0" applyFont="1" applyBorder="1" applyAlignment="1" applyProtection="1">
      <alignment vertical="center"/>
    </xf>
    <xf numFmtId="0" fontId="2" fillId="0" borderId="5" xfId="0" applyFont="1" applyBorder="1" applyAlignment="1">
      <alignment vertical="center"/>
    </xf>
    <xf numFmtId="0" fontId="0" fillId="2" borderId="97" xfId="0" applyFill="1" applyBorder="1" applyAlignment="1" applyProtection="1">
      <alignment horizontal="center" vertical="center"/>
    </xf>
    <xf numFmtId="0" fontId="0" fillId="2" borderId="24" xfId="0" applyFill="1" applyBorder="1" applyAlignment="1" applyProtection="1">
      <alignment horizontal="center" vertical="center"/>
    </xf>
    <xf numFmtId="0" fontId="80" fillId="0" borderId="97" xfId="0" applyFont="1" applyBorder="1" applyAlignment="1" applyProtection="1">
      <alignment horizontal="left" vertical="center" wrapText="1"/>
    </xf>
    <xf numFmtId="0" fontId="63" fillId="0" borderId="23" xfId="0" applyFont="1" applyBorder="1" applyAlignment="1" applyProtection="1">
      <alignment horizontal="left" vertical="center" wrapText="1"/>
    </xf>
    <xf numFmtId="0" fontId="63" fillId="0" borderId="24" xfId="0" applyFont="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60" fillId="2" borderId="97" xfId="0" applyFont="1" applyFill="1" applyBorder="1" applyAlignment="1" applyProtection="1">
      <alignment horizontal="center" vertical="center" wrapText="1"/>
    </xf>
    <xf numFmtId="0" fontId="74" fillId="2" borderId="24" xfId="0" applyFont="1" applyFill="1" applyBorder="1" applyAlignment="1" applyProtection="1">
      <alignment horizontal="center" vertical="center" wrapText="1"/>
    </xf>
    <xf numFmtId="0" fontId="82" fillId="2" borderId="97" xfId="0" applyFont="1" applyFill="1" applyBorder="1" applyAlignment="1" applyProtection="1">
      <alignment horizontal="center" vertical="center" wrapText="1"/>
    </xf>
    <xf numFmtId="0" fontId="74" fillId="2" borderId="23" xfId="0" applyFont="1" applyFill="1" applyBorder="1" applyAlignment="1" applyProtection="1">
      <alignment horizontal="center" vertical="center" wrapText="1"/>
    </xf>
    <xf numFmtId="0" fontId="74" fillId="2" borderId="139" xfId="0" applyFont="1" applyFill="1" applyBorder="1" applyAlignment="1" applyProtection="1">
      <alignment horizontal="center" vertical="center" wrapText="1"/>
    </xf>
    <xf numFmtId="0" fontId="85" fillId="0" borderId="25" xfId="0" applyFont="1" applyBorder="1" applyAlignment="1" applyProtection="1">
      <alignment horizontal="center" vertical="center" textRotation="255" wrapText="1"/>
    </xf>
    <xf numFmtId="0" fontId="85" fillId="0" borderId="32" xfId="0" applyFont="1" applyBorder="1" applyAlignment="1" applyProtection="1">
      <alignment horizontal="center" vertical="center" textRotation="255" wrapText="1"/>
    </xf>
    <xf numFmtId="0" fontId="85" fillId="0" borderId="8" xfId="0" applyFont="1" applyBorder="1" applyAlignment="1" applyProtection="1">
      <alignment horizontal="center" vertical="center" textRotation="255" wrapText="1"/>
    </xf>
    <xf numFmtId="0" fontId="83" fillId="0" borderId="1" xfId="0" applyFont="1" applyBorder="1" applyAlignment="1" applyProtection="1">
      <alignment horizontal="left" vertical="center" wrapText="1"/>
      <protection locked="0"/>
    </xf>
    <xf numFmtId="0" fontId="83" fillId="0" borderId="2" xfId="0" applyFont="1" applyBorder="1" applyAlignment="1" applyProtection="1">
      <alignment horizontal="left" vertical="center" wrapText="1"/>
      <protection locked="0"/>
    </xf>
    <xf numFmtId="0" fontId="83" fillId="0" borderId="3" xfId="0" applyFont="1" applyBorder="1" applyAlignment="1" applyProtection="1">
      <alignment horizontal="left" vertical="center" wrapText="1"/>
      <protection locked="0"/>
    </xf>
    <xf numFmtId="0" fontId="83" fillId="0" borderId="9" xfId="0" applyFont="1" applyBorder="1" applyAlignment="1" applyProtection="1">
      <alignment horizontal="left" vertical="center" wrapText="1"/>
      <protection locked="0"/>
    </xf>
    <xf numFmtId="0" fontId="83" fillId="0" borderId="0" xfId="0" applyFont="1" applyBorder="1" applyAlignment="1" applyProtection="1">
      <alignment horizontal="left" vertical="center" wrapText="1"/>
      <protection locked="0"/>
    </xf>
    <xf numFmtId="0" fontId="83" fillId="0" borderId="10" xfId="0" applyFont="1" applyBorder="1" applyAlignment="1" applyProtection="1">
      <alignment horizontal="left" vertical="center" wrapText="1"/>
      <protection locked="0"/>
    </xf>
    <xf numFmtId="0" fontId="83" fillId="0" borderId="4" xfId="0" applyFont="1" applyBorder="1" applyAlignment="1" applyProtection="1">
      <alignment horizontal="left" vertical="center" wrapText="1"/>
      <protection locked="0"/>
    </xf>
    <xf numFmtId="0" fontId="83" fillId="0" borderId="5" xfId="0" applyFont="1" applyBorder="1" applyAlignment="1" applyProtection="1">
      <alignment horizontal="left" vertical="center" wrapText="1"/>
      <protection locked="0"/>
    </xf>
    <xf numFmtId="0" fontId="83" fillId="0" borderId="6" xfId="0" applyFont="1" applyBorder="1" applyAlignment="1" applyProtection="1">
      <alignment horizontal="left" vertical="center" wrapText="1"/>
      <protection locked="0"/>
    </xf>
    <xf numFmtId="0" fontId="38" fillId="0" borderId="25" xfId="0" applyFont="1" applyBorder="1" applyAlignment="1" applyProtection="1">
      <alignment horizontal="center" vertical="center" wrapText="1"/>
    </xf>
    <xf numFmtId="0" fontId="38" fillId="0" borderId="32" xfId="0" applyFont="1" applyBorder="1" applyAlignment="1" applyProtection="1">
      <alignment horizontal="center" vertical="center"/>
    </xf>
    <xf numFmtId="0" fontId="38" fillId="0" borderId="8" xfId="0" applyFont="1" applyBorder="1" applyAlignment="1" applyProtection="1">
      <alignment horizontal="center" vertical="center"/>
    </xf>
    <xf numFmtId="0" fontId="43" fillId="0" borderId="5" xfId="0" applyFont="1" applyFill="1" applyBorder="1" applyAlignment="1" applyProtection="1">
      <alignment vertical="center" wrapText="1"/>
    </xf>
    <xf numFmtId="0" fontId="38" fillId="0" borderId="2" xfId="0" applyFont="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3" xfId="0"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6" xfId="0"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2" fillId="0" borderId="9" xfId="11" applyFont="1" applyFill="1" applyBorder="1" applyAlignment="1" applyProtection="1">
      <alignment horizontal="left" vertical="top" wrapText="1"/>
      <protection locked="0"/>
    </xf>
    <xf numFmtId="0" fontId="2" fillId="0" borderId="0" xfId="11" applyFont="1" applyFill="1" applyBorder="1" applyAlignment="1" applyProtection="1">
      <alignment horizontal="left" vertical="top" wrapText="1"/>
      <protection locked="0"/>
    </xf>
    <xf numFmtId="0" fontId="2" fillId="0" borderId="10" xfId="11" applyFont="1" applyFill="1" applyBorder="1" applyAlignment="1" applyProtection="1">
      <alignment horizontal="left" vertical="top" wrapText="1"/>
      <protection locked="0"/>
    </xf>
    <xf numFmtId="0" fontId="2" fillId="0" borderId="4" xfId="11" applyFont="1" applyFill="1" applyBorder="1" applyAlignment="1" applyProtection="1">
      <alignment horizontal="left" vertical="top" wrapText="1"/>
      <protection locked="0"/>
    </xf>
    <xf numFmtId="0" fontId="2" fillId="0" borderId="5" xfId="11" applyFont="1" applyFill="1" applyBorder="1" applyAlignment="1" applyProtection="1">
      <alignment horizontal="left" vertical="top" wrapText="1"/>
      <protection locked="0"/>
    </xf>
    <xf numFmtId="0" fontId="2" fillId="0" borderId="6" xfId="11" applyFont="1" applyFill="1" applyBorder="1" applyAlignment="1" applyProtection="1">
      <alignment horizontal="left" vertical="top" wrapText="1"/>
      <protection locked="0"/>
    </xf>
    <xf numFmtId="0" fontId="45" fillId="2" borderId="1" xfId="11" applyFont="1" applyFill="1" applyBorder="1" applyAlignment="1" applyProtection="1">
      <alignment horizontal="left" vertical="center" wrapText="1"/>
    </xf>
    <xf numFmtId="0" fontId="45" fillId="2" borderId="2" xfId="11" applyFont="1" applyFill="1" applyBorder="1" applyAlignment="1" applyProtection="1">
      <alignment horizontal="left" vertical="center" wrapText="1"/>
    </xf>
    <xf numFmtId="0" fontId="45" fillId="2" borderId="3" xfId="11" applyFont="1" applyFill="1" applyBorder="1" applyAlignment="1" applyProtection="1">
      <alignment horizontal="left" vertical="center" wrapText="1"/>
    </xf>
    <xf numFmtId="0" fontId="45" fillId="2" borderId="69" xfId="11" applyFont="1" applyFill="1" applyBorder="1" applyAlignment="1" applyProtection="1">
      <alignment horizontal="left" vertical="center" wrapText="1"/>
    </xf>
    <xf numFmtId="0" fontId="45" fillId="2" borderId="43" xfId="11" applyFont="1" applyFill="1" applyBorder="1" applyAlignment="1" applyProtection="1">
      <alignment horizontal="left" vertical="center" wrapText="1"/>
    </xf>
    <xf numFmtId="0" fontId="45" fillId="2" borderId="55" xfId="11" applyFont="1" applyFill="1" applyBorder="1" applyAlignment="1" applyProtection="1">
      <alignment horizontal="left" vertical="center" wrapText="1"/>
    </xf>
    <xf numFmtId="0" fontId="44" fillId="2" borderId="75" xfId="11" applyFont="1" applyFill="1" applyBorder="1" applyAlignment="1" applyProtection="1">
      <alignment horizontal="center" vertical="center" wrapText="1"/>
    </xf>
    <xf numFmtId="0" fontId="44" fillId="2" borderId="84" xfId="11" applyFont="1" applyFill="1" applyBorder="1" applyAlignment="1" applyProtection="1">
      <alignment horizontal="center" vertical="center" wrapText="1"/>
    </xf>
    <xf numFmtId="0" fontId="44" fillId="2" borderId="71" xfId="11" applyFont="1" applyFill="1" applyBorder="1" applyAlignment="1" applyProtection="1">
      <alignment horizontal="center" vertical="center" wrapText="1"/>
    </xf>
    <xf numFmtId="0" fontId="44" fillId="2" borderId="60" xfId="11" applyFont="1" applyFill="1" applyBorder="1" applyAlignment="1" applyProtection="1">
      <alignment horizontal="center" vertical="center" wrapText="1"/>
    </xf>
    <xf numFmtId="0" fontId="2" fillId="0" borderId="84" xfId="11" applyFont="1" applyFill="1" applyBorder="1" applyAlignment="1" applyProtection="1">
      <alignment horizontal="center" vertical="center" wrapText="1"/>
      <protection locked="0"/>
    </xf>
    <xf numFmtId="0" fontId="2" fillId="0" borderId="60" xfId="11" applyFont="1" applyFill="1" applyBorder="1" applyAlignment="1" applyProtection="1">
      <alignment horizontal="center" vertical="center" wrapText="1"/>
      <protection locked="0"/>
    </xf>
    <xf numFmtId="0" fontId="2" fillId="0" borderId="85" xfId="11" applyFont="1" applyFill="1" applyBorder="1" applyAlignment="1" applyProtection="1">
      <alignment horizontal="center" vertical="center" wrapText="1"/>
      <protection locked="0"/>
    </xf>
    <xf numFmtId="0" fontId="2" fillId="0" borderId="59" xfId="11" applyFont="1" applyFill="1" applyBorder="1" applyAlignment="1" applyProtection="1">
      <alignment horizontal="center" vertical="center" wrapText="1"/>
      <protection locked="0"/>
    </xf>
    <xf numFmtId="0" fontId="44" fillId="2" borderId="72" xfId="11" applyFont="1" applyFill="1" applyBorder="1" applyAlignment="1" applyProtection="1">
      <alignment horizontal="center" vertical="center" wrapText="1"/>
    </xf>
    <xf numFmtId="0" fontId="44" fillId="2" borderId="73" xfId="11" applyFont="1" applyFill="1" applyBorder="1" applyAlignment="1" applyProtection="1">
      <alignment horizontal="center" vertical="center" wrapText="1"/>
    </xf>
    <xf numFmtId="0" fontId="2" fillId="0" borderId="60" xfId="11" applyFont="1" applyFill="1" applyBorder="1" applyAlignment="1" applyProtection="1">
      <alignment horizontal="left" vertical="top" wrapText="1"/>
      <protection locked="0"/>
    </xf>
    <xf numFmtId="0" fontId="2" fillId="0" borderId="59" xfId="11" applyFont="1" applyFill="1" applyBorder="1" applyAlignment="1" applyProtection="1">
      <alignment horizontal="left" vertical="top" wrapText="1"/>
      <protection locked="0"/>
    </xf>
    <xf numFmtId="0" fontId="2" fillId="0" borderId="73" xfId="11" applyFont="1" applyFill="1" applyBorder="1" applyAlignment="1" applyProtection="1">
      <alignment horizontal="left" vertical="top" wrapText="1"/>
      <protection locked="0"/>
    </xf>
    <xf numFmtId="0" fontId="2" fillId="0" borderId="74" xfId="11" applyFont="1" applyFill="1" applyBorder="1" applyAlignment="1" applyProtection="1">
      <alignment horizontal="left" vertical="top" wrapText="1"/>
      <protection locked="0"/>
    </xf>
    <xf numFmtId="0" fontId="2" fillId="0" borderId="0" xfId="11" applyFont="1" applyBorder="1" applyAlignment="1" applyProtection="1">
      <alignment horizontal="center" vertical="center" wrapText="1"/>
    </xf>
    <xf numFmtId="0" fontId="2" fillId="0" borderId="5" xfId="11" applyFont="1" applyBorder="1" applyAlignment="1" applyProtection="1">
      <alignment horizontal="center" vertical="center" wrapText="1"/>
    </xf>
    <xf numFmtId="0" fontId="2" fillId="0" borderId="10" xfId="11" applyFont="1" applyBorder="1" applyAlignment="1" applyProtection="1">
      <alignment horizontal="center" vertical="center" wrapText="1"/>
    </xf>
    <xf numFmtId="0" fontId="2" fillId="0" borderId="6" xfId="11" applyFont="1" applyBorder="1" applyAlignment="1" applyProtection="1">
      <alignment horizontal="center" vertical="center" wrapText="1"/>
    </xf>
    <xf numFmtId="0" fontId="44" fillId="2" borderId="30" xfId="11" applyFont="1" applyFill="1" applyBorder="1" applyAlignment="1" applyProtection="1">
      <alignment horizontal="center" vertical="center" wrapText="1"/>
    </xf>
    <xf numFmtId="0" fontId="44" fillId="2" borderId="0" xfId="11" applyFont="1" applyFill="1" applyBorder="1" applyAlignment="1" applyProtection="1">
      <alignment horizontal="center" vertical="center" wrapText="1"/>
    </xf>
    <xf numFmtId="0" fontId="44" fillId="2" borderId="57" xfId="11" applyFont="1" applyFill="1" applyBorder="1" applyAlignment="1" applyProtection="1">
      <alignment horizontal="center" vertical="center" wrapText="1"/>
    </xf>
    <xf numFmtId="0" fontId="44" fillId="2" borderId="64" xfId="11" applyFont="1" applyFill="1" applyBorder="1" applyAlignment="1" applyProtection="1">
      <alignment horizontal="center" vertical="center" wrapText="1"/>
    </xf>
    <xf numFmtId="0" fontId="44" fillId="2" borderId="5" xfId="11" applyFont="1" applyFill="1" applyBorder="1" applyAlignment="1" applyProtection="1">
      <alignment horizontal="center" vertical="center" wrapText="1"/>
    </xf>
    <xf numFmtId="0" fontId="44" fillId="2" borderId="58" xfId="11" applyFont="1" applyFill="1" applyBorder="1" applyAlignment="1" applyProtection="1">
      <alignment horizontal="center" vertical="center" wrapText="1"/>
    </xf>
    <xf numFmtId="0" fontId="44" fillId="2" borderId="9" xfId="11" applyFont="1" applyFill="1" applyBorder="1" applyAlignment="1" applyProtection="1">
      <alignment horizontal="center" vertical="center" wrapText="1"/>
    </xf>
    <xf numFmtId="0" fontId="44" fillId="2" borderId="4" xfId="11" applyFont="1" applyFill="1" applyBorder="1" applyAlignment="1" applyProtection="1">
      <alignment horizontal="center" vertical="center" wrapText="1"/>
    </xf>
    <xf numFmtId="38" fontId="2" fillId="6" borderId="0" xfId="1" applyFont="1" applyFill="1" applyBorder="1" applyAlignment="1" applyProtection="1">
      <alignment horizontal="right" vertical="center" wrapText="1"/>
      <protection hidden="1"/>
    </xf>
    <xf numFmtId="38" fontId="2" fillId="6" borderId="5" xfId="1" applyFont="1" applyFill="1" applyBorder="1" applyAlignment="1" applyProtection="1">
      <alignment horizontal="right" vertical="center" wrapText="1"/>
      <protection hidden="1"/>
    </xf>
    <xf numFmtId="0" fontId="52" fillId="2" borderId="202" xfId="0" applyFont="1" applyFill="1" applyBorder="1" applyAlignment="1">
      <alignment horizontal="center" vertical="center"/>
    </xf>
    <xf numFmtId="0" fontId="52" fillId="2" borderId="203"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6" xfId="0" applyFont="1" applyFill="1" applyBorder="1" applyAlignment="1">
      <alignment horizontal="center" vertical="center"/>
    </xf>
    <xf numFmtId="0" fontId="69" fillId="2" borderId="10" xfId="0" applyFont="1" applyFill="1" applyBorder="1" applyAlignment="1">
      <alignment horizontal="center" vertical="center" wrapText="1"/>
    </xf>
    <xf numFmtId="0" fontId="69" fillId="2" borderId="10" xfId="0" applyFont="1" applyFill="1" applyBorder="1" applyAlignment="1">
      <alignment horizontal="center" vertical="center"/>
    </xf>
    <xf numFmtId="0" fontId="52" fillId="2" borderId="209" xfId="0" applyFont="1" applyFill="1" applyBorder="1" applyAlignment="1">
      <alignment horizontal="left" vertical="center"/>
    </xf>
    <xf numFmtId="0" fontId="52" fillId="2" borderId="23" xfId="0" applyFont="1" applyFill="1" applyBorder="1" applyAlignment="1">
      <alignment horizontal="left" vertical="center"/>
    </xf>
    <xf numFmtId="0" fontId="52" fillId="2" borderId="210" xfId="0" applyFont="1" applyFill="1" applyBorder="1" applyAlignment="1">
      <alignment horizontal="left" vertical="center"/>
    </xf>
    <xf numFmtId="0" fontId="52" fillId="2" borderId="196" xfId="0" applyFont="1" applyFill="1" applyBorder="1" applyAlignment="1">
      <alignment horizontal="center" vertical="center" wrapText="1"/>
    </xf>
    <xf numFmtId="0" fontId="52" fillId="2" borderId="61" xfId="0" applyFont="1" applyFill="1" applyBorder="1" applyAlignment="1">
      <alignment horizontal="center" vertical="center" wrapText="1"/>
    </xf>
    <xf numFmtId="0" fontId="52" fillId="0" borderId="97" xfId="0" applyFont="1" applyFill="1" applyBorder="1" applyAlignment="1">
      <alignment horizontal="left" vertical="center" wrapText="1"/>
    </xf>
    <xf numFmtId="0" fontId="52" fillId="0" borderId="23" xfId="0" applyFont="1" applyFill="1" applyBorder="1" applyAlignment="1">
      <alignment horizontal="left" vertical="center" wrapText="1"/>
    </xf>
    <xf numFmtId="0" fontId="52" fillId="0" borderId="210" xfId="0" applyFont="1" applyFill="1" applyBorder="1" applyAlignment="1">
      <alignment horizontal="left" vertical="center" wrapText="1"/>
    </xf>
    <xf numFmtId="0" fontId="52" fillId="2" borderId="205" xfId="0" applyFont="1" applyFill="1" applyBorder="1" applyAlignment="1">
      <alignment horizontal="center" vertical="center" wrapText="1"/>
    </xf>
    <xf numFmtId="0" fontId="52" fillId="2" borderId="56" xfId="0" applyFont="1" applyFill="1" applyBorder="1" applyAlignment="1">
      <alignment horizontal="center" vertical="center" wrapText="1"/>
    </xf>
    <xf numFmtId="0" fontId="108" fillId="2" borderId="43" xfId="0" applyFont="1" applyFill="1" applyBorder="1" applyAlignment="1">
      <alignment horizontal="center" vertical="center" wrapText="1"/>
    </xf>
    <xf numFmtId="0" fontId="52" fillId="2" borderId="43" xfId="0" applyFont="1" applyFill="1" applyBorder="1" applyAlignment="1">
      <alignment horizontal="center" vertical="center" wrapText="1"/>
    </xf>
    <xf numFmtId="0" fontId="52" fillId="2" borderId="198" xfId="0" applyFont="1" applyFill="1" applyBorder="1" applyAlignment="1">
      <alignment horizontal="center" vertical="center" wrapText="1"/>
    </xf>
    <xf numFmtId="0" fontId="52" fillId="2" borderId="43" xfId="0" applyNumberFormat="1" applyFont="1" applyFill="1" applyBorder="1" applyAlignment="1">
      <alignment horizontal="center" vertical="center"/>
    </xf>
    <xf numFmtId="0" fontId="73" fillId="0" borderId="43" xfId="0" applyFont="1" applyBorder="1" applyAlignment="1">
      <alignment horizontal="center" vertical="center"/>
    </xf>
    <xf numFmtId="0" fontId="52" fillId="2" borderId="27" xfId="0" applyFont="1" applyFill="1" applyBorder="1" applyAlignment="1">
      <alignment horizontal="center" vertical="center"/>
    </xf>
    <xf numFmtId="0" fontId="73" fillId="0" borderId="28" xfId="0" applyFont="1" applyBorder="1" applyAlignment="1">
      <alignment horizontal="center" vertical="center"/>
    </xf>
    <xf numFmtId="0" fontId="73" fillId="0" borderId="29" xfId="0" applyFont="1" applyBorder="1" applyAlignment="1">
      <alignment horizontal="center" vertical="center"/>
    </xf>
    <xf numFmtId="0" fontId="73" fillId="0" borderId="192" xfId="0" applyFont="1" applyBorder="1" applyAlignment="1">
      <alignment horizontal="center" vertical="center"/>
    </xf>
    <xf numFmtId="0" fontId="52" fillId="8" borderId="43" xfId="0" applyNumberFormat="1" applyFont="1" applyFill="1" applyBorder="1" applyAlignment="1" applyProtection="1">
      <alignment horizontal="center" vertical="center"/>
      <protection locked="0"/>
    </xf>
    <xf numFmtId="0" fontId="0" fillId="8" borderId="43" xfId="0" applyNumberFormat="1" applyFill="1" applyBorder="1" applyAlignment="1" applyProtection="1">
      <alignment horizontal="center" vertical="center"/>
      <protection locked="0"/>
    </xf>
    <xf numFmtId="192" fontId="52" fillId="0" borderId="4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52" fillId="8" borderId="41" xfId="0" applyNumberFormat="1" applyFont="1" applyFill="1" applyBorder="1" applyAlignment="1" applyProtection="1">
      <alignment horizontal="center" vertical="center"/>
      <protection locked="0"/>
    </xf>
    <xf numFmtId="0" fontId="0" fillId="8" borderId="41" xfId="0" applyNumberFormat="1" applyFill="1" applyBorder="1" applyAlignment="1" applyProtection="1">
      <alignment horizontal="center" vertical="center"/>
      <protection locked="0"/>
    </xf>
    <xf numFmtId="192" fontId="52" fillId="0" borderId="41"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52" fillId="3" borderId="84" xfId="0" applyFont="1" applyFill="1" applyBorder="1" applyAlignment="1" applyProtection="1">
      <alignment horizontal="center" vertical="center" textRotation="255"/>
      <protection locked="0"/>
    </xf>
    <xf numFmtId="0" fontId="52" fillId="3" borderId="60" xfId="0" applyFont="1" applyFill="1" applyBorder="1" applyAlignment="1" applyProtection="1">
      <alignment horizontal="center" vertical="center" textRotation="255"/>
      <protection locked="0"/>
    </xf>
    <xf numFmtId="0" fontId="52" fillId="3" borderId="202" xfId="0" applyFont="1" applyFill="1" applyBorder="1" applyAlignment="1">
      <alignment horizontal="center" vertical="center" wrapText="1"/>
    </xf>
    <xf numFmtId="0" fontId="52" fillId="3" borderId="204" xfId="0" applyFont="1" applyFill="1" applyBorder="1" applyAlignment="1">
      <alignment horizontal="center" vertical="center" wrapText="1"/>
    </xf>
    <xf numFmtId="0" fontId="52" fillId="3" borderId="10" xfId="0" applyFont="1" applyFill="1" applyBorder="1" applyAlignment="1" applyProtection="1">
      <alignment horizontal="center" vertical="center" wrapText="1"/>
      <protection locked="0"/>
    </xf>
    <xf numFmtId="0" fontId="52" fillId="3" borderId="55" xfId="0" applyFont="1" applyFill="1" applyBorder="1" applyAlignment="1" applyProtection="1">
      <alignment horizontal="center" vertical="center" wrapText="1"/>
      <protection locked="0"/>
    </xf>
    <xf numFmtId="0" fontId="52" fillId="3" borderId="3" xfId="0" applyFont="1" applyFill="1" applyBorder="1" applyAlignment="1" applyProtection="1">
      <alignment horizontal="center" vertical="center" wrapText="1"/>
      <protection locked="0"/>
    </xf>
    <xf numFmtId="0" fontId="52" fillId="3" borderId="61" xfId="0" applyFont="1" applyFill="1" applyBorder="1" applyAlignment="1" applyProtection="1">
      <alignment horizontal="center" vertical="center" textRotation="255"/>
      <protection locked="0"/>
    </xf>
    <xf numFmtId="0" fontId="52" fillId="3" borderId="79" xfId="0" applyFont="1" applyFill="1" applyBorder="1" applyAlignment="1" applyProtection="1">
      <alignment horizontal="center" vertical="center" textRotation="255"/>
      <protection locked="0"/>
    </xf>
    <xf numFmtId="0" fontId="52" fillId="3" borderId="85" xfId="0" applyFont="1" applyFill="1" applyBorder="1" applyAlignment="1" applyProtection="1">
      <alignment horizontal="center" vertical="center" textRotation="255"/>
      <protection locked="0"/>
    </xf>
    <xf numFmtId="0" fontId="52" fillId="3" borderId="59" xfId="0" applyFont="1" applyFill="1" applyBorder="1" applyAlignment="1" applyProtection="1">
      <alignment horizontal="center" vertical="center" textRotation="255"/>
      <protection locked="0"/>
    </xf>
    <xf numFmtId="0" fontId="52" fillId="3" borderId="199" xfId="0" applyFont="1" applyFill="1" applyBorder="1" applyAlignment="1" applyProtection="1">
      <alignment horizontal="center" vertical="center" textRotation="255"/>
      <protection locked="0"/>
    </xf>
    <xf numFmtId="0" fontId="52" fillId="3" borderId="190" xfId="0" applyFont="1" applyFill="1" applyBorder="1" applyAlignment="1" applyProtection="1">
      <alignment horizontal="center" vertical="center" textRotation="255"/>
      <protection locked="0"/>
    </xf>
    <xf numFmtId="0" fontId="52" fillId="0" borderId="60" xfId="0" applyFont="1" applyFill="1" applyBorder="1" applyAlignment="1" applyProtection="1">
      <alignment horizontal="center" vertical="center" textRotation="255"/>
      <protection locked="0"/>
    </xf>
    <xf numFmtId="0" fontId="52" fillId="0" borderId="204" xfId="0" applyFont="1" applyFill="1" applyBorder="1" applyAlignment="1">
      <alignment horizontal="center" vertical="center" wrapText="1"/>
    </xf>
    <xf numFmtId="0" fontId="52" fillId="3" borderId="36" xfId="0" applyFont="1" applyFill="1" applyBorder="1" applyAlignment="1" applyProtection="1">
      <alignment horizontal="center" vertical="center" wrapText="1"/>
      <protection locked="0"/>
    </xf>
    <xf numFmtId="0" fontId="52" fillId="0" borderId="79" xfId="0" applyFont="1" applyFill="1" applyBorder="1" applyAlignment="1" applyProtection="1">
      <alignment horizontal="center" vertical="center" textRotation="255"/>
      <protection locked="0"/>
    </xf>
    <xf numFmtId="0" fontId="52" fillId="0" borderId="59" xfId="0" applyFont="1" applyFill="1" applyBorder="1" applyAlignment="1" applyProtection="1">
      <alignment horizontal="center" vertical="center" textRotation="255"/>
      <protection locked="0"/>
    </xf>
    <xf numFmtId="0" fontId="52" fillId="0" borderId="190" xfId="0" applyFont="1" applyFill="1" applyBorder="1" applyAlignment="1" applyProtection="1">
      <alignment horizontal="center" vertical="center" textRotation="255"/>
      <protection locked="0"/>
    </xf>
    <xf numFmtId="0" fontId="52" fillId="0" borderId="197" xfId="0" applyFont="1" applyFill="1" applyBorder="1" applyAlignment="1">
      <alignment horizontal="center" vertical="center" wrapText="1"/>
    </xf>
    <xf numFmtId="0" fontId="52" fillId="3" borderId="92" xfId="0" applyFont="1" applyFill="1" applyBorder="1" applyAlignment="1" applyProtection="1">
      <alignment horizontal="center" vertical="center" wrapText="1"/>
      <protection locked="0"/>
    </xf>
    <xf numFmtId="0" fontId="52" fillId="3" borderId="32" xfId="0" applyFont="1" applyFill="1" applyBorder="1" applyAlignment="1" applyProtection="1">
      <alignment horizontal="center" vertical="center" wrapText="1"/>
      <protection locked="0"/>
    </xf>
    <xf numFmtId="0" fontId="52" fillId="3" borderId="93" xfId="0" applyFont="1" applyFill="1" applyBorder="1" applyAlignment="1" applyProtection="1">
      <alignment horizontal="center" vertical="center" wrapText="1"/>
      <protection locked="0"/>
    </xf>
    <xf numFmtId="0" fontId="52" fillId="0" borderId="208" xfId="0" applyFont="1" applyFill="1" applyBorder="1" applyAlignment="1">
      <alignment horizontal="center" vertical="center" wrapText="1"/>
    </xf>
    <xf numFmtId="0" fontId="52" fillId="0" borderId="78" xfId="0" applyFont="1" applyFill="1" applyBorder="1" applyAlignment="1" applyProtection="1">
      <alignment horizontal="center" vertical="center" textRotation="255"/>
      <protection locked="0"/>
    </xf>
    <xf numFmtId="0" fontId="52" fillId="0" borderId="71" xfId="0" applyFont="1" applyFill="1" applyBorder="1" applyAlignment="1" applyProtection="1">
      <alignment horizontal="center" vertical="center" textRotation="255"/>
      <protection locked="0"/>
    </xf>
    <xf numFmtId="0" fontId="52" fillId="0" borderId="206" xfId="0" applyFont="1" applyFill="1" applyBorder="1" applyAlignment="1">
      <alignment horizontal="center" vertical="center" wrapText="1"/>
    </xf>
    <xf numFmtId="0" fontId="52" fillId="3" borderId="207" xfId="0" applyFont="1" applyFill="1" applyBorder="1" applyAlignment="1" applyProtection="1">
      <alignment horizontal="center" vertical="center" wrapText="1"/>
      <protection locked="0"/>
    </xf>
    <xf numFmtId="0" fontId="52" fillId="3" borderId="41" xfId="0" applyFont="1" applyFill="1" applyBorder="1" applyAlignment="1" applyProtection="1">
      <alignment horizontal="center" vertical="center" wrapText="1"/>
      <protection locked="0"/>
    </xf>
    <xf numFmtId="0" fontId="52" fillId="3" borderId="0" xfId="0" applyFont="1" applyFill="1" applyBorder="1" applyAlignment="1" applyProtection="1">
      <alignment horizontal="center" vertical="center" wrapText="1"/>
      <protection locked="0"/>
    </xf>
    <xf numFmtId="0" fontId="52" fillId="3" borderId="177" xfId="0" applyFont="1" applyFill="1" applyBorder="1" applyAlignment="1" applyProtection="1">
      <alignment horizontal="center" vertical="center" wrapText="1"/>
      <protection locked="0"/>
    </xf>
    <xf numFmtId="0" fontId="52" fillId="0" borderId="193" xfId="0" applyFont="1" applyFill="1" applyBorder="1" applyAlignment="1" applyProtection="1">
      <alignment horizontal="center" vertical="center" textRotation="255"/>
      <protection locked="0"/>
    </xf>
    <xf numFmtId="0" fontId="52" fillId="0" borderId="200" xfId="0" applyFont="1" applyFill="1" applyBorder="1" applyAlignment="1" applyProtection="1">
      <alignment horizontal="center" vertical="center" textRotation="255"/>
      <protection locked="0"/>
    </xf>
    <xf numFmtId="0" fontId="52" fillId="0" borderId="201" xfId="0" applyFont="1" applyFill="1" applyBorder="1" applyAlignment="1" applyProtection="1">
      <alignment horizontal="center" vertical="center" textRotation="255"/>
      <protection locked="0"/>
    </xf>
    <xf numFmtId="0" fontId="52" fillId="0" borderId="194" xfId="0" applyFont="1" applyFill="1" applyBorder="1" applyAlignment="1" applyProtection="1">
      <alignment horizontal="center" vertical="center" textRotation="255"/>
      <protection locked="0"/>
    </xf>
    <xf numFmtId="0" fontId="52" fillId="0" borderId="195" xfId="0" applyFont="1" applyFill="1" applyBorder="1" applyAlignment="1" applyProtection="1">
      <alignment horizontal="center" vertical="center" textRotation="255"/>
      <protection locked="0"/>
    </xf>
    <xf numFmtId="0" fontId="52" fillId="3" borderId="43" xfId="0" applyFont="1" applyFill="1" applyBorder="1" applyAlignment="1" applyProtection="1">
      <alignment horizontal="center" vertical="center" wrapText="1"/>
      <protection locked="0"/>
    </xf>
    <xf numFmtId="0" fontId="64" fillId="2" borderId="41"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211" xfId="0" applyFont="1" applyFill="1" applyBorder="1" applyAlignment="1">
      <alignment horizontal="center" vertical="center" wrapText="1"/>
    </xf>
    <xf numFmtId="0" fontId="12" fillId="2" borderId="7"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85" fillId="3" borderId="7" xfId="0" applyFont="1" applyFill="1" applyBorder="1" applyAlignment="1" applyProtection="1">
      <alignment horizontal="center" vertical="center"/>
      <protection locked="0"/>
    </xf>
    <xf numFmtId="0" fontId="85" fillId="3" borderId="25" xfId="0" applyFont="1" applyFill="1" applyBorder="1" applyAlignment="1" applyProtection="1">
      <alignment horizontal="center" vertical="center"/>
      <protection locked="0"/>
    </xf>
    <xf numFmtId="0" fontId="101" fillId="0" borderId="240" xfId="0" applyFont="1" applyBorder="1" applyAlignment="1" applyProtection="1">
      <alignment horizontal="right" vertical="center" wrapText="1"/>
    </xf>
    <xf numFmtId="0" fontId="102" fillId="0" borderId="241" xfId="0" applyFont="1" applyBorder="1" applyAlignment="1" applyProtection="1">
      <alignment horizontal="right" vertical="center" wrapText="1"/>
    </xf>
    <xf numFmtId="0" fontId="95" fillId="0" borderId="64" xfId="0" applyFont="1" applyBorder="1" applyAlignment="1" applyProtection="1">
      <alignment horizontal="left" vertical="center" wrapText="1"/>
      <protection locked="0"/>
    </xf>
    <xf numFmtId="0" fontId="95" fillId="0" borderId="237" xfId="0" applyFont="1" applyBorder="1" applyAlignment="1" applyProtection="1">
      <alignment horizontal="left" vertical="center" wrapText="1"/>
      <protection locked="0"/>
    </xf>
    <xf numFmtId="0" fontId="95" fillId="0" borderId="238" xfId="0" applyFont="1" applyBorder="1" applyAlignment="1" applyProtection="1">
      <alignment horizontal="left" vertical="center" wrapText="1"/>
      <protection locked="0"/>
    </xf>
    <xf numFmtId="0" fontId="12" fillId="2" borderId="253"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2" borderId="7"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3" xfId="0" applyFont="1" applyFill="1" applyBorder="1" applyAlignment="1" applyProtection="1">
      <alignment horizontal="left" vertical="center" wrapText="1"/>
    </xf>
    <xf numFmtId="0" fontId="12" fillId="2" borderId="91" xfId="0" applyFont="1" applyFill="1" applyBorder="1" applyAlignment="1" applyProtection="1">
      <alignment horizontal="center" vertical="center" wrapText="1"/>
    </xf>
    <xf numFmtId="0" fontId="85" fillId="0" borderId="37" xfId="0" applyFont="1" applyFill="1" applyBorder="1" applyAlignment="1" applyProtection="1">
      <alignment horizontal="left" vertical="center" wrapText="1"/>
      <protection locked="0"/>
    </xf>
    <xf numFmtId="0" fontId="85" fillId="0" borderId="38" xfId="0" applyFont="1" applyFill="1" applyBorder="1" applyAlignment="1" applyProtection="1">
      <alignment horizontal="left" vertical="center" wrapText="1"/>
      <protection locked="0"/>
    </xf>
    <xf numFmtId="0" fontId="85" fillId="0" borderId="39" xfId="0" applyFont="1" applyFill="1" applyBorder="1" applyAlignment="1" applyProtection="1">
      <alignment horizontal="left" vertical="center" wrapText="1"/>
      <protection locked="0"/>
    </xf>
    <xf numFmtId="0" fontId="12" fillId="2" borderId="142"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141" xfId="0" applyFont="1" applyFill="1" applyBorder="1" applyAlignment="1" applyProtection="1">
      <alignment horizontal="center" vertical="center" wrapText="1"/>
    </xf>
    <xf numFmtId="0" fontId="85" fillId="0" borderId="142" xfId="0" applyFont="1" applyFill="1" applyBorder="1" applyAlignment="1" applyProtection="1">
      <alignment horizontal="left" vertical="center" wrapText="1"/>
      <protection locked="0"/>
    </xf>
    <xf numFmtId="0" fontId="85" fillId="0" borderId="33" xfId="0" applyFont="1" applyFill="1" applyBorder="1" applyAlignment="1" applyProtection="1">
      <alignment horizontal="left" vertical="center" wrapText="1"/>
      <protection locked="0"/>
    </xf>
    <xf numFmtId="0" fontId="85" fillId="0" borderId="141" xfId="0" applyFont="1" applyFill="1" applyBorder="1" applyAlignment="1" applyProtection="1">
      <alignment horizontal="left" vertical="center" wrapText="1"/>
      <protection locked="0"/>
    </xf>
    <xf numFmtId="0" fontId="16" fillId="2" borderId="69" xfId="0" applyFont="1" applyFill="1" applyBorder="1" applyAlignment="1" applyProtection="1">
      <alignment horizontal="left" vertical="center" wrapText="1"/>
    </xf>
    <xf numFmtId="0" fontId="0" fillId="0" borderId="43" xfId="0" applyBorder="1" applyAlignment="1">
      <alignment horizontal="left" vertical="center" wrapText="1"/>
    </xf>
    <xf numFmtId="0" fontId="0" fillId="0" borderId="55" xfId="0" applyBorder="1" applyAlignment="1">
      <alignment horizontal="left" vertical="center" wrapText="1"/>
    </xf>
    <xf numFmtId="0" fontId="85" fillId="3" borderId="97" xfId="0" applyFont="1" applyFill="1" applyBorder="1" applyAlignment="1" applyProtection="1">
      <alignment horizontal="left" vertical="top" wrapText="1"/>
      <protection locked="0"/>
    </xf>
    <xf numFmtId="0" fontId="85" fillId="3" borderId="23" xfId="0" applyFont="1" applyFill="1" applyBorder="1" applyAlignment="1" applyProtection="1">
      <alignment horizontal="left" vertical="top" wrapText="1"/>
      <protection locked="0"/>
    </xf>
    <xf numFmtId="0" fontId="85" fillId="3" borderId="24"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xf>
    <xf numFmtId="0" fontId="85" fillId="0" borderId="97" xfId="0" applyFont="1" applyBorder="1" applyAlignment="1" applyProtection="1">
      <alignment horizontal="left" vertical="top" wrapText="1"/>
      <protection locked="0"/>
    </xf>
    <xf numFmtId="0" fontId="85" fillId="0" borderId="23" xfId="0" applyFont="1" applyBorder="1" applyAlignment="1" applyProtection="1">
      <alignment horizontal="left" vertical="top" wrapText="1"/>
      <protection locked="0"/>
    </xf>
    <xf numFmtId="0" fontId="85" fillId="0" borderId="24" xfId="0" applyFont="1" applyBorder="1" applyAlignment="1" applyProtection="1">
      <alignment horizontal="left" vertical="top" wrapText="1"/>
      <protection locked="0"/>
    </xf>
    <xf numFmtId="0" fontId="85" fillId="3" borderId="242" xfId="0" applyFont="1" applyFill="1" applyBorder="1" applyAlignment="1" applyProtection="1">
      <alignment horizontal="center" vertical="center" wrapText="1"/>
      <protection locked="0"/>
    </xf>
    <xf numFmtId="0" fontId="85" fillId="3" borderId="243" xfId="0" applyFont="1" applyFill="1" applyBorder="1" applyAlignment="1" applyProtection="1">
      <alignment horizontal="center" vertical="center" wrapText="1"/>
      <protection locked="0"/>
    </xf>
    <xf numFmtId="0" fontId="85" fillId="3" borderId="244" xfId="0" applyFont="1" applyFill="1" applyBorder="1" applyAlignment="1" applyProtection="1">
      <alignment horizontal="center" vertical="center" wrapText="1"/>
      <protection locked="0"/>
    </xf>
    <xf numFmtId="0" fontId="12" fillId="2" borderId="254" xfId="0" applyFont="1" applyFill="1" applyBorder="1" applyAlignment="1" applyProtection="1">
      <alignment horizontal="left" vertical="center"/>
    </xf>
    <xf numFmtId="0" fontId="0" fillId="0" borderId="255" xfId="0" applyBorder="1" applyAlignment="1">
      <alignment horizontal="left" vertical="center"/>
    </xf>
    <xf numFmtId="0" fontId="0" fillId="0" borderId="256"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2" fillId="0" borderId="241" xfId="0" applyFont="1" applyBorder="1" applyAlignment="1">
      <alignment horizontal="right" vertical="center" wrapText="1"/>
    </xf>
    <xf numFmtId="0" fontId="95" fillId="0" borderId="236" xfId="0" applyFont="1" applyBorder="1" applyAlignment="1" applyProtection="1">
      <alignment horizontal="left" vertical="center" wrapText="1"/>
      <protection locked="0"/>
    </xf>
    <xf numFmtId="0" fontId="28" fillId="0" borderId="251" xfId="0" applyFont="1" applyBorder="1" applyAlignment="1">
      <alignment horizontal="center" vertical="center"/>
    </xf>
    <xf numFmtId="0" fontId="0" fillId="0" borderId="239" xfId="0" applyBorder="1" applyAlignment="1">
      <alignment horizontal="center" vertical="center"/>
    </xf>
    <xf numFmtId="0" fontId="95" fillId="0" borderId="41" xfId="0" applyFont="1" applyBorder="1" applyAlignment="1">
      <alignment horizontal="center" vertical="center"/>
    </xf>
    <xf numFmtId="0" fontId="28" fillId="0" borderId="36" xfId="0" applyFont="1" applyBorder="1" applyAlignment="1">
      <alignment horizontal="center" vertical="center"/>
    </xf>
    <xf numFmtId="0" fontId="28" fillId="0" borderId="65" xfId="0" applyFont="1" applyBorder="1" applyAlignment="1">
      <alignment horizontal="center" vertical="center" shrinkToFit="1"/>
    </xf>
    <xf numFmtId="0" fontId="0" fillId="0" borderId="260" xfId="0" applyBorder="1" applyAlignment="1">
      <alignment horizontal="center" vertical="center" shrinkToFit="1"/>
    </xf>
    <xf numFmtId="0" fontId="95" fillId="0" borderId="65" xfId="0" applyFont="1" applyBorder="1" applyAlignment="1">
      <alignment horizontal="center" vertical="center" shrinkToFit="1"/>
    </xf>
    <xf numFmtId="0" fontId="28" fillId="0" borderId="55" xfId="0" applyFont="1" applyBorder="1" applyAlignment="1">
      <alignment horizontal="center" vertical="center" shrinkToFit="1"/>
    </xf>
    <xf numFmtId="0" fontId="28" fillId="0" borderId="88" xfId="0" applyFont="1" applyBorder="1" applyAlignment="1">
      <alignment horizontal="center" vertical="center" shrinkToFit="1"/>
    </xf>
    <xf numFmtId="0" fontId="0" fillId="0" borderId="33" xfId="0" applyBorder="1" applyAlignment="1">
      <alignment horizontal="center" vertical="center" shrinkToFit="1"/>
    </xf>
    <xf numFmtId="0" fontId="95" fillId="0" borderId="88" xfId="0" applyFont="1" applyBorder="1" applyAlignment="1">
      <alignment horizontal="center" vertical="center" shrinkToFit="1"/>
    </xf>
    <xf numFmtId="0" fontId="28" fillId="0" borderId="141" xfId="0" applyFont="1" applyBorder="1" applyAlignment="1">
      <alignment horizontal="center" vertical="center" shrinkToFit="1"/>
    </xf>
    <xf numFmtId="0" fontId="28" fillId="0" borderId="250" xfId="0" applyFont="1" applyBorder="1" applyAlignment="1">
      <alignment horizontal="center" vertical="center"/>
    </xf>
    <xf numFmtId="0" fontId="0" fillId="0" borderId="247" xfId="0" applyBorder="1" applyAlignment="1">
      <alignment horizontal="center" vertical="center"/>
    </xf>
    <xf numFmtId="0" fontId="103" fillId="0" borderId="262" xfId="0" applyFont="1" applyBorder="1" applyAlignment="1" applyProtection="1">
      <alignment horizontal="center" vertical="center" shrinkToFit="1"/>
    </xf>
    <xf numFmtId="0" fontId="104" fillId="0" borderId="263" xfId="0" applyFont="1" applyBorder="1" applyAlignment="1" applyProtection="1">
      <alignment horizontal="center" vertical="center" shrinkToFit="1"/>
    </xf>
    <xf numFmtId="0" fontId="104" fillId="0" borderId="234" xfId="0" applyFont="1" applyBorder="1" applyAlignment="1" applyProtection="1">
      <alignment horizontal="center" vertical="center" shrinkToFit="1"/>
    </xf>
    <xf numFmtId="0" fontId="12" fillId="2" borderId="242" xfId="0" applyFont="1" applyFill="1" applyBorder="1" applyAlignment="1" applyProtection="1">
      <alignment horizontal="left" vertical="center" wrapText="1"/>
    </xf>
    <xf numFmtId="0" fontId="0" fillId="0" borderId="243" xfId="0" applyBorder="1" applyAlignment="1">
      <alignment horizontal="left" vertical="center" wrapText="1"/>
    </xf>
    <xf numFmtId="0" fontId="0" fillId="0" borderId="244" xfId="0" applyBorder="1" applyAlignment="1">
      <alignment horizontal="left" vertical="center" wrapText="1"/>
    </xf>
    <xf numFmtId="0" fontId="12" fillId="2" borderId="9" xfId="0" applyFont="1" applyFill="1" applyBorder="1" applyAlignment="1" applyProtection="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03" fillId="0" borderId="257" xfId="0" applyFont="1" applyBorder="1" applyAlignment="1" applyProtection="1">
      <alignment horizontal="center" vertical="center" shrinkToFit="1"/>
    </xf>
    <xf numFmtId="0" fontId="104" fillId="0" borderId="258" xfId="0" applyFont="1" applyBorder="1" applyAlignment="1" applyProtection="1">
      <alignment horizontal="center" vertical="center" shrinkToFit="1"/>
    </xf>
    <xf numFmtId="0" fontId="104" fillId="0" borderId="259" xfId="0" applyFont="1" applyBorder="1" applyAlignment="1" applyProtection="1">
      <alignment horizontal="center" vertical="center" shrinkToFit="1"/>
    </xf>
    <xf numFmtId="0" fontId="28" fillId="0" borderId="250" xfId="0" applyFont="1" applyBorder="1" applyAlignment="1" applyProtection="1">
      <alignment horizontal="center" vertical="center"/>
    </xf>
    <xf numFmtId="0" fontId="0" fillId="0" borderId="247" xfId="0" applyBorder="1" applyAlignment="1" applyProtection="1">
      <alignment horizontal="center" vertical="center"/>
    </xf>
    <xf numFmtId="0" fontId="95" fillId="0" borderId="43" xfId="0" applyFont="1" applyBorder="1" applyAlignment="1">
      <alignment horizontal="center" vertical="center"/>
    </xf>
    <xf numFmtId="0" fontId="28" fillId="0" borderId="55" xfId="0" applyFont="1" applyBorder="1" applyAlignment="1">
      <alignment horizontal="center" vertical="center"/>
    </xf>
    <xf numFmtId="0" fontId="28" fillId="0" borderId="41" xfId="0" applyFont="1" applyBorder="1" applyAlignment="1" applyProtection="1">
      <alignment horizontal="center" vertical="center"/>
    </xf>
    <xf numFmtId="0" fontId="0" fillId="0" borderId="239" xfId="0" applyBorder="1" applyAlignment="1" applyProtection="1">
      <alignment horizontal="center" vertical="center"/>
    </xf>
    <xf numFmtId="0" fontId="95" fillId="0" borderId="251" xfId="0" applyFont="1" applyBorder="1" applyAlignment="1">
      <alignment horizontal="center" vertical="center"/>
    </xf>
    <xf numFmtId="0" fontId="28" fillId="0" borderId="234" xfId="0" applyFont="1" applyBorder="1" applyAlignment="1">
      <alignment horizontal="center" vertical="center"/>
    </xf>
    <xf numFmtId="0" fontId="95" fillId="0" borderId="246" xfId="0" applyFont="1" applyBorder="1" applyAlignment="1">
      <alignment horizontal="center" vertical="center"/>
    </xf>
    <xf numFmtId="0" fontId="28" fillId="0" borderId="245" xfId="0" applyFont="1" applyBorder="1" applyAlignment="1">
      <alignment horizontal="center" vertical="center"/>
    </xf>
    <xf numFmtId="0" fontId="103" fillId="0" borderId="9" xfId="0" applyFont="1" applyBorder="1" applyAlignment="1" applyProtection="1">
      <alignment horizontal="center" vertical="center" shrinkToFit="1"/>
    </xf>
    <xf numFmtId="0" fontId="104" fillId="0" borderId="0" xfId="0" applyFont="1" applyBorder="1" applyAlignment="1" applyProtection="1">
      <alignment horizontal="center" vertical="center" shrinkToFit="1"/>
    </xf>
    <xf numFmtId="0" fontId="104" fillId="0" borderId="10" xfId="0" applyFont="1" applyBorder="1" applyAlignment="1" applyProtection="1">
      <alignment horizontal="center" vertical="center" shrinkToFit="1"/>
    </xf>
    <xf numFmtId="0" fontId="69" fillId="5" borderId="91" xfId="3" applyFont="1" applyFill="1" applyBorder="1" applyAlignment="1" applyProtection="1">
      <alignment horizontal="left" vertical="center"/>
    </xf>
    <xf numFmtId="0" fontId="69" fillId="5" borderId="8" xfId="3" applyFont="1" applyFill="1" applyBorder="1" applyAlignment="1" applyProtection="1">
      <alignment horizontal="left" vertical="center" shrinkToFit="1"/>
      <protection locked="0"/>
    </xf>
    <xf numFmtId="0" fontId="52" fillId="5" borderId="7" xfId="3" applyFont="1" applyFill="1" applyBorder="1" applyAlignment="1" applyProtection="1">
      <alignment horizontal="center" vertical="center"/>
    </xf>
    <xf numFmtId="0" fontId="60" fillId="2" borderId="97" xfId="3" applyFont="1" applyFill="1" applyBorder="1" applyAlignment="1" applyProtection="1">
      <alignment horizontal="left" vertical="center"/>
    </xf>
    <xf numFmtId="0" fontId="60" fillId="2" borderId="23" xfId="3" applyFont="1" applyFill="1" applyBorder="1" applyAlignment="1" applyProtection="1">
      <alignment horizontal="left" vertical="center"/>
    </xf>
    <xf numFmtId="0" fontId="60" fillId="2" borderId="24" xfId="3" applyFont="1" applyFill="1" applyBorder="1" applyAlignment="1" applyProtection="1">
      <alignment horizontal="left" vertical="center"/>
    </xf>
    <xf numFmtId="0" fontId="60" fillId="5" borderId="97" xfId="3" applyFont="1" applyFill="1" applyBorder="1" applyAlignment="1" applyProtection="1">
      <alignment horizontal="center" vertical="center" wrapText="1"/>
    </xf>
    <xf numFmtId="0" fontId="60" fillId="5" borderId="24" xfId="3" applyFont="1" applyFill="1" applyBorder="1" applyAlignment="1" applyProtection="1">
      <alignment horizontal="center" vertical="center" wrapText="1"/>
    </xf>
    <xf numFmtId="0" fontId="60" fillId="5" borderId="89" xfId="3" applyFont="1" applyFill="1" applyBorder="1" applyAlignment="1" applyProtection="1">
      <alignment horizontal="center" vertical="center"/>
    </xf>
    <xf numFmtId="0" fontId="60" fillId="5" borderId="90" xfId="3" applyFont="1" applyFill="1" applyBorder="1" applyAlignment="1" applyProtection="1">
      <alignment horizontal="center" vertical="center"/>
    </xf>
    <xf numFmtId="0" fontId="52" fillId="2" borderId="97" xfId="3" applyFont="1" applyFill="1" applyBorder="1" applyAlignment="1" applyProtection="1">
      <alignment horizontal="center" vertical="center"/>
    </xf>
    <xf numFmtId="0" fontId="52" fillId="2" borderId="24" xfId="3" applyFont="1" applyFill="1" applyBorder="1" applyAlignment="1" applyProtection="1">
      <alignment horizontal="center" vertical="center"/>
    </xf>
    <xf numFmtId="0" fontId="69" fillId="5" borderId="94" xfId="3" applyFont="1" applyFill="1" applyBorder="1" applyAlignment="1" applyProtection="1">
      <alignment horizontal="left" vertical="center"/>
    </xf>
    <xf numFmtId="0" fontId="69" fillId="5" borderId="32" xfId="3" applyFont="1" applyFill="1" applyBorder="1" applyAlignment="1" applyProtection="1">
      <alignment horizontal="left" vertical="center"/>
    </xf>
    <xf numFmtId="177" fontId="68" fillId="0" borderId="224" xfId="3" applyNumberFormat="1" applyFont="1" applyFill="1" applyBorder="1" applyAlignment="1" applyProtection="1">
      <alignment horizontal="right" vertical="center"/>
      <protection hidden="1"/>
    </xf>
    <xf numFmtId="0" fontId="0" fillId="0" borderId="224" xfId="0" applyBorder="1" applyAlignment="1">
      <alignment horizontal="right" vertical="center"/>
    </xf>
    <xf numFmtId="0" fontId="64" fillId="0" borderId="5" xfId="3" applyFont="1" applyFill="1" applyBorder="1" applyAlignment="1" applyProtection="1">
      <alignment horizontal="left" vertical="center" shrinkToFit="1"/>
    </xf>
    <xf numFmtId="0" fontId="0" fillId="0" borderId="5" xfId="0" applyBorder="1" applyAlignment="1">
      <alignment horizontal="left" vertical="center" shrinkToFit="1"/>
    </xf>
    <xf numFmtId="0" fontId="74" fillId="0" borderId="0" xfId="3" applyFont="1" applyFill="1" applyAlignment="1" applyProtection="1">
      <alignment horizontal="left" vertical="center"/>
    </xf>
    <xf numFmtId="0" fontId="2" fillId="0" borderId="0" xfId="0" applyFont="1" applyAlignment="1">
      <alignment horizontal="left" vertical="center"/>
    </xf>
    <xf numFmtId="0" fontId="60" fillId="5" borderId="1" xfId="3" applyFont="1" applyFill="1" applyBorder="1" applyAlignment="1" applyProtection="1">
      <alignment horizontal="center" vertical="center" wrapText="1"/>
    </xf>
    <xf numFmtId="0" fontId="60" fillId="5" borderId="3" xfId="3" applyFont="1" applyFill="1" applyBorder="1" applyAlignment="1" applyProtection="1">
      <alignment horizontal="center" vertical="center" wrapText="1"/>
    </xf>
    <xf numFmtId="0" fontId="60" fillId="0" borderId="0" xfId="3" applyFont="1" applyFill="1" applyAlignment="1" applyProtection="1">
      <alignment horizontal="left" vertical="center" wrapText="1"/>
    </xf>
    <xf numFmtId="0" fontId="52" fillId="0" borderId="97" xfId="3" applyFont="1" applyFill="1" applyBorder="1" applyAlignment="1" applyProtection="1">
      <alignment horizontal="center" vertical="center"/>
    </xf>
    <xf numFmtId="0" fontId="52" fillId="0" borderId="24" xfId="3" applyFont="1" applyFill="1" applyBorder="1" applyAlignment="1" applyProtection="1">
      <alignment horizontal="center" vertical="center"/>
    </xf>
    <xf numFmtId="0" fontId="52" fillId="0" borderId="143" xfId="3" applyFont="1" applyFill="1" applyBorder="1" applyAlignment="1" applyProtection="1">
      <alignment horizontal="center" vertical="center" textRotation="255"/>
    </xf>
    <xf numFmtId="0" fontId="52" fillId="0" borderId="62" xfId="3" applyFont="1" applyFill="1" applyBorder="1" applyAlignment="1" applyProtection="1">
      <alignment horizontal="center" vertical="center" textRotation="255"/>
    </xf>
    <xf numFmtId="0" fontId="52" fillId="0" borderId="34" xfId="3" applyFont="1" applyFill="1" applyBorder="1" applyAlignment="1" applyProtection="1">
      <alignment horizontal="center" vertical="center" textRotation="255"/>
    </xf>
    <xf numFmtId="0" fontId="52" fillId="0" borderId="1" xfId="3" applyFont="1" applyFill="1" applyBorder="1" applyAlignment="1" applyProtection="1">
      <alignment horizontal="center" vertical="center"/>
    </xf>
    <xf numFmtId="0" fontId="52" fillId="0" borderId="3" xfId="3" applyFont="1" applyFill="1" applyBorder="1" applyAlignment="1" applyProtection="1">
      <alignment horizontal="center" vertical="center"/>
    </xf>
    <xf numFmtId="0" fontId="60" fillId="5" borderId="97" xfId="3" applyFont="1" applyFill="1" applyBorder="1" applyAlignment="1" applyProtection="1">
      <alignment horizontal="left" vertical="center"/>
    </xf>
    <xf numFmtId="0" fontId="60" fillId="5" borderId="23" xfId="3" applyFont="1" applyFill="1" applyBorder="1" applyAlignment="1" applyProtection="1">
      <alignment horizontal="left" vertical="center"/>
    </xf>
    <xf numFmtId="0" fontId="60" fillId="5" borderId="24" xfId="3" applyFont="1" applyFill="1" applyBorder="1" applyAlignment="1" applyProtection="1">
      <alignment horizontal="left" vertical="center"/>
    </xf>
    <xf numFmtId="0" fontId="28" fillId="0" borderId="143" xfId="3" applyFont="1" applyFill="1" applyBorder="1" applyAlignment="1" applyProtection="1">
      <alignment horizontal="center" vertical="center" textRotation="255"/>
    </xf>
    <xf numFmtId="0" fontId="28" fillId="0" borderId="34" xfId="3" applyFont="1" applyFill="1" applyBorder="1" applyAlignment="1" applyProtection="1">
      <alignment horizontal="center" vertical="center" textRotation="255"/>
    </xf>
    <xf numFmtId="0" fontId="13" fillId="0" borderId="0" xfId="3" applyFont="1" applyAlignment="1" applyProtection="1">
      <alignment horizontal="left" vertical="center" wrapText="1"/>
    </xf>
    <xf numFmtId="0" fontId="0" fillId="0" borderId="0" xfId="0" applyAlignment="1">
      <alignment vertical="center"/>
    </xf>
    <xf numFmtId="0" fontId="21" fillId="2" borderId="123" xfId="3" applyFont="1" applyFill="1" applyBorder="1" applyAlignment="1" applyProtection="1">
      <alignment horizontal="center" vertical="center" wrapText="1"/>
    </xf>
    <xf numFmtId="0" fontId="21" fillId="2" borderId="124" xfId="3" applyFont="1" applyFill="1" applyBorder="1" applyAlignment="1" applyProtection="1">
      <alignment horizontal="center" vertical="center" wrapText="1"/>
    </xf>
    <xf numFmtId="0" fontId="21" fillId="2" borderId="128" xfId="3" applyFont="1" applyFill="1" applyBorder="1" applyAlignment="1" applyProtection="1">
      <alignment horizontal="center" vertical="center" wrapText="1"/>
    </xf>
    <xf numFmtId="0" fontId="13" fillId="2" borderId="129" xfId="3" applyFont="1" applyFill="1" applyBorder="1" applyAlignment="1" applyProtection="1">
      <alignment horizontal="center" vertical="center"/>
    </xf>
    <xf numFmtId="0" fontId="13" fillId="2" borderId="124" xfId="3" applyFont="1" applyFill="1" applyBorder="1" applyAlignment="1" applyProtection="1">
      <alignment horizontal="center" vertical="center"/>
    </xf>
    <xf numFmtId="0" fontId="13" fillId="2" borderId="128" xfId="3" applyFont="1" applyFill="1" applyBorder="1" applyAlignment="1" applyProtection="1">
      <alignment horizontal="center" vertical="center"/>
    </xf>
    <xf numFmtId="0" fontId="13" fillId="0" borderId="129" xfId="3" applyFont="1" applyFill="1" applyBorder="1" applyAlignment="1" applyProtection="1">
      <alignment horizontal="center" vertical="center" wrapText="1"/>
      <protection locked="0"/>
    </xf>
    <xf numFmtId="0" fontId="13" fillId="0" borderId="124" xfId="3" applyFont="1" applyFill="1" applyBorder="1" applyAlignment="1" applyProtection="1">
      <alignment horizontal="center" vertical="center" wrapText="1"/>
      <protection locked="0"/>
    </xf>
    <xf numFmtId="0" fontId="13" fillId="0" borderId="128" xfId="3" applyFont="1" applyFill="1" applyBorder="1" applyAlignment="1" applyProtection="1">
      <alignment horizontal="center" vertical="center" wrapText="1"/>
      <protection locked="0"/>
    </xf>
    <xf numFmtId="0" fontId="13" fillId="2" borderId="137" xfId="3" applyFont="1" applyFill="1" applyBorder="1" applyAlignment="1" applyProtection="1">
      <alignment horizontal="center" vertical="center" wrapText="1"/>
    </xf>
    <xf numFmtId="0" fontId="13" fillId="2" borderId="100" xfId="3" applyFont="1" applyFill="1" applyBorder="1" applyAlignment="1" applyProtection="1">
      <alignment horizontal="center" vertical="center" wrapText="1"/>
    </xf>
    <xf numFmtId="0" fontId="13" fillId="2" borderId="145" xfId="3" applyFont="1" applyFill="1" applyBorder="1" applyAlignment="1" applyProtection="1">
      <alignment horizontal="center" vertical="center" wrapText="1"/>
    </xf>
    <xf numFmtId="0" fontId="13" fillId="2" borderId="4" xfId="3" applyFont="1" applyFill="1" applyBorder="1" applyAlignment="1" applyProtection="1">
      <alignment horizontal="center" vertical="center" wrapText="1"/>
    </xf>
    <xf numFmtId="0" fontId="13" fillId="2" borderId="5" xfId="3" applyFont="1" applyFill="1" applyBorder="1" applyAlignment="1" applyProtection="1">
      <alignment horizontal="center" vertical="center" wrapText="1"/>
    </xf>
    <xf numFmtId="0" fontId="13" fillId="2" borderId="6" xfId="3" applyFont="1" applyFill="1" applyBorder="1" applyAlignment="1" applyProtection="1">
      <alignment horizontal="center" vertical="center" wrapText="1"/>
    </xf>
    <xf numFmtId="0" fontId="13" fillId="0" borderId="137" xfId="3" applyFont="1" applyFill="1" applyBorder="1" applyAlignment="1" applyProtection="1">
      <alignment horizontal="left" vertical="center" wrapText="1"/>
      <protection locked="0"/>
    </xf>
    <xf numFmtId="0" fontId="13" fillId="0" borderId="100" xfId="3" applyFont="1" applyFill="1" applyBorder="1" applyAlignment="1" applyProtection="1">
      <alignment horizontal="left" vertical="center" wrapText="1"/>
      <protection locked="0"/>
    </xf>
    <xf numFmtId="0" fontId="13" fillId="0" borderId="102"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36" xfId="3" applyFont="1" applyFill="1" applyBorder="1" applyAlignment="1" applyProtection="1">
      <alignment horizontal="left" vertical="center" wrapText="1"/>
      <protection locked="0"/>
    </xf>
    <xf numFmtId="0" fontId="13" fillId="2" borderId="1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0" borderId="97"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0" borderId="97"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2" borderId="97"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0" borderId="97"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31" xfId="3" applyFont="1" applyBorder="1" applyAlignment="1" applyProtection="1">
      <alignment horizontal="center" vertical="center"/>
      <protection locked="0"/>
    </xf>
    <xf numFmtId="0" fontId="13" fillId="2" borderId="133"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2" borderId="103" xfId="3" applyFont="1" applyFill="1" applyBorder="1" applyAlignment="1" applyProtection="1">
      <alignment horizontal="center" vertical="center"/>
    </xf>
    <xf numFmtId="0" fontId="13" fillId="2" borderId="0" xfId="3" applyFont="1" applyFill="1" applyBorder="1" applyAlignment="1" applyProtection="1">
      <alignment horizontal="center" vertical="center"/>
    </xf>
    <xf numFmtId="0" fontId="13" fillId="2" borderId="10" xfId="3" applyFont="1" applyFill="1" applyBorder="1" applyAlignment="1" applyProtection="1">
      <alignment horizontal="center" vertical="center"/>
    </xf>
    <xf numFmtId="0" fontId="13" fillId="2" borderId="132" xfId="3" applyFont="1" applyFill="1" applyBorder="1" applyAlignment="1" applyProtection="1">
      <alignment horizontal="center" vertical="center"/>
    </xf>
    <xf numFmtId="0" fontId="13" fillId="2" borderId="5" xfId="3" applyFont="1" applyFill="1" applyBorder="1" applyAlignment="1" applyProtection="1">
      <alignment horizontal="center" vertical="center"/>
    </xf>
    <xf numFmtId="0" fontId="13" fillId="2" borderId="6" xfId="3" applyFont="1" applyFill="1" applyBorder="1" applyAlignment="1" applyProtection="1">
      <alignment horizontal="center" vertical="center"/>
    </xf>
    <xf numFmtId="179" fontId="13" fillId="2" borderId="97"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97"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31" xfId="3" applyNumberFormat="1" applyFont="1" applyBorder="1" applyAlignment="1" applyProtection="1">
      <alignment horizontal="center" vertical="center"/>
      <protection locked="0"/>
    </xf>
    <xf numFmtId="0" fontId="13" fillId="0" borderId="97"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31" xfId="3" applyFont="1" applyBorder="1" applyAlignment="1" applyProtection="1">
      <alignment horizontal="left" vertical="center" wrapText="1"/>
      <protection locked="0"/>
    </xf>
    <xf numFmtId="0" fontId="13" fillId="2" borderId="97" xfId="3" applyFont="1" applyFill="1" applyBorder="1" applyAlignment="1" applyProtection="1">
      <alignment horizontal="center" vertical="center"/>
    </xf>
    <xf numFmtId="0" fontId="13" fillId="0" borderId="129" xfId="3" applyFont="1" applyFill="1" applyBorder="1" applyAlignment="1" applyProtection="1">
      <alignment horizontal="center" vertical="center"/>
      <protection locked="0"/>
    </xf>
    <xf numFmtId="0" fontId="0" fillId="0" borderId="124" xfId="0" applyBorder="1" applyAlignment="1">
      <alignment horizontal="center" vertical="center"/>
    </xf>
    <xf numFmtId="0" fontId="13" fillId="0" borderId="231" xfId="3" applyFont="1" applyFill="1" applyBorder="1" applyAlignment="1" applyProtection="1">
      <alignment horizontal="center" vertical="center"/>
      <protection locked="0"/>
    </xf>
    <xf numFmtId="0" fontId="0" fillId="0" borderId="128" xfId="0" applyBorder="1" applyAlignment="1" applyProtection="1">
      <alignment horizontal="center" vertical="center"/>
      <protection locked="0"/>
    </xf>
    <xf numFmtId="38" fontId="17" fillId="0" borderId="97"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2" borderId="23" xfId="3" applyNumberFormat="1" applyFont="1" applyFill="1" applyBorder="1" applyAlignment="1" applyProtection="1">
      <alignment horizontal="center" vertical="center"/>
    </xf>
    <xf numFmtId="180" fontId="13" fillId="2" borderId="131" xfId="3" applyNumberFormat="1" applyFont="1" applyFill="1" applyBorder="1" applyAlignment="1" applyProtection="1">
      <alignment horizontal="center" vertical="center"/>
    </xf>
    <xf numFmtId="0" fontId="17" fillId="2" borderId="130" xfId="3" applyFont="1" applyFill="1" applyBorder="1" applyAlignment="1" applyProtection="1">
      <alignment horizontal="center" vertical="center" wrapText="1"/>
    </xf>
    <xf numFmtId="0" fontId="17" fillId="2" borderId="23" xfId="3" applyFont="1" applyFill="1" applyBorder="1" applyAlignment="1" applyProtection="1">
      <alignment horizontal="center" vertical="center" wrapText="1"/>
    </xf>
    <xf numFmtId="0" fontId="17" fillId="2" borderId="24" xfId="3" applyFont="1" applyFill="1" applyBorder="1" applyAlignment="1" applyProtection="1">
      <alignment horizontal="center" vertical="center" wrapText="1"/>
    </xf>
    <xf numFmtId="0" fontId="13" fillId="0" borderId="97"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31" xfId="3" applyNumberFormat="1" applyFont="1" applyBorder="1" applyAlignment="1" applyProtection="1">
      <alignment horizontal="left" vertical="center" wrapText="1"/>
      <protection locked="0"/>
    </xf>
    <xf numFmtId="180" fontId="13" fillId="2" borderId="97" xfId="3" applyNumberFormat="1" applyFont="1" applyFill="1" applyBorder="1" applyAlignment="1" applyProtection="1">
      <alignment horizontal="center" vertical="center" shrinkToFit="1"/>
    </xf>
    <xf numFmtId="180" fontId="13" fillId="2" borderId="23" xfId="3" applyNumberFormat="1" applyFont="1" applyFill="1" applyBorder="1" applyAlignment="1" applyProtection="1">
      <alignment horizontal="center" vertical="center" shrinkToFit="1"/>
    </xf>
    <xf numFmtId="0" fontId="13" fillId="0" borderId="23" xfId="3" applyNumberFormat="1" applyFont="1" applyBorder="1" applyAlignment="1" applyProtection="1">
      <alignment horizontal="center" vertical="center"/>
      <protection locked="0"/>
    </xf>
    <xf numFmtId="0" fontId="13" fillId="0" borderId="23" xfId="3" applyFont="1" applyFill="1" applyBorder="1" applyAlignment="1" applyProtection="1">
      <alignment horizontal="center" vertical="center"/>
      <protection locked="0"/>
    </xf>
    <xf numFmtId="0" fontId="13" fillId="2" borderId="105" xfId="3" applyFont="1" applyFill="1" applyBorder="1" applyAlignment="1" applyProtection="1">
      <alignment horizontal="center" vertical="center" shrinkToFit="1"/>
    </xf>
    <xf numFmtId="0" fontId="13" fillId="2" borderId="126" xfId="3" applyFont="1" applyFill="1" applyBorder="1" applyAlignment="1" applyProtection="1">
      <alignment horizontal="center" vertical="center" shrinkToFit="1"/>
    </xf>
    <xf numFmtId="0" fontId="13" fillId="2" borderId="134" xfId="3" applyFont="1" applyFill="1" applyBorder="1" applyAlignment="1" applyProtection="1">
      <alignment horizontal="center" vertical="center" shrinkToFit="1"/>
    </xf>
    <xf numFmtId="0" fontId="13" fillId="3" borderId="135" xfId="3" applyNumberFormat="1" applyFont="1" applyFill="1" applyBorder="1" applyAlignment="1" applyProtection="1">
      <alignment horizontal="center" vertical="center"/>
      <protection locked="0"/>
    </xf>
    <xf numFmtId="0" fontId="13" fillId="3" borderId="126" xfId="3" applyNumberFormat="1" applyFont="1" applyFill="1" applyBorder="1" applyAlignment="1" applyProtection="1">
      <alignment horizontal="center" vertical="center"/>
      <protection locked="0"/>
    </xf>
    <xf numFmtId="0" fontId="13" fillId="3" borderId="127" xfId="3" applyNumberFormat="1" applyFont="1" applyFill="1" applyBorder="1" applyAlignment="1" applyProtection="1">
      <alignment horizontal="center" vertical="center"/>
      <protection locked="0"/>
    </xf>
    <xf numFmtId="0" fontId="21" fillId="2" borderId="124" xfId="3" applyFont="1" applyFill="1" applyBorder="1" applyAlignment="1" applyProtection="1">
      <alignment horizontal="center" vertical="center"/>
    </xf>
    <xf numFmtId="0" fontId="13" fillId="2" borderId="100" xfId="3" applyFont="1" applyFill="1" applyBorder="1" applyAlignment="1" applyProtection="1">
      <alignment horizontal="center" vertical="center"/>
    </xf>
    <xf numFmtId="179" fontId="13" fillId="2" borderId="7" xfId="3" applyNumberFormat="1" applyFont="1" applyFill="1" applyBorder="1" applyAlignment="1" applyProtection="1">
      <alignment horizontal="center" vertical="center"/>
    </xf>
    <xf numFmtId="0" fontId="13" fillId="2" borderId="97" xfId="3" applyNumberFormat="1" applyFont="1" applyFill="1" applyBorder="1" applyAlignment="1" applyProtection="1">
      <alignment horizontal="center" vertical="center"/>
    </xf>
    <xf numFmtId="0" fontId="13" fillId="2" borderId="23" xfId="3" applyNumberFormat="1" applyFont="1" applyFill="1" applyBorder="1" applyAlignment="1" applyProtection="1">
      <alignment horizontal="center" vertical="center"/>
    </xf>
    <xf numFmtId="0" fontId="13" fillId="2" borderId="24" xfId="3" applyNumberFormat="1" applyFont="1" applyFill="1" applyBorder="1" applyAlignment="1" applyProtection="1">
      <alignment horizontal="center" vertical="center"/>
    </xf>
    <xf numFmtId="38" fontId="13" fillId="0" borderId="97"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38" fontId="13" fillId="0" borderId="97"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2" borderId="131" xfId="3" applyNumberFormat="1" applyFont="1" applyFill="1" applyBorder="1" applyAlignment="1" applyProtection="1">
      <alignment horizontal="center" vertical="center"/>
    </xf>
    <xf numFmtId="0" fontId="96" fillId="2" borderId="97" xfId="3" applyFont="1" applyFill="1" applyBorder="1" applyAlignment="1" applyProtection="1">
      <alignment horizontal="left" vertical="center" wrapText="1"/>
    </xf>
    <xf numFmtId="0" fontId="96" fillId="2" borderId="23" xfId="3" applyFont="1" applyFill="1" applyBorder="1" applyAlignment="1" applyProtection="1">
      <alignment horizontal="left" vertical="center" wrapText="1"/>
    </xf>
    <xf numFmtId="0" fontId="96" fillId="2" borderId="24" xfId="3" applyFont="1" applyFill="1" applyBorder="1" applyAlignment="1" applyProtection="1">
      <alignment horizontal="left" vertical="center" wrapText="1"/>
    </xf>
    <xf numFmtId="0" fontId="17" fillId="3" borderId="97" xfId="3" applyFont="1" applyFill="1" applyBorder="1" applyAlignment="1" applyProtection="1">
      <alignment horizontal="left" vertical="center" wrapText="1"/>
      <protection locked="0"/>
    </xf>
    <xf numFmtId="0" fontId="17" fillId="3" borderId="23" xfId="3" applyFont="1" applyFill="1" applyBorder="1" applyAlignment="1" applyProtection="1">
      <alignment horizontal="left" vertical="center" wrapText="1"/>
      <protection locked="0"/>
    </xf>
    <xf numFmtId="0" fontId="17" fillId="3" borderId="131" xfId="3" applyFont="1" applyFill="1" applyBorder="1" applyAlignment="1" applyProtection="1">
      <alignment horizontal="left" vertical="center" wrapText="1"/>
      <protection locked="0"/>
    </xf>
    <xf numFmtId="0" fontId="13" fillId="2" borderId="7" xfId="3" applyFont="1" applyFill="1" applyBorder="1" applyAlignment="1" applyProtection="1">
      <alignment horizontal="center" vertical="center"/>
    </xf>
    <xf numFmtId="0" fontId="13" fillId="2" borderId="7" xfId="3" applyFont="1" applyFill="1" applyBorder="1" applyAlignment="1" applyProtection="1">
      <alignment horizontal="center" vertical="center" shrinkToFit="1"/>
    </xf>
    <xf numFmtId="0" fontId="13" fillId="0" borderId="100" xfId="3" applyFont="1" applyFill="1" applyBorder="1" applyAlignment="1" applyProtection="1">
      <alignment horizontal="left" vertical="center"/>
      <protection locked="0"/>
    </xf>
    <xf numFmtId="0" fontId="13" fillId="0" borderId="102"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36" xfId="3" applyFont="1" applyFill="1" applyBorder="1" applyAlignment="1" applyProtection="1">
      <alignment horizontal="left" vertical="center"/>
      <protection locked="0"/>
    </xf>
    <xf numFmtId="0" fontId="17" fillId="2" borderId="23" xfId="3" applyFont="1" applyFill="1" applyBorder="1" applyAlignment="1" applyProtection="1">
      <alignment horizontal="center" vertical="center"/>
    </xf>
    <xf numFmtId="0" fontId="17" fillId="2" borderId="24" xfId="3" applyFont="1" applyFill="1" applyBorder="1" applyAlignment="1" applyProtection="1">
      <alignment horizontal="center" vertical="center"/>
    </xf>
    <xf numFmtId="0" fontId="13" fillId="2" borderId="7" xfId="3" applyNumberFormat="1" applyFont="1" applyFill="1" applyBorder="1" applyAlignment="1" applyProtection="1">
      <alignment horizontal="center" vertical="center"/>
    </xf>
    <xf numFmtId="0" fontId="13" fillId="2" borderId="116" xfId="3" applyFont="1" applyFill="1" applyBorder="1" applyAlignment="1" applyProtection="1">
      <alignment horizontal="center" vertical="center"/>
    </xf>
    <xf numFmtId="0" fontId="13" fillId="0" borderId="97"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2" borderId="118" xfId="3" applyFont="1" applyFill="1" applyBorder="1" applyAlignment="1" applyProtection="1">
      <alignment horizontal="center" vertical="center" shrinkToFit="1"/>
    </xf>
    <xf numFmtId="0" fontId="13" fillId="2" borderId="119" xfId="3" applyFont="1" applyFill="1" applyBorder="1" applyAlignment="1" applyProtection="1">
      <alignment horizontal="center" vertical="center" shrinkToFit="1"/>
    </xf>
    <xf numFmtId="179" fontId="13" fillId="2" borderId="130" xfId="3" applyNumberFormat="1" applyFont="1" applyFill="1" applyBorder="1" applyAlignment="1" applyProtection="1">
      <alignment horizontal="center" vertical="center"/>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36" xfId="3" applyNumberFormat="1" applyFont="1" applyBorder="1" applyAlignment="1" applyProtection="1">
      <alignment horizontal="center" vertical="center"/>
      <protection locked="0"/>
    </xf>
    <xf numFmtId="0" fontId="13" fillId="2" borderId="123" xfId="3" applyFont="1" applyFill="1" applyBorder="1" applyAlignment="1" applyProtection="1">
      <alignment horizontal="center" vertical="center"/>
    </xf>
    <xf numFmtId="179" fontId="13" fillId="2" borderId="120" xfId="3" applyNumberFormat="1" applyFont="1" applyFill="1" applyBorder="1" applyAlignment="1" applyProtection="1">
      <alignment horizontal="center" vertical="center" wrapText="1"/>
    </xf>
    <xf numFmtId="179" fontId="13" fillId="2" borderId="121" xfId="3" applyNumberFormat="1" applyFont="1" applyFill="1" applyBorder="1" applyAlignment="1" applyProtection="1">
      <alignment horizontal="center" vertical="center" wrapText="1"/>
    </xf>
    <xf numFmtId="0" fontId="13" fillId="0" borderId="120" xfId="3" applyFont="1" applyFill="1" applyBorder="1" applyAlignment="1" applyProtection="1">
      <alignment horizontal="center" vertical="center"/>
      <protection locked="0"/>
    </xf>
    <xf numFmtId="0" fontId="13" fillId="0" borderId="121" xfId="3" applyFont="1" applyFill="1" applyBorder="1" applyAlignment="1" applyProtection="1">
      <alignment horizontal="center" vertical="center"/>
      <protection locked="0"/>
    </xf>
    <xf numFmtId="0" fontId="13" fillId="0" borderId="122" xfId="3" applyFont="1" applyFill="1" applyBorder="1" applyAlignment="1" applyProtection="1">
      <alignment horizontal="center" vertical="center"/>
      <protection locked="0"/>
    </xf>
    <xf numFmtId="0" fontId="0" fillId="0" borderId="125" xfId="0" applyBorder="1" applyAlignment="1" applyProtection="1">
      <alignment horizontal="center" vertical="center"/>
      <protection locked="0"/>
    </xf>
    <xf numFmtId="179" fontId="13" fillId="0" borderId="97"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31" xfId="3" applyNumberFormat="1" applyFont="1" applyFill="1" applyBorder="1" applyAlignment="1" applyProtection="1">
      <alignment horizontal="left" vertical="center"/>
      <protection locked="0"/>
    </xf>
    <xf numFmtId="179" fontId="13" fillId="0" borderId="97"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2" borderId="97"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3" fillId="2" borderId="132"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0" fontId="13" fillId="0" borderId="97"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31" xfId="3" applyFont="1" applyFill="1" applyBorder="1" applyAlignment="1" applyProtection="1">
      <alignment horizontal="left" vertical="center" wrapText="1" shrinkToFit="1"/>
      <protection locked="0"/>
    </xf>
    <xf numFmtId="181" fontId="13" fillId="2" borderId="23" xfId="3" applyNumberFormat="1" applyFont="1" applyFill="1" applyBorder="1" applyAlignment="1" applyProtection="1">
      <alignment horizontal="left" vertical="center"/>
    </xf>
    <xf numFmtId="181" fontId="13" fillId="2" borderId="131" xfId="3" applyNumberFormat="1" applyFont="1" applyFill="1" applyBorder="1" applyAlignment="1" applyProtection="1">
      <alignment horizontal="left" vertical="center"/>
    </xf>
    <xf numFmtId="0" fontId="13" fillId="2" borderId="130"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133" xfId="3" applyFont="1" applyFill="1" applyBorder="1" applyAlignment="1" applyProtection="1">
      <alignment horizontal="center" vertical="center" wrapText="1"/>
    </xf>
    <xf numFmtId="0" fontId="13" fillId="2" borderId="24" xfId="3" applyFont="1" applyFill="1" applyBorder="1" applyAlignment="1" applyProtection="1">
      <alignment horizontal="center" vertical="center" wrapText="1"/>
    </xf>
    <xf numFmtId="0" fontId="13" fillId="2" borderId="7" xfId="3" applyFont="1" applyFill="1" applyBorder="1" applyAlignment="1" applyProtection="1">
      <alignment horizontal="center" vertical="center" wrapText="1"/>
    </xf>
    <xf numFmtId="0" fontId="13" fillId="2" borderId="117" xfId="3" applyFont="1" applyFill="1" applyBorder="1" applyAlignment="1" applyProtection="1">
      <alignment horizontal="center" vertical="center" wrapText="1"/>
    </xf>
    <xf numFmtId="0" fontId="13" fillId="2" borderId="109" xfId="3" applyFont="1" applyFill="1" applyBorder="1" applyAlignment="1" applyProtection="1">
      <alignment horizontal="center" vertical="center" shrinkToFit="1"/>
    </xf>
    <xf numFmtId="0" fontId="13" fillId="3" borderId="135" xfId="3" applyFont="1" applyFill="1" applyBorder="1" applyAlignment="1" applyProtection="1">
      <alignment horizontal="center" vertical="center" wrapText="1"/>
      <protection locked="0"/>
    </xf>
    <xf numFmtId="0" fontId="13" fillId="3" borderId="126" xfId="3" applyFont="1" applyFill="1" applyBorder="1" applyAlignment="1" applyProtection="1">
      <alignment horizontal="center" vertical="center" wrapText="1"/>
      <protection locked="0"/>
    </xf>
    <xf numFmtId="0" fontId="13" fillId="3" borderId="127" xfId="3" applyFont="1" applyFill="1" applyBorder="1" applyAlignment="1" applyProtection="1">
      <alignment horizontal="center" vertical="center" wrapText="1"/>
      <protection locked="0"/>
    </xf>
    <xf numFmtId="38" fontId="13" fillId="0" borderId="23" xfId="1" applyFont="1" applyBorder="1" applyAlignment="1" applyProtection="1">
      <alignment vertical="center" wrapText="1"/>
      <protection locked="0"/>
    </xf>
    <xf numFmtId="0" fontId="13" fillId="2" borderId="123" xfId="3" applyFont="1" applyFill="1" applyBorder="1" applyAlignment="1" applyProtection="1">
      <alignment horizontal="center" vertical="center" wrapText="1"/>
    </xf>
    <xf numFmtId="0" fontId="13" fillId="2" borderId="124" xfId="3" applyFont="1" applyFill="1" applyBorder="1" applyAlignment="1" applyProtection="1">
      <alignment horizontal="center" vertical="center" wrapText="1"/>
    </xf>
    <xf numFmtId="0" fontId="13" fillId="2" borderId="125" xfId="3" applyFont="1" applyFill="1" applyBorder="1" applyAlignment="1" applyProtection="1">
      <alignment horizontal="center" vertical="center" wrapText="1"/>
    </xf>
    <xf numFmtId="0" fontId="17" fillId="2" borderId="97" xfId="3" applyFont="1" applyFill="1" applyBorder="1" applyAlignment="1" applyProtection="1">
      <alignment horizontal="center" vertical="center"/>
    </xf>
    <xf numFmtId="0" fontId="13" fillId="2" borderId="23" xfId="3" applyFont="1" applyFill="1" applyBorder="1" applyAlignment="1" applyProtection="1">
      <alignment horizontal="center" vertical="center" wrapText="1"/>
    </xf>
    <xf numFmtId="0" fontId="18" fillId="2" borderId="105" xfId="3" applyFont="1" applyFill="1" applyBorder="1" applyAlignment="1" applyProtection="1">
      <alignment horizontal="center" vertical="center" wrapText="1"/>
    </xf>
    <xf numFmtId="0" fontId="18" fillId="2" borderId="126" xfId="3" applyFont="1" applyFill="1" applyBorder="1" applyAlignment="1" applyProtection="1">
      <alignment horizontal="center" vertical="center" wrapText="1"/>
    </xf>
    <xf numFmtId="0" fontId="18" fillId="2" borderId="127" xfId="3" applyFont="1" applyFill="1" applyBorder="1" applyAlignment="1" applyProtection="1">
      <alignment horizontal="center" vertical="center" wrapText="1"/>
    </xf>
    <xf numFmtId="0" fontId="13" fillId="2" borderId="131" xfId="3" applyFont="1" applyFill="1" applyBorder="1" applyAlignment="1" applyProtection="1">
      <alignment horizontal="center" vertical="center"/>
    </xf>
    <xf numFmtId="0" fontId="13" fillId="5" borderId="7" xfId="3" applyNumberFormat="1" applyFont="1" applyFill="1" applyBorder="1" applyAlignment="1" applyProtection="1">
      <alignment horizontal="center" vertical="center" textRotation="255" wrapText="1"/>
    </xf>
    <xf numFmtId="0" fontId="17" fillId="2" borderId="7" xfId="3" applyNumberFormat="1" applyFont="1" applyFill="1" applyBorder="1" applyAlignment="1" applyProtection="1">
      <alignment horizontal="center" vertical="center" textRotation="255" wrapText="1"/>
    </xf>
    <xf numFmtId="0" fontId="17" fillId="2" borderId="7" xfId="3" applyFont="1" applyFill="1" applyBorder="1" applyAlignment="1" applyProtection="1">
      <alignment horizontal="left" vertical="center"/>
    </xf>
    <xf numFmtId="0" fontId="13" fillId="2" borderId="7" xfId="3" applyNumberFormat="1" applyFont="1" applyFill="1" applyBorder="1" applyAlignment="1" applyProtection="1">
      <alignment horizontal="right" vertical="center" wrapText="1"/>
    </xf>
    <xf numFmtId="178" fontId="13" fillId="5" borderId="7" xfId="3" applyNumberFormat="1" applyFont="1" applyFill="1" applyBorder="1" applyAlignment="1" applyProtection="1">
      <alignment horizontal="center" vertical="center" wrapText="1"/>
    </xf>
    <xf numFmtId="0" fontId="17" fillId="5" borderId="7" xfId="3"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0" fontId="13" fillId="0" borderId="97" xfId="11" applyFont="1" applyBorder="1" applyAlignment="1" applyProtection="1">
      <alignment horizontal="left" vertical="center" wrapText="1"/>
      <protection locked="0"/>
    </xf>
    <xf numFmtId="0" fontId="13" fillId="0" borderId="24" xfId="11" applyFont="1" applyBorder="1" applyAlignment="1" applyProtection="1">
      <alignment horizontal="left" vertical="center" wrapText="1"/>
      <protection locked="0"/>
    </xf>
    <xf numFmtId="193" fontId="13" fillId="0" borderId="97" xfId="11" applyNumberFormat="1" applyFont="1" applyBorder="1" applyAlignment="1" applyProtection="1">
      <alignment horizontal="center" vertical="center"/>
      <protection locked="0"/>
    </xf>
    <xf numFmtId="193" fontId="13" fillId="0" borderId="23" xfId="11" applyNumberFormat="1" applyFont="1" applyBorder="1" applyAlignment="1" applyProtection="1">
      <alignment horizontal="center" vertical="center"/>
      <protection locked="0"/>
    </xf>
    <xf numFmtId="193" fontId="13" fillId="0" borderId="24" xfId="11" applyNumberFormat="1" applyFont="1" applyBorder="1" applyAlignment="1" applyProtection="1">
      <alignment horizontal="center" vertical="center"/>
      <protection locked="0"/>
    </xf>
    <xf numFmtId="0" fontId="13" fillId="0" borderId="23" xfId="11" applyFont="1" applyBorder="1" applyAlignment="1" applyProtection="1">
      <alignment horizontal="left" vertical="center" wrapText="1"/>
      <protection locked="0"/>
    </xf>
    <xf numFmtId="0" fontId="13" fillId="2" borderId="97" xfId="11" applyFont="1" applyFill="1" applyBorder="1" applyAlignment="1" applyProtection="1">
      <alignment horizontal="center" vertical="center" wrapText="1"/>
    </xf>
    <xf numFmtId="0" fontId="13" fillId="2" borderId="24" xfId="11" applyFont="1" applyFill="1" applyBorder="1" applyAlignment="1" applyProtection="1">
      <alignment horizontal="center" vertical="center"/>
    </xf>
    <xf numFmtId="0" fontId="13" fillId="2" borderId="97" xfId="11" applyFont="1" applyFill="1" applyBorder="1" applyAlignment="1" applyProtection="1">
      <alignment horizontal="center" vertical="center"/>
    </xf>
    <xf numFmtId="0" fontId="13" fillId="2" borderId="23" xfId="11" applyFont="1" applyFill="1" applyBorder="1" applyAlignment="1" applyProtection="1">
      <alignment horizontal="center" vertical="center"/>
    </xf>
    <xf numFmtId="0" fontId="13" fillId="0" borderId="97" xfId="3" applyFont="1" applyBorder="1" applyAlignment="1" applyProtection="1">
      <alignment horizontal="left" vertical="top" wrapText="1"/>
      <protection locked="0"/>
    </xf>
    <xf numFmtId="0" fontId="13" fillId="0" borderId="23" xfId="3" applyFont="1" applyBorder="1" applyAlignment="1" applyProtection="1">
      <alignment horizontal="left" vertical="top" wrapText="1"/>
      <protection locked="0"/>
    </xf>
    <xf numFmtId="0" fontId="13" fillId="0" borderId="131" xfId="3" applyFont="1" applyBorder="1" applyAlignment="1" applyProtection="1">
      <alignment horizontal="left" vertical="top" wrapText="1"/>
      <protection locked="0"/>
    </xf>
    <xf numFmtId="0" fontId="13" fillId="0" borderId="97" xfId="3" applyFont="1" applyFill="1" applyBorder="1" applyAlignment="1" applyProtection="1">
      <alignment horizontal="left" vertical="top" wrapText="1" shrinkToFit="1"/>
      <protection locked="0"/>
    </xf>
    <xf numFmtId="0" fontId="13" fillId="0" borderId="23" xfId="3" applyFont="1" applyFill="1" applyBorder="1" applyAlignment="1" applyProtection="1">
      <alignment horizontal="left" vertical="top" wrapText="1" shrinkToFit="1"/>
      <protection locked="0"/>
    </xf>
    <xf numFmtId="0" fontId="13" fillId="0" borderId="131" xfId="3" applyFont="1" applyFill="1" applyBorder="1" applyAlignment="1" applyProtection="1">
      <alignment horizontal="left" vertical="top" wrapText="1" shrinkToFit="1"/>
      <protection locked="0"/>
    </xf>
    <xf numFmtId="0" fontId="13" fillId="0" borderId="129" xfId="3" applyFont="1" applyFill="1" applyBorder="1" applyAlignment="1" applyProtection="1">
      <alignment horizontal="center" vertical="center"/>
    </xf>
    <xf numFmtId="0" fontId="0" fillId="0" borderId="124" xfId="0" applyBorder="1" applyAlignment="1" applyProtection="1">
      <alignment horizontal="center" vertical="center"/>
    </xf>
    <xf numFmtId="0" fontId="13" fillId="0" borderId="97"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2" borderId="129" xfId="3" applyNumberFormat="1" applyFont="1" applyFill="1" applyBorder="1" applyAlignment="1">
      <alignment horizontal="center" vertical="center" wrapText="1"/>
    </xf>
    <xf numFmtId="0" fontId="13" fillId="2" borderId="128" xfId="3" applyNumberFormat="1" applyFont="1" applyFill="1" applyBorder="1" applyAlignment="1">
      <alignment horizontal="center" vertical="center" wrapText="1"/>
    </xf>
    <xf numFmtId="190" fontId="18" fillId="0" borderId="97" xfId="0" applyNumberFormat="1" applyFont="1" applyFill="1" applyBorder="1" applyAlignment="1" applyProtection="1">
      <alignment horizontal="center" vertical="center" wrapText="1"/>
      <protection locked="0"/>
    </xf>
    <xf numFmtId="190" fontId="18" fillId="0" borderId="24" xfId="0" applyNumberFormat="1" applyFont="1" applyFill="1" applyBorder="1" applyAlignment="1" applyProtection="1">
      <alignment horizontal="center" vertical="center" wrapText="1"/>
      <protection locked="0"/>
    </xf>
    <xf numFmtId="0" fontId="21" fillId="0" borderId="97"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191" fontId="13" fillId="0" borderId="97" xfId="0" applyNumberFormat="1" applyFont="1" applyFill="1" applyBorder="1" applyAlignment="1" applyProtection="1">
      <alignment horizontal="left" vertical="center" wrapText="1"/>
      <protection locked="0"/>
    </xf>
    <xf numFmtId="191" fontId="13" fillId="0" borderId="24" xfId="0" applyNumberFormat="1" applyFont="1" applyFill="1" applyBorder="1" applyAlignment="1" applyProtection="1">
      <alignment horizontal="left" vertical="center" wrapText="1"/>
      <protection locked="0"/>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287">
    <dxf>
      <fill>
        <patternFill>
          <bgColor theme="0"/>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6"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outline="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85" formatCode="&quot;機&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none">
          <bgColor auto="1"/>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numFmt numFmtId="0" formatCode="General"/>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184" formatCode="&quot;原&quot;\-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vertical/>
        <horizontal/>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border diagonalUp="0" diagonalDown="0" outline="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5"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6"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7"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98"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gray0625">
          <bgColor rgb="FFFFC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1"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1"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8"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86"/>
      <tableStyleElement type="firstColumn" dxfId="285"/>
    </tableStyle>
    <tableStyle name="テーブル スタイル 4" pivot="0" count="3">
      <tableStyleElement type="headerRow" dxfId="284"/>
      <tableStyleElement type="totalRow" dxfId="283"/>
      <tableStyleElement type="firstColumn" dxfId="282"/>
    </tableStyle>
    <tableStyle name="テーブル スタイル 5" pivot="0" count="3">
      <tableStyleElement type="headerRow" dxfId="281"/>
      <tableStyleElement type="totalRow" dxfId="280"/>
      <tableStyleElement type="firstColumn" dxfId="279"/>
    </tableStyle>
    <tableStyle name="テーブル スタイル 6" pivot="0" count="3">
      <tableStyleElement type="headerRow" dxfId="278"/>
      <tableStyleElement type="totalRow" dxfId="277"/>
      <tableStyleElement type="firstColumn" dxfId="276"/>
    </tableStyle>
    <tableStyle name="テーブル スタイル 7" pivot="0" count="3">
      <tableStyleElement type="headerRow" dxfId="275"/>
      <tableStyleElement type="totalRow" dxfId="274"/>
      <tableStyleElement type="firstColumn" dxfId="273"/>
    </tableStyle>
    <tableStyle name="テーブル スタイル 8" pivot="0" count="4">
      <tableStyleElement type="wholeTable" dxfId="272"/>
      <tableStyleElement type="headerRow" dxfId="271"/>
      <tableStyleElement type="totalRow" dxfId="270"/>
      <tableStyleElement type="firstColumn" dxfId="269"/>
    </tableStyle>
  </tableStyles>
  <colors>
    <mruColors>
      <color rgb="FFFFCCCC"/>
      <color rgb="FFFFCCFF"/>
      <color rgb="FFFF99CC"/>
      <color rgb="FFFF99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27</xdr:row>
          <xdr:rowOff>50800</xdr:rowOff>
        </xdr:from>
        <xdr:to>
          <xdr:col>25</xdr:col>
          <xdr:colOff>203200</xdr:colOff>
          <xdr:row>28</xdr:row>
          <xdr:rowOff>139700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6350</xdr:colOff>
      <xdr:row>9</xdr:row>
      <xdr:rowOff>107950</xdr:rowOff>
    </xdr:from>
    <xdr:to>
      <xdr:col>34</xdr:col>
      <xdr:colOff>38100</xdr:colOff>
      <xdr:row>10</xdr:row>
      <xdr:rowOff>196850</xdr:rowOff>
    </xdr:to>
    <xdr:sp macro="" textlink="">
      <xdr:nvSpPr>
        <xdr:cNvPr id="4" name="左矢印 3"/>
        <xdr:cNvSpPr/>
      </xdr:nvSpPr>
      <xdr:spPr>
        <a:xfrm>
          <a:off x="7912100" y="18288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101600</xdr:colOff>
      <xdr:row>8</xdr:row>
      <xdr:rowOff>184150</xdr:rowOff>
    </xdr:from>
    <xdr:to>
      <xdr:col>42</xdr:col>
      <xdr:colOff>120650</xdr:colOff>
      <xdr:row>11</xdr:row>
      <xdr:rowOff>247650</xdr:rowOff>
    </xdr:to>
    <xdr:sp macro="" textlink="">
      <xdr:nvSpPr>
        <xdr:cNvPr id="5" name="正方形/長方形 4"/>
        <xdr:cNvSpPr/>
      </xdr:nvSpPr>
      <xdr:spPr>
        <a:xfrm>
          <a:off x="8375650" y="1651000"/>
          <a:ext cx="1492250" cy="7302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95250</xdr:colOff>
      <xdr:row>21</xdr:row>
      <xdr:rowOff>101600</xdr:rowOff>
    </xdr:from>
    <xdr:to>
      <xdr:col>34</xdr:col>
      <xdr:colOff>12700</xdr:colOff>
      <xdr:row>21</xdr:row>
      <xdr:rowOff>349250</xdr:rowOff>
    </xdr:to>
    <xdr:sp macro="" textlink="">
      <xdr:nvSpPr>
        <xdr:cNvPr id="6" name="左矢印 5"/>
        <xdr:cNvSpPr/>
      </xdr:nvSpPr>
      <xdr:spPr>
        <a:xfrm>
          <a:off x="7886700" y="40957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19050</xdr:colOff>
      <xdr:row>40</xdr:row>
      <xdr:rowOff>209550</xdr:rowOff>
    </xdr:from>
    <xdr:to>
      <xdr:col>42</xdr:col>
      <xdr:colOff>50800</xdr:colOff>
      <xdr:row>42</xdr:row>
      <xdr:rowOff>222250</xdr:rowOff>
    </xdr:to>
    <xdr:sp macro="" textlink="">
      <xdr:nvSpPr>
        <xdr:cNvPr id="10" name="正方形/長方形 9"/>
        <xdr:cNvSpPr/>
      </xdr:nvSpPr>
      <xdr:spPr>
        <a:xfrm>
          <a:off x="8293100" y="9645650"/>
          <a:ext cx="1504950" cy="7366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2-7</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a:t>
          </a:r>
          <a:endParaRPr kumimoji="1" lang="en-US" altLang="ja-JP" sz="1200" b="1">
            <a:solidFill>
              <a:srgbClr val="FF0000"/>
            </a:solidFill>
          </a:endParaRPr>
        </a:p>
        <a:p>
          <a:pPr algn="l"/>
          <a:r>
            <a:rPr kumimoji="1" lang="ja-JP" altLang="en-US" sz="1200" b="1">
              <a:solidFill>
                <a:srgbClr val="FF0000"/>
              </a:solidFill>
              <a:effectLst/>
            </a:rPr>
            <a:t>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31750</xdr:colOff>
      <xdr:row>41</xdr:row>
      <xdr:rowOff>25400</xdr:rowOff>
    </xdr:from>
    <xdr:to>
      <xdr:col>33</xdr:col>
      <xdr:colOff>133350</xdr:colOff>
      <xdr:row>41</xdr:row>
      <xdr:rowOff>273050</xdr:rowOff>
    </xdr:to>
    <xdr:sp macro="" textlink="">
      <xdr:nvSpPr>
        <xdr:cNvPr id="11" name="左矢印 10"/>
        <xdr:cNvSpPr/>
      </xdr:nvSpPr>
      <xdr:spPr>
        <a:xfrm>
          <a:off x="7823200" y="97726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101600</xdr:colOff>
      <xdr:row>20</xdr:row>
      <xdr:rowOff>228600</xdr:rowOff>
    </xdr:from>
    <xdr:to>
      <xdr:col>42</xdr:col>
      <xdr:colOff>120650</xdr:colOff>
      <xdr:row>22</xdr:row>
      <xdr:rowOff>146050</xdr:rowOff>
    </xdr:to>
    <xdr:sp macro="" textlink="">
      <xdr:nvSpPr>
        <xdr:cNvPr id="12" name="正方形/長方形 11"/>
        <xdr:cNvSpPr/>
      </xdr:nvSpPr>
      <xdr:spPr>
        <a:xfrm>
          <a:off x="8375650" y="3905250"/>
          <a:ext cx="1492250" cy="7302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63500</xdr:colOff>
      <xdr:row>0</xdr:row>
      <xdr:rowOff>44450</xdr:rowOff>
    </xdr:from>
    <xdr:to>
      <xdr:col>57</xdr:col>
      <xdr:colOff>11794</xdr:colOff>
      <xdr:row>8</xdr:row>
      <xdr:rowOff>57150</xdr:rowOff>
    </xdr:to>
    <xdr:sp macro="" textlink="">
      <xdr:nvSpPr>
        <xdr:cNvPr id="13" name="正方形/長方形 12"/>
        <xdr:cNvSpPr/>
      </xdr:nvSpPr>
      <xdr:spPr>
        <a:xfrm>
          <a:off x="7854950" y="44450"/>
          <a:ext cx="4666344" cy="147955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a:solidFill>
                <a:schemeClr val="tx1"/>
              </a:solidFill>
              <a:latin typeface="+mn-ea"/>
              <a:ea typeface="+mn-ea"/>
            </a:rPr>
            <a:t>【</a:t>
          </a:r>
          <a:r>
            <a:rPr kumimoji="1" lang="ja-JP" altLang="en-US" sz="1200" b="0">
              <a:solidFill>
                <a:schemeClr val="tx1"/>
              </a:solidFill>
              <a:latin typeface="+mn-ea"/>
              <a:ea typeface="+mn-ea"/>
            </a:rPr>
            <a:t>注意点</a:t>
          </a:r>
          <a:r>
            <a:rPr kumimoji="1" lang="en-US" altLang="ja-JP" sz="1200" b="0">
              <a:solidFill>
                <a:schemeClr val="tx1"/>
              </a:solidFill>
              <a:latin typeface="+mn-ea"/>
              <a:ea typeface="+mn-ea"/>
            </a:rPr>
            <a:t>】</a:t>
          </a:r>
        </a:p>
        <a:p>
          <a:pPr algn="l"/>
          <a:r>
            <a:rPr kumimoji="1" lang="ja-JP" altLang="en-US" sz="1200" b="0">
              <a:solidFill>
                <a:schemeClr val="tx1"/>
              </a:solidFill>
              <a:latin typeface="+mn-ea"/>
              <a:ea typeface="+mn-ea"/>
            </a:rPr>
            <a:t>・申請書提出の際は</a:t>
          </a:r>
          <a:r>
            <a:rPr kumimoji="1" lang="en-US" altLang="ja-JP" sz="1200" b="0" i="0" u="sng">
              <a:solidFill>
                <a:schemeClr val="tx1"/>
              </a:solidFill>
              <a:latin typeface="+mn-ea"/>
              <a:ea typeface="+mn-ea"/>
            </a:rPr>
            <a:t>PDF</a:t>
          </a:r>
          <a:r>
            <a:rPr kumimoji="1" lang="ja-JP" altLang="en-US" sz="1200" b="0" i="0" u="sng">
              <a:solidFill>
                <a:schemeClr val="tx1"/>
              </a:solidFill>
              <a:latin typeface="+mn-ea"/>
              <a:ea typeface="+mn-ea"/>
            </a:rPr>
            <a:t>化（推奨）して提出</a:t>
          </a:r>
          <a:r>
            <a:rPr kumimoji="1" lang="ja-JP" altLang="en-US" sz="1200" b="0">
              <a:solidFill>
                <a:schemeClr val="tx1"/>
              </a:solidFill>
              <a:latin typeface="+mn-ea"/>
              <a:ea typeface="+mn-ea"/>
            </a:rPr>
            <a:t>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に変換する際には必ず</a:t>
          </a:r>
          <a:r>
            <a:rPr kumimoji="1" lang="ja-JP" altLang="en-US" sz="1200" b="0" u="sng">
              <a:solidFill>
                <a:schemeClr val="tx1"/>
              </a:solidFill>
              <a:latin typeface="+mn-ea"/>
              <a:ea typeface="+mn-ea"/>
            </a:rPr>
            <a:t>ブック全体を</a:t>
          </a:r>
          <a:r>
            <a:rPr kumimoji="1" lang="en-US" altLang="ja-JP" sz="1200" b="0" u="sng">
              <a:solidFill>
                <a:schemeClr val="tx1"/>
              </a:solidFill>
              <a:latin typeface="+mn-ea"/>
              <a:ea typeface="+mn-ea"/>
            </a:rPr>
            <a:t>PDF</a:t>
          </a:r>
          <a:r>
            <a:rPr kumimoji="1" lang="ja-JP" altLang="en-US" sz="1200" b="0" u="sng">
              <a:solidFill>
                <a:schemeClr val="tx1"/>
              </a:solidFill>
              <a:latin typeface="+mn-ea"/>
              <a:ea typeface="+mn-ea"/>
            </a:rPr>
            <a:t>化</a:t>
          </a:r>
          <a:r>
            <a:rPr kumimoji="1" lang="ja-JP" altLang="en-US" sz="1200" b="0">
              <a:solidFill>
                <a:schemeClr val="tx1"/>
              </a:solidFill>
              <a:latin typeface="+mn-ea"/>
              <a:ea typeface="+mn-ea"/>
            </a:rPr>
            <a:t>してください。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　（シートの削除不可）</a:t>
          </a:r>
          <a:endParaRPr kumimoji="1" lang="en-US" altLang="ja-JP" sz="12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変換後は、見切れていないか確認してから提出してください。必要に応じて</a:t>
          </a:r>
          <a:r>
            <a:rPr kumimoji="1" lang="ja-JP" altLang="ja-JP" sz="1200" b="0">
              <a:solidFill>
                <a:schemeClr val="dk1"/>
              </a:solidFill>
              <a:effectLst/>
              <a:latin typeface="+mn-lt"/>
              <a:ea typeface="+mn-ea"/>
              <a:cs typeface="+mn-cs"/>
            </a:rPr>
            <a:t>文字が見えるよう、行・列を調節してください。</a:t>
          </a:r>
          <a:endParaRPr kumimoji="1" lang="en-US" altLang="ja-JP" sz="1200" b="0">
            <a:solidFill>
              <a:schemeClr val="tx1"/>
            </a:solidFill>
            <a:latin typeface="+mn-ea"/>
            <a:ea typeface="+mn-ea"/>
          </a:endParaRPr>
        </a:p>
        <a:p>
          <a:pPr algn="l"/>
          <a:r>
            <a:rPr kumimoji="1" lang="ja-JP" altLang="en-US" sz="1200" b="0" u="none">
              <a:solidFill>
                <a:schemeClr val="tx1"/>
              </a:solidFill>
              <a:latin typeface="+mn-ea"/>
              <a:ea typeface="+mn-ea"/>
            </a:rPr>
            <a:t>　</a:t>
          </a:r>
          <a:r>
            <a:rPr kumimoji="1" lang="ja-JP" altLang="en-US" sz="1200" b="0" u="sng">
              <a:solidFill>
                <a:schemeClr val="tx1"/>
              </a:solidFill>
              <a:latin typeface="+mn-ea"/>
              <a:ea typeface="+mn-ea"/>
            </a:rPr>
            <a:t>見切れてしまっていた場合も、そのまま審査します</a:t>
          </a:r>
          <a:r>
            <a:rPr kumimoji="1" lang="ja-JP" altLang="en-US" sz="1200" b="0">
              <a:solidFill>
                <a:schemeClr val="tx1"/>
              </a:solidFill>
              <a:latin typeface="+mn-ea"/>
              <a:ea typeface="+mn-ea"/>
            </a:rPr>
            <a:t>。</a:t>
          </a:r>
          <a:endParaRPr kumimoji="1" lang="ja-JP" altLang="en-US" sz="1200" b="1">
            <a:solidFill>
              <a:schemeClr val="bg1"/>
            </a:solidFill>
            <a:latin typeface="+mn-ea"/>
            <a:ea typeface="+mn-ea"/>
          </a:endParaRPr>
        </a:p>
      </xdr:txBody>
    </xdr:sp>
    <xdr:clientData/>
  </xdr:twoCellAnchor>
  <xdr:twoCellAnchor editAs="absolute">
    <xdr:from>
      <xdr:col>34</xdr:col>
      <xdr:colOff>38100</xdr:colOff>
      <xdr:row>35</xdr:row>
      <xdr:rowOff>44450</xdr:rowOff>
    </xdr:from>
    <xdr:to>
      <xdr:col>42</xdr:col>
      <xdr:colOff>69850</xdr:colOff>
      <xdr:row>37</xdr:row>
      <xdr:rowOff>146050</xdr:rowOff>
    </xdr:to>
    <xdr:sp macro="" textlink="">
      <xdr:nvSpPr>
        <xdr:cNvPr id="15" name="正方形/長方形 14"/>
        <xdr:cNvSpPr/>
      </xdr:nvSpPr>
      <xdr:spPr>
        <a:xfrm>
          <a:off x="8312150" y="8210550"/>
          <a:ext cx="1504950" cy="7366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3</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a:t>
          </a:r>
          <a:endParaRPr kumimoji="1" lang="en-US" altLang="ja-JP" sz="1200" b="1">
            <a:solidFill>
              <a:srgbClr val="FF0000"/>
            </a:solidFill>
          </a:endParaRPr>
        </a:p>
        <a:p>
          <a:pPr algn="l"/>
          <a:r>
            <a:rPr kumimoji="1" lang="ja-JP" altLang="en-US" sz="1200" b="1">
              <a:solidFill>
                <a:srgbClr val="FF0000"/>
              </a:solidFill>
              <a:effectLst/>
            </a:rPr>
            <a:t>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50800</xdr:colOff>
      <xdr:row>35</xdr:row>
      <xdr:rowOff>228600</xdr:rowOff>
    </xdr:from>
    <xdr:to>
      <xdr:col>33</xdr:col>
      <xdr:colOff>152400</xdr:colOff>
      <xdr:row>36</xdr:row>
      <xdr:rowOff>158750</xdr:rowOff>
    </xdr:to>
    <xdr:sp macro="" textlink="">
      <xdr:nvSpPr>
        <xdr:cNvPr id="16" name="左矢印 15"/>
        <xdr:cNvSpPr/>
      </xdr:nvSpPr>
      <xdr:spPr>
        <a:xfrm>
          <a:off x="7842250" y="83947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55279</xdr:colOff>
      <xdr:row>45</xdr:row>
      <xdr:rowOff>3735</xdr:rowOff>
    </xdr:from>
    <xdr:ext cx="5681385" cy="1192634"/>
    <xdr:sp macro="" textlink="">
      <xdr:nvSpPr>
        <xdr:cNvPr id="4" name="正方形/長方形 3"/>
        <xdr:cNvSpPr/>
      </xdr:nvSpPr>
      <xdr:spPr>
        <a:xfrm>
          <a:off x="7040279" y="8744323"/>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時系列で分かりやすく入力してください。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56030</xdr:colOff>
      <xdr:row>46</xdr:row>
      <xdr:rowOff>2</xdr:rowOff>
    </xdr:from>
    <xdr:to>
      <xdr:col>20</xdr:col>
      <xdr:colOff>40865</xdr:colOff>
      <xdr:row>46</xdr:row>
      <xdr:rowOff>3</xdr:rowOff>
    </xdr:to>
    <xdr:cxnSp macro="">
      <xdr:nvCxnSpPr>
        <xdr:cNvPr id="6" name="直線矢印コネクタ 5"/>
        <xdr:cNvCxnSpPr/>
      </xdr:nvCxnSpPr>
      <xdr:spPr>
        <a:xfrm flipV="1">
          <a:off x="6727265" y="8972178"/>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14941</xdr:colOff>
      <xdr:row>14</xdr:row>
      <xdr:rowOff>14941</xdr:rowOff>
    </xdr:from>
    <xdr:to>
      <xdr:col>35</xdr:col>
      <xdr:colOff>291353</xdr:colOff>
      <xdr:row>23</xdr:row>
      <xdr:rowOff>119529</xdr:rowOff>
    </xdr:to>
    <xdr:sp macro="" textlink="">
      <xdr:nvSpPr>
        <xdr:cNvPr id="5" name="正方形/長方形 4"/>
        <xdr:cNvSpPr/>
      </xdr:nvSpPr>
      <xdr:spPr>
        <a:xfrm>
          <a:off x="6999941" y="2734235"/>
          <a:ext cx="5543177" cy="18527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u="sng">
              <a:solidFill>
                <a:sysClr val="windowText" lastClr="000000"/>
              </a:solidFill>
              <a:effectLst/>
              <a:latin typeface="+mn-ea"/>
              <a:ea typeface="+mn-ea"/>
              <a:cs typeface="+mn-cs"/>
            </a:rPr>
            <a:t>組織図やプロセス図等を用いて、主に以下の点を分かりやすく説明してください。</a:t>
          </a:r>
          <a:r>
            <a:rPr kumimoji="1" lang="ja-JP" altLang="en-US" sz="1200" b="1" u="none">
              <a:solidFill>
                <a:sysClr val="windowText" lastClr="000000"/>
              </a:solidFill>
              <a:effectLst/>
              <a:latin typeface="+mn-ea"/>
              <a:ea typeface="+mn-ea"/>
              <a:cs typeface="+mn-cs"/>
            </a:rPr>
            <a:t>　　</a:t>
          </a:r>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（ア）開発又は改良の実施体制</a:t>
          </a:r>
        </a:p>
        <a:p>
          <a:r>
            <a:rPr kumimoji="1" lang="ja-JP" altLang="en-US" sz="1200" b="1" u="none">
              <a:solidFill>
                <a:sysClr val="windowText" lastClr="000000"/>
              </a:solidFill>
              <a:effectLst/>
              <a:latin typeface="+mn-ea"/>
              <a:ea typeface="+mn-ea"/>
              <a:cs typeface="+mn-cs"/>
            </a:rPr>
            <a:t>        （実施責任者、開発従事者、経理担当者等、社内の人員配置）</a:t>
          </a:r>
        </a:p>
        <a:p>
          <a:r>
            <a:rPr kumimoji="1" lang="ja-JP" altLang="en-US" sz="1200" b="1" u="none">
              <a:solidFill>
                <a:sysClr val="windowText" lastClr="000000"/>
              </a:solidFill>
              <a:effectLst/>
              <a:latin typeface="+mn-ea"/>
              <a:ea typeface="+mn-ea"/>
              <a:cs typeface="+mn-cs"/>
            </a:rPr>
            <a:t>　　（イ）他企業（社外）との連携体制、役割分担等</a:t>
          </a:r>
        </a:p>
        <a:p>
          <a:r>
            <a:rPr kumimoji="1" lang="ja-JP" altLang="en-US" sz="1200" b="1" u="none">
              <a:solidFill>
                <a:sysClr val="windowText" lastClr="000000"/>
              </a:solidFill>
              <a:effectLst/>
              <a:latin typeface="+mn-ea"/>
              <a:ea typeface="+mn-ea"/>
              <a:cs typeface="+mn-cs"/>
            </a:rPr>
            <a:t>　　（ウ）本開発又は改良における主担当者のかかわり方</a:t>
          </a:r>
          <a:endParaRPr kumimoji="1" lang="en-US" altLang="ja-JP" sz="1200" b="1" u="none">
            <a:solidFill>
              <a:sysClr val="windowText" lastClr="000000"/>
            </a:solidFill>
            <a:effectLst/>
            <a:latin typeface="+mn-ea"/>
            <a:ea typeface="+mn-ea"/>
            <a:cs typeface="+mn-cs"/>
          </a:endParaRPr>
        </a:p>
        <a:p>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r>
            <a:rPr kumimoji="1" lang="en-US" altLang="ja-JP" sz="1100" b="1" u="none">
              <a:solidFill>
                <a:sysClr val="windowText" lastClr="000000"/>
              </a:solidFill>
              <a:effectLst/>
              <a:latin typeface="+mn-ea"/>
              <a:ea typeface="+mn-ea"/>
              <a:cs typeface="+mn-cs"/>
            </a:rPr>
            <a:t>※</a:t>
          </a:r>
          <a:r>
            <a:rPr kumimoji="1" lang="ja-JP" altLang="en-US" sz="1100" b="1" u="none">
              <a:solidFill>
                <a:sysClr val="windowText" lastClr="000000"/>
              </a:solidFill>
              <a:effectLst/>
              <a:latin typeface="+mn-ea"/>
              <a:ea typeface="+mn-ea"/>
              <a:cs typeface="+mn-cs"/>
            </a:rPr>
            <a:t>直接人件費・委託・外注費等、経費の支出に係る人員</a:t>
          </a:r>
          <a:r>
            <a:rPr kumimoji="1" lang="ja-JP" altLang="ja-JP" sz="1100" b="1">
              <a:solidFill>
                <a:schemeClr val="dk1"/>
              </a:solidFill>
              <a:effectLst/>
              <a:latin typeface="+mn-lt"/>
              <a:ea typeface="+mn-ea"/>
              <a:cs typeface="+mn-cs"/>
            </a:rPr>
            <a:t>について</a:t>
          </a:r>
          <a:r>
            <a:rPr kumimoji="1" lang="ja-JP" altLang="en-US" sz="1100" b="1">
              <a:solidFill>
                <a:schemeClr val="dk1"/>
              </a:solidFill>
              <a:effectLst/>
              <a:latin typeface="+mn-lt"/>
              <a:ea typeface="+mn-ea"/>
              <a:cs typeface="+mn-cs"/>
            </a:rPr>
            <a:t>は、</a:t>
          </a:r>
          <a:endParaRPr kumimoji="1" lang="en-US" altLang="ja-JP" sz="1100" b="1" u="none">
            <a:solidFill>
              <a:sysClr val="windowText" lastClr="000000"/>
            </a:solidFill>
            <a:effectLst/>
            <a:latin typeface="+mn-ea"/>
            <a:ea typeface="+mn-ea"/>
            <a:cs typeface="+mn-cs"/>
          </a:endParaRPr>
        </a:p>
        <a:p>
          <a:r>
            <a:rPr kumimoji="1" lang="ja-JP" altLang="en-US" sz="1100" b="1" u="none">
              <a:solidFill>
                <a:sysClr val="windowText" lastClr="000000"/>
              </a:solidFill>
              <a:effectLst/>
              <a:latin typeface="+mn-ea"/>
              <a:ea typeface="+mn-ea"/>
              <a:cs typeface="+mn-cs"/>
            </a:rPr>
            <a:t>　　　可能な限り入力してください。</a:t>
          </a:r>
          <a:endParaRPr kumimoji="1" lang="en-US" altLang="ja-JP" sz="11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rgbClr val="FF0000"/>
            </a:solidFill>
          </a:endParaRPr>
        </a:p>
      </xdr:txBody>
    </xdr:sp>
    <xdr:clientData/>
  </xdr:twoCellAnchor>
  <xdr:twoCellAnchor editAs="oneCell">
    <xdr:from>
      <xdr:col>20</xdr:col>
      <xdr:colOff>14942</xdr:colOff>
      <xdr:row>25</xdr:row>
      <xdr:rowOff>14941</xdr:rowOff>
    </xdr:from>
    <xdr:to>
      <xdr:col>38</xdr:col>
      <xdr:colOff>102485</xdr:colOff>
      <xdr:row>38</xdr:row>
      <xdr:rowOff>150532</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9942" y="4870823"/>
          <a:ext cx="6407661"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97118</xdr:colOff>
      <xdr:row>0</xdr:row>
      <xdr:rowOff>141941</xdr:rowOff>
    </xdr:from>
    <xdr:to>
      <xdr:col>29</xdr:col>
      <xdr:colOff>232707</xdr:colOff>
      <xdr:row>13</xdr:row>
      <xdr:rowOff>74332</xdr:rowOff>
    </xdr:to>
    <xdr:sp macro="" textlink="">
      <xdr:nvSpPr>
        <xdr:cNvPr id="8" name="正方形/長方形 7"/>
        <xdr:cNvSpPr/>
      </xdr:nvSpPr>
      <xdr:spPr>
        <a:xfrm>
          <a:off x="7082118" y="141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20</xdr:col>
      <xdr:colOff>224117</xdr:colOff>
      <xdr:row>53</xdr:row>
      <xdr:rowOff>37353</xdr:rowOff>
    </xdr:from>
    <xdr:to>
      <xdr:col>31</xdr:col>
      <xdr:colOff>14940</xdr:colOff>
      <xdr:row>57</xdr:row>
      <xdr:rowOff>126999</xdr:rowOff>
    </xdr:to>
    <xdr:sp macro="" textlink="">
      <xdr:nvSpPr>
        <xdr:cNvPr id="9" name="正方形/長方形 8"/>
        <xdr:cNvSpPr/>
      </xdr:nvSpPr>
      <xdr:spPr>
        <a:xfrm>
          <a:off x="7209117" y="10630647"/>
          <a:ext cx="3653117" cy="866587"/>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rgbClr val="FF0000"/>
              </a:solidFill>
            </a:rPr>
            <a:t>直近売上高→</a:t>
          </a:r>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より自動転記</a:t>
          </a:r>
          <a:endParaRPr kumimoji="1" lang="en-US" altLang="ja-JP" sz="1200" b="1">
            <a:solidFill>
              <a:srgbClr val="FF0000"/>
            </a:solidFill>
          </a:endParaRPr>
        </a:p>
        <a:p>
          <a:pPr algn="l"/>
          <a:endParaRPr lang="en-US" altLang="ja-JP" sz="1600">
            <a:solidFill>
              <a:srgbClr val="FF0000"/>
            </a:solidFill>
            <a:effectLst/>
          </a:endParaRPr>
        </a:p>
        <a:p>
          <a:pPr algn="l"/>
          <a:r>
            <a:rPr lang="ja-JP" altLang="en-US" sz="1200" b="1">
              <a:solidFill>
                <a:srgbClr val="FF0000"/>
              </a:solidFill>
              <a:effectLst/>
            </a:rPr>
            <a:t>助成事業に要する経費→</a:t>
          </a:r>
          <a:r>
            <a:rPr lang="en-US" altLang="ja-JP" sz="1200" b="1">
              <a:solidFill>
                <a:srgbClr val="FF0000"/>
              </a:solidFill>
              <a:effectLst/>
            </a:rPr>
            <a:t>【</a:t>
          </a:r>
          <a:r>
            <a:rPr lang="ja-JP" altLang="en-US" sz="1200" b="1">
              <a:solidFill>
                <a:srgbClr val="FF0000"/>
              </a:solidFill>
              <a:effectLst/>
            </a:rPr>
            <a:t>シート</a:t>
          </a:r>
          <a:r>
            <a:rPr lang="en-US" altLang="ja-JP" sz="1200" b="1">
              <a:solidFill>
                <a:srgbClr val="FF0000"/>
              </a:solidFill>
              <a:effectLst/>
            </a:rPr>
            <a:t>3】</a:t>
          </a:r>
          <a:r>
            <a:rPr lang="ja-JP" altLang="en-US" sz="1200" b="1">
              <a:solidFill>
                <a:srgbClr val="FF0000"/>
              </a:solidFill>
              <a:effectLst/>
            </a:rPr>
            <a:t>より自動転記</a:t>
          </a:r>
          <a:endParaRPr lang="ja-JP" altLang="ja-JP" sz="1200" b="1">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19</xdr:col>
      <xdr:colOff>52294</xdr:colOff>
      <xdr:row>54</xdr:row>
      <xdr:rowOff>149412</xdr:rowOff>
    </xdr:from>
    <xdr:to>
      <xdr:col>20</xdr:col>
      <xdr:colOff>141567</xdr:colOff>
      <xdr:row>56</xdr:row>
      <xdr:rowOff>8591</xdr:rowOff>
    </xdr:to>
    <xdr:sp macro="" textlink="">
      <xdr:nvSpPr>
        <xdr:cNvPr id="10" name="左矢印 9"/>
        <xdr:cNvSpPr/>
      </xdr:nvSpPr>
      <xdr:spPr>
        <a:xfrm>
          <a:off x="6723529" y="10936941"/>
          <a:ext cx="403038"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26</xdr:col>
      <xdr:colOff>21425</xdr:colOff>
      <xdr:row>2</xdr:row>
      <xdr:rowOff>0</xdr:rowOff>
    </xdr:from>
    <xdr:ext cx="4347883" cy="459100"/>
    <xdr:sp macro="" textlink="">
      <xdr:nvSpPr>
        <xdr:cNvPr id="2" name="正方形/長方形 1"/>
        <xdr:cNvSpPr/>
      </xdr:nvSpPr>
      <xdr:spPr>
        <a:xfrm>
          <a:off x="7260425" y="685800"/>
          <a:ext cx="4347883"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0">
              <a:solidFill>
                <a:srgbClr val="FF0000"/>
              </a:solidFill>
              <a:effectLst/>
              <a:latin typeface="+mn-lt"/>
              <a:ea typeface="+mn-ea"/>
              <a:cs typeface="+mn-cs"/>
            </a:rPr>
            <a:t>開発・改良</a:t>
          </a:r>
          <a:r>
            <a:rPr kumimoji="1" lang="ja-JP" altLang="en-US" sz="1100" b="0">
              <a:solidFill>
                <a:schemeClr val="tx1"/>
              </a:solidFill>
              <a:effectLst/>
              <a:latin typeface="+mn-lt"/>
              <a:ea typeface="+mn-ea"/>
              <a:cs typeface="+mn-cs"/>
            </a:rPr>
            <a:t>フェーズの</a:t>
          </a:r>
          <a:r>
            <a:rPr kumimoji="1" lang="ja-JP" altLang="en-US" sz="1100" b="1" u="sng">
              <a:solidFill>
                <a:schemeClr val="tx1"/>
              </a:solidFill>
              <a:effectLst/>
              <a:latin typeface="+mn-lt"/>
              <a:ea typeface="+mn-ea"/>
              <a:cs typeface="+mn-cs"/>
            </a:rPr>
            <a:t>完了検査</a:t>
          </a:r>
          <a:r>
            <a:rPr kumimoji="1" lang="ja-JP" altLang="en-US" sz="1100" b="0">
              <a:solidFill>
                <a:schemeClr val="tx1"/>
              </a:solidFill>
              <a:effectLst/>
              <a:latin typeface="+mn-lt"/>
              <a:ea typeface="+mn-ea"/>
              <a:cs typeface="+mn-cs"/>
            </a:rPr>
            <a:t>が終了するまでは、実用化製品等を</a:t>
          </a:r>
          <a:r>
            <a:rPr kumimoji="1" lang="ja-JP" altLang="ja-JP" sz="1100" b="0">
              <a:solidFill>
                <a:schemeClr val="tx1"/>
              </a:solidFill>
              <a:effectLst/>
              <a:latin typeface="+mn-lt"/>
              <a:ea typeface="+mn-ea"/>
              <a:cs typeface="+mn-cs"/>
            </a:rPr>
            <a:t>販売</a:t>
          </a:r>
          <a:r>
            <a:rPr kumimoji="1" lang="ja-JP" altLang="en-US" sz="1100" b="0">
              <a:solidFill>
                <a:srgbClr val="0070C0"/>
              </a:solidFill>
              <a:effectLst/>
              <a:latin typeface="+mn-lt"/>
              <a:ea typeface="+mn-ea"/>
              <a:cs typeface="+mn-cs"/>
            </a:rPr>
            <a:t>（市場投入）</a:t>
          </a:r>
          <a:r>
            <a:rPr kumimoji="1" lang="ja-JP" altLang="ja-JP" sz="1100" b="0">
              <a:solidFill>
                <a:schemeClr val="tx1"/>
              </a:solidFill>
              <a:effectLst/>
              <a:latin typeface="+mn-lt"/>
              <a:ea typeface="+mn-ea"/>
              <a:cs typeface="+mn-cs"/>
            </a:rPr>
            <a:t>することはできませんのでご注意ください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ndParaRPr>
        </a:p>
      </xdr:txBody>
    </xdr:sp>
    <xdr:clientData/>
  </xdr:oneCellAnchor>
  <xdr:twoCellAnchor>
    <xdr:from>
      <xdr:col>24</xdr:col>
      <xdr:colOff>52335</xdr:colOff>
      <xdr:row>2</xdr:row>
      <xdr:rowOff>179296</xdr:rowOff>
    </xdr:from>
    <xdr:to>
      <xdr:col>26</xdr:col>
      <xdr:colOff>20456</xdr:colOff>
      <xdr:row>2</xdr:row>
      <xdr:rowOff>179297</xdr:rowOff>
    </xdr:to>
    <xdr:cxnSp macro="">
      <xdr:nvCxnSpPr>
        <xdr:cNvPr id="3" name="直線矢印コネクタ 2"/>
        <xdr:cNvCxnSpPr/>
      </xdr:nvCxnSpPr>
      <xdr:spPr>
        <a:xfrm flipV="1">
          <a:off x="6897775" y="87012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119529</xdr:colOff>
      <xdr:row>3</xdr:row>
      <xdr:rowOff>328705</xdr:rowOff>
    </xdr:from>
    <xdr:to>
      <xdr:col>46</xdr:col>
      <xdr:colOff>128119</xdr:colOff>
      <xdr:row>13</xdr:row>
      <xdr:rowOff>74331</xdr:rowOff>
    </xdr:to>
    <xdr:sp macro="" textlink="">
      <xdr:nvSpPr>
        <xdr:cNvPr id="4" name="正方形/長方形 3"/>
        <xdr:cNvSpPr/>
      </xdr:nvSpPr>
      <xdr:spPr>
        <a:xfrm>
          <a:off x="8419353" y="143435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29882</xdr:colOff>
      <xdr:row>11</xdr:row>
      <xdr:rowOff>277625</xdr:rowOff>
    </xdr:from>
    <xdr:to>
      <xdr:col>18</xdr:col>
      <xdr:colOff>493294</xdr:colOff>
      <xdr:row>11</xdr:row>
      <xdr:rowOff>283882</xdr:rowOff>
    </xdr:to>
    <xdr:cxnSp macro="">
      <xdr:nvCxnSpPr>
        <xdr:cNvPr id="4" name="直線矢印コネクタ 3"/>
        <xdr:cNvCxnSpPr/>
      </xdr:nvCxnSpPr>
      <xdr:spPr>
        <a:xfrm flipH="1">
          <a:off x="7754470" y="6500625"/>
          <a:ext cx="463412" cy="62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111546</xdr:colOff>
      <xdr:row>3</xdr:row>
      <xdr:rowOff>15409</xdr:rowOff>
    </xdr:from>
    <xdr:to>
      <xdr:col>25</xdr:col>
      <xdr:colOff>1</xdr:colOff>
      <xdr:row>4</xdr:row>
      <xdr:rowOff>2196353</xdr:rowOff>
    </xdr:to>
    <xdr:sp macro="" textlink="">
      <xdr:nvSpPr>
        <xdr:cNvPr id="5" name="正方形/長方形 4"/>
        <xdr:cNvSpPr/>
      </xdr:nvSpPr>
      <xdr:spPr>
        <a:xfrm>
          <a:off x="7880958" y="1083703"/>
          <a:ext cx="4176572" cy="317453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箇条書きでも構いませんので、類似産業財産権（特許、実用新案、意匠、商標）との相違点を示してください。</a:t>
          </a:r>
        </a:p>
        <a:p>
          <a:pPr algn="l"/>
          <a:r>
            <a:rPr kumimoji="1" lang="ja-JP" altLang="en-US" sz="1200" b="0"/>
            <a:t>先行技術調査や産業財産権に関して不明な点は下記の</a:t>
          </a:r>
          <a:r>
            <a:rPr kumimoji="1" lang="ja-JP" altLang="en-US" sz="1200" b="0" u="sng"/>
            <a:t>東京都知的財産総合センター</a:t>
          </a:r>
          <a:r>
            <a:rPr kumimoji="1" lang="ja-JP" altLang="en-US" sz="1200" b="0"/>
            <a:t>で相談可能です。</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t>ホームぺージ↓</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ea"/>
              <a:ea typeface="+mn-ea"/>
              <a:cs typeface="+mn-cs"/>
            </a:rPr>
            <a:t>https://www.tokyo-kosha.or.jp/chizai/consultant/index.html</a:t>
          </a:r>
          <a:endParaRPr kumimoji="1" lang="ja-JP" altLang="en-US" sz="1200" b="0"/>
        </a:p>
        <a:p>
          <a:pPr algn="l"/>
          <a:r>
            <a:rPr kumimoji="1" lang="ja-JP" altLang="en-US" sz="1200" b="0"/>
            <a:t>相談窓口↓</a:t>
          </a:r>
          <a:endParaRPr kumimoji="1" lang="en-US" altLang="ja-JP" sz="1200" b="0"/>
        </a:p>
        <a:p>
          <a:pPr algn="l"/>
          <a:r>
            <a:rPr kumimoji="1" lang="ja-JP" altLang="en-US" sz="1200" b="0">
              <a:latin typeface="+mn-lt"/>
              <a:ea typeface="+mn-ea"/>
            </a:rPr>
            <a:t>秋葉原本部：</a:t>
          </a:r>
          <a:r>
            <a:rPr kumimoji="1" lang="ja-JP" altLang="en-US" sz="1200" b="0">
              <a:latin typeface="+mn-ea"/>
              <a:ea typeface="+mn-ea"/>
            </a:rPr>
            <a:t>☎</a:t>
          </a:r>
          <a:r>
            <a:rPr kumimoji="1" lang="en-US" altLang="ja-JP" sz="1200" b="0">
              <a:latin typeface="+mn-ea"/>
              <a:ea typeface="+mn-ea"/>
            </a:rPr>
            <a:t>03-3832-3656</a:t>
          </a:r>
        </a:p>
        <a:p>
          <a:pPr algn="l"/>
          <a:r>
            <a:rPr kumimoji="1" lang="ja-JP" altLang="en-US" sz="1200" b="0"/>
            <a:t>城東支援室：☎</a:t>
          </a:r>
          <a:r>
            <a:rPr kumimoji="1" lang="en-US" altLang="ja-JP" sz="1200" b="0">
              <a:latin typeface="+mn-ea"/>
              <a:ea typeface="+mn-ea"/>
            </a:rPr>
            <a:t>03-5648-6609</a:t>
          </a:r>
        </a:p>
        <a:p>
          <a:pPr algn="l"/>
          <a:r>
            <a:rPr kumimoji="1" lang="ja-JP" altLang="en-US" sz="1200" b="0">
              <a:latin typeface="+mn-ea"/>
              <a:ea typeface="+mn-ea"/>
            </a:rPr>
            <a:t>城南支援室：☎</a:t>
          </a:r>
          <a:r>
            <a:rPr kumimoji="1" lang="en-US" altLang="ja-JP" sz="1200" b="0">
              <a:latin typeface="+mn-ea"/>
              <a:ea typeface="+mn-ea"/>
            </a:rPr>
            <a:t>03-3737-1435</a:t>
          </a:r>
        </a:p>
        <a:p>
          <a:pPr algn="l"/>
          <a:r>
            <a:rPr kumimoji="1" lang="ja-JP" altLang="en-US" sz="1200" b="0">
              <a:latin typeface="+mn-ea"/>
              <a:ea typeface="+mn-ea"/>
            </a:rPr>
            <a:t>多摩支援室：☎</a:t>
          </a:r>
          <a:r>
            <a:rPr kumimoji="1" lang="en-US" altLang="ja-JP" sz="1200" b="0">
              <a:latin typeface="+mn-ea"/>
              <a:ea typeface="+mn-ea"/>
            </a:rPr>
            <a:t>042-500-1322</a:t>
          </a:r>
          <a:endParaRPr kumimoji="1" lang="en-US" altLang="ja-JP" sz="1200" b="0"/>
        </a:p>
        <a:p>
          <a:pPr algn="l"/>
          <a:endParaRPr kumimoji="1" lang="en-US" altLang="ja-JP" sz="1200" b="0"/>
        </a:p>
        <a:p>
          <a:pPr algn="l"/>
          <a:r>
            <a:rPr kumimoji="1" lang="ja-JP" altLang="en-US" sz="1200" b="1">
              <a:solidFill>
                <a:srgbClr val="FF0000"/>
              </a:solidFill>
            </a:rPr>
            <a:t>また、</a:t>
          </a:r>
          <a:r>
            <a:rPr kumimoji="1" lang="en-US" altLang="ja-JP" sz="1200" b="1">
              <a:solidFill>
                <a:srgbClr val="FF0000"/>
              </a:solidFill>
              <a:latin typeface="+mn-ea"/>
              <a:ea typeface="+mn-ea"/>
            </a:rPr>
            <a:t>J-PlatPat</a:t>
          </a:r>
          <a:r>
            <a:rPr kumimoji="1" lang="ja-JP" altLang="en-US" sz="1200" b="1">
              <a:solidFill>
                <a:srgbClr val="FF0000"/>
              </a:solidFill>
            </a:rPr>
            <a:t>を用いた産業財産権公報類の検索方法については、ぜひ以下の動画を参考にご視聴ください。</a:t>
          </a:r>
          <a:endParaRPr kumimoji="1" lang="en-US" altLang="ja-JP" sz="1200" b="1">
            <a:solidFill>
              <a:srgbClr val="FF0000"/>
            </a:solidFill>
          </a:endParaRPr>
        </a:p>
        <a:p>
          <a:pPr algn="l"/>
          <a:r>
            <a:rPr kumimoji="1" lang="en-US" altLang="ja-JP" sz="1200" b="1">
              <a:solidFill>
                <a:srgbClr val="00B0F0"/>
              </a:solidFill>
              <a:latin typeface="+mn-ea"/>
              <a:ea typeface="+mn-ea"/>
            </a:rPr>
            <a:t>https://www.youtube.com/watch?v=msIuJmbeY1A</a:t>
          </a:r>
        </a:p>
        <a:p>
          <a:pPr algn="l"/>
          <a:endParaRPr kumimoji="1" lang="ja-JP" altLang="en-US" sz="1200" b="1">
            <a:solidFill>
              <a:srgbClr val="FF0000"/>
            </a:solidFill>
          </a:endParaRPr>
        </a:p>
      </xdr:txBody>
    </xdr:sp>
    <xdr:clientData/>
  </xdr:twoCellAnchor>
  <xdr:twoCellAnchor>
    <xdr:from>
      <xdr:col>19</xdr:col>
      <xdr:colOff>3228</xdr:colOff>
      <xdr:row>13</xdr:row>
      <xdr:rowOff>127001</xdr:rowOff>
    </xdr:from>
    <xdr:to>
      <xdr:col>24</xdr:col>
      <xdr:colOff>207363</xdr:colOff>
      <xdr:row>16</xdr:row>
      <xdr:rowOff>239060</xdr:rowOff>
    </xdr:to>
    <xdr:sp macro="" textlink="">
      <xdr:nvSpPr>
        <xdr:cNvPr id="7" name="正方形/長方形 6"/>
        <xdr:cNvSpPr/>
      </xdr:nvSpPr>
      <xdr:spPr>
        <a:xfrm>
          <a:off x="8340404" y="7112001"/>
          <a:ext cx="3267077" cy="119529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latin typeface="+mn-ea"/>
              <a:ea typeface="+mn-ea"/>
            </a:rPr>
            <a:t>※</a:t>
          </a:r>
          <a:r>
            <a:rPr kumimoji="1" lang="ja-JP" altLang="en-US" sz="1200" b="0" u="none">
              <a:latin typeface="+mn-ea"/>
              <a:ea typeface="+mn-ea"/>
            </a:rPr>
            <a:t>（２）又は（３）に入力した産業財産権の特許等公報を、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出願公開前の出願明細書は、入力及び提出書類として添付不要です。</a:t>
          </a:r>
        </a:p>
      </xdr:txBody>
    </xdr:sp>
    <xdr:clientData/>
  </xdr:twoCellAnchor>
  <xdr:twoCellAnchor>
    <xdr:from>
      <xdr:col>18</xdr:col>
      <xdr:colOff>585935</xdr:colOff>
      <xdr:row>11</xdr:row>
      <xdr:rowOff>108786</xdr:rowOff>
    </xdr:from>
    <xdr:to>
      <xdr:col>24</xdr:col>
      <xdr:colOff>177482</xdr:colOff>
      <xdr:row>11</xdr:row>
      <xdr:rowOff>493058</xdr:rowOff>
    </xdr:to>
    <xdr:sp macro="" textlink="">
      <xdr:nvSpPr>
        <xdr:cNvPr id="8" name="正方形/長方形 7"/>
        <xdr:cNvSpPr/>
      </xdr:nvSpPr>
      <xdr:spPr>
        <a:xfrm>
          <a:off x="8310523" y="6331786"/>
          <a:ext cx="3267077" cy="38427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許諾を受ける産業財産権が１つ以上ある場合は、最も主となる権利を入力してください。</a:t>
          </a:r>
        </a:p>
      </xdr:txBody>
    </xdr:sp>
    <xdr:clientData/>
  </xdr:twoCellAnchor>
  <xdr:twoCellAnchor>
    <xdr:from>
      <xdr:col>25</xdr:col>
      <xdr:colOff>127001</xdr:colOff>
      <xdr:row>0</xdr:row>
      <xdr:rowOff>119529</xdr:rowOff>
    </xdr:from>
    <xdr:to>
      <xdr:col>30</xdr:col>
      <xdr:colOff>359707</xdr:colOff>
      <xdr:row>4</xdr:row>
      <xdr:rowOff>993215</xdr:rowOff>
    </xdr:to>
    <xdr:sp macro="" textlink="">
      <xdr:nvSpPr>
        <xdr:cNvPr id="10" name="正方形/長方形 9"/>
        <xdr:cNvSpPr/>
      </xdr:nvSpPr>
      <xdr:spPr>
        <a:xfrm>
          <a:off x="12184530" y="119529"/>
          <a:ext cx="3295648" cy="29355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119529</xdr:colOff>
      <xdr:row>0</xdr:row>
      <xdr:rowOff>201708</xdr:rowOff>
    </xdr:from>
    <xdr:to>
      <xdr:col>23</xdr:col>
      <xdr:colOff>323663</xdr:colOff>
      <xdr:row>2</xdr:row>
      <xdr:rowOff>298823</xdr:rowOff>
    </xdr:to>
    <xdr:sp macro="" textlink="">
      <xdr:nvSpPr>
        <xdr:cNvPr id="13" name="正方形/長方形 12"/>
        <xdr:cNvSpPr/>
      </xdr:nvSpPr>
      <xdr:spPr>
        <a:xfrm>
          <a:off x="7888941" y="201708"/>
          <a:ext cx="3267075" cy="71717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本助成事業の内容が他者の特許等の産業財産権に抵触していないかについて十分に確認してください。</a:t>
          </a:r>
          <a:endParaRPr kumimoji="1" lang="en-US" altLang="ja-JP" sz="1200" b="0"/>
        </a:p>
      </xdr:txBody>
    </xdr:sp>
    <xdr:clientData/>
  </xdr:twoCellAnchor>
  <xdr:twoCellAnchor>
    <xdr:from>
      <xdr:col>19</xdr:col>
      <xdr:colOff>22411</xdr:colOff>
      <xdr:row>21</xdr:row>
      <xdr:rowOff>478118</xdr:rowOff>
    </xdr:from>
    <xdr:to>
      <xdr:col>27</xdr:col>
      <xdr:colOff>478117</xdr:colOff>
      <xdr:row>21</xdr:row>
      <xdr:rowOff>1721507</xdr:rowOff>
    </xdr:to>
    <xdr:sp macro="" textlink="">
      <xdr:nvSpPr>
        <xdr:cNvPr id="15" name="正方形/長方形 14"/>
        <xdr:cNvSpPr/>
      </xdr:nvSpPr>
      <xdr:spPr>
        <a:xfrm>
          <a:off x="8352117" y="8718177"/>
          <a:ext cx="5356412" cy="12433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u="none">
              <a:latin typeface="+mn-ea"/>
              <a:ea typeface="+mn-ea"/>
            </a:rPr>
            <a:t>主に以下の点について説明してください。</a:t>
          </a:r>
          <a:endParaRPr kumimoji="1" lang="en-US" altLang="ja-JP" sz="1200" b="0" u="none">
            <a:latin typeface="+mn-ea"/>
            <a:ea typeface="+mn-ea"/>
          </a:endParaRPr>
        </a:p>
        <a:p>
          <a:pPr algn="l"/>
          <a:r>
            <a:rPr kumimoji="1" lang="ja-JP" altLang="en-US" sz="1200" b="0" u="none">
              <a:latin typeface="+mn-ea"/>
              <a:ea typeface="+mn-ea"/>
            </a:rPr>
            <a:t>（ア）本開発又は改良の成果物に対する安全性対策</a:t>
          </a:r>
          <a:endParaRPr kumimoji="1" lang="en-US" altLang="ja-JP" sz="1200" b="0" u="none">
            <a:latin typeface="+mn-ea"/>
            <a:ea typeface="+mn-ea"/>
          </a:endParaRPr>
        </a:p>
        <a:p>
          <a:pPr algn="l"/>
          <a:r>
            <a:rPr kumimoji="1" lang="ja-JP" altLang="en-US" sz="1200" b="0" u="none">
              <a:latin typeface="+mn-ea"/>
              <a:ea typeface="+mn-ea"/>
            </a:rPr>
            <a:t>（イ）本開発又は改良を含む従来の企業活動における法令遵守への取り組み</a:t>
          </a:r>
          <a:endParaRPr kumimoji="1" lang="en-US" altLang="ja-JP" sz="1200" b="0" u="none">
            <a:latin typeface="+mn-ea"/>
            <a:ea typeface="+mn-ea"/>
          </a:endParaRPr>
        </a:p>
        <a:p>
          <a:pPr algn="l"/>
          <a:endParaRPr kumimoji="1" lang="en-US" altLang="ja-JP" sz="1200" b="0" u="none">
            <a:latin typeface="+mn-ea"/>
            <a:ea typeface="+mn-ea"/>
          </a:endParaRPr>
        </a:p>
        <a:p>
          <a:pPr algn="l"/>
          <a:r>
            <a:rPr kumimoji="1" lang="ja-JP" altLang="en-US" sz="1200" b="0" u="none">
              <a:latin typeface="+mn-ea"/>
              <a:ea typeface="+mn-ea"/>
            </a:rPr>
            <a:t>その他必要に応じ各自で説明項目を追加してください。</a:t>
          </a:r>
        </a:p>
      </xdr:txBody>
    </xdr:sp>
    <xdr:clientData/>
  </xdr:twoCellAnchor>
  <xdr:twoCellAnchor>
    <xdr:from>
      <xdr:col>18</xdr:col>
      <xdr:colOff>14941</xdr:colOff>
      <xdr:row>21</xdr:row>
      <xdr:rowOff>1060824</xdr:rowOff>
    </xdr:from>
    <xdr:to>
      <xdr:col>18</xdr:col>
      <xdr:colOff>566178</xdr:colOff>
      <xdr:row>21</xdr:row>
      <xdr:rowOff>1066427</xdr:rowOff>
    </xdr:to>
    <xdr:cxnSp macro="">
      <xdr:nvCxnSpPr>
        <xdr:cNvPr id="17" name="直線矢印コネクタ 16"/>
        <xdr:cNvCxnSpPr/>
      </xdr:nvCxnSpPr>
      <xdr:spPr>
        <a:xfrm flipH="1">
          <a:off x="7799294" y="9300883"/>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212724</xdr:colOff>
      <xdr:row>22</xdr:row>
      <xdr:rowOff>75018</xdr:rowOff>
    </xdr:from>
    <xdr:to>
      <xdr:col>25</xdr:col>
      <xdr:colOff>208301</xdr:colOff>
      <xdr:row>30</xdr:row>
      <xdr:rowOff>266700</xdr:rowOff>
    </xdr:to>
    <xdr:pic>
      <xdr:nvPicPr>
        <xdr:cNvPr id="4" name="図 3"/>
        <xdr:cNvPicPr>
          <a:picLocks noChangeAspect="1"/>
        </xdr:cNvPicPr>
      </xdr:nvPicPr>
      <xdr:blipFill>
        <a:blip xmlns:r="http://schemas.openxmlformats.org/officeDocument/2006/relationships" r:embed="rId1"/>
        <a:stretch>
          <a:fillRect/>
        </a:stretch>
      </xdr:blipFill>
      <xdr:spPr>
        <a:xfrm>
          <a:off x="6537324" y="6088468"/>
          <a:ext cx="5850277" cy="2477682"/>
        </a:xfrm>
        <a:prstGeom prst="rect">
          <a:avLst/>
        </a:prstGeom>
      </xdr:spPr>
    </xdr:pic>
    <xdr:clientData/>
  </xdr:twoCellAnchor>
  <xdr:twoCellAnchor>
    <xdr:from>
      <xdr:col>10</xdr:col>
      <xdr:colOff>127000</xdr:colOff>
      <xdr:row>3</xdr:row>
      <xdr:rowOff>120650</xdr:rowOff>
    </xdr:from>
    <xdr:to>
      <xdr:col>18</xdr:col>
      <xdr:colOff>368300</xdr:colOff>
      <xdr:row>6</xdr:row>
      <xdr:rowOff>31750</xdr:rowOff>
    </xdr:to>
    <xdr:sp macro="" textlink="">
      <xdr:nvSpPr>
        <xdr:cNvPr id="12" name="四角形吹き出し 11"/>
        <xdr:cNvSpPr/>
      </xdr:nvSpPr>
      <xdr:spPr>
        <a:xfrm>
          <a:off x="8007350" y="704850"/>
          <a:ext cx="2330450" cy="768350"/>
        </a:xfrm>
        <a:prstGeom prst="wedgeRectCallout">
          <a:avLst>
            <a:gd name="adj1" fmla="val -51917"/>
            <a:gd name="adj2" fmla="val 68317"/>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900">
              <a:solidFill>
                <a:sysClr val="windowText" lastClr="000000"/>
              </a:solidFill>
            </a:rPr>
            <a:t>・助成金交付申請額が上限を超えている場合、下記の該当の経費区分に調整したい金額を入力して、助成金交付申請額が限度内におさまるよう調整してください。</a:t>
          </a:r>
        </a:p>
      </xdr:txBody>
    </xdr:sp>
    <xdr:clientData/>
  </xdr:twoCellAnchor>
  <xdr:twoCellAnchor>
    <xdr:from>
      <xdr:col>10</xdr:col>
      <xdr:colOff>127000</xdr:colOff>
      <xdr:row>6</xdr:row>
      <xdr:rowOff>279400</xdr:rowOff>
    </xdr:from>
    <xdr:to>
      <xdr:col>25</xdr:col>
      <xdr:colOff>69849</xdr:colOff>
      <xdr:row>9</xdr:row>
      <xdr:rowOff>139700</xdr:rowOff>
    </xdr:to>
    <xdr:sp macro="" textlink="">
      <xdr:nvSpPr>
        <xdr:cNvPr id="5" name="正方形/長方形 4"/>
        <xdr:cNvSpPr/>
      </xdr:nvSpPr>
      <xdr:spPr>
        <a:xfrm>
          <a:off x="8007350" y="2101850"/>
          <a:ext cx="4241799" cy="717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a:solidFill>
                <a:schemeClr val="dk1"/>
              </a:solidFill>
              <a:effectLst/>
              <a:latin typeface="+mn-ea"/>
              <a:ea typeface="+mn-ea"/>
              <a:cs typeface="+mn-cs"/>
            </a:rPr>
            <a:t>・</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開発・改良フェーズ</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の上限は</a:t>
          </a:r>
          <a:r>
            <a:rPr kumimoji="1" lang="en-US" altLang="ja-JP" sz="1200" b="0">
              <a:solidFill>
                <a:schemeClr val="dk1"/>
              </a:solidFill>
              <a:effectLst/>
              <a:latin typeface="+mn-ea"/>
              <a:ea typeface="+mn-ea"/>
              <a:cs typeface="+mn-cs"/>
            </a:rPr>
            <a:t>1,500</a:t>
          </a:r>
          <a:r>
            <a:rPr kumimoji="1" lang="ja-JP" altLang="en-US" sz="1200" b="0">
              <a:solidFill>
                <a:schemeClr val="dk1"/>
              </a:solidFill>
              <a:effectLst/>
              <a:latin typeface="+mn-ea"/>
              <a:ea typeface="+mn-ea"/>
              <a:cs typeface="+mn-cs"/>
            </a:rPr>
            <a:t>万円です。</a:t>
          </a:r>
          <a:endParaRPr kumimoji="1" lang="en-US" altLang="ja-JP" sz="1200" b="0">
            <a:solidFill>
              <a:schemeClr val="dk1"/>
            </a:solidFill>
            <a:effectLst/>
            <a:latin typeface="+mn-ea"/>
            <a:ea typeface="+mn-ea"/>
            <a:cs typeface="+mn-cs"/>
          </a:endParaRPr>
        </a:p>
        <a:p>
          <a:r>
            <a:rPr kumimoji="1" lang="ja-JP" altLang="en-US" sz="1200" b="0" u="sng">
              <a:solidFill>
                <a:srgbClr val="FF0000"/>
              </a:solidFill>
            </a:rPr>
            <a:t>上限を超える場合、</a:t>
          </a:r>
          <a:r>
            <a:rPr kumimoji="1" lang="en-US" altLang="ja-JP" sz="1200" b="0" u="sng">
              <a:solidFill>
                <a:srgbClr val="FF0000"/>
              </a:solidFill>
            </a:rPr>
            <a:t>(1)</a:t>
          </a:r>
          <a:r>
            <a:rPr kumimoji="1" lang="ja-JP" altLang="en-US" sz="1200" b="0" u="sng">
              <a:solidFill>
                <a:srgbClr val="FF0000"/>
              </a:solidFill>
            </a:rPr>
            <a:t>～</a:t>
          </a:r>
          <a:r>
            <a:rPr kumimoji="1" lang="en-US" altLang="ja-JP" sz="1200" b="0" u="sng">
              <a:solidFill>
                <a:srgbClr val="FF0000"/>
              </a:solidFill>
            </a:rPr>
            <a:t>(5)</a:t>
          </a:r>
          <a:r>
            <a:rPr kumimoji="1" lang="ja-JP" altLang="en-US" sz="1200" b="0" u="sng">
              <a:solidFill>
                <a:srgbClr val="FF0000"/>
              </a:solidFill>
            </a:rPr>
            <a:t>の助成金交付申請額を調整して、限度内におさまるようにしてください。</a:t>
          </a:r>
          <a:endParaRPr kumimoji="1" lang="en-US" altLang="ja-JP" sz="1200" b="0" u="sng">
            <a:solidFill>
              <a:srgbClr val="FF0000"/>
            </a:solidFill>
          </a:endParaRPr>
        </a:p>
        <a:p>
          <a:endParaRPr kumimoji="1" lang="en-US" altLang="ja-JP" sz="1200" b="0" u="sng">
            <a:solidFill>
              <a:srgbClr val="FF0000"/>
            </a:solidFill>
          </a:endParaRPr>
        </a:p>
      </xdr:txBody>
    </xdr:sp>
    <xdr:clientData/>
  </xdr:twoCellAnchor>
  <xdr:twoCellAnchor>
    <xdr:from>
      <xdr:col>10</xdr:col>
      <xdr:colOff>133350</xdr:colOff>
      <xdr:row>10</xdr:row>
      <xdr:rowOff>254000</xdr:rowOff>
    </xdr:from>
    <xdr:to>
      <xdr:col>25</xdr:col>
      <xdr:colOff>76199</xdr:colOff>
      <xdr:row>15</xdr:row>
      <xdr:rowOff>171450</xdr:rowOff>
    </xdr:to>
    <xdr:sp macro="" textlink="">
      <xdr:nvSpPr>
        <xdr:cNvPr id="8" name="正方形/長方形 7"/>
        <xdr:cNvSpPr/>
      </xdr:nvSpPr>
      <xdr:spPr>
        <a:xfrm>
          <a:off x="8013700" y="321945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先導的ユーザーへの導入費用の上限は</a:t>
          </a:r>
          <a:r>
            <a:rPr kumimoji="1" lang="en-US" altLang="ja-JP" sz="1200" b="0" u="none">
              <a:solidFill>
                <a:sysClr val="windowText" lastClr="000000"/>
              </a:solidFill>
            </a:rPr>
            <a:t>200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300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展示会出展・広告費の助成金交付申請額が</a:t>
          </a:r>
          <a:r>
            <a:rPr kumimoji="1" lang="en-US" altLang="ja-JP" sz="1200" b="0" u="sng">
              <a:solidFill>
                <a:srgbClr val="FF0000"/>
              </a:solidFill>
            </a:rPr>
            <a:t>50</a:t>
          </a:r>
          <a:r>
            <a:rPr kumimoji="1" lang="ja-JP" altLang="en-US" sz="1200" b="0" u="sng">
              <a:solidFill>
                <a:srgbClr val="FF0000"/>
              </a:solidFill>
            </a:rPr>
            <a:t>万円以上の場合、上限が</a:t>
          </a:r>
          <a:r>
            <a:rPr kumimoji="1" lang="en-US" altLang="ja-JP" sz="1200" b="0" u="sng">
              <a:solidFill>
                <a:srgbClr val="FF0000"/>
              </a:solidFill>
            </a:rPr>
            <a:t>300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(6)</a:t>
          </a:r>
          <a:r>
            <a:rPr kumimoji="1" lang="ja-JP" altLang="en-US" sz="1200" b="0" u="sng">
              <a:solidFill>
                <a:srgbClr val="FF0000"/>
              </a:solidFill>
            </a:rPr>
            <a:t>～</a:t>
          </a:r>
          <a:r>
            <a:rPr kumimoji="1" lang="en-US" altLang="ja-JP" sz="1200" b="0" u="sng">
              <a:solidFill>
                <a:srgbClr val="FF0000"/>
              </a:solidFill>
            </a:rPr>
            <a:t>(9)</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10</xdr:col>
      <xdr:colOff>133350</xdr:colOff>
      <xdr:row>16</xdr:row>
      <xdr:rowOff>158750</xdr:rowOff>
    </xdr:from>
    <xdr:to>
      <xdr:col>25</xdr:col>
      <xdr:colOff>76199</xdr:colOff>
      <xdr:row>21</xdr:row>
      <xdr:rowOff>76200</xdr:rowOff>
    </xdr:to>
    <xdr:sp macro="" textlink="">
      <xdr:nvSpPr>
        <xdr:cNvPr id="9" name="正方形/長方形 8"/>
        <xdr:cNvSpPr/>
      </xdr:nvSpPr>
      <xdr:spPr>
        <a:xfrm>
          <a:off x="8013700" y="483870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展示会出展・広告費の上限は上限</a:t>
          </a:r>
          <a:r>
            <a:rPr kumimoji="1" lang="en-US" altLang="ja-JP" sz="1200" b="0" u="none">
              <a:solidFill>
                <a:sysClr val="windowText" lastClr="000000"/>
              </a:solidFill>
            </a:rPr>
            <a:t>150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250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先導的ユーザーへの導入費用の助成交付申請額が</a:t>
          </a:r>
          <a:r>
            <a:rPr kumimoji="1" lang="en-US" altLang="ja-JP" sz="1200" b="0" u="sng">
              <a:solidFill>
                <a:srgbClr val="FF0000"/>
              </a:solidFill>
            </a:rPr>
            <a:t>100</a:t>
          </a:r>
          <a:r>
            <a:rPr kumimoji="1" lang="ja-JP" altLang="en-US" sz="1200" b="0" u="sng">
              <a:solidFill>
                <a:srgbClr val="FF0000"/>
              </a:solidFill>
            </a:rPr>
            <a:t>万円を超える場合、上限が</a:t>
          </a:r>
          <a:r>
            <a:rPr kumimoji="1" lang="en-US" altLang="ja-JP" sz="1200" b="0" u="sng">
              <a:solidFill>
                <a:srgbClr val="FF0000"/>
              </a:solidFill>
            </a:rPr>
            <a:t>250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(10)</a:t>
          </a:r>
          <a:r>
            <a:rPr kumimoji="1" lang="ja-JP" altLang="en-US" sz="1200" b="0" u="sng">
              <a:solidFill>
                <a:srgbClr val="FF0000"/>
              </a:solidFill>
            </a:rPr>
            <a:t>～</a:t>
          </a:r>
          <a:r>
            <a:rPr kumimoji="1" lang="en-US" altLang="ja-JP" sz="1200" b="0" u="sng">
              <a:solidFill>
                <a:srgbClr val="FF0000"/>
              </a:solidFill>
            </a:rPr>
            <a:t>(11)</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8</xdr:col>
      <xdr:colOff>107950</xdr:colOff>
      <xdr:row>0</xdr:row>
      <xdr:rowOff>88900</xdr:rowOff>
    </xdr:from>
    <xdr:to>
      <xdr:col>20</xdr:col>
      <xdr:colOff>31750</xdr:colOff>
      <xdr:row>3</xdr:row>
      <xdr:rowOff>19050</xdr:rowOff>
    </xdr:to>
    <xdr:sp macro="" textlink="">
      <xdr:nvSpPr>
        <xdr:cNvPr id="28674" name="Text Box 2"/>
        <xdr:cNvSpPr txBox="1">
          <a:spLocks noChangeArrowheads="1"/>
        </xdr:cNvSpPr>
      </xdr:nvSpPr>
      <xdr:spPr bwMode="auto">
        <a:xfrm>
          <a:off x="6432550" y="88900"/>
          <a:ext cx="4330700" cy="5143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Ｐゴシック"/>
              <a:ea typeface="ＭＳ Ｐゴシック"/>
            </a:rPr>
            <a:t>まずは、シート</a:t>
          </a:r>
          <a:r>
            <a:rPr lang="en-US" altLang="ja-JP" sz="1100" b="0" i="0" u="none" strike="noStrike" baseline="0">
              <a:solidFill>
                <a:srgbClr val="FF0000"/>
              </a:solidFill>
              <a:latin typeface="ＭＳ Ｐゴシック"/>
              <a:ea typeface="ＭＳ Ｐゴシック"/>
            </a:rPr>
            <a:t>3-1</a:t>
          </a:r>
          <a:r>
            <a:rPr lang="ja-JP" altLang="en-US" sz="1100" b="0" i="0" u="none" strike="noStrike" baseline="0">
              <a:solidFill>
                <a:srgbClr val="FF0000"/>
              </a:solidFill>
              <a:latin typeface="ＭＳ Ｐゴシック"/>
              <a:ea typeface="ＭＳ Ｐゴシック"/>
            </a:rPr>
            <a:t>「1</a:t>
          </a:r>
          <a:r>
            <a:rPr lang="en-US" altLang="ja-JP" sz="1100" b="0" i="0" u="none" strike="noStrike" baseline="0">
              <a:solidFill>
                <a:srgbClr val="FF0000"/>
              </a:solidFill>
              <a:latin typeface="ＭＳ Ｐゴシック"/>
              <a:ea typeface="ＭＳ Ｐゴシック"/>
            </a:rPr>
            <a:t>7</a:t>
          </a:r>
          <a:r>
            <a:rPr lang="ja-JP" altLang="en-US" sz="1100" b="0" i="0" u="none" strike="noStrike" baseline="0">
              <a:solidFill>
                <a:srgbClr val="FF0000"/>
              </a:solidFill>
              <a:latin typeface="ＭＳ Ｐゴシック"/>
              <a:ea typeface="ＭＳ Ｐゴシック"/>
            </a:rPr>
            <a:t>．資金支出明細」以降のシートを作成してください。</a:t>
          </a:r>
          <a:endParaRPr lang="en-US" altLang="ja-JP" sz="1100" b="0" i="0" u="none" strike="noStrike" baseline="0">
            <a:solidFill>
              <a:srgbClr val="FF0000"/>
            </a:solidFill>
            <a:latin typeface="ＭＳ Ｐゴシック"/>
            <a:ea typeface="ＭＳ Ｐゴシック"/>
          </a:endParaRPr>
        </a:p>
        <a:p>
          <a:pPr algn="l" rtl="0">
            <a:defRPr sz="1000"/>
          </a:pPr>
          <a:r>
            <a:rPr kumimoji="1" lang="ja-JP" altLang="en-US" sz="1100" b="0">
              <a:solidFill>
                <a:srgbClr val="FF0000"/>
              </a:solidFill>
              <a:effectLst/>
              <a:latin typeface="+mn-ea"/>
              <a:ea typeface="+mn-ea"/>
              <a:cs typeface="+mn-cs"/>
            </a:rPr>
            <a:t>（１）経費区分別内訳は、</a:t>
          </a:r>
          <a:r>
            <a:rPr lang="ja-JP" altLang="en-US" sz="1100" b="0" i="0" u="none" strike="noStrike" baseline="0">
              <a:solidFill>
                <a:srgbClr val="FF0000"/>
              </a:solidFill>
              <a:latin typeface="ＭＳ Ｐゴシック"/>
              <a:ea typeface="ＭＳ Ｐゴシック"/>
            </a:rPr>
            <a:t>その後に</a:t>
          </a:r>
          <a:r>
            <a:rPr lang="ja-JP" altLang="en-US" sz="1400" b="0" i="0" u="sng" strike="noStrike" baseline="0">
              <a:solidFill>
                <a:srgbClr val="FF0000"/>
              </a:solidFill>
              <a:latin typeface="ＭＳ Ｐゴシック"/>
              <a:ea typeface="ＭＳ Ｐゴシック"/>
            </a:rPr>
            <a:t>自動転記されます</a:t>
          </a: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25</xdr:col>
      <xdr:colOff>184150</xdr:colOff>
      <xdr:row>0</xdr:row>
      <xdr:rowOff>114300</xdr:rowOff>
    </xdr:from>
    <xdr:to>
      <xdr:col>41</xdr:col>
      <xdr:colOff>50800</xdr:colOff>
      <xdr:row>9</xdr:row>
      <xdr:rowOff>273050</xdr:rowOff>
    </xdr:to>
    <xdr:sp macro="" textlink="">
      <xdr:nvSpPr>
        <xdr:cNvPr id="16" name="正方形/長方形 15"/>
        <xdr:cNvSpPr/>
      </xdr:nvSpPr>
      <xdr:spPr>
        <a:xfrm>
          <a:off x="12363450" y="114300"/>
          <a:ext cx="2730500"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12</xdr:col>
      <xdr:colOff>298823</xdr:colOff>
      <xdr:row>8</xdr:row>
      <xdr:rowOff>125231</xdr:rowOff>
    </xdr:from>
    <xdr:ext cx="4432752" cy="275717"/>
    <xdr:sp macro="" textlink="">
      <xdr:nvSpPr>
        <xdr:cNvPr id="9" name="正方形/長方形 8"/>
        <xdr:cNvSpPr/>
      </xdr:nvSpPr>
      <xdr:spPr>
        <a:xfrm>
          <a:off x="7905455" y="2712020"/>
          <a:ext cx="4432752" cy="27571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入力</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294106</xdr:colOff>
      <xdr:row>0</xdr:row>
      <xdr:rowOff>113631</xdr:rowOff>
    </xdr:from>
    <xdr:to>
      <xdr:col>20</xdr:col>
      <xdr:colOff>7018</xdr:colOff>
      <xdr:row>7</xdr:row>
      <xdr:rowOff>505660</xdr:rowOff>
    </xdr:to>
    <xdr:sp macro="" textlink="">
      <xdr:nvSpPr>
        <xdr:cNvPr id="3" name="正方形/長方形 2"/>
        <xdr:cNvSpPr/>
      </xdr:nvSpPr>
      <xdr:spPr>
        <a:xfrm>
          <a:off x="7900738" y="11363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21</xdr:col>
      <xdr:colOff>29095</xdr:colOff>
      <xdr:row>7</xdr:row>
      <xdr:rowOff>441743</xdr:rowOff>
    </xdr:from>
    <xdr:ext cx="4359086" cy="1009251"/>
    <xdr:sp macro="" textlink="">
      <xdr:nvSpPr>
        <xdr:cNvPr id="11" name="正方形/長方形 10"/>
        <xdr:cNvSpPr/>
      </xdr:nvSpPr>
      <xdr:spPr>
        <a:xfrm>
          <a:off x="8270727" y="2694322"/>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40105</xdr:colOff>
      <xdr:row>0</xdr:row>
      <xdr:rowOff>86894</xdr:rowOff>
    </xdr:from>
    <xdr:to>
      <xdr:col>43</xdr:col>
      <xdr:colOff>100596</xdr:colOff>
      <xdr:row>7</xdr:row>
      <xdr:rowOff>291765</xdr:rowOff>
    </xdr:to>
    <xdr:sp macro="" textlink="">
      <xdr:nvSpPr>
        <xdr:cNvPr id="3" name="正方形/長方形 2"/>
        <xdr:cNvSpPr/>
      </xdr:nvSpPr>
      <xdr:spPr>
        <a:xfrm>
          <a:off x="8281737" y="868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54</xdr:col>
      <xdr:colOff>80210</xdr:colOff>
      <xdr:row>0</xdr:row>
      <xdr:rowOff>100262</xdr:rowOff>
    </xdr:from>
    <xdr:to>
      <xdr:col>76</xdr:col>
      <xdr:colOff>140701</xdr:colOff>
      <xdr:row>11</xdr:row>
      <xdr:rowOff>51133</xdr:rowOff>
    </xdr:to>
    <xdr:sp macro="" textlink="">
      <xdr:nvSpPr>
        <xdr:cNvPr id="2" name="正方形/長方形 1"/>
        <xdr:cNvSpPr/>
      </xdr:nvSpPr>
      <xdr:spPr>
        <a:xfrm>
          <a:off x="7940842" y="10026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8</xdr:col>
      <xdr:colOff>78231</xdr:colOff>
      <xdr:row>0</xdr:row>
      <xdr:rowOff>111823</xdr:rowOff>
    </xdr:from>
    <xdr:ext cx="6074740" cy="642484"/>
    <xdr:sp macro="" textlink="">
      <xdr:nvSpPr>
        <xdr:cNvPr id="5" name="正方形/長方形 4"/>
        <xdr:cNvSpPr/>
      </xdr:nvSpPr>
      <xdr:spPr>
        <a:xfrm>
          <a:off x="6849404" y="111823"/>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シートの「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421173</xdr:colOff>
      <xdr:row>4</xdr:row>
      <xdr:rowOff>136071</xdr:rowOff>
    </xdr:from>
    <xdr:to>
      <xdr:col>31</xdr:col>
      <xdr:colOff>81770</xdr:colOff>
      <xdr:row>9</xdr:row>
      <xdr:rowOff>280307</xdr:rowOff>
    </xdr:to>
    <xdr:sp macro="" textlink="">
      <xdr:nvSpPr>
        <xdr:cNvPr id="3" name="正方形/長方形 2"/>
        <xdr:cNvSpPr/>
      </xdr:nvSpPr>
      <xdr:spPr>
        <a:xfrm>
          <a:off x="8429949" y="88770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44</xdr:col>
      <xdr:colOff>64795</xdr:colOff>
      <xdr:row>0</xdr:row>
      <xdr:rowOff>77755</xdr:rowOff>
    </xdr:from>
    <xdr:to>
      <xdr:col>63</xdr:col>
      <xdr:colOff>159524</xdr:colOff>
      <xdr:row>9</xdr:row>
      <xdr:rowOff>111838</xdr:rowOff>
    </xdr:to>
    <xdr:sp macro="" textlink="">
      <xdr:nvSpPr>
        <xdr:cNvPr id="2" name="正方形/長方形 1"/>
        <xdr:cNvSpPr/>
      </xdr:nvSpPr>
      <xdr:spPr>
        <a:xfrm>
          <a:off x="7963417" y="7775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100263</xdr:colOff>
      <xdr:row>0</xdr:row>
      <xdr:rowOff>60158</xdr:rowOff>
    </xdr:from>
    <xdr:to>
      <xdr:col>42</xdr:col>
      <xdr:colOff>13700</xdr:colOff>
      <xdr:row>6</xdr:row>
      <xdr:rowOff>331871</xdr:rowOff>
    </xdr:to>
    <xdr:sp macro="" textlink="">
      <xdr:nvSpPr>
        <xdr:cNvPr id="2" name="正方形/長方形 1"/>
        <xdr:cNvSpPr/>
      </xdr:nvSpPr>
      <xdr:spPr>
        <a:xfrm>
          <a:off x="8482263" y="60158"/>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52004</xdr:colOff>
      <xdr:row>17</xdr:row>
      <xdr:rowOff>196056</xdr:rowOff>
    </xdr:from>
    <xdr:ext cx="5766707" cy="717504"/>
    <xdr:sp macro="" textlink="">
      <xdr:nvSpPr>
        <xdr:cNvPr id="4" name="正方形/長方形 3"/>
        <xdr:cNvSpPr/>
      </xdr:nvSpPr>
      <xdr:spPr>
        <a:xfrm>
          <a:off x="8692285" y="6596000"/>
          <a:ext cx="5766707" cy="71750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・情報通信業のうち、通信業、インターネット付随サービス業、映像・音声・文字情報制作業（管理・補助的経済活動を行う事業所、新聞業、出版業）の場合は、大分類で「製造業その他」を選択し、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18</xdr:row>
      <xdr:rowOff>13610</xdr:rowOff>
    </xdr:from>
    <xdr:to>
      <xdr:col>21</xdr:col>
      <xdr:colOff>10179</xdr:colOff>
      <xdr:row>18</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142696</xdr:colOff>
      <xdr:row>0</xdr:row>
      <xdr:rowOff>114158</xdr:rowOff>
    </xdr:from>
    <xdr:to>
      <xdr:col>28</xdr:col>
      <xdr:colOff>378147</xdr:colOff>
      <xdr:row>2</xdr:row>
      <xdr:rowOff>241389</xdr:rowOff>
    </xdr:to>
    <xdr:sp macro="" textlink="">
      <xdr:nvSpPr>
        <xdr:cNvPr id="6" name="正方形/長方形 5"/>
        <xdr:cNvSpPr/>
      </xdr:nvSpPr>
      <xdr:spPr>
        <a:xfrm>
          <a:off x="8568932" y="114158"/>
          <a:ext cx="2333091" cy="705152"/>
        </a:xfrm>
        <a:prstGeom prst="rect">
          <a:avLst/>
        </a:prstGeom>
        <a:solidFill>
          <a:schemeClr val="accent6">
            <a:lumMod val="40000"/>
            <a:lumOff val="6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414695</xdr:colOff>
      <xdr:row>0</xdr:row>
      <xdr:rowOff>97193</xdr:rowOff>
    </xdr:from>
    <xdr:to>
      <xdr:col>31</xdr:col>
      <xdr:colOff>75292</xdr:colOff>
      <xdr:row>8</xdr:row>
      <xdr:rowOff>14643</xdr:rowOff>
    </xdr:to>
    <xdr:sp macro="" textlink="">
      <xdr:nvSpPr>
        <xdr:cNvPr id="2" name="正方形/長方形 1"/>
        <xdr:cNvSpPr/>
      </xdr:nvSpPr>
      <xdr:spPr>
        <a:xfrm>
          <a:off x="8093011" y="97193"/>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17971</xdr:colOff>
      <xdr:row>0</xdr:row>
      <xdr:rowOff>113822</xdr:rowOff>
    </xdr:from>
    <xdr:to>
      <xdr:col>39</xdr:col>
      <xdr:colOff>6827</xdr:colOff>
      <xdr:row>8</xdr:row>
      <xdr:rowOff>139102</xdr:rowOff>
    </xdr:to>
    <xdr:sp macro="" textlink="">
      <xdr:nvSpPr>
        <xdr:cNvPr id="2" name="正方形/長方形 1"/>
        <xdr:cNvSpPr/>
      </xdr:nvSpPr>
      <xdr:spPr>
        <a:xfrm>
          <a:off x="8069292" y="11382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8</xdr:col>
      <xdr:colOff>103784</xdr:colOff>
      <xdr:row>0</xdr:row>
      <xdr:rowOff>107300</xdr:rowOff>
    </xdr:from>
    <xdr:ext cx="6074740" cy="642484"/>
    <xdr:sp macro="" textlink="">
      <xdr:nvSpPr>
        <xdr:cNvPr id="3" name="正方形/長方形 2"/>
        <xdr:cNvSpPr/>
      </xdr:nvSpPr>
      <xdr:spPr>
        <a:xfrm>
          <a:off x="6891095" y="107300"/>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281558</xdr:colOff>
      <xdr:row>4</xdr:row>
      <xdr:rowOff>41935</xdr:rowOff>
    </xdr:from>
    <xdr:to>
      <xdr:col>31</xdr:col>
      <xdr:colOff>36781</xdr:colOff>
      <xdr:row>9</xdr:row>
      <xdr:rowOff>175045</xdr:rowOff>
    </xdr:to>
    <xdr:sp macro="" textlink="">
      <xdr:nvSpPr>
        <xdr:cNvPr id="4" name="正方形/長方形 3"/>
        <xdr:cNvSpPr/>
      </xdr:nvSpPr>
      <xdr:spPr>
        <a:xfrm>
          <a:off x="8284954" y="808727"/>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43</xdr:col>
      <xdr:colOff>71275</xdr:colOff>
      <xdr:row>0</xdr:row>
      <xdr:rowOff>129591</xdr:rowOff>
    </xdr:from>
    <xdr:to>
      <xdr:col>62</xdr:col>
      <xdr:colOff>166006</xdr:colOff>
      <xdr:row>9</xdr:row>
      <xdr:rowOff>163674</xdr:rowOff>
    </xdr:to>
    <xdr:sp macro="" textlink="">
      <xdr:nvSpPr>
        <xdr:cNvPr id="2" name="正方形/長方形 1"/>
        <xdr:cNvSpPr/>
      </xdr:nvSpPr>
      <xdr:spPr>
        <a:xfrm>
          <a:off x="7801428" y="129591"/>
          <a:ext cx="3295649"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11</xdr:col>
      <xdr:colOff>76201</xdr:colOff>
      <xdr:row>0</xdr:row>
      <xdr:rowOff>28576</xdr:rowOff>
    </xdr:from>
    <xdr:ext cx="4197350" cy="742949"/>
    <xdr:sp macro="" textlink="">
      <xdr:nvSpPr>
        <xdr:cNvPr id="2" name="正方形/長方形 1"/>
        <xdr:cNvSpPr/>
      </xdr:nvSpPr>
      <xdr:spPr>
        <a:xfrm>
          <a:off x="6489701" y="28576"/>
          <a:ext cx="4197350" cy="74294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オンライン展示会に関する出展小間料の助成上限額は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20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オンライン展示会</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全体で「助成対象経費（税抜）（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万円以内</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になるよう、下の表であらかじめ調整してください。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76200</xdr:colOff>
      <xdr:row>10</xdr:row>
      <xdr:rowOff>133351</xdr:rowOff>
    </xdr:from>
    <xdr:ext cx="3454400" cy="1238250"/>
    <xdr:sp macro="" textlink="">
      <xdr:nvSpPr>
        <xdr:cNvPr id="4" name="正方形/長方形 3"/>
        <xdr:cNvSpPr/>
      </xdr:nvSpPr>
      <xdr:spPr>
        <a:xfrm>
          <a:off x="6489700" y="2851151"/>
          <a:ext cx="3454400" cy="123825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印刷物製作費の助成上限額は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PR</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映像制作費の助成上限額は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それぞれの</a:t>
          </a:r>
          <a:r>
            <a:rPr kumimoji="1" lang="ja-JP" altLang="ja-JP" sz="1100" b="1" u="sng">
              <a:solidFill>
                <a:schemeClr val="dk1"/>
              </a:solidFill>
              <a:effectLst/>
              <a:latin typeface="+mn-lt"/>
              <a:ea typeface="+mn-ea"/>
              <a:cs typeface="+mn-cs"/>
            </a:rPr>
            <a:t>「助成対象経費</a:t>
          </a:r>
          <a:r>
            <a:rPr kumimoji="1" lang="ja-JP" altLang="ja-JP" sz="1100" b="1" u="sng">
              <a:solidFill>
                <a:schemeClr val="dk1"/>
              </a:solidFill>
              <a:effectLst/>
              <a:latin typeface="+mj-ea"/>
              <a:ea typeface="+mj-ea"/>
              <a:cs typeface="+mn-cs"/>
            </a:rPr>
            <a:t>（税抜）（</a:t>
          </a:r>
          <a:r>
            <a:rPr kumimoji="1" lang="en-US" altLang="ja-JP" sz="1100" b="1" u="sng">
              <a:solidFill>
                <a:schemeClr val="dk1"/>
              </a:solidFill>
              <a:effectLst/>
              <a:latin typeface="+mj-ea"/>
              <a:ea typeface="+mj-ea"/>
              <a:cs typeface="+mn-cs"/>
            </a:rPr>
            <a:t>A</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B</a:t>
          </a:r>
          <a:r>
            <a:rPr kumimoji="1" lang="ja-JP" altLang="ja-JP" sz="1100" b="1" u="sng">
              <a:solidFill>
                <a:schemeClr val="dk1"/>
              </a:solidFill>
              <a:effectLst/>
              <a:latin typeface="+mj-ea"/>
              <a:ea typeface="+mj-ea"/>
              <a:cs typeface="+mn-cs"/>
            </a:rPr>
            <a:t>）」が</a:t>
          </a:r>
          <a:endParaRPr lang="en-US" altLang="ja-JP" b="1" u="sng">
            <a:effectLst/>
            <a:latin typeface="+mj-ea"/>
            <a:ea typeface="+mj-ea"/>
          </a:endParaRPr>
        </a:p>
        <a:p>
          <a:pPr eaLnBrk="1" fontAlgn="auto" latinLnBrk="0" hangingPunct="1"/>
          <a:r>
            <a:rPr kumimoji="1" lang="ja-JP" altLang="en-US" sz="1100" b="0">
              <a:solidFill>
                <a:schemeClr val="dk1"/>
              </a:solidFill>
              <a:effectLst/>
              <a:latin typeface="+mj-ea"/>
              <a:ea typeface="+mj-ea"/>
              <a:cs typeface="+mn-cs"/>
            </a:rPr>
            <a:t>　　</a:t>
          </a:r>
          <a:r>
            <a:rPr kumimoji="1" lang="ja-JP" altLang="en-US" sz="1100" b="0" u="none">
              <a:solidFill>
                <a:schemeClr val="dk1"/>
              </a:solidFill>
              <a:effectLst/>
              <a:latin typeface="+mj-ea"/>
              <a:ea typeface="+mj-ea"/>
              <a:cs typeface="+mn-cs"/>
            </a:rPr>
            <a:t>・印刷物製作費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80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en-US" sz="1100" b="0" u="none">
              <a:solidFill>
                <a:schemeClr val="dk1"/>
              </a:solidFill>
              <a:effectLst/>
              <a:latin typeface="+mj-ea"/>
              <a:ea typeface="+mj-ea"/>
              <a:cs typeface="+mn-cs"/>
            </a:rPr>
            <a:t>　　・</a:t>
          </a:r>
          <a:r>
            <a:rPr kumimoji="1" lang="en-US" altLang="ja-JP" sz="1100" b="0" u="none">
              <a:solidFill>
                <a:schemeClr val="dk1"/>
              </a:solidFill>
              <a:effectLst/>
              <a:latin typeface="+mj-ea"/>
              <a:ea typeface="+mj-ea"/>
              <a:cs typeface="+mn-cs"/>
            </a:rPr>
            <a:t>PR</a:t>
          </a:r>
          <a:r>
            <a:rPr kumimoji="1" lang="ja-JP" altLang="en-US" sz="1100" b="0" u="none">
              <a:solidFill>
                <a:schemeClr val="dk1"/>
              </a:solidFill>
              <a:effectLst/>
              <a:latin typeface="+mj-ea"/>
              <a:ea typeface="+mj-ea"/>
              <a:cs typeface="+mn-cs"/>
            </a:rPr>
            <a:t>映像制作費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60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ja-JP" sz="1100" b="0">
              <a:solidFill>
                <a:schemeClr val="dk1"/>
              </a:solidFill>
              <a:effectLst/>
              <a:latin typeface="+mj-ea"/>
              <a:ea typeface="+mj-ea"/>
              <a:cs typeface="+mn-cs"/>
            </a:rPr>
            <a:t>　</a:t>
          </a:r>
          <a:r>
            <a:rPr kumimoji="1" lang="ja-JP" altLang="en-US" sz="1100" b="0">
              <a:solidFill>
                <a:schemeClr val="dk1"/>
              </a:solidFill>
              <a:effectLst/>
              <a:latin typeface="+mj-ea"/>
              <a:ea typeface="+mj-ea"/>
              <a:cs typeface="+mn-cs"/>
            </a:rPr>
            <a:t>　</a:t>
          </a:r>
          <a:r>
            <a:rPr kumimoji="1" lang="ja-JP" altLang="ja-JP" sz="1100" b="0">
              <a:solidFill>
                <a:schemeClr val="dk1"/>
              </a:solidFill>
              <a:effectLst/>
              <a:latin typeface="+mj-ea"/>
              <a:ea typeface="+mj-ea"/>
              <a:cs typeface="+mn-cs"/>
            </a:rPr>
            <a:t>になるよう、下の表であらかじめ調整してください</a:t>
          </a:r>
          <a:r>
            <a:rPr kumimoji="1" lang="ja-JP" altLang="en-US" sz="1100" b="0">
              <a:solidFill>
                <a:schemeClr val="dk1"/>
              </a:solidFill>
              <a:effectLst/>
              <a:latin typeface="+mj-ea"/>
              <a:ea typeface="+mj-ea"/>
              <a:cs typeface="+mn-cs"/>
            </a:rPr>
            <a:t>。</a:t>
          </a:r>
          <a:endParaRPr lang="ja-JP" altLang="ja-JP">
            <a:effectLst/>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25400</xdr:colOff>
      <xdr:row>4</xdr:row>
      <xdr:rowOff>336550</xdr:rowOff>
    </xdr:from>
    <xdr:to>
      <xdr:col>23</xdr:col>
      <xdr:colOff>273048</xdr:colOff>
      <xdr:row>13</xdr:row>
      <xdr:rowOff>101600</xdr:rowOff>
    </xdr:to>
    <xdr:sp macro="" textlink="">
      <xdr:nvSpPr>
        <xdr:cNvPr id="5" name="正方形/長方形 4"/>
        <xdr:cNvSpPr/>
      </xdr:nvSpPr>
      <xdr:spPr>
        <a:xfrm>
          <a:off x="10217150" y="10096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59766</xdr:colOff>
      <xdr:row>0</xdr:row>
      <xdr:rowOff>201706</xdr:rowOff>
    </xdr:from>
    <xdr:to>
      <xdr:col>15</xdr:col>
      <xdr:colOff>467660</xdr:colOff>
      <xdr:row>5</xdr:row>
      <xdr:rowOff>146524</xdr:rowOff>
    </xdr:to>
    <xdr:sp macro="" textlink="">
      <xdr:nvSpPr>
        <xdr:cNvPr id="6" name="正方形/長方形 5"/>
        <xdr:cNvSpPr/>
      </xdr:nvSpPr>
      <xdr:spPr>
        <a:xfrm>
          <a:off x="7784354" y="201706"/>
          <a:ext cx="4800600" cy="172281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a:t>
          </a:r>
          <a:r>
            <a:rPr lang="ja-JP" altLang="en-US" sz="1100" b="0" i="0" baseline="0">
              <a:solidFill>
                <a:schemeClr val="dk1"/>
              </a:solidFill>
              <a:effectLst/>
              <a:latin typeface="+mn-lt"/>
              <a:ea typeface="+mn-ea"/>
              <a:cs typeface="+mn-cs"/>
            </a:rPr>
            <a:t>における</a:t>
          </a:r>
          <a:r>
            <a:rPr lang="ja-JP" altLang="ja-JP" sz="1100" b="0" i="0" baseline="0">
              <a:solidFill>
                <a:schemeClr val="dk1"/>
              </a:solidFill>
              <a:effectLst/>
              <a:latin typeface="+mn-lt"/>
              <a:ea typeface="+mn-ea"/>
              <a:cs typeface="+mn-cs"/>
            </a:rPr>
            <a:t>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175044</xdr:colOff>
      <xdr:row>6</xdr:row>
      <xdr:rowOff>125921</xdr:rowOff>
    </xdr:from>
    <xdr:to>
      <xdr:col>13</xdr:col>
      <xdr:colOff>252922</xdr:colOff>
      <xdr:row>7</xdr:row>
      <xdr:rowOff>107950</xdr:rowOff>
    </xdr:to>
    <xdr:sp macro="" textlink="">
      <xdr:nvSpPr>
        <xdr:cNvPr id="2" name="正方形/長方形 1"/>
        <xdr:cNvSpPr/>
      </xdr:nvSpPr>
      <xdr:spPr>
        <a:xfrm>
          <a:off x="6950494" y="2602421"/>
          <a:ext cx="4040278" cy="36302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ea"/>
              <a:ea typeface="+mn-ea"/>
              <a:cs typeface="+mn-cs"/>
            </a:rPr>
            <a:t>複数の企業で申請する場合は、申請企業ごとに作成してください。</a:t>
          </a:r>
          <a:endParaRPr lang="ja-JP" altLang="ja-JP" sz="1200" b="0">
            <a:effectLst/>
            <a:latin typeface="+mn-ea"/>
            <a:ea typeface="+mn-ea"/>
          </a:endParaRPr>
        </a:p>
      </xdr:txBody>
    </xdr:sp>
    <xdr:clientData/>
  </xdr:twoCellAnchor>
  <xdr:twoCellAnchor>
    <xdr:from>
      <xdr:col>7</xdr:col>
      <xdr:colOff>17974</xdr:colOff>
      <xdr:row>15</xdr:row>
      <xdr:rowOff>167736</xdr:rowOff>
    </xdr:from>
    <xdr:to>
      <xdr:col>8</xdr:col>
      <xdr:colOff>113821</xdr:colOff>
      <xdr:row>15</xdr:row>
      <xdr:rowOff>173498</xdr:rowOff>
    </xdr:to>
    <xdr:cxnSp macro="">
      <xdr:nvCxnSpPr>
        <xdr:cNvPr id="3" name="直線矢印コネクタ 2"/>
        <xdr:cNvCxnSpPr/>
      </xdr:nvCxnSpPr>
      <xdr:spPr>
        <a:xfrm flipH="1">
          <a:off x="6799295" y="6104387"/>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119812</xdr:colOff>
      <xdr:row>15</xdr:row>
      <xdr:rowOff>11981</xdr:rowOff>
    </xdr:from>
    <xdr:to>
      <xdr:col>13</xdr:col>
      <xdr:colOff>222250</xdr:colOff>
      <xdr:row>15</xdr:row>
      <xdr:rowOff>341462</xdr:rowOff>
    </xdr:to>
    <xdr:sp macro="" textlink="">
      <xdr:nvSpPr>
        <xdr:cNvPr id="6" name="正方形/長方形 5"/>
        <xdr:cNvSpPr/>
      </xdr:nvSpPr>
      <xdr:spPr>
        <a:xfrm>
          <a:off x="7523912" y="5917481"/>
          <a:ext cx="3436188" cy="3294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についてもご記入ください。</a:t>
          </a:r>
          <a:endParaRPr lang="ja-JP" altLang="ja-JP" b="0">
            <a:effectLst/>
          </a:endParaRPr>
        </a:p>
      </xdr:txBody>
    </xdr:sp>
    <xdr:clientData/>
  </xdr:twoCellAnchor>
  <xdr:twoCellAnchor>
    <xdr:from>
      <xdr:col>8</xdr:col>
      <xdr:colOff>101839</xdr:colOff>
      <xdr:row>18</xdr:row>
      <xdr:rowOff>275567</xdr:rowOff>
    </xdr:from>
    <xdr:to>
      <xdr:col>14</xdr:col>
      <xdr:colOff>353323</xdr:colOff>
      <xdr:row>18</xdr:row>
      <xdr:rowOff>790755</xdr:rowOff>
    </xdr:to>
    <xdr:sp macro="" textlink="">
      <xdr:nvSpPr>
        <xdr:cNvPr id="7" name="正方形/長方形 6"/>
        <xdr:cNvSpPr/>
      </xdr:nvSpPr>
      <xdr:spPr>
        <a:xfrm>
          <a:off x="7512169" y="7362407"/>
          <a:ext cx="4019550" cy="515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令和７年７</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17972</xdr:colOff>
      <xdr:row>18</xdr:row>
      <xdr:rowOff>502978</xdr:rowOff>
    </xdr:from>
    <xdr:to>
      <xdr:col>8</xdr:col>
      <xdr:colOff>89858</xdr:colOff>
      <xdr:row>18</xdr:row>
      <xdr:rowOff>503207</xdr:rowOff>
    </xdr:to>
    <xdr:cxnSp macro="">
      <xdr:nvCxnSpPr>
        <xdr:cNvPr id="8" name="直線矢印コネクタ 7"/>
        <xdr:cNvCxnSpPr/>
      </xdr:nvCxnSpPr>
      <xdr:spPr>
        <a:xfrm flipH="1" flipV="1">
          <a:off x="6799293" y="7589818"/>
          <a:ext cx="700895" cy="2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203200</xdr:colOff>
      <xdr:row>4</xdr:row>
      <xdr:rowOff>88900</xdr:rowOff>
    </xdr:from>
    <xdr:to>
      <xdr:col>11</xdr:col>
      <xdr:colOff>190500</xdr:colOff>
      <xdr:row>5</xdr:row>
      <xdr:rowOff>247650</xdr:rowOff>
    </xdr:to>
    <xdr:sp macro="" textlink="">
      <xdr:nvSpPr>
        <xdr:cNvPr id="9" name="正方形/長方形 8"/>
        <xdr:cNvSpPr/>
      </xdr:nvSpPr>
      <xdr:spPr>
        <a:xfrm>
          <a:off x="6553200" y="1803400"/>
          <a:ext cx="2501900" cy="5397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持ち株比率の列は、</a:t>
          </a:r>
          <a:endParaRPr kumimoji="1" lang="en-US" altLang="ja-JP" sz="1200" b="1">
            <a:solidFill>
              <a:srgbClr val="FF0000"/>
            </a:solidFill>
          </a:endParaRPr>
        </a:p>
        <a:p>
          <a:pPr algn="l"/>
          <a:r>
            <a:rPr kumimoji="1" lang="ja-JP" altLang="en-US" sz="1200" b="1">
              <a:solidFill>
                <a:srgbClr val="FF0000"/>
              </a:solidFill>
            </a:rPr>
            <a:t>自動計算されるため直接入力不要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8</xdr:col>
      <xdr:colOff>133350</xdr:colOff>
      <xdr:row>22</xdr:row>
      <xdr:rowOff>184150</xdr:rowOff>
    </xdr:from>
    <xdr:to>
      <xdr:col>14</xdr:col>
      <xdr:colOff>617220</xdr:colOff>
      <xdr:row>25</xdr:row>
      <xdr:rowOff>40217</xdr:rowOff>
    </xdr:to>
    <xdr:sp macro="" textlink="">
      <xdr:nvSpPr>
        <xdr:cNvPr id="10" name="正方形/長方形 9"/>
        <xdr:cNvSpPr/>
      </xdr:nvSpPr>
      <xdr:spPr>
        <a:xfrm>
          <a:off x="7537450" y="9137650"/>
          <a:ext cx="4255770" cy="99906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7</xdr:col>
      <xdr:colOff>0</xdr:colOff>
      <xdr:row>23</xdr:row>
      <xdr:rowOff>6350</xdr:rowOff>
    </xdr:from>
    <xdr:to>
      <xdr:col>8</xdr:col>
      <xdr:colOff>114300</xdr:colOff>
      <xdr:row>23</xdr:row>
      <xdr:rowOff>11752</xdr:rowOff>
    </xdr:to>
    <xdr:cxnSp macro="">
      <xdr:nvCxnSpPr>
        <xdr:cNvPr id="11" name="直線矢印コネクタ 10"/>
        <xdr:cNvCxnSpPr/>
      </xdr:nvCxnSpPr>
      <xdr:spPr>
        <a:xfrm flipH="1">
          <a:off x="6775450" y="9340850"/>
          <a:ext cx="742950" cy="54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167104</xdr:colOff>
      <xdr:row>5</xdr:row>
      <xdr:rowOff>20054</xdr:rowOff>
    </xdr:from>
    <xdr:to>
      <xdr:col>33</xdr:col>
      <xdr:colOff>100263</xdr:colOff>
      <xdr:row>5</xdr:row>
      <xdr:rowOff>334212</xdr:rowOff>
    </xdr:to>
    <xdr:sp macro="" textlink="">
      <xdr:nvSpPr>
        <xdr:cNvPr id="2" name="正方形/長方形 1"/>
        <xdr:cNvSpPr/>
      </xdr:nvSpPr>
      <xdr:spPr>
        <a:xfrm>
          <a:off x="7573209" y="1203159"/>
          <a:ext cx="4104107" cy="31415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必ず「新規開発」か「改良」のどちらか一方を選択してください。</a:t>
          </a:r>
          <a:endParaRPr lang="en-US" altLang="ja-JP" b="0">
            <a:effectLst/>
          </a:endParaRPr>
        </a:p>
      </xdr:txBody>
    </xdr:sp>
    <xdr:clientData/>
  </xdr:twoCellAnchor>
  <xdr:twoCellAnchor>
    <xdr:from>
      <xdr:col>19</xdr:col>
      <xdr:colOff>40105</xdr:colOff>
      <xdr:row>5</xdr:row>
      <xdr:rowOff>173789</xdr:rowOff>
    </xdr:from>
    <xdr:to>
      <xdr:col>21</xdr:col>
      <xdr:colOff>103224</xdr:colOff>
      <xdr:row>5</xdr:row>
      <xdr:rowOff>179551</xdr:rowOff>
    </xdr:to>
    <xdr:cxnSp macro="">
      <xdr:nvCxnSpPr>
        <xdr:cNvPr id="3" name="直線矢印コネクタ 2"/>
        <xdr:cNvCxnSpPr/>
      </xdr:nvCxnSpPr>
      <xdr:spPr>
        <a:xfrm flipH="1">
          <a:off x="6784473" y="1356894"/>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156881</xdr:colOff>
      <xdr:row>6</xdr:row>
      <xdr:rowOff>321235</xdr:rowOff>
    </xdr:from>
    <xdr:to>
      <xdr:col>29</xdr:col>
      <xdr:colOff>31000</xdr:colOff>
      <xdr:row>14</xdr:row>
      <xdr:rowOff>7097</xdr:rowOff>
    </xdr:to>
    <xdr:sp macro="" textlink="">
      <xdr:nvSpPr>
        <xdr:cNvPr id="4" name="正方形/長方形 3"/>
        <xdr:cNvSpPr/>
      </xdr:nvSpPr>
      <xdr:spPr>
        <a:xfrm>
          <a:off x="7276352" y="1792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80552</xdr:colOff>
      <xdr:row>53</xdr:row>
      <xdr:rowOff>93144</xdr:rowOff>
    </xdr:from>
    <xdr:ext cx="2873963" cy="642484"/>
    <xdr:sp macro="" textlink="">
      <xdr:nvSpPr>
        <xdr:cNvPr id="2" name="正方形/長方形 1"/>
        <xdr:cNvSpPr/>
      </xdr:nvSpPr>
      <xdr:spPr>
        <a:xfrm>
          <a:off x="7027452" y="9427644"/>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20</xdr:col>
      <xdr:colOff>42956</xdr:colOff>
      <xdr:row>55</xdr:row>
      <xdr:rowOff>12700</xdr:rowOff>
    </xdr:from>
    <xdr:to>
      <xdr:col>21</xdr:col>
      <xdr:colOff>30406</xdr:colOff>
      <xdr:row>55</xdr:row>
      <xdr:rowOff>12701</xdr:rowOff>
    </xdr:to>
    <xdr:cxnSp macro="">
      <xdr:nvCxnSpPr>
        <xdr:cNvPr id="3" name="直線矢印コネクタ 2"/>
        <xdr:cNvCxnSpPr/>
      </xdr:nvCxnSpPr>
      <xdr:spPr>
        <a:xfrm flipV="1">
          <a:off x="6678706" y="9728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156967</xdr:colOff>
      <xdr:row>30</xdr:row>
      <xdr:rowOff>142695</xdr:rowOff>
    </xdr:from>
    <xdr:to>
      <xdr:col>37</xdr:col>
      <xdr:colOff>0</xdr:colOff>
      <xdr:row>38</xdr:row>
      <xdr:rowOff>11043</xdr:rowOff>
    </xdr:to>
    <xdr:sp macro="" textlink="">
      <xdr:nvSpPr>
        <xdr:cNvPr id="4" name="正方形/長方形 3"/>
        <xdr:cNvSpPr/>
      </xdr:nvSpPr>
      <xdr:spPr>
        <a:xfrm>
          <a:off x="7423576" y="5940521"/>
          <a:ext cx="5061076" cy="141443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以下の点を踏まえた上で、図、写真、文章等により、分かりやすく説明してください。</a:t>
          </a:r>
          <a:endParaRPr lang="en-US" altLang="ja-JP" b="0">
            <a:effectLst/>
          </a:endParaRPr>
        </a:p>
        <a:p>
          <a:endParaRPr lang="en-US" altLang="ja-JP" b="0">
            <a:effectLst/>
          </a:endParaRPr>
        </a:p>
        <a:p>
          <a:r>
            <a:rPr lang="ja-JP" altLang="en-US" b="0">
              <a:effectLst/>
            </a:rPr>
            <a:t>①申請事業（開発・改良）の全体像</a:t>
          </a:r>
          <a:endParaRPr lang="en-US" altLang="ja-JP" b="0">
            <a:effectLst/>
          </a:endParaRPr>
        </a:p>
        <a:p>
          <a:r>
            <a:rPr lang="ja-JP" altLang="en-US" b="0">
              <a:effectLst/>
            </a:rPr>
            <a:t>・製品開発・改良　→　製造工程・機能・仕様　等</a:t>
          </a:r>
          <a:endParaRPr lang="en-US" altLang="ja-JP" b="0">
            <a:effectLst/>
          </a:endParaRPr>
        </a:p>
        <a:p>
          <a:r>
            <a:rPr lang="ja-JP" altLang="en-US" b="0">
              <a:effectLst/>
            </a:rPr>
            <a:t>・サービス開発・改良　→　人・物・サービスの流れ　等</a:t>
          </a:r>
          <a:endParaRPr lang="en-US" altLang="ja-JP" b="0">
            <a:effectLst/>
          </a:endParaRPr>
        </a:p>
        <a:p>
          <a:r>
            <a:rPr lang="ja-JP" altLang="en-US" b="0">
              <a:effectLst/>
            </a:rPr>
            <a:t>②開発又は改良要素</a:t>
          </a:r>
          <a:endParaRPr lang="en-US" altLang="ja-JP" b="0">
            <a:effectLst/>
          </a:endParaRPr>
        </a:p>
        <a:p>
          <a:r>
            <a:rPr lang="ja-JP" altLang="en-US" b="0">
              <a:effectLst/>
            </a:rPr>
            <a:t>上段「（５）開発又は改良要素の説明」で記載した内容について明記</a:t>
          </a:r>
          <a:endParaRPr lang="en-US" altLang="ja-JP" b="0">
            <a:effectLst/>
          </a:endParaRPr>
        </a:p>
      </xdr:txBody>
    </xdr:sp>
    <xdr:clientData/>
  </xdr:twoCellAnchor>
  <xdr:twoCellAnchor>
    <xdr:from>
      <xdr:col>20</xdr:col>
      <xdr:colOff>14269</xdr:colOff>
      <xdr:row>31</xdr:row>
      <xdr:rowOff>92753</xdr:rowOff>
    </xdr:from>
    <xdr:to>
      <xdr:col>22</xdr:col>
      <xdr:colOff>75586</xdr:colOff>
      <xdr:row>31</xdr:row>
      <xdr:rowOff>98515</xdr:rowOff>
    </xdr:to>
    <xdr:cxnSp macro="">
      <xdr:nvCxnSpPr>
        <xdr:cNvPr id="5" name="直線矢印コネクタ 4"/>
        <xdr:cNvCxnSpPr/>
      </xdr:nvCxnSpPr>
      <xdr:spPr>
        <a:xfrm flipH="1">
          <a:off x="6656797" y="2789719"/>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92262</xdr:colOff>
      <xdr:row>0</xdr:row>
      <xdr:rowOff>148291</xdr:rowOff>
    </xdr:from>
    <xdr:to>
      <xdr:col>30</xdr:col>
      <xdr:colOff>244660</xdr:colOff>
      <xdr:row>13</xdr:row>
      <xdr:rowOff>129241</xdr:rowOff>
    </xdr:to>
    <xdr:sp macro="" textlink="">
      <xdr:nvSpPr>
        <xdr:cNvPr id="6" name="正方形/長方形 5"/>
        <xdr:cNvSpPr/>
      </xdr:nvSpPr>
      <xdr:spPr>
        <a:xfrm>
          <a:off x="8638615" y="148291"/>
          <a:ext cx="3312457" cy="250600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20</xdr:col>
      <xdr:colOff>44823</xdr:colOff>
      <xdr:row>38</xdr:row>
      <xdr:rowOff>67235</xdr:rowOff>
    </xdr:from>
    <xdr:to>
      <xdr:col>22</xdr:col>
      <xdr:colOff>216647</xdr:colOff>
      <xdr:row>47</xdr:row>
      <xdr:rowOff>179294</xdr:rowOff>
    </xdr:to>
    <xdr:cxnSp macro="">
      <xdr:nvCxnSpPr>
        <xdr:cNvPr id="7" name="直線矢印コネクタ 6"/>
        <xdr:cNvCxnSpPr/>
      </xdr:nvCxnSpPr>
      <xdr:spPr>
        <a:xfrm flipH="1">
          <a:off x="7067176" y="7448176"/>
          <a:ext cx="836706" cy="186017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22412</xdr:colOff>
      <xdr:row>0</xdr:row>
      <xdr:rowOff>164353</xdr:rowOff>
    </xdr:from>
    <xdr:to>
      <xdr:col>32</xdr:col>
      <xdr:colOff>158001</xdr:colOff>
      <xdr:row>13</xdr:row>
      <xdr:rowOff>44450</xdr:rowOff>
    </xdr:to>
    <xdr:sp macro="" textlink="">
      <xdr:nvSpPr>
        <xdr:cNvPr id="2" name="正方形/長方形 1"/>
        <xdr:cNvSpPr/>
      </xdr:nvSpPr>
      <xdr:spPr>
        <a:xfrm>
          <a:off x="8456706" y="164353"/>
          <a:ext cx="3295648" cy="2128744"/>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50800</xdr:colOff>
      <xdr:row>10</xdr:row>
      <xdr:rowOff>104880</xdr:rowOff>
    </xdr:from>
    <xdr:to>
      <xdr:col>19</xdr:col>
      <xdr:colOff>1495</xdr:colOff>
      <xdr:row>10</xdr:row>
      <xdr:rowOff>104880</xdr:rowOff>
    </xdr:to>
    <xdr:cxnSp macro="">
      <xdr:nvCxnSpPr>
        <xdr:cNvPr id="2" name="直線矢印コネクタ 1"/>
        <xdr:cNvCxnSpPr/>
      </xdr:nvCxnSpPr>
      <xdr:spPr>
        <a:xfrm flipH="1">
          <a:off x="8299450" y="6727930"/>
          <a:ext cx="5602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9</xdr:row>
      <xdr:rowOff>127000</xdr:rowOff>
    </xdr:from>
    <xdr:to>
      <xdr:col>24</xdr:col>
      <xdr:colOff>120650</xdr:colOff>
      <xdr:row>12</xdr:row>
      <xdr:rowOff>165100</xdr:rowOff>
    </xdr:to>
    <xdr:sp macro="" textlink="">
      <xdr:nvSpPr>
        <xdr:cNvPr id="3" name="正方形/長方形 2"/>
        <xdr:cNvSpPr/>
      </xdr:nvSpPr>
      <xdr:spPr>
        <a:xfrm>
          <a:off x="8724900" y="6426200"/>
          <a:ext cx="3302000" cy="933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18</xdr:col>
      <xdr:colOff>186765</xdr:colOff>
      <xdr:row>1</xdr:row>
      <xdr:rowOff>2652056</xdr:rowOff>
    </xdr:from>
    <xdr:to>
      <xdr:col>23</xdr:col>
      <xdr:colOff>419472</xdr:colOff>
      <xdr:row>6</xdr:row>
      <xdr:rowOff>290976</xdr:rowOff>
    </xdr:to>
    <xdr:sp macro="" textlink="">
      <xdr:nvSpPr>
        <xdr:cNvPr id="6" name="正方形/長方形 5"/>
        <xdr:cNvSpPr/>
      </xdr:nvSpPr>
      <xdr:spPr>
        <a:xfrm>
          <a:off x="8695765" y="297329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171823</xdr:colOff>
      <xdr:row>1</xdr:row>
      <xdr:rowOff>380997</xdr:rowOff>
    </xdr:from>
    <xdr:to>
      <xdr:col>30</xdr:col>
      <xdr:colOff>313764</xdr:colOff>
      <xdr:row>1</xdr:row>
      <xdr:rowOff>2248646</xdr:rowOff>
    </xdr:to>
    <xdr:sp macro="" textlink="">
      <xdr:nvSpPr>
        <xdr:cNvPr id="8" name="正方形/長方形 7"/>
        <xdr:cNvSpPr/>
      </xdr:nvSpPr>
      <xdr:spPr>
        <a:xfrm>
          <a:off x="8680823" y="702232"/>
          <a:ext cx="7493000" cy="18676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a:p>
          <a:pPr algn="l"/>
          <a:r>
            <a:rPr kumimoji="1" lang="en-US" altLang="ja-JP" sz="1200" b="0">
              <a:solidFill>
                <a:srgbClr val="FF0000"/>
              </a:solidFill>
            </a:rPr>
            <a:t>【</a:t>
          </a:r>
          <a:r>
            <a:rPr kumimoji="1" lang="ja-JP" altLang="en-US" sz="1200" b="0">
              <a:solidFill>
                <a:srgbClr val="FF0000"/>
              </a:solidFill>
            </a:rPr>
            <a:t>備考</a:t>
          </a:r>
          <a:r>
            <a:rPr kumimoji="1" lang="en-US" altLang="ja-JP" sz="1200" b="0">
              <a:solidFill>
                <a:srgbClr val="FF0000"/>
              </a:solidFill>
            </a:rPr>
            <a:t>】</a:t>
          </a:r>
        </a:p>
        <a:p>
          <a:pPr algn="l"/>
          <a:r>
            <a:rPr kumimoji="1" lang="ja-JP" altLang="en-US" sz="1200" b="0">
              <a:solidFill>
                <a:srgbClr val="FF0000"/>
              </a:solidFill>
            </a:rPr>
            <a:t>・７（５）で「新規性」のみ説明する場合　→　目標には「新規性」についてのみ入力する</a:t>
          </a:r>
        </a:p>
        <a:p>
          <a:pPr algn="l"/>
          <a:r>
            <a:rPr kumimoji="1" lang="ja-JP" altLang="en-US" sz="1200" b="0">
              <a:solidFill>
                <a:srgbClr val="FF0000"/>
              </a:solidFill>
            </a:rPr>
            <a:t>・７（５）で「優秀性」のみ説明する場合　→　目標には「優秀性」についてのみ入力する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a:t>
          </a:r>
          <a:r>
            <a:rPr kumimoji="1" lang="ja-JP" altLang="ja-JP" sz="1200" b="0">
              <a:solidFill>
                <a:srgbClr val="FF0000"/>
              </a:solidFill>
              <a:effectLst/>
              <a:latin typeface="+mn-lt"/>
              <a:ea typeface="+mn-ea"/>
              <a:cs typeface="+mn-cs"/>
            </a:rPr>
            <a:t>７（５）で</a:t>
          </a:r>
          <a:r>
            <a:rPr kumimoji="1" lang="ja-JP" altLang="en-US" sz="1200" b="0">
              <a:solidFill>
                <a:srgbClr val="FF0000"/>
              </a:solidFill>
              <a:effectLst/>
              <a:latin typeface="+mn-lt"/>
              <a:ea typeface="+mn-ea"/>
              <a:cs typeface="+mn-cs"/>
            </a:rPr>
            <a:t>「新規性」</a:t>
          </a:r>
          <a:r>
            <a:rPr kumimoji="1" lang="ja-JP" altLang="ja-JP" sz="1200" b="0">
              <a:solidFill>
                <a:srgbClr val="FF0000"/>
              </a:solidFill>
              <a:effectLst/>
              <a:latin typeface="+mn-lt"/>
              <a:ea typeface="+mn-ea"/>
              <a:cs typeface="+mn-cs"/>
            </a:rPr>
            <a:t>「優秀性」の</a:t>
          </a:r>
          <a:r>
            <a:rPr kumimoji="1" lang="ja-JP" altLang="en-US" sz="1200" b="0">
              <a:solidFill>
                <a:srgbClr val="FF0000"/>
              </a:solidFill>
              <a:effectLst/>
              <a:latin typeface="+mn-lt"/>
              <a:ea typeface="+mn-ea"/>
              <a:cs typeface="+mn-cs"/>
            </a:rPr>
            <a:t>両方を説明する</a:t>
          </a:r>
          <a:r>
            <a:rPr kumimoji="1" lang="ja-JP" altLang="ja-JP" sz="1200" b="0">
              <a:solidFill>
                <a:srgbClr val="FF0000"/>
              </a:solidFill>
              <a:effectLst/>
              <a:latin typeface="+mn-lt"/>
              <a:ea typeface="+mn-ea"/>
              <a:cs typeface="+mn-cs"/>
            </a:rPr>
            <a:t>場合　→　目標には「</a:t>
          </a:r>
          <a:r>
            <a:rPr kumimoji="1" lang="ja-JP" altLang="en-US" sz="1200" b="0">
              <a:solidFill>
                <a:srgbClr val="FF0000"/>
              </a:solidFill>
              <a:effectLst/>
              <a:latin typeface="+mn-lt"/>
              <a:ea typeface="+mn-ea"/>
              <a:cs typeface="+mn-cs"/>
            </a:rPr>
            <a:t>新規</a:t>
          </a:r>
          <a:r>
            <a:rPr kumimoji="1" lang="ja-JP" altLang="ja-JP" sz="1200" b="0">
              <a:solidFill>
                <a:srgbClr val="FF0000"/>
              </a:solidFill>
              <a:effectLst/>
              <a:latin typeface="+mn-lt"/>
              <a:ea typeface="+mn-ea"/>
              <a:cs typeface="+mn-cs"/>
            </a:rPr>
            <a:t>性」</a:t>
          </a:r>
          <a:r>
            <a:rPr kumimoji="1" lang="ja-JP" altLang="en-US" sz="1200" b="0">
              <a:solidFill>
                <a:srgbClr val="FF0000"/>
              </a:solidFill>
              <a:effectLst/>
              <a:latin typeface="+mn-lt"/>
              <a:ea typeface="+mn-ea"/>
              <a:cs typeface="+mn-cs"/>
            </a:rPr>
            <a:t>「優秀性」の両方</a:t>
          </a:r>
          <a:r>
            <a:rPr kumimoji="1" lang="ja-JP" altLang="ja-JP" sz="1200" b="0">
              <a:solidFill>
                <a:srgbClr val="FF0000"/>
              </a:solidFill>
              <a:effectLst/>
              <a:latin typeface="+mn-lt"/>
              <a:ea typeface="+mn-ea"/>
              <a:cs typeface="+mn-cs"/>
            </a:rPr>
            <a:t>について</a:t>
          </a:r>
          <a:r>
            <a:rPr kumimoji="1" lang="ja-JP" altLang="en-US" sz="1200" b="0">
              <a:solidFill>
                <a:srgbClr val="FF0000"/>
              </a:solidFill>
              <a:effectLst/>
              <a:latin typeface="+mn-lt"/>
              <a:ea typeface="+mn-ea"/>
              <a:cs typeface="+mn-cs"/>
            </a:rPr>
            <a:t>を入力</a:t>
          </a:r>
          <a:r>
            <a:rPr kumimoji="1" lang="ja-JP" altLang="ja-JP" sz="1200" b="0">
              <a:solidFill>
                <a:srgbClr val="FF0000"/>
              </a:solidFill>
              <a:effectLst/>
              <a:latin typeface="+mn-lt"/>
              <a:ea typeface="+mn-ea"/>
              <a:cs typeface="+mn-cs"/>
            </a:rPr>
            <a:t>する</a:t>
          </a:r>
          <a:endParaRPr kumimoji="1" lang="en-US" altLang="ja-JP" sz="1200" b="0">
            <a:solidFill>
              <a:srgbClr val="FF0000"/>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346636</xdr:colOff>
      <xdr:row>9</xdr:row>
      <xdr:rowOff>319743</xdr:rowOff>
    </xdr:from>
    <xdr:to>
      <xdr:col>29</xdr:col>
      <xdr:colOff>321235</xdr:colOff>
      <xdr:row>13</xdr:row>
      <xdr:rowOff>29884</xdr:rowOff>
    </xdr:to>
    <xdr:sp macro="" textlink="">
      <xdr:nvSpPr>
        <xdr:cNvPr id="2" name="正方形/長方形 1"/>
        <xdr:cNvSpPr/>
      </xdr:nvSpPr>
      <xdr:spPr>
        <a:xfrm>
          <a:off x="7510930" y="3225802"/>
          <a:ext cx="4262717" cy="117437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９．</a:t>
          </a:r>
          <a:r>
            <a:rPr kumimoji="1" lang="ja-JP" altLang="ja-JP" sz="1200" b="1">
              <a:solidFill>
                <a:schemeClr val="dk1"/>
              </a:solidFill>
              <a:effectLst/>
              <a:latin typeface="+mn-ea"/>
              <a:ea typeface="+mn-ea"/>
              <a:cs typeface="+mn-cs"/>
            </a:rPr>
            <a:t>達成目標」に記載した目標を達成するために、</a:t>
          </a:r>
          <a:endParaRPr lang="ja-JP" altLang="ja-JP" sz="1200">
            <a:effectLst/>
            <a:latin typeface="+mn-ea"/>
            <a:ea typeface="+mn-ea"/>
          </a:endParaRPr>
        </a:p>
        <a:p>
          <a:r>
            <a:rPr kumimoji="1" lang="ja-JP" altLang="ja-JP" sz="1200" b="1" u="sng">
              <a:solidFill>
                <a:schemeClr val="dk1"/>
              </a:solidFill>
              <a:effectLst/>
              <a:latin typeface="+mn-ea"/>
              <a:ea typeface="+mn-ea"/>
              <a:cs typeface="+mn-cs"/>
            </a:rPr>
            <a:t>開発</a:t>
          </a:r>
          <a:r>
            <a:rPr kumimoji="1" lang="ja-JP" altLang="en-US" sz="1200" b="1" u="sng">
              <a:solidFill>
                <a:schemeClr val="dk1"/>
              </a:solidFill>
              <a:effectLst/>
              <a:latin typeface="+mn-ea"/>
              <a:ea typeface="+mn-ea"/>
              <a:cs typeface="+mn-cs"/>
            </a:rPr>
            <a:t>又は改良</a:t>
          </a:r>
          <a:r>
            <a:rPr kumimoji="1" lang="ja-JP" altLang="ja-JP" sz="1200" b="1" u="sng">
              <a:solidFill>
                <a:schemeClr val="dk1"/>
              </a:solidFill>
              <a:effectLst/>
              <a:latin typeface="+mn-ea"/>
              <a:ea typeface="+mn-ea"/>
              <a:cs typeface="+mn-cs"/>
            </a:rPr>
            <a:t>上想定される技術的課題とその解決方法</a:t>
          </a:r>
          <a:r>
            <a:rPr kumimoji="1" lang="ja-JP" altLang="ja-JP" sz="1200" b="1">
              <a:solidFill>
                <a:schemeClr val="dk1"/>
              </a:solidFill>
              <a:effectLst/>
              <a:latin typeface="+mn-ea"/>
              <a:ea typeface="+mn-ea"/>
              <a:cs typeface="+mn-cs"/>
            </a:rPr>
            <a:t>について</a:t>
          </a:r>
          <a:r>
            <a:rPr kumimoji="1" lang="ja-JP" altLang="en-US" sz="1200" b="1">
              <a:solidFill>
                <a:schemeClr val="dk1"/>
              </a:solidFill>
              <a:effectLst/>
              <a:latin typeface="+mn-ea"/>
              <a:ea typeface="+mn-ea"/>
              <a:cs typeface="+mn-cs"/>
            </a:rPr>
            <a:t>入力してください。</a:t>
          </a:r>
          <a:endParaRPr lang="ja-JP" altLang="ja-JP" sz="1200">
            <a:effectLst/>
            <a:latin typeface="+mn-ea"/>
            <a:ea typeface="+mn-ea"/>
          </a:endParaRPr>
        </a:p>
        <a:p>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課題が複数ある場合には、箇条書きで</a:t>
          </a:r>
          <a:r>
            <a:rPr kumimoji="1" lang="ja-JP" altLang="en-US" sz="1200" b="0">
              <a:solidFill>
                <a:schemeClr val="dk1"/>
              </a:solidFill>
              <a:effectLst/>
              <a:latin typeface="+mn-ea"/>
              <a:ea typeface="+mn-ea"/>
              <a:cs typeface="+mn-cs"/>
            </a:rPr>
            <a:t>入力</a:t>
          </a:r>
          <a:r>
            <a:rPr kumimoji="1" lang="ja-JP" altLang="ja-JP" sz="1200" b="0">
              <a:solidFill>
                <a:schemeClr val="dk1"/>
              </a:solidFill>
              <a:effectLst/>
              <a:latin typeface="+mn-ea"/>
              <a:ea typeface="+mn-ea"/>
              <a:cs typeface="+mn-cs"/>
            </a:rPr>
            <a:t>すること</a:t>
          </a:r>
          <a:endParaRPr lang="ja-JP" altLang="ja-JP" sz="1200">
            <a:effectLst/>
            <a:latin typeface="+mn-ea"/>
            <a:ea typeface="+mn-ea"/>
          </a:endParaRPr>
        </a:p>
        <a:p>
          <a:pPr algn="l"/>
          <a:endParaRPr kumimoji="1" lang="ja-JP" altLang="en-US" sz="1200" b="1" u="sng">
            <a:solidFill>
              <a:srgbClr val="FF0000"/>
            </a:solidFill>
          </a:endParaRPr>
        </a:p>
      </xdr:txBody>
    </xdr:sp>
    <xdr:clientData/>
  </xdr:twoCellAnchor>
  <xdr:twoCellAnchor>
    <xdr:from>
      <xdr:col>22</xdr:col>
      <xdr:colOff>485588</xdr:colOff>
      <xdr:row>0</xdr:row>
      <xdr:rowOff>224117</xdr:rowOff>
    </xdr:from>
    <xdr:to>
      <xdr:col>28</xdr:col>
      <xdr:colOff>105706</xdr:colOff>
      <xdr:row>8</xdr:row>
      <xdr:rowOff>201332</xdr:rowOff>
    </xdr:to>
    <xdr:sp macro="" textlink="">
      <xdr:nvSpPr>
        <xdr:cNvPr id="5" name="正方形/長方形 4"/>
        <xdr:cNvSpPr/>
      </xdr:nvSpPr>
      <xdr:spPr>
        <a:xfrm>
          <a:off x="7649882" y="224117"/>
          <a:ext cx="3295648" cy="251721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id="1" name="テーブル61024" displayName="テーブル61024" ref="A19:G24" totalsRowShown="0" headerRowDxfId="264" dataDxfId="263">
  <tableColumns count="7">
    <tableColumn id="1" name="申請_x000a_年度" dataDxfId="262"/>
    <tableColumn id="2" name="申 請 先" dataDxfId="261"/>
    <tableColumn id="3" name="助 成 事 業 名" dataDxfId="260"/>
    <tableColumn id="4" name="申 請 テ ー マ" dataDxfId="259"/>
    <tableColumn id="5" name="助成金額（円）" dataDxfId="258" dataCellStyle="桁区切り"/>
    <tableColumn id="6" name="本申請との_x000a_経費の重複" dataDxfId="257"/>
    <tableColumn id="7" name="本申請との_x000a_内容の重複" dataDxfId="256"/>
  </tableColumns>
  <tableStyleInfo name="テーブル スタイル 8" showFirstColumn="0" showLastColumn="0" showRowStripes="1" showColumnStripes="0"/>
</table>
</file>

<file path=xl/tables/table10.xml><?xml version="1.0" encoding="utf-8"?>
<table xmlns="http://schemas.openxmlformats.org/spreadsheetml/2006/main" id="8" name="委託16" displayName="委託16" ref="A6:I24" totalsRowCount="1" headerRowDxfId="30" dataDxfId="29" totalsRowDxfId="28" dataCellStyle="標準 2">
  <tableColumns count="9">
    <tableColumn id="1" name="経費_x000a_番号" dataDxfId="27" totalsRowDxfId="26" dataCellStyle="標準 2">
      <calculatedColumnFormula>ROW()-6</calculatedColumnFormula>
    </tableColumn>
    <tableColumn id="2" name="委託内容" dataDxfId="25" totalsRowDxfId="24" dataCellStyle="標準 2"/>
    <tableColumn id="4" name="数量_x000a_(A)" dataDxfId="23" totalsRowDxfId="22" dataCellStyle="桁区切り"/>
    <tableColumn id="6" name="単位" dataDxfId="21" totalsRowDxfId="20" dataCellStyle="桁区切り"/>
    <tableColumn id="10" name="単価_x000a_（税抜）_x000a_(B)" totalsRowLabel="計" dataDxfId="19" totalsRowDxfId="18" dataCellStyle="桁区切り"/>
    <tableColumn id="7" name="助成対象経費_x000a_（税抜）_x000a_(A)×(B）" totalsRowFunction="sum" dataDxfId="17" totalsRowDxfId="16" dataCellStyle="桁区切り">
      <calculatedColumnFormula>委託16[[#This Row],[数量
(A)]]*委託16[[#This Row],[単価
（税抜）
(B)]]</calculatedColumnFormula>
    </tableColumn>
    <tableColumn id="8" name="助成事業に_x000a_要する経費_x000a_（税込）" totalsRowFunction="sum" dataDxfId="15" totalsRowDxfId="14" dataCellStyle="桁区切り">
      <calculatedColumnFormula>ROUNDDOWN(委託16[[#This Row],[助成対象経費
（税抜）
(A)×(B）]]*1.1,0)</calculatedColumnFormula>
    </tableColumn>
    <tableColumn id="9" name="委託先事業者名  " dataDxfId="13" totalsRowDxfId="12" dataCellStyle="標準 2"/>
    <tableColumn id="12" name="列1" dataDxfId="11" totalsRowDxfId="10" dataCellStyle="標準 2">
      <calculatedColumnFormula>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29:G34" totalsRowShown="0" headerRowDxfId="255" dataDxfId="254">
  <tableColumns count="7">
    <tableColumn id="1" name="申請_x000a_年度" dataDxfId="253"/>
    <tableColumn id="2" name="申 請 先" dataDxfId="252"/>
    <tableColumn id="3" name="助 成 事 業 名" dataDxfId="251"/>
    <tableColumn id="4" name="申 請 テ ー マ" dataDxfId="250"/>
    <tableColumn id="5" name="助成金額（円）" dataDxfId="249" dataCellStyle="桁区切り"/>
    <tableColumn id="6" name="本申請との_x000a_経費の重複" dataDxfId="248"/>
    <tableColumn id="7" name="本申請との_x000a_内容の重複" dataDxfId="247"/>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246" dataDxfId="244" headerRowBorderDxfId="245" tableBorderDxfId="243" totalsRowBorderDxfId="242">
  <tableColumns count="7">
    <tableColumn id="8" name="No." dataDxfId="241">
      <calculatedColumnFormula>ROW()-ROW(テーブル17[[#Headers],[No.]])</calculatedColumnFormula>
    </tableColumn>
    <tableColumn id="1" name="氏　　　名" dataDxfId="240" totalsRowDxfId="239"/>
    <tableColumn id="2" name="役　員" dataDxfId="238" totalsRowDxfId="237"/>
    <tableColumn id="3" name="株　主" dataDxfId="236" totalsRowDxfId="235"/>
    <tableColumn id="4" name="役職／申請事業者_x000a_との関係又は職業" dataDxfId="234" totalsRowDxfId="233"/>
    <tableColumn id="5" name="持ち株数" dataDxfId="232" totalsRowDxfId="231" dataCellStyle="桁区切り"/>
    <tableColumn id="6" name="持ち株比率" dataDxfId="230"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24" totalsRowCount="1" headerRowDxfId="207" dataDxfId="206" totalsRowDxfId="205" dataCellStyle="標準 2">
  <tableColumns count="11">
    <tableColumn id="1" name="経費_x000a_番号" dataDxfId="204" totalsRowDxfId="203" dataCellStyle="標準 2">
      <calculatedColumnFormula>ROW()-6</calculatedColumnFormula>
    </tableColumn>
    <tableColumn id="2" name="品　名" dataDxfId="202" totalsRowDxfId="201" dataCellStyle="標準 2"/>
    <tableColumn id="3" name="仕　様" dataDxfId="200" totalsRowDxfId="199" dataCellStyle="標準 2"/>
    <tableColumn id="4" name="用　途" dataDxfId="198" totalsRowDxfId="197" dataCellStyle="標準 2"/>
    <tableColumn id="5" name="数量_x000a_(A)" dataDxfId="196" totalsRowDxfId="195" dataCellStyle="桁区切り"/>
    <tableColumn id="10" name="単位" dataDxfId="194" totalsRowDxfId="193" dataCellStyle="桁区切り"/>
    <tableColumn id="6" name="単価_x000a_（税抜）_x000a_(B)" totalsRowLabel="計" dataDxfId="192" totalsRowDxfId="191" dataCellStyle="桁区切り"/>
    <tableColumn id="7" name="助成対象経費_x000a_（税抜）_x000a_(A)×(B)" totalsRowFunction="sum" dataDxfId="190" totalsRowDxfId="189" dataCellStyle="桁区切り">
      <calculatedColumnFormula>原材料・副資材費[[#This Row],[数量
(A)]]*原材料・副資材費[[#This Row],[単価
（税抜）
(B)]]</calculatedColumnFormula>
    </tableColumn>
    <tableColumn id="8" name="助成事業に_x000a_要する経費_x000a_（税込）" totalsRowFunction="sum" dataDxfId="188" totalsRowDxfId="187" dataCellStyle="桁区切り">
      <calculatedColumnFormula>ROUNDDOWN(原材料・副資材費[[#This Row],[助成対象経費
（税抜）
(A)×(B)]]*1.1,0)</calculatedColumnFormula>
    </tableColumn>
    <tableColumn id="9" name="購入先事業者名" dataDxfId="186" totalsRowDxfId="185" dataCellStyle="標準 2"/>
    <tableColumn id="12" name="列1" dataDxfId="184" totalsRowDxfId="183"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4" name="機械装置・工具器具費10" displayName="機械装置・工具器具費10" ref="A6:L24" totalsRowCount="1" headerRowDxfId="179" dataDxfId="178" totalsRowDxfId="177" dataCellStyle="標準 2">
  <tableColumns count="12">
    <tableColumn id="1" name="経費_x000a_番号" dataDxfId="176" totalsRowDxfId="175" dataCellStyle="標準 2">
      <calculatedColumnFormula>ROW()-6</calculatedColumnFormula>
    </tableColumn>
    <tableColumn id="2" name="品　名" dataDxfId="174" totalsRowDxfId="173" dataCellStyle="標準 2"/>
    <tableColumn id="4" name="用　途" dataDxfId="172" totalsRowDxfId="171" dataCellStyle="標準 2"/>
    <tableColumn id="10" name="調達_x000a_方法" dataDxfId="170" totalsRowDxfId="169" dataCellStyle="標準 2"/>
    <tableColumn id="3" name="ﾘｰｽ・_x000a_ﾚﾝﾀﾙ_x000a_月数" dataDxfId="168" totalsRowDxfId="167"/>
    <tableColumn id="5" name="数量_x000a_(A)" dataDxfId="166" totalsRowDxfId="165" dataCellStyle="桁区切り"/>
    <tableColumn id="13" name="単位" dataDxfId="164" totalsRowDxfId="163" dataCellStyle="桁区切り"/>
    <tableColumn id="6" name="購入単価_x000a_又は_x000a_ﾘｰｽ･ﾚﾝﾀﾙ料_x000a_合計（税抜）_x000a_(B)" totalsRowLabel="計" dataDxfId="162" totalsRowDxfId="161" dataCellStyle="桁区切り"/>
    <tableColumn id="7" name="助成対象_x000a_経費_x000a_（税抜）_x000a_(A)×(B）" totalsRowFunction="sum" dataDxfId="160" totalsRowDxfId="159" dataCellStyle="桁区切り">
      <calculatedColumnFormula>機械装置・工具器具費10[[#This Row],[数量
(A)]]*機械装置・工具器具費10[[#This Row],[購入単価
又は
ﾘｰｽ･ﾚﾝﾀﾙ料
合計（税抜）
(B)]]</calculatedColumnFormula>
    </tableColumn>
    <tableColumn id="8" name="助成事業に_x000a_要する経費_x000a_（税込）" totalsRowFunction="sum" dataDxfId="158" totalsRowDxfId="157" dataCellStyle="桁区切り">
      <calculatedColumnFormula>ROUNDDOWN(機械装置・工具器具費10[[#This Row],[助成対象
経費
（税抜）
(A)×(B）]]*1.1,0)</calculatedColumnFormula>
    </tableColumn>
    <tableColumn id="9" name="購入先又は_x000a_ﾘｰｽ･ﾚﾝﾀﾙ先_x000a_事業者名" dataDxfId="156" totalsRowDxfId="155" dataCellStyle="標準 2"/>
    <tableColumn id="12" name="列1" dataDxfId="154" totalsRowDxfId="153" dataCellStyle="標準 2">
      <calculatedColumnFormula>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5" name="委託費11" displayName="委託費11" ref="A6:I24" totalsRowCount="1" headerRowDxfId="142" dataDxfId="141" totalsRowDxfId="140" dataCellStyle="標準 2">
  <tableColumns count="9">
    <tableColumn id="1" name="経費_x000a_番号" dataDxfId="139" totalsRowDxfId="138" dataCellStyle="標準 2">
      <calculatedColumnFormula>ROW()-6</calculatedColumnFormula>
    </tableColumn>
    <tableColumn id="2" name="委託内容／_x000a_指導内容" dataDxfId="137" totalsRowDxfId="136" dataCellStyle="標準 2"/>
    <tableColumn id="4" name="数量／_x000a_指導日数_x000a_(A)" dataDxfId="135" totalsRowDxfId="134" dataCellStyle="桁区切り"/>
    <tableColumn id="6" name="単位" dataDxfId="133" totalsRowDxfId="132" dataCellStyle="桁区切り"/>
    <tableColumn id="10" name="単価_x000a_（税抜）_x000a_(B)" totalsRowLabel="計" dataDxfId="131" totalsRowDxfId="130" dataCellStyle="桁区切り"/>
    <tableColumn id="7" name="助成対象経費_x000a_（税抜）_x000a_(A)×(B）" totalsRowFunction="sum" dataDxfId="129" totalsRowDxfId="128" dataCellStyle="桁区切り">
      <calculatedColumnFormula>委託費11[[#This Row],[数量／
指導日数
(A)]]*委託費11[[#This Row],[単価
（税抜）
(B)]]</calculatedColumnFormula>
    </tableColumn>
    <tableColumn id="8" name="助成事業に_x000a_要する経費_x000a_（税込）" totalsRowFunction="sum" dataDxfId="127" totalsRowDxfId="126" dataCellStyle="桁区切り">
      <calculatedColumnFormula>ROUNDDOWN(委託費11[[#This Row],[助成対象経費
（税抜）
(A)×(B）]]*1.1,0)</calculatedColumnFormula>
    </tableColumn>
    <tableColumn id="9" name="委託先事業者名／_x000a_専門家所属・氏名   " dataDxfId="125" totalsRowDxfId="124" dataCellStyle="標準 2"/>
    <tableColumn id="12" name="列1" dataDxfId="123" totalsRowDxfId="122" dataCellStyle="標準 2">
      <calculatedColumnFormula>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 displayName="産業財産権・出願導入費" ref="A4:I15" totalsRowCount="1" headerRowDxfId="118" dataDxfId="117" totalsRowDxfId="116" dataCellStyle="標準 2">
  <tableColumns count="9">
    <tableColumn id="1" name="経費_x000a_番号" dataDxfId="115" totalsRowDxfId="114" dataCellStyle="標準 2">
      <calculatedColumnFormula>ROW()-4</calculatedColumnFormula>
    </tableColumn>
    <tableColumn id="2" name="対象製品等" dataDxfId="113" totalsRowDxfId="112" dataCellStyle="標準 2"/>
    <tableColumn id="3" name="権利名" dataDxfId="111" totalsRowDxfId="110" dataCellStyle="標準 2"/>
    <tableColumn id="10" name="内容" dataDxfId="109" totalsRowDxfId="108" dataCellStyle="桁区切り"/>
    <tableColumn id="5" name="弁理士事務所_x000a_又は_x000a_権利所有事業者名" dataDxfId="107" totalsRowDxfId="106" dataCellStyle="桁区切り"/>
    <tableColumn id="8" name="単価_x000a_（税抜）" totalsRowLabel="計" dataDxfId="105" totalsRowDxfId="104" dataCellStyle="桁区切り"/>
    <tableColumn id="6" name="助成対象経費_x000a_（税抜）" totalsRowFunction="sum" dataDxfId="103" totalsRowDxfId="102" dataCellStyle="桁区切り">
      <calculatedColumnFormula>産業財産権・出願導入費[[#This Row],[単価
（税抜）]]</calculatedColumnFormula>
    </tableColumn>
    <tableColumn id="12" name="助成事業に_x000a_要する経費_x000a_（税込）" totalsRowFunction="sum" dataDxfId="101" totalsRowDxfId="100" dataCellStyle="桁区切り">
      <calculatedColumnFormula>ROUNDDOWN(産業財産権・出願導入費[[#This Row],[助成対象経費
（税抜）]]*1.1,0)</calculatedColumnFormula>
    </tableColumn>
    <tableColumn id="4" name="列2" dataDxfId="99" totalsRowDxfId="98" dataCellStyle="標準 2">
      <calculatedColumnFormula>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0" name="原材料・副資材費14" displayName="原材料・副資材費14" ref="A16:K27" totalsRowCount="1" headerRowDxfId="92" dataDxfId="91" totalsRowDxfId="90" dataCellStyle="標準 2">
  <tableColumns count="11">
    <tableColumn id="1" name="経費_x000a_番号" dataDxfId="89" totalsRowDxfId="88" dataCellStyle="標準 2">
      <calculatedColumnFormula>ROW()-16</calculatedColumnFormula>
    </tableColumn>
    <tableColumn id="2" name="品　名" dataDxfId="87" totalsRowDxfId="86" dataCellStyle="標準 2"/>
    <tableColumn id="3" name="仕　様" dataDxfId="85" totalsRowDxfId="84" dataCellStyle="標準 2"/>
    <tableColumn id="4" name="用　途" dataDxfId="83" totalsRowDxfId="82" dataCellStyle="標準 2"/>
    <tableColumn id="5" name="数量_x000a_(A)" dataDxfId="81" totalsRowDxfId="80" dataCellStyle="桁区切り"/>
    <tableColumn id="10" name="単位" dataDxfId="79" totalsRowDxfId="78" dataCellStyle="桁区切り"/>
    <tableColumn id="6" name="単価_x000a_（税抜）_x000a_(B)" totalsRowLabel="計" dataDxfId="77" totalsRowDxfId="76" dataCellStyle="桁区切り"/>
    <tableColumn id="7" name="助成対象経費_x000a_（税抜）_x000a_(A)×(B)" totalsRowFunction="sum" dataDxfId="75" totalsRowDxfId="74" dataCellStyle="桁区切り">
      <calculatedColumnFormula>原材料・副資材費14[[#This Row],[数量
(A)]]*原材料・副資材費14[[#This Row],[単価
（税抜）
(B)]]</calculatedColumnFormula>
    </tableColumn>
    <tableColumn id="8" name="助成事業に_x000a_要する経費_x000a_（税込）" totalsRowFunction="sum" dataDxfId="73" totalsRowDxfId="72" dataCellStyle="桁区切り">
      <calculatedColumnFormula>ROUNDDOWN(原材料・副資材費14[[#This Row],[助成対象経費
（税抜）
(A)×(B)]]*1.1,0)</calculatedColumnFormula>
    </tableColumn>
    <tableColumn id="9" name="購入先事業者名" dataDxfId="71" totalsRowDxfId="70" dataCellStyle="標準 2"/>
    <tableColumn id="12" name="列1" dataDxfId="69" totalsRowDxfId="68" dataCellStyle="標準 2">
      <calculatedColumnFormula>IF(OR(AND($B17="",$C17="",$D17="",$E17="",$F17="",$G17="",$J17=""),AND($B17&lt;&gt;"",$C17&lt;&gt;"",$D17&lt;&gt;"",$E17&lt;&gt;"",$F17&lt;&gt;"",$G17&lt;&gt;"",$J17&lt;&gt;"")),"","←全ての項目を入力してください。")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3" name="機械装置・工具器具費15" displayName="機械装置・工具器具費15" ref="A7:L25" totalsRowCount="1" headerRowDxfId="64" dataDxfId="63" totalsRowDxfId="62" dataCellStyle="標準 2">
  <tableColumns count="12">
    <tableColumn id="1" name="経費_x000a_番号" dataDxfId="61" totalsRowDxfId="60" dataCellStyle="標準 2">
      <calculatedColumnFormula>ROW()-7</calculatedColumnFormula>
    </tableColumn>
    <tableColumn id="2" name="品　名" dataDxfId="59" totalsRowDxfId="58" dataCellStyle="標準 2"/>
    <tableColumn id="4" name="用　途" dataDxfId="57" totalsRowDxfId="56" dataCellStyle="標準 2"/>
    <tableColumn id="10" name="調達_x000a_方法" dataDxfId="55" totalsRowDxfId="54" dataCellStyle="標準 2"/>
    <tableColumn id="3" name="ﾘｰｽ・_x000a_ﾚﾝﾀﾙ_x000a_月数" dataDxfId="53" totalsRowDxfId="52"/>
    <tableColumn id="5" name="数量_x000a_(A)" dataDxfId="51" totalsRowDxfId="50" dataCellStyle="桁区切り"/>
    <tableColumn id="13" name="単位" dataDxfId="49" totalsRowDxfId="48" dataCellStyle="桁区切り"/>
    <tableColumn id="6" name="ﾘｰｽ･ﾚﾝﾀﾙ料_x000a_合計（税抜）_x000a_(B)" totalsRowLabel="計" dataDxfId="47" totalsRowDxfId="46" dataCellStyle="桁区切り"/>
    <tableColumn id="7" name="助成対象_x000a_経費_x000a_（税抜）_x000a_(A)×(B）" totalsRowFunction="sum" dataDxfId="45" totalsRowDxfId="44" dataCellStyle="桁区切り">
      <calculatedColumnFormula>機械装置・工具器具費15[[#This Row],[数量
(A)]]*機械装置・工具器具費15[[#This Row],[ﾘｰｽ･ﾚﾝﾀﾙ料
合計（税抜）
(B)]]</calculatedColumnFormula>
    </tableColumn>
    <tableColumn id="8" name="助成事業に_x000a_要する経費_x000a_（税込）" totalsRowFunction="sum" dataDxfId="43" totalsRowDxfId="42" dataCellStyle="桁区切り">
      <calculatedColumnFormula>ROUNDDOWN(機械装置・工具器具費15[[#This Row],[助成対象
経費
（税抜）
(A)×(B）]]*1.1,0)</calculatedColumnFormula>
    </tableColumn>
    <tableColumn id="9" name="ﾘｰｽ･ﾚﾝﾀﾙ先_x000a_事業者名" dataDxfId="41" totalsRowDxfId="40" dataCellStyle="標準 2"/>
    <tableColumn id="12" name="列1" dataDxfId="39" totalsRowDxfId="38" dataCellStyle="標準 2">
      <calculatedColumnFormula>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3"/>
  <sheetViews>
    <sheetView showGridLines="0" showZeros="0" tabSelected="1" view="pageBreakPreview" zoomScaleNormal="100" zoomScaleSheetLayoutView="100" workbookViewId="0">
      <selection activeCell="AL16" sqref="AL16"/>
    </sheetView>
  </sheetViews>
  <sheetFormatPr defaultColWidth="2.6328125" defaultRowHeight="12.5" x14ac:dyDescent="0.2"/>
  <cols>
    <col min="1" max="1" width="2.453125" style="135" customWidth="1"/>
    <col min="2" max="31" width="3.6328125" style="135" customWidth="1"/>
    <col min="32" max="32" width="1.6328125" style="135" customWidth="1"/>
    <col min="33" max="16384" width="2.6328125" style="135"/>
  </cols>
  <sheetData>
    <row r="1" spans="1:36" x14ac:dyDescent="0.2">
      <c r="A1" s="135" t="s">
        <v>377</v>
      </c>
      <c r="F1" s="136"/>
      <c r="G1" s="136"/>
      <c r="H1" s="136"/>
      <c r="I1" s="136"/>
      <c r="V1" s="136"/>
      <c r="W1" s="465"/>
      <c r="X1" s="465"/>
      <c r="Y1" s="465"/>
      <c r="Z1" s="465"/>
      <c r="AA1" s="465"/>
      <c r="AB1" s="465"/>
      <c r="AC1" s="465"/>
      <c r="AD1" s="465"/>
      <c r="AE1" s="465"/>
    </row>
    <row r="2" spans="1:36" ht="15" customHeight="1" x14ac:dyDescent="0.2">
      <c r="F2" s="136"/>
      <c r="G2" s="136"/>
      <c r="H2" s="136"/>
      <c r="I2" s="136"/>
      <c r="V2" s="136"/>
      <c r="W2" s="465"/>
      <c r="X2" s="465"/>
      <c r="Y2" s="465"/>
      <c r="Z2" s="136"/>
      <c r="AA2" s="136"/>
      <c r="AB2" s="136"/>
      <c r="AC2" s="136"/>
      <c r="AD2" s="136"/>
      <c r="AE2" s="136"/>
    </row>
    <row r="3" spans="1:36" ht="15" customHeight="1" x14ac:dyDescent="0.2">
      <c r="A3" s="135" t="s">
        <v>271</v>
      </c>
      <c r="F3" s="136"/>
      <c r="G3" s="136"/>
      <c r="H3" s="136"/>
      <c r="I3" s="136"/>
      <c r="V3" s="136"/>
      <c r="W3" s="465"/>
      <c r="X3" s="465"/>
      <c r="Y3" s="465"/>
      <c r="Z3" s="464"/>
      <c r="AA3" s="464"/>
      <c r="AB3" s="464"/>
      <c r="AC3" s="464"/>
      <c r="AD3" s="464"/>
      <c r="AE3" s="464"/>
    </row>
    <row r="4" spans="1:36" ht="15" customHeight="1" x14ac:dyDescent="0.2">
      <c r="A4" s="135" t="s">
        <v>270</v>
      </c>
      <c r="F4" s="136"/>
      <c r="G4" s="136"/>
      <c r="H4" s="136"/>
      <c r="I4" s="136"/>
      <c r="W4" s="465"/>
      <c r="X4" s="465"/>
      <c r="Y4" s="465"/>
      <c r="Z4" s="136"/>
      <c r="AA4" s="136"/>
      <c r="AB4" s="136"/>
      <c r="AC4" s="136"/>
      <c r="AD4" s="136"/>
      <c r="AE4" s="136"/>
    </row>
    <row r="5" spans="1:36" ht="13" thickBot="1" x14ac:dyDescent="0.25">
      <c r="F5" s="136"/>
      <c r="G5" s="136"/>
      <c r="H5" s="136"/>
      <c r="I5" s="136"/>
      <c r="X5" s="136"/>
      <c r="Y5" s="137"/>
      <c r="Z5" s="137"/>
      <c r="AA5" s="138"/>
      <c r="AB5" s="138"/>
      <c r="AC5" s="138"/>
      <c r="AD5" s="138"/>
      <c r="AE5" s="136"/>
    </row>
    <row r="6" spans="1:36" ht="15" customHeight="1" x14ac:dyDescent="0.2">
      <c r="A6" s="139"/>
      <c r="B6" s="139"/>
      <c r="C6" s="139"/>
      <c r="D6" s="139"/>
      <c r="E6" s="139"/>
      <c r="F6" s="139"/>
      <c r="G6" s="139"/>
      <c r="H6" s="139"/>
      <c r="I6" s="139"/>
      <c r="J6" s="139"/>
      <c r="K6" s="139"/>
      <c r="L6" s="139"/>
      <c r="M6" s="139"/>
      <c r="N6" s="139"/>
      <c r="O6" s="629" t="s">
        <v>269</v>
      </c>
      <c r="P6" s="630"/>
      <c r="Q6" s="630"/>
      <c r="R6" s="630"/>
      <c r="S6" s="603">
        <f>'1-1申請者概要'!G5</f>
        <v>0</v>
      </c>
      <c r="T6" s="604"/>
      <c r="U6" s="604"/>
      <c r="V6" s="604"/>
      <c r="W6" s="604"/>
      <c r="X6" s="604"/>
      <c r="Y6" s="604"/>
      <c r="Z6" s="604"/>
      <c r="AA6" s="604"/>
      <c r="AB6" s="604"/>
      <c r="AC6" s="604"/>
      <c r="AD6" s="605"/>
      <c r="AE6" s="136"/>
    </row>
    <row r="7" spans="1:36" ht="15" customHeight="1" x14ac:dyDescent="0.2">
      <c r="A7" s="139"/>
      <c r="B7" s="140"/>
      <c r="C7" s="139"/>
      <c r="D7" s="139"/>
      <c r="E7" s="139"/>
      <c r="F7" s="139"/>
      <c r="G7" s="139"/>
      <c r="H7" s="139"/>
      <c r="I7" s="139"/>
      <c r="J7" s="139"/>
      <c r="K7" s="139"/>
      <c r="L7" s="139"/>
      <c r="M7" s="139"/>
      <c r="N7" s="139"/>
      <c r="O7" s="631"/>
      <c r="P7" s="632"/>
      <c r="Q7" s="632"/>
      <c r="R7" s="632"/>
      <c r="S7" s="606"/>
      <c r="T7" s="607"/>
      <c r="U7" s="607"/>
      <c r="V7" s="607"/>
      <c r="W7" s="607"/>
      <c r="X7" s="607"/>
      <c r="Y7" s="607"/>
      <c r="Z7" s="607"/>
      <c r="AA7" s="607"/>
      <c r="AB7" s="607"/>
      <c r="AC7" s="607"/>
      <c r="AD7" s="608"/>
      <c r="AE7" s="136"/>
    </row>
    <row r="8" spans="1:36" ht="15" customHeight="1" x14ac:dyDescent="0.2">
      <c r="A8" s="139"/>
      <c r="B8" s="139"/>
      <c r="C8" s="139"/>
      <c r="D8" s="139"/>
      <c r="E8" s="139"/>
      <c r="F8" s="139"/>
      <c r="G8" s="139"/>
      <c r="H8" s="139"/>
      <c r="I8" s="139"/>
      <c r="J8" s="139"/>
      <c r="K8" s="139"/>
      <c r="L8" s="139"/>
      <c r="M8" s="139"/>
      <c r="N8" s="139"/>
      <c r="O8" s="633"/>
      <c r="P8" s="594"/>
      <c r="Q8" s="594"/>
      <c r="R8" s="594"/>
      <c r="S8" s="609"/>
      <c r="T8" s="610"/>
      <c r="U8" s="610"/>
      <c r="V8" s="610"/>
      <c r="W8" s="610"/>
      <c r="X8" s="610"/>
      <c r="Y8" s="610"/>
      <c r="Z8" s="610"/>
      <c r="AA8" s="610"/>
      <c r="AB8" s="610"/>
      <c r="AC8" s="610"/>
      <c r="AD8" s="611"/>
      <c r="AE8" s="136"/>
    </row>
    <row r="9" spans="1:36" ht="20.149999999999999" customHeight="1" x14ac:dyDescent="0.2">
      <c r="A9" s="139"/>
      <c r="B9" s="139"/>
      <c r="C9" s="139"/>
      <c r="D9" s="139"/>
      <c r="E9" s="139"/>
      <c r="F9" s="139"/>
      <c r="G9" s="139"/>
      <c r="H9" s="139"/>
      <c r="I9" s="139"/>
      <c r="J9" s="139"/>
      <c r="K9" s="139"/>
      <c r="L9" s="139"/>
      <c r="M9" s="139"/>
      <c r="N9" s="423"/>
      <c r="O9" s="585" t="s">
        <v>268</v>
      </c>
      <c r="P9" s="586"/>
      <c r="Q9" s="586"/>
      <c r="R9" s="587"/>
      <c r="S9" s="579">
        <f>'1-1申請者概要'!C3</f>
        <v>0</v>
      </c>
      <c r="T9" s="580"/>
      <c r="U9" s="580"/>
      <c r="V9" s="580"/>
      <c r="W9" s="580"/>
      <c r="X9" s="580"/>
      <c r="Y9" s="580"/>
      <c r="Z9" s="580"/>
      <c r="AA9" s="580"/>
      <c r="AB9" s="580"/>
      <c r="AC9" s="580"/>
      <c r="AD9" s="581"/>
      <c r="AE9" s="425"/>
    </row>
    <row r="10" spans="1:36" x14ac:dyDescent="0.2">
      <c r="A10" s="139"/>
      <c r="B10" s="140"/>
      <c r="C10" s="139"/>
      <c r="D10" s="139"/>
      <c r="E10" s="139"/>
      <c r="F10" s="139"/>
      <c r="G10" s="139"/>
      <c r="H10" s="139"/>
      <c r="I10" s="139"/>
      <c r="J10" s="139"/>
      <c r="K10" s="139"/>
      <c r="L10" s="139"/>
      <c r="M10" s="139"/>
      <c r="N10" s="423"/>
      <c r="O10" s="588"/>
      <c r="P10" s="583"/>
      <c r="Q10" s="583"/>
      <c r="R10" s="589"/>
      <c r="S10" s="582"/>
      <c r="T10" s="583"/>
      <c r="U10" s="583"/>
      <c r="V10" s="583"/>
      <c r="W10" s="583"/>
      <c r="X10" s="583"/>
      <c r="Y10" s="583"/>
      <c r="Z10" s="583"/>
      <c r="AA10" s="583"/>
      <c r="AB10" s="583"/>
      <c r="AC10" s="583"/>
      <c r="AD10" s="584"/>
      <c r="AE10" s="425"/>
    </row>
    <row r="11" spans="1:36" ht="20.149999999999999" customHeight="1" x14ac:dyDescent="0.2">
      <c r="A11" s="139"/>
      <c r="B11" s="139"/>
      <c r="C11" s="139"/>
      <c r="D11" s="139"/>
      <c r="E11" s="139"/>
      <c r="F11" s="139"/>
      <c r="G11" s="139"/>
      <c r="H11" s="139"/>
      <c r="I11" s="139"/>
      <c r="J11" s="139"/>
      <c r="K11" s="139"/>
      <c r="L11" s="139"/>
      <c r="M11" s="139"/>
      <c r="N11" s="139"/>
      <c r="O11" s="634" t="s">
        <v>267</v>
      </c>
      <c r="P11" s="594"/>
      <c r="Q11" s="594"/>
      <c r="R11" s="595"/>
      <c r="S11" s="593" t="s">
        <v>266</v>
      </c>
      <c r="T11" s="594"/>
      <c r="U11" s="595"/>
      <c r="V11" s="563">
        <f>'1-1申請者概要'!L4</f>
        <v>0</v>
      </c>
      <c r="W11" s="564"/>
      <c r="X11" s="564"/>
      <c r="Y11" s="564"/>
      <c r="Z11" s="564"/>
      <c r="AA11" s="564"/>
      <c r="AB11" s="564"/>
      <c r="AC11" s="564"/>
      <c r="AD11" s="565"/>
      <c r="AE11" s="425"/>
    </row>
    <row r="12" spans="1:36" ht="20.149999999999999" customHeight="1" thickBot="1" x14ac:dyDescent="0.25">
      <c r="A12" s="139"/>
      <c r="B12" s="140"/>
      <c r="C12" s="139"/>
      <c r="D12" s="139"/>
      <c r="E12" s="139"/>
      <c r="F12" s="139"/>
      <c r="G12" s="139"/>
      <c r="H12" s="139"/>
      <c r="I12" s="139"/>
      <c r="J12" s="139"/>
      <c r="K12" s="139"/>
      <c r="L12" s="139"/>
      <c r="M12" s="139"/>
      <c r="N12" s="139"/>
      <c r="O12" s="635"/>
      <c r="P12" s="636"/>
      <c r="Q12" s="636"/>
      <c r="R12" s="637"/>
      <c r="S12" s="596" t="s">
        <v>265</v>
      </c>
      <c r="T12" s="597"/>
      <c r="U12" s="598"/>
      <c r="V12" s="590">
        <f>'1-1申請者概要'!L3</f>
        <v>0</v>
      </c>
      <c r="W12" s="591"/>
      <c r="X12" s="591"/>
      <c r="Y12" s="591"/>
      <c r="Z12" s="591"/>
      <c r="AA12" s="591"/>
      <c r="AB12" s="591"/>
      <c r="AC12" s="591"/>
      <c r="AD12" s="592"/>
      <c r="AE12" s="537"/>
    </row>
    <row r="13" spans="1:36" x14ac:dyDescent="0.2">
      <c r="A13" s="139"/>
      <c r="B13" s="139"/>
      <c r="C13" s="139"/>
      <c r="D13" s="139"/>
      <c r="E13" s="139"/>
      <c r="F13" s="139"/>
      <c r="G13" s="139"/>
      <c r="H13" s="139"/>
      <c r="I13" s="139"/>
      <c r="J13" s="139"/>
      <c r="K13" s="139"/>
      <c r="L13" s="139"/>
      <c r="M13" s="139"/>
      <c r="N13" s="139"/>
      <c r="O13" s="424"/>
      <c r="P13" s="424"/>
      <c r="Q13" s="424"/>
      <c r="R13" s="424"/>
      <c r="S13" s="424"/>
      <c r="T13" s="424"/>
      <c r="U13" s="424"/>
      <c r="V13" s="141"/>
      <c r="W13" s="141"/>
      <c r="X13" s="141"/>
      <c r="Y13" s="141"/>
      <c r="Z13" s="141"/>
      <c r="AA13" s="141"/>
      <c r="AB13" s="141"/>
      <c r="AC13" s="141"/>
      <c r="AD13" s="139"/>
      <c r="AE13" s="136"/>
    </row>
    <row r="14" spans="1:36" ht="14" x14ac:dyDescent="0.2">
      <c r="A14" s="612" t="s">
        <v>626</v>
      </c>
      <c r="B14" s="612"/>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F14" s="143"/>
      <c r="AG14" s="143"/>
      <c r="AJ14" s="136"/>
    </row>
    <row r="15" spans="1:36" x14ac:dyDescent="0.2">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6" x14ac:dyDescent="0.2">
      <c r="A16" s="139"/>
      <c r="B16" s="139" t="s">
        <v>264</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69" x14ac:dyDescent="0.2">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F17" s="143"/>
      <c r="AG17" s="143"/>
    </row>
    <row r="18" spans="1:69" x14ac:dyDescent="0.2">
      <c r="A18" s="139"/>
      <c r="B18" s="139"/>
      <c r="C18" s="139"/>
      <c r="D18" s="139"/>
      <c r="E18" s="139"/>
      <c r="F18" s="139"/>
      <c r="G18" s="139"/>
      <c r="H18" s="139"/>
      <c r="I18" s="139"/>
      <c r="J18" s="139"/>
      <c r="K18" s="139"/>
      <c r="L18" s="139"/>
      <c r="M18" s="139"/>
      <c r="N18" s="139"/>
      <c r="O18" s="139"/>
      <c r="P18" s="139" t="s">
        <v>263</v>
      </c>
      <c r="Q18" s="139"/>
      <c r="R18" s="139"/>
      <c r="S18" s="139"/>
      <c r="T18" s="139"/>
      <c r="U18" s="139"/>
      <c r="V18" s="139"/>
      <c r="W18" s="139"/>
      <c r="X18" s="139"/>
      <c r="Y18" s="139"/>
      <c r="Z18" s="139"/>
      <c r="AA18" s="139"/>
      <c r="AB18" s="139"/>
      <c r="AC18" s="139"/>
      <c r="AD18" s="139"/>
    </row>
    <row r="19" spans="1:69" x14ac:dyDescent="0.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1:69" x14ac:dyDescent="0.2">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1:69" s="143" customFormat="1" ht="25" customHeight="1" x14ac:dyDescent="0.2">
      <c r="A21" s="144">
        <v>1</v>
      </c>
      <c r="B21" s="145" t="s">
        <v>501</v>
      </c>
      <c r="C21" s="142"/>
      <c r="D21" s="142"/>
      <c r="E21" s="142"/>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4"/>
      <c r="AH21" s="146"/>
    </row>
    <row r="22" spans="1:69" ht="39" customHeight="1" x14ac:dyDescent="0.2">
      <c r="A22" s="139"/>
      <c r="B22" s="613">
        <f>'2-1申請概要①'!E2</f>
        <v>0</v>
      </c>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5"/>
    </row>
    <row r="23" spans="1:69" ht="13" x14ac:dyDescent="0.2">
      <c r="A23" s="139"/>
      <c r="B23" s="599" t="s">
        <v>500</v>
      </c>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69" x14ac:dyDescent="0.2">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47"/>
    </row>
    <row r="25" spans="1:69" ht="25" customHeight="1" x14ac:dyDescent="0.2">
      <c r="A25" s="144">
        <v>2</v>
      </c>
      <c r="B25" s="153" t="s">
        <v>383</v>
      </c>
      <c r="C25" s="139"/>
      <c r="D25" s="139"/>
      <c r="E25" s="139"/>
      <c r="F25" s="139"/>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1"/>
      <c r="AF25" s="143"/>
      <c r="AG25" s="143"/>
    </row>
    <row r="26" spans="1:69" s="143" customFormat="1" ht="27" customHeight="1" x14ac:dyDescent="0.2">
      <c r="A26" s="144"/>
      <c r="B26" s="620" t="s">
        <v>409</v>
      </c>
      <c r="C26" s="621"/>
      <c r="D26" s="621"/>
      <c r="E26" s="621"/>
      <c r="F26" s="621"/>
      <c r="G26" s="466" t="s">
        <v>376</v>
      </c>
      <c r="H26" s="624" t="s">
        <v>384</v>
      </c>
      <c r="I26" s="625"/>
      <c r="J26" s="625"/>
      <c r="K26" s="625"/>
      <c r="L26" s="625"/>
      <c r="M26" s="466"/>
      <c r="N26" s="626" t="s">
        <v>385</v>
      </c>
      <c r="O26" s="627"/>
      <c r="P26" s="627"/>
      <c r="Q26" s="627"/>
      <c r="R26" s="628"/>
      <c r="S26" s="466"/>
      <c r="T26" s="638" t="s">
        <v>386</v>
      </c>
      <c r="U26" s="639"/>
      <c r="V26" s="639"/>
      <c r="W26" s="639"/>
      <c r="X26" s="639"/>
      <c r="Y26" s="472" t="s">
        <v>376</v>
      </c>
      <c r="Z26" s="554" t="s">
        <v>387</v>
      </c>
      <c r="AA26" s="555"/>
      <c r="AB26" s="555"/>
      <c r="AC26" s="555"/>
      <c r="AD26" s="555"/>
      <c r="AE26" s="556"/>
      <c r="AG26" s="146"/>
      <c r="AH26" s="146"/>
      <c r="AI26" s="146"/>
      <c r="AJ26" s="135"/>
      <c r="AM26" s="135"/>
      <c r="AN26" s="135"/>
      <c r="AO26" s="146"/>
      <c r="AP26" s="135"/>
      <c r="AQ26" s="135"/>
      <c r="AR26" s="135"/>
      <c r="AS26" s="146"/>
      <c r="AT26" s="146"/>
      <c r="AU26" s="135"/>
      <c r="AV26" s="135"/>
      <c r="AW26" s="135"/>
      <c r="AX26" s="146"/>
      <c r="AY26" s="135"/>
      <c r="BB26" s="146"/>
      <c r="BC26" s="146"/>
      <c r="BD26" s="146"/>
    </row>
    <row r="27" spans="1:69" ht="27" customHeight="1" x14ac:dyDescent="0.2">
      <c r="A27" s="141"/>
      <c r="B27" s="622"/>
      <c r="C27" s="623"/>
      <c r="D27" s="623"/>
      <c r="E27" s="623"/>
      <c r="F27" s="623"/>
      <c r="G27" s="467"/>
      <c r="H27" s="577" t="s">
        <v>388</v>
      </c>
      <c r="I27" s="558"/>
      <c r="J27" s="558"/>
      <c r="K27" s="558"/>
      <c r="L27" s="558"/>
      <c r="M27" s="467"/>
      <c r="N27" s="577" t="s">
        <v>389</v>
      </c>
      <c r="O27" s="558"/>
      <c r="P27" s="558"/>
      <c r="Q27" s="558"/>
      <c r="R27" s="558"/>
      <c r="S27" s="469"/>
      <c r="T27" s="578" t="s">
        <v>390</v>
      </c>
      <c r="U27" s="558"/>
      <c r="V27" s="558"/>
      <c r="W27" s="558"/>
      <c r="X27" s="558"/>
      <c r="Y27" s="468"/>
      <c r="Z27" s="557" t="s">
        <v>391</v>
      </c>
      <c r="AA27" s="558"/>
      <c r="AB27" s="558"/>
      <c r="AC27" s="558"/>
      <c r="AD27" s="558"/>
      <c r="AE27" s="559"/>
      <c r="AF27" s="146"/>
      <c r="AG27" s="148"/>
      <c r="AI27" s="146"/>
      <c r="AK27" s="146"/>
      <c r="BG27" s="146"/>
      <c r="BH27" s="146"/>
      <c r="BI27" s="146"/>
      <c r="BK27" s="146"/>
      <c r="BL27" s="146"/>
      <c r="BM27" s="146"/>
      <c r="BN27" s="146"/>
      <c r="BP27" s="146"/>
      <c r="BQ27" s="146"/>
    </row>
    <row r="28" spans="1:69" ht="27" customHeight="1" x14ac:dyDescent="0.2">
      <c r="A28" s="141"/>
      <c r="B28" s="566" t="s">
        <v>492</v>
      </c>
      <c r="C28" s="567"/>
      <c r="D28" s="567"/>
      <c r="E28" s="567"/>
      <c r="F28" s="567"/>
      <c r="G28" s="468"/>
      <c r="H28" s="575" t="s">
        <v>392</v>
      </c>
      <c r="I28" s="558"/>
      <c r="J28" s="558"/>
      <c r="K28" s="558"/>
      <c r="L28" s="576"/>
      <c r="M28" s="468"/>
      <c r="N28" s="577" t="s">
        <v>393</v>
      </c>
      <c r="O28" s="558"/>
      <c r="P28" s="558"/>
      <c r="Q28" s="558"/>
      <c r="R28" s="558"/>
      <c r="S28" s="469"/>
      <c r="T28" s="575" t="s">
        <v>394</v>
      </c>
      <c r="U28" s="558"/>
      <c r="V28" s="558"/>
      <c r="W28" s="558"/>
      <c r="X28" s="576"/>
      <c r="Y28" s="469" t="s">
        <v>376</v>
      </c>
      <c r="Z28" s="560" t="s">
        <v>395</v>
      </c>
      <c r="AA28" s="561"/>
      <c r="AB28" s="561"/>
      <c r="AC28" s="561"/>
      <c r="AD28" s="561"/>
      <c r="AE28" s="559"/>
      <c r="AF28" s="146"/>
      <c r="AG28" s="148"/>
      <c r="AH28" s="141"/>
      <c r="AI28" s="141"/>
      <c r="AJ28" s="141"/>
      <c r="AP28" s="141"/>
      <c r="AR28" s="141"/>
      <c r="AS28" s="141"/>
      <c r="AT28" s="141"/>
      <c r="AU28" s="141"/>
      <c r="AV28" s="141"/>
      <c r="AW28" s="141"/>
      <c r="AX28" s="141"/>
      <c r="AY28" s="141"/>
      <c r="AZ28" s="141"/>
      <c r="BD28" s="141"/>
      <c r="BF28" s="141"/>
      <c r="BG28" s="146"/>
      <c r="BH28" s="146"/>
      <c r="BI28" s="146"/>
      <c r="BK28" s="146"/>
      <c r="BL28" s="146"/>
      <c r="BM28" s="146"/>
      <c r="BN28" s="146"/>
      <c r="BP28" s="146"/>
      <c r="BQ28" s="146"/>
    </row>
    <row r="29" spans="1:69" ht="27" customHeight="1" x14ac:dyDescent="0.2">
      <c r="A29" s="141"/>
      <c r="B29" s="568" t="s">
        <v>493</v>
      </c>
      <c r="C29" s="569"/>
      <c r="D29" s="569"/>
      <c r="E29" s="569"/>
      <c r="F29" s="569"/>
      <c r="G29" s="469"/>
      <c r="H29" s="577" t="s">
        <v>396</v>
      </c>
      <c r="I29" s="558"/>
      <c r="J29" s="558"/>
      <c r="K29" s="558"/>
      <c r="L29" s="558"/>
      <c r="M29" s="467"/>
      <c r="N29" s="577" t="s">
        <v>487</v>
      </c>
      <c r="O29" s="558"/>
      <c r="P29" s="558"/>
      <c r="Q29" s="558"/>
      <c r="R29" s="558"/>
      <c r="S29" s="467"/>
      <c r="T29" s="578" t="s">
        <v>397</v>
      </c>
      <c r="U29" s="558"/>
      <c r="V29" s="558"/>
      <c r="W29" s="558"/>
      <c r="X29" s="558"/>
      <c r="Y29" s="469"/>
      <c r="Z29" s="560" t="s">
        <v>398</v>
      </c>
      <c r="AA29" s="561"/>
      <c r="AB29" s="561"/>
      <c r="AC29" s="561"/>
      <c r="AD29" s="561"/>
      <c r="AE29" s="559"/>
      <c r="AF29" s="148"/>
      <c r="AG29" s="141"/>
      <c r="AH29" s="141"/>
      <c r="AI29" s="141"/>
      <c r="AO29" s="141"/>
      <c r="AQ29" s="141"/>
      <c r="AR29" s="141"/>
      <c r="AS29" s="141"/>
      <c r="AT29" s="141"/>
      <c r="AU29" s="141"/>
      <c r="AV29" s="141"/>
      <c r="AW29" s="141"/>
      <c r="AX29" s="141"/>
      <c r="AY29" s="141"/>
      <c r="BC29" s="141"/>
      <c r="BE29" s="141"/>
      <c r="BF29" s="146"/>
      <c r="BG29" s="146"/>
      <c r="BH29" s="146"/>
      <c r="BJ29" s="146"/>
      <c r="BK29" s="146"/>
      <c r="BL29" s="146"/>
      <c r="BM29" s="146"/>
      <c r="BO29" s="146"/>
      <c r="BP29" s="146"/>
    </row>
    <row r="30" spans="1:69" ht="27" customHeight="1" x14ac:dyDescent="0.2">
      <c r="A30" s="141"/>
      <c r="B30" s="616" t="s">
        <v>410</v>
      </c>
      <c r="C30" s="617"/>
      <c r="D30" s="617"/>
      <c r="E30" s="617"/>
      <c r="F30" s="617"/>
      <c r="G30" s="469"/>
      <c r="H30" s="577" t="s">
        <v>399</v>
      </c>
      <c r="I30" s="558"/>
      <c r="J30" s="558"/>
      <c r="K30" s="558"/>
      <c r="L30" s="558"/>
      <c r="M30" s="468"/>
      <c r="N30" s="577" t="s">
        <v>400</v>
      </c>
      <c r="O30" s="558"/>
      <c r="P30" s="558"/>
      <c r="Q30" s="558"/>
      <c r="R30" s="558"/>
      <c r="S30" s="468"/>
      <c r="T30" s="575" t="s">
        <v>401</v>
      </c>
      <c r="U30" s="558"/>
      <c r="V30" s="558"/>
      <c r="W30" s="558"/>
      <c r="X30" s="576"/>
      <c r="Y30" s="467"/>
      <c r="Z30" s="560" t="s">
        <v>402</v>
      </c>
      <c r="AA30" s="561"/>
      <c r="AB30" s="561"/>
      <c r="AC30" s="561"/>
      <c r="AD30" s="561"/>
      <c r="AE30" s="559"/>
      <c r="AH30" s="141"/>
      <c r="AI30" s="141"/>
      <c r="AJ30" s="141"/>
      <c r="AK30" s="141"/>
      <c r="AN30" s="141"/>
      <c r="AO30" s="141"/>
      <c r="AP30" s="141"/>
      <c r="AQ30" s="141"/>
      <c r="AR30" s="141"/>
      <c r="AS30" s="141"/>
      <c r="AT30" s="141"/>
      <c r="AU30" s="141"/>
      <c r="AV30" s="141"/>
      <c r="AW30" s="141"/>
      <c r="AX30" s="141"/>
      <c r="AY30" s="141"/>
      <c r="AZ30" s="141"/>
      <c r="BD30" s="141"/>
      <c r="BF30" s="141"/>
    </row>
    <row r="31" spans="1:69" ht="27" customHeight="1" x14ac:dyDescent="0.2">
      <c r="A31" s="141"/>
      <c r="B31" s="618"/>
      <c r="C31" s="619"/>
      <c r="D31" s="619"/>
      <c r="E31" s="619"/>
      <c r="F31" s="619"/>
      <c r="G31" s="469"/>
      <c r="H31" s="640" t="s">
        <v>411</v>
      </c>
      <c r="I31" s="574"/>
      <c r="J31" s="574"/>
      <c r="K31" s="574"/>
      <c r="L31" s="574"/>
      <c r="M31" s="469"/>
      <c r="N31" s="573" t="s">
        <v>403</v>
      </c>
      <c r="O31" s="574"/>
      <c r="P31" s="574"/>
      <c r="Q31" s="574"/>
      <c r="R31" s="574"/>
      <c r="S31" s="467"/>
      <c r="T31" s="573" t="s">
        <v>404</v>
      </c>
      <c r="U31" s="574"/>
      <c r="V31" s="574"/>
      <c r="W31" s="574"/>
      <c r="X31" s="574"/>
      <c r="Y31" s="551"/>
      <c r="Z31" s="552"/>
      <c r="AA31" s="552"/>
      <c r="AB31" s="552"/>
      <c r="AC31" s="552"/>
      <c r="AD31" s="552"/>
      <c r="AE31" s="553"/>
      <c r="AH31" s="141"/>
      <c r="AI31" s="141"/>
      <c r="AJ31" s="141"/>
      <c r="AK31" s="141"/>
      <c r="AN31" s="141"/>
      <c r="AO31" s="141"/>
      <c r="AP31" s="141"/>
      <c r="AQ31" s="141"/>
      <c r="AR31" s="141"/>
      <c r="AS31" s="141"/>
      <c r="AT31" s="141"/>
      <c r="AU31" s="141"/>
      <c r="AV31" s="141"/>
      <c r="AW31" s="141"/>
      <c r="AX31" s="141"/>
      <c r="AY31" s="141"/>
      <c r="AZ31" s="141"/>
      <c r="BD31" s="141"/>
      <c r="BF31" s="141"/>
    </row>
    <row r="32" spans="1:69" ht="27" customHeight="1" x14ac:dyDescent="0.2">
      <c r="A32" s="141"/>
      <c r="B32" s="570" t="s">
        <v>494</v>
      </c>
      <c r="C32" s="571"/>
      <c r="D32" s="571"/>
      <c r="E32" s="571"/>
      <c r="F32" s="571"/>
      <c r="G32" s="470"/>
      <c r="H32" s="572" t="s">
        <v>405</v>
      </c>
      <c r="I32" s="549"/>
      <c r="J32" s="549"/>
      <c r="K32" s="549"/>
      <c r="L32" s="549"/>
      <c r="M32" s="470"/>
      <c r="N32" s="572" t="s">
        <v>406</v>
      </c>
      <c r="O32" s="549"/>
      <c r="P32" s="549"/>
      <c r="Q32" s="549"/>
      <c r="R32" s="549"/>
      <c r="S32" s="471"/>
      <c r="T32" s="572" t="s">
        <v>407</v>
      </c>
      <c r="U32" s="549"/>
      <c r="V32" s="549"/>
      <c r="W32" s="549"/>
      <c r="X32" s="549"/>
      <c r="Y32" s="470"/>
      <c r="Z32" s="548" t="s">
        <v>408</v>
      </c>
      <c r="AA32" s="549"/>
      <c r="AB32" s="549"/>
      <c r="AC32" s="549"/>
      <c r="AD32" s="549"/>
      <c r="AE32" s="550"/>
      <c r="AL32" s="136"/>
    </row>
    <row r="33" spans="1:33" x14ac:dyDescent="0.2">
      <c r="A33" s="139"/>
      <c r="B33" s="139"/>
      <c r="C33" s="139"/>
      <c r="D33" s="139"/>
      <c r="E33" s="139"/>
      <c r="F33" s="139"/>
      <c r="G33" s="422"/>
      <c r="H33" s="139"/>
      <c r="I33" s="139"/>
      <c r="J33" s="139"/>
      <c r="K33" s="139"/>
      <c r="L33" s="139"/>
      <c r="M33" s="422"/>
      <c r="N33" s="139"/>
      <c r="O33" s="139"/>
      <c r="P33" s="139"/>
      <c r="Q33" s="139"/>
      <c r="R33" s="139"/>
      <c r="S33" s="422"/>
      <c r="T33" s="141"/>
      <c r="U33" s="141"/>
      <c r="V33" s="141"/>
      <c r="W33" s="141"/>
      <c r="X33" s="141"/>
      <c r="Y33" s="422"/>
      <c r="Z33" s="141"/>
      <c r="AA33" s="141"/>
      <c r="AB33" s="141"/>
      <c r="AC33" s="141"/>
      <c r="AD33" s="141"/>
      <c r="AE33" s="136"/>
      <c r="AF33" s="149"/>
      <c r="AG33" s="143"/>
    </row>
    <row r="34" spans="1:33" x14ac:dyDescent="0.2">
      <c r="A34" s="139"/>
      <c r="B34" s="139"/>
      <c r="C34" s="139"/>
      <c r="D34" s="139"/>
      <c r="E34" s="139"/>
      <c r="F34" s="139"/>
      <c r="G34" s="141"/>
      <c r="H34" s="139"/>
      <c r="I34" s="139"/>
      <c r="J34" s="139"/>
      <c r="K34" s="139"/>
      <c r="L34" s="139"/>
      <c r="M34" s="141"/>
      <c r="N34" s="139"/>
      <c r="O34" s="139"/>
      <c r="P34" s="139"/>
      <c r="Q34" s="139"/>
      <c r="R34" s="139"/>
      <c r="S34" s="141"/>
      <c r="T34" s="141"/>
      <c r="U34" s="141"/>
      <c r="V34" s="141"/>
      <c r="W34" s="141"/>
      <c r="X34" s="141"/>
      <c r="Y34" s="141"/>
      <c r="Z34" s="141"/>
      <c r="AA34" s="141"/>
      <c r="AB34" s="141"/>
      <c r="AC34" s="141"/>
      <c r="AD34" s="141"/>
      <c r="AE34" s="136"/>
      <c r="AF34" s="149"/>
      <c r="AG34" s="143"/>
    </row>
    <row r="35" spans="1:33" s="143" customFormat="1" ht="25" customHeight="1" x14ac:dyDescent="0.2">
      <c r="A35" s="144">
        <v>3</v>
      </c>
      <c r="B35" s="562" t="s">
        <v>262</v>
      </c>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149"/>
      <c r="AF35" s="135"/>
      <c r="AG35" s="135"/>
    </row>
    <row r="36" spans="1:33" ht="25" customHeight="1" x14ac:dyDescent="0.2">
      <c r="A36" s="141"/>
      <c r="B36" s="646" t="s">
        <v>485</v>
      </c>
      <c r="C36" s="646"/>
      <c r="D36" s="646"/>
      <c r="E36" s="646"/>
      <c r="F36" s="646"/>
      <c r="G36" s="646"/>
      <c r="H36" s="646"/>
      <c r="I36" s="646"/>
      <c r="J36" s="647"/>
      <c r="K36" s="648">
        <f>'3資金計画'!F10</f>
        <v>0</v>
      </c>
      <c r="L36" s="649"/>
      <c r="M36" s="649"/>
      <c r="N36" s="649"/>
      <c r="O36" s="649"/>
      <c r="P36" s="649"/>
      <c r="Q36" s="649"/>
      <c r="R36" s="649"/>
      <c r="S36" s="649"/>
      <c r="T36" s="650"/>
      <c r="U36" s="150" t="s">
        <v>260</v>
      </c>
      <c r="V36" s="141"/>
      <c r="W36" s="141"/>
    </row>
    <row r="37" spans="1:33" ht="25" customHeight="1" x14ac:dyDescent="0.2">
      <c r="A37" s="141"/>
      <c r="B37" s="651" t="s">
        <v>259</v>
      </c>
      <c r="C37" s="651"/>
      <c r="D37" s="651"/>
      <c r="E37" s="651"/>
      <c r="F37" s="651"/>
      <c r="G37" s="651"/>
      <c r="H37" s="651"/>
      <c r="I37" s="651"/>
      <c r="J37" s="652"/>
      <c r="K37" s="653">
        <f>'3資金計画'!F23</f>
        <v>0</v>
      </c>
      <c r="L37" s="654"/>
      <c r="M37" s="654"/>
      <c r="N37" s="654"/>
      <c r="O37" s="654"/>
      <c r="P37" s="654"/>
      <c r="Q37" s="654"/>
      <c r="R37" s="654"/>
      <c r="S37" s="654"/>
      <c r="T37" s="655"/>
      <c r="U37" s="151" t="s">
        <v>260</v>
      </c>
      <c r="V37" s="141"/>
      <c r="W37" s="141"/>
      <c r="X37" s="141"/>
      <c r="Y37" s="141"/>
      <c r="AA37" s="141"/>
      <c r="AB37" s="141"/>
      <c r="AC37" s="141"/>
      <c r="AD37" s="141"/>
      <c r="AE37" s="136"/>
    </row>
    <row r="38" spans="1:33" ht="25" customHeight="1" x14ac:dyDescent="0.2">
      <c r="A38" s="141"/>
      <c r="B38" s="641" t="s">
        <v>261</v>
      </c>
      <c r="C38" s="641"/>
      <c r="D38" s="641"/>
      <c r="E38" s="641"/>
      <c r="F38" s="641"/>
      <c r="G38" s="641"/>
      <c r="H38" s="641"/>
      <c r="I38" s="641"/>
      <c r="J38" s="642"/>
      <c r="K38" s="656">
        <f>SUM(K36:T37)</f>
        <v>0</v>
      </c>
      <c r="L38" s="657"/>
      <c r="M38" s="657"/>
      <c r="N38" s="657"/>
      <c r="O38" s="657"/>
      <c r="P38" s="657"/>
      <c r="Q38" s="657"/>
      <c r="R38" s="657"/>
      <c r="S38" s="657"/>
      <c r="T38" s="658"/>
      <c r="U38" s="152" t="s">
        <v>260</v>
      </c>
      <c r="V38" s="141"/>
      <c r="W38" s="141"/>
      <c r="X38" s="141"/>
      <c r="Y38" s="141"/>
      <c r="AA38" s="141"/>
      <c r="AB38" s="141"/>
      <c r="AC38" s="141"/>
      <c r="AD38" s="141"/>
      <c r="AE38" s="136"/>
    </row>
    <row r="39" spans="1:33" x14ac:dyDescent="0.2">
      <c r="A39" s="139"/>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row>
    <row r="40" spans="1:33" x14ac:dyDescent="0.2">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row>
    <row r="41" spans="1:33" s="143" customFormat="1" ht="25" customHeight="1" x14ac:dyDescent="0.2">
      <c r="A41" s="144">
        <v>4</v>
      </c>
      <c r="B41" s="153" t="s">
        <v>351</v>
      </c>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F41" s="135"/>
      <c r="AG41" s="135"/>
    </row>
    <row r="42" spans="1:33" ht="32.25" customHeight="1" x14ac:dyDescent="0.2">
      <c r="A42" s="141"/>
      <c r="B42" s="659" t="s">
        <v>485</v>
      </c>
      <c r="C42" s="659"/>
      <c r="D42" s="659"/>
      <c r="E42" s="659"/>
      <c r="F42" s="659"/>
      <c r="G42" s="659"/>
      <c r="H42" s="659"/>
      <c r="I42" s="659"/>
      <c r="J42" s="660"/>
      <c r="K42" s="426"/>
      <c r="L42" s="601" t="s">
        <v>412</v>
      </c>
      <c r="M42" s="602"/>
      <c r="N42" s="602"/>
      <c r="O42" s="661">
        <f>'2-7スケジュール'!D2</f>
        <v>0</v>
      </c>
      <c r="P42" s="662"/>
      <c r="Q42" s="601" t="s">
        <v>413</v>
      </c>
      <c r="R42" s="602"/>
      <c r="S42" s="661">
        <f>'2-7スケジュール'!H2</f>
        <v>0</v>
      </c>
      <c r="T42" s="662"/>
      <c r="U42" s="601" t="s">
        <v>414</v>
      </c>
      <c r="V42" s="602"/>
      <c r="W42" s="661">
        <f>'2-7スケジュール'!L2</f>
        <v>0</v>
      </c>
      <c r="X42" s="662"/>
      <c r="Y42" s="601" t="s">
        <v>415</v>
      </c>
      <c r="Z42" s="602"/>
      <c r="AA42" s="449"/>
      <c r="AB42" s="449"/>
      <c r="AC42" s="449"/>
      <c r="AD42" s="449"/>
      <c r="AE42" s="427"/>
    </row>
    <row r="43" spans="1:33" ht="32.25" customHeight="1" x14ac:dyDescent="0.2">
      <c r="A43" s="141"/>
      <c r="B43" s="641" t="s">
        <v>259</v>
      </c>
      <c r="C43" s="641"/>
      <c r="D43" s="641"/>
      <c r="E43" s="641"/>
      <c r="F43" s="641"/>
      <c r="G43" s="641"/>
      <c r="H43" s="641"/>
      <c r="I43" s="641"/>
      <c r="J43" s="642"/>
      <c r="K43" s="643" t="s">
        <v>627</v>
      </c>
      <c r="L43" s="644"/>
      <c r="M43" s="644"/>
      <c r="N43" s="644"/>
      <c r="O43" s="644"/>
      <c r="P43" s="644"/>
      <c r="Q43" s="644"/>
      <c r="R43" s="644"/>
      <c r="S43" s="644"/>
      <c r="T43" s="644"/>
      <c r="U43" s="644"/>
      <c r="V43" s="644"/>
      <c r="W43" s="644"/>
      <c r="X43" s="644"/>
      <c r="Y43" s="644"/>
      <c r="Z43" s="644"/>
      <c r="AA43" s="644"/>
      <c r="AB43" s="644"/>
      <c r="AC43" s="644"/>
      <c r="AD43" s="644"/>
      <c r="AE43" s="645"/>
    </row>
  </sheetData>
  <sheetProtection sheet="1" objects="1" scenarios="1"/>
  <mergeCells count="62">
    <mergeCell ref="T30:X30"/>
    <mergeCell ref="B43:J43"/>
    <mergeCell ref="K43:AE43"/>
    <mergeCell ref="B36:J36"/>
    <mergeCell ref="K36:T36"/>
    <mergeCell ref="B37:J37"/>
    <mergeCell ref="K37:T37"/>
    <mergeCell ref="B38:J38"/>
    <mergeCell ref="K38:T38"/>
    <mergeCell ref="B42:J42"/>
    <mergeCell ref="L42:N42"/>
    <mergeCell ref="O42:P42"/>
    <mergeCell ref="Q42:R42"/>
    <mergeCell ref="S42:T42"/>
    <mergeCell ref="U42:V42"/>
    <mergeCell ref="W42:X42"/>
    <mergeCell ref="Y42:Z42"/>
    <mergeCell ref="S6:AD8"/>
    <mergeCell ref="A14:AD14"/>
    <mergeCell ref="B22:AE22"/>
    <mergeCell ref="B30:F31"/>
    <mergeCell ref="B26:F27"/>
    <mergeCell ref="H26:L26"/>
    <mergeCell ref="N26:R26"/>
    <mergeCell ref="O6:R8"/>
    <mergeCell ref="O11:R12"/>
    <mergeCell ref="T26:X26"/>
    <mergeCell ref="H27:L27"/>
    <mergeCell ref="N27:R27"/>
    <mergeCell ref="T27:X27"/>
    <mergeCell ref="N31:R31"/>
    <mergeCell ref="H31:L31"/>
    <mergeCell ref="T29:X29"/>
    <mergeCell ref="S9:AD10"/>
    <mergeCell ref="O9:R10"/>
    <mergeCell ref="V12:AD12"/>
    <mergeCell ref="S11:U11"/>
    <mergeCell ref="S12:U12"/>
    <mergeCell ref="B23:AE23"/>
    <mergeCell ref="B35:AD35"/>
    <mergeCell ref="V11:AD11"/>
    <mergeCell ref="B28:F28"/>
    <mergeCell ref="B29:F29"/>
    <mergeCell ref="B32:F32"/>
    <mergeCell ref="H32:L32"/>
    <mergeCell ref="N32:R32"/>
    <mergeCell ref="T31:X31"/>
    <mergeCell ref="T32:X32"/>
    <mergeCell ref="H28:L28"/>
    <mergeCell ref="N28:R28"/>
    <mergeCell ref="T28:X28"/>
    <mergeCell ref="H29:L29"/>
    <mergeCell ref="N29:R29"/>
    <mergeCell ref="H30:L30"/>
    <mergeCell ref="N30:R30"/>
    <mergeCell ref="Z32:AE32"/>
    <mergeCell ref="Y31:AE31"/>
    <mergeCell ref="Z26:AE26"/>
    <mergeCell ref="Z27:AE27"/>
    <mergeCell ref="Z28:AE28"/>
    <mergeCell ref="Z29:AE29"/>
    <mergeCell ref="Z30:AE30"/>
  </mergeCells>
  <phoneticPr fontId="1"/>
  <dataValidations count="3">
    <dataValidation allowBlank="1" showInputMessage="1" showErrorMessage="1" prompt="自動転記されますので、直接入力不要です。" sqref="W42:X42"/>
    <dataValidation type="list" allowBlank="1" showInputMessage="1" showErrorMessage="1" sqref="G26:G32 M26:M32 S26:S32 Y26:Y30 Y32">
      <formula1>"　,○"</formula1>
    </dataValidation>
    <dataValidation allowBlank="1" showInputMessage="1" showErrorMessage="1" prompt="自動転記されますので、直接入力不要です。" sqref="S6:AD10 V11:AD12 B22:AE22 K36:T38 O42:P42 S42:T42"/>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184150</xdr:colOff>
                    <xdr:row>27</xdr:row>
                    <xdr:rowOff>50800</xdr:rowOff>
                  </from>
                  <to>
                    <xdr:col>25</xdr:col>
                    <xdr:colOff>203200</xdr:colOff>
                    <xdr:row>28</xdr:row>
                    <xdr:rowOff>139700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57"/>
  <sheetViews>
    <sheetView showGridLines="0" view="pageBreakPreview" zoomScale="85" zoomScaleNormal="100" zoomScaleSheetLayoutView="85" workbookViewId="0">
      <selection activeCell="A4" sqref="A4:S41"/>
    </sheetView>
  </sheetViews>
  <sheetFormatPr defaultColWidth="5" defaultRowHeight="15" customHeight="1" x14ac:dyDescent="0.2"/>
  <cols>
    <col min="1" max="4" width="5" style="239"/>
    <col min="5" max="19" width="5" style="229"/>
    <col min="20" max="20" width="4.453125" style="210" bestFit="1" customWidth="1"/>
    <col min="21" max="26" width="5" style="210"/>
    <col min="27" max="16384" width="5" style="229"/>
  </cols>
  <sheetData>
    <row r="1" spans="1:21" ht="15" customHeight="1" x14ac:dyDescent="0.2">
      <c r="A1" s="241" t="s">
        <v>460</v>
      </c>
      <c r="B1" s="226"/>
      <c r="C1" s="226"/>
      <c r="D1" s="226"/>
      <c r="E1" s="226"/>
      <c r="F1" s="226"/>
      <c r="G1" s="226"/>
      <c r="H1" s="226"/>
      <c r="I1" s="226"/>
      <c r="J1" s="226"/>
      <c r="K1" s="226"/>
      <c r="L1" s="226"/>
      <c r="M1" s="226"/>
      <c r="N1" s="226"/>
      <c r="O1" s="226"/>
      <c r="P1" s="226"/>
      <c r="Q1" s="226"/>
      <c r="R1" s="226"/>
      <c r="S1" s="227"/>
      <c r="T1" s="211"/>
      <c r="U1" s="236"/>
    </row>
    <row r="2" spans="1:21" ht="15" customHeight="1" x14ac:dyDescent="0.2">
      <c r="A2" s="1107" t="s">
        <v>437</v>
      </c>
      <c r="B2" s="1108"/>
      <c r="C2" s="1108"/>
      <c r="D2" s="1108"/>
      <c r="E2" s="1108"/>
      <c r="F2" s="1108"/>
      <c r="G2" s="1108"/>
      <c r="H2" s="1108"/>
      <c r="I2" s="1108"/>
      <c r="J2" s="1108"/>
      <c r="K2" s="1108"/>
      <c r="L2" s="1108"/>
      <c r="M2" s="1108"/>
      <c r="N2" s="1108"/>
      <c r="O2" s="1108"/>
      <c r="P2" s="1108"/>
      <c r="Q2" s="1108"/>
      <c r="R2" s="1108"/>
      <c r="S2" s="1109"/>
      <c r="T2" s="211"/>
    </row>
    <row r="3" spans="1:21" ht="15" customHeight="1" x14ac:dyDescent="0.2">
      <c r="A3" s="1110"/>
      <c r="B3" s="1111"/>
      <c r="C3" s="1111"/>
      <c r="D3" s="1111"/>
      <c r="E3" s="1111"/>
      <c r="F3" s="1111"/>
      <c r="G3" s="1111"/>
      <c r="H3" s="1111"/>
      <c r="I3" s="1111"/>
      <c r="J3" s="1111"/>
      <c r="K3" s="1111"/>
      <c r="L3" s="1111"/>
      <c r="M3" s="1111"/>
      <c r="N3" s="1111"/>
      <c r="O3" s="1111"/>
      <c r="P3" s="1111"/>
      <c r="Q3" s="1111"/>
      <c r="R3" s="1111"/>
      <c r="S3" s="1112"/>
      <c r="T3" s="211"/>
    </row>
    <row r="4" spans="1:21" ht="15" customHeight="1" x14ac:dyDescent="0.2">
      <c r="A4" s="1101"/>
      <c r="B4" s="1102"/>
      <c r="C4" s="1102"/>
      <c r="D4" s="1102"/>
      <c r="E4" s="1102"/>
      <c r="F4" s="1102"/>
      <c r="G4" s="1102"/>
      <c r="H4" s="1102"/>
      <c r="I4" s="1102"/>
      <c r="J4" s="1102"/>
      <c r="K4" s="1102"/>
      <c r="L4" s="1102"/>
      <c r="M4" s="1102"/>
      <c r="N4" s="1102"/>
      <c r="O4" s="1102"/>
      <c r="P4" s="1102"/>
      <c r="Q4" s="1102"/>
      <c r="R4" s="1102"/>
      <c r="S4" s="1103"/>
    </row>
    <row r="5" spans="1:21" ht="15" customHeight="1" x14ac:dyDescent="0.2">
      <c r="A5" s="1101"/>
      <c r="B5" s="1102"/>
      <c r="C5" s="1102"/>
      <c r="D5" s="1102"/>
      <c r="E5" s="1102"/>
      <c r="F5" s="1102"/>
      <c r="G5" s="1102"/>
      <c r="H5" s="1102"/>
      <c r="I5" s="1102"/>
      <c r="J5" s="1102"/>
      <c r="K5" s="1102"/>
      <c r="L5" s="1102"/>
      <c r="M5" s="1102"/>
      <c r="N5" s="1102"/>
      <c r="O5" s="1102"/>
      <c r="P5" s="1102"/>
      <c r="Q5" s="1102"/>
      <c r="R5" s="1102"/>
      <c r="S5" s="1103"/>
    </row>
    <row r="6" spans="1:21" ht="15" customHeight="1" x14ac:dyDescent="0.2">
      <c r="A6" s="1101"/>
      <c r="B6" s="1102"/>
      <c r="C6" s="1102"/>
      <c r="D6" s="1102"/>
      <c r="E6" s="1102"/>
      <c r="F6" s="1102"/>
      <c r="G6" s="1102"/>
      <c r="H6" s="1102"/>
      <c r="I6" s="1102"/>
      <c r="J6" s="1102"/>
      <c r="K6" s="1102"/>
      <c r="L6" s="1102"/>
      <c r="M6" s="1102"/>
      <c r="N6" s="1102"/>
      <c r="O6" s="1102"/>
      <c r="P6" s="1102"/>
      <c r="Q6" s="1102"/>
      <c r="R6" s="1102"/>
      <c r="S6" s="1103"/>
    </row>
    <row r="7" spans="1:21" ht="15" customHeight="1" x14ac:dyDescent="0.2">
      <c r="A7" s="1101"/>
      <c r="B7" s="1102"/>
      <c r="C7" s="1102"/>
      <c r="D7" s="1102"/>
      <c r="E7" s="1102"/>
      <c r="F7" s="1102"/>
      <c r="G7" s="1102"/>
      <c r="H7" s="1102"/>
      <c r="I7" s="1102"/>
      <c r="J7" s="1102"/>
      <c r="K7" s="1102"/>
      <c r="L7" s="1102"/>
      <c r="M7" s="1102"/>
      <c r="N7" s="1102"/>
      <c r="O7" s="1102"/>
      <c r="P7" s="1102"/>
      <c r="Q7" s="1102"/>
      <c r="R7" s="1102"/>
      <c r="S7" s="1103"/>
    </row>
    <row r="8" spans="1:21" ht="15" customHeight="1" x14ac:dyDescent="0.2">
      <c r="A8" s="1101"/>
      <c r="B8" s="1102"/>
      <c r="C8" s="1102"/>
      <c r="D8" s="1102"/>
      <c r="E8" s="1102"/>
      <c r="F8" s="1102"/>
      <c r="G8" s="1102"/>
      <c r="H8" s="1102"/>
      <c r="I8" s="1102"/>
      <c r="J8" s="1102"/>
      <c r="K8" s="1102"/>
      <c r="L8" s="1102"/>
      <c r="M8" s="1102"/>
      <c r="N8" s="1102"/>
      <c r="O8" s="1102"/>
      <c r="P8" s="1102"/>
      <c r="Q8" s="1102"/>
      <c r="R8" s="1102"/>
      <c r="S8" s="1103"/>
    </row>
    <row r="9" spans="1:21" ht="15" customHeight="1" x14ac:dyDescent="0.2">
      <c r="A9" s="1101"/>
      <c r="B9" s="1102"/>
      <c r="C9" s="1102"/>
      <c r="D9" s="1102"/>
      <c r="E9" s="1102"/>
      <c r="F9" s="1102"/>
      <c r="G9" s="1102"/>
      <c r="H9" s="1102"/>
      <c r="I9" s="1102"/>
      <c r="J9" s="1102"/>
      <c r="K9" s="1102"/>
      <c r="L9" s="1102"/>
      <c r="M9" s="1102"/>
      <c r="N9" s="1102"/>
      <c r="O9" s="1102"/>
      <c r="P9" s="1102"/>
      <c r="Q9" s="1102"/>
      <c r="R9" s="1102"/>
      <c r="S9" s="1103"/>
    </row>
    <row r="10" spans="1:21" ht="15" customHeight="1" x14ac:dyDescent="0.2">
      <c r="A10" s="1101"/>
      <c r="B10" s="1102"/>
      <c r="C10" s="1102"/>
      <c r="D10" s="1102"/>
      <c r="E10" s="1102"/>
      <c r="F10" s="1102"/>
      <c r="G10" s="1102"/>
      <c r="H10" s="1102"/>
      <c r="I10" s="1102"/>
      <c r="J10" s="1102"/>
      <c r="K10" s="1102"/>
      <c r="L10" s="1102"/>
      <c r="M10" s="1102"/>
      <c r="N10" s="1102"/>
      <c r="O10" s="1102"/>
      <c r="P10" s="1102"/>
      <c r="Q10" s="1102"/>
      <c r="R10" s="1102"/>
      <c r="S10" s="1103"/>
    </row>
    <row r="11" spans="1:21" ht="15" customHeight="1" x14ac:dyDescent="0.2">
      <c r="A11" s="1101"/>
      <c r="B11" s="1102"/>
      <c r="C11" s="1102"/>
      <c r="D11" s="1102"/>
      <c r="E11" s="1102"/>
      <c r="F11" s="1102"/>
      <c r="G11" s="1102"/>
      <c r="H11" s="1102"/>
      <c r="I11" s="1102"/>
      <c r="J11" s="1102"/>
      <c r="K11" s="1102"/>
      <c r="L11" s="1102"/>
      <c r="M11" s="1102"/>
      <c r="N11" s="1102"/>
      <c r="O11" s="1102"/>
      <c r="P11" s="1102"/>
      <c r="Q11" s="1102"/>
      <c r="R11" s="1102"/>
      <c r="S11" s="1103"/>
    </row>
    <row r="12" spans="1:21" ht="15" customHeight="1" x14ac:dyDescent="0.2">
      <c r="A12" s="1101"/>
      <c r="B12" s="1102"/>
      <c r="C12" s="1102"/>
      <c r="D12" s="1102"/>
      <c r="E12" s="1102"/>
      <c r="F12" s="1102"/>
      <c r="G12" s="1102"/>
      <c r="H12" s="1102"/>
      <c r="I12" s="1102"/>
      <c r="J12" s="1102"/>
      <c r="K12" s="1102"/>
      <c r="L12" s="1102"/>
      <c r="M12" s="1102"/>
      <c r="N12" s="1102"/>
      <c r="O12" s="1102"/>
      <c r="P12" s="1102"/>
      <c r="Q12" s="1102"/>
      <c r="R12" s="1102"/>
      <c r="S12" s="1103"/>
    </row>
    <row r="13" spans="1:21" ht="15" customHeight="1" x14ac:dyDescent="0.2">
      <c r="A13" s="1101"/>
      <c r="B13" s="1102"/>
      <c r="C13" s="1102"/>
      <c r="D13" s="1102"/>
      <c r="E13" s="1102"/>
      <c r="F13" s="1102"/>
      <c r="G13" s="1102"/>
      <c r="H13" s="1102"/>
      <c r="I13" s="1102"/>
      <c r="J13" s="1102"/>
      <c r="K13" s="1102"/>
      <c r="L13" s="1102"/>
      <c r="M13" s="1102"/>
      <c r="N13" s="1102"/>
      <c r="O13" s="1102"/>
      <c r="P13" s="1102"/>
      <c r="Q13" s="1102"/>
      <c r="R13" s="1102"/>
      <c r="S13" s="1103"/>
    </row>
    <row r="14" spans="1:21" ht="15" customHeight="1" x14ac:dyDescent="0.2">
      <c r="A14" s="1101"/>
      <c r="B14" s="1102"/>
      <c r="C14" s="1102"/>
      <c r="D14" s="1102"/>
      <c r="E14" s="1102"/>
      <c r="F14" s="1102"/>
      <c r="G14" s="1102"/>
      <c r="H14" s="1102"/>
      <c r="I14" s="1102"/>
      <c r="J14" s="1102"/>
      <c r="K14" s="1102"/>
      <c r="L14" s="1102"/>
      <c r="M14" s="1102"/>
      <c r="N14" s="1102"/>
      <c r="O14" s="1102"/>
      <c r="P14" s="1102"/>
      <c r="Q14" s="1102"/>
      <c r="R14" s="1102"/>
      <c r="S14" s="1103"/>
    </row>
    <row r="15" spans="1:21" ht="15" customHeight="1" x14ac:dyDescent="0.2">
      <c r="A15" s="1101"/>
      <c r="B15" s="1102"/>
      <c r="C15" s="1102"/>
      <c r="D15" s="1102"/>
      <c r="E15" s="1102"/>
      <c r="F15" s="1102"/>
      <c r="G15" s="1102"/>
      <c r="H15" s="1102"/>
      <c r="I15" s="1102"/>
      <c r="J15" s="1102"/>
      <c r="K15" s="1102"/>
      <c r="L15" s="1102"/>
      <c r="M15" s="1102"/>
      <c r="N15" s="1102"/>
      <c r="O15" s="1102"/>
      <c r="P15" s="1102"/>
      <c r="Q15" s="1102"/>
      <c r="R15" s="1102"/>
      <c r="S15" s="1103"/>
    </row>
    <row r="16" spans="1:21" ht="15" customHeight="1" x14ac:dyDescent="0.2">
      <c r="A16" s="1101"/>
      <c r="B16" s="1102"/>
      <c r="C16" s="1102"/>
      <c r="D16" s="1102"/>
      <c r="E16" s="1102"/>
      <c r="F16" s="1102"/>
      <c r="G16" s="1102"/>
      <c r="H16" s="1102"/>
      <c r="I16" s="1102"/>
      <c r="J16" s="1102"/>
      <c r="K16" s="1102"/>
      <c r="L16" s="1102"/>
      <c r="M16" s="1102"/>
      <c r="N16" s="1102"/>
      <c r="O16" s="1102"/>
      <c r="P16" s="1102"/>
      <c r="Q16" s="1102"/>
      <c r="R16" s="1102"/>
      <c r="S16" s="1103"/>
    </row>
    <row r="17" spans="1:26" ht="15" customHeight="1" x14ac:dyDescent="0.2">
      <c r="A17" s="1101"/>
      <c r="B17" s="1102"/>
      <c r="C17" s="1102"/>
      <c r="D17" s="1102"/>
      <c r="E17" s="1102"/>
      <c r="F17" s="1102"/>
      <c r="G17" s="1102"/>
      <c r="H17" s="1102"/>
      <c r="I17" s="1102"/>
      <c r="J17" s="1102"/>
      <c r="K17" s="1102"/>
      <c r="L17" s="1102"/>
      <c r="M17" s="1102"/>
      <c r="N17" s="1102"/>
      <c r="O17" s="1102"/>
      <c r="P17" s="1102"/>
      <c r="Q17" s="1102"/>
      <c r="R17" s="1102"/>
      <c r="S17" s="1103"/>
    </row>
    <row r="18" spans="1:26" ht="15" customHeight="1" x14ac:dyDescent="0.2">
      <c r="A18" s="1101"/>
      <c r="B18" s="1102"/>
      <c r="C18" s="1102"/>
      <c r="D18" s="1102"/>
      <c r="E18" s="1102"/>
      <c r="F18" s="1102"/>
      <c r="G18" s="1102"/>
      <c r="H18" s="1102"/>
      <c r="I18" s="1102"/>
      <c r="J18" s="1102"/>
      <c r="K18" s="1102"/>
      <c r="L18" s="1102"/>
      <c r="M18" s="1102"/>
      <c r="N18" s="1102"/>
      <c r="O18" s="1102"/>
      <c r="P18" s="1102"/>
      <c r="Q18" s="1102"/>
      <c r="R18" s="1102"/>
      <c r="S18" s="1103"/>
    </row>
    <row r="19" spans="1:26" ht="15" customHeight="1" x14ac:dyDescent="0.2">
      <c r="A19" s="1101"/>
      <c r="B19" s="1102"/>
      <c r="C19" s="1102"/>
      <c r="D19" s="1102"/>
      <c r="E19" s="1102"/>
      <c r="F19" s="1102"/>
      <c r="G19" s="1102"/>
      <c r="H19" s="1102"/>
      <c r="I19" s="1102"/>
      <c r="J19" s="1102"/>
      <c r="K19" s="1102"/>
      <c r="L19" s="1102"/>
      <c r="M19" s="1102"/>
      <c r="N19" s="1102"/>
      <c r="O19" s="1102"/>
      <c r="P19" s="1102"/>
      <c r="Q19" s="1102"/>
      <c r="R19" s="1102"/>
      <c r="S19" s="1103"/>
    </row>
    <row r="20" spans="1:26" ht="15" customHeight="1" x14ac:dyDescent="0.2">
      <c r="A20" s="1101"/>
      <c r="B20" s="1102"/>
      <c r="C20" s="1102"/>
      <c r="D20" s="1102"/>
      <c r="E20" s="1102"/>
      <c r="F20" s="1102"/>
      <c r="G20" s="1102"/>
      <c r="H20" s="1102"/>
      <c r="I20" s="1102"/>
      <c r="J20" s="1102"/>
      <c r="K20" s="1102"/>
      <c r="L20" s="1102"/>
      <c r="M20" s="1102"/>
      <c r="N20" s="1102"/>
      <c r="O20" s="1102"/>
      <c r="P20" s="1102"/>
      <c r="Q20" s="1102"/>
      <c r="R20" s="1102"/>
      <c r="S20" s="1103"/>
    </row>
    <row r="21" spans="1:26" ht="15" customHeight="1" x14ac:dyDescent="0.2">
      <c r="A21" s="1101"/>
      <c r="B21" s="1102"/>
      <c r="C21" s="1102"/>
      <c r="D21" s="1102"/>
      <c r="E21" s="1102"/>
      <c r="F21" s="1102"/>
      <c r="G21" s="1102"/>
      <c r="H21" s="1102"/>
      <c r="I21" s="1102"/>
      <c r="J21" s="1102"/>
      <c r="K21" s="1102"/>
      <c r="L21" s="1102"/>
      <c r="M21" s="1102"/>
      <c r="N21" s="1102"/>
      <c r="O21" s="1102"/>
      <c r="P21" s="1102"/>
      <c r="Q21" s="1102"/>
      <c r="R21" s="1102"/>
      <c r="S21" s="1103"/>
    </row>
    <row r="22" spans="1:26" ht="15" customHeight="1" x14ac:dyDescent="0.2">
      <c r="A22" s="1101"/>
      <c r="B22" s="1102"/>
      <c r="C22" s="1102"/>
      <c r="D22" s="1102"/>
      <c r="E22" s="1102"/>
      <c r="F22" s="1102"/>
      <c r="G22" s="1102"/>
      <c r="H22" s="1102"/>
      <c r="I22" s="1102"/>
      <c r="J22" s="1102"/>
      <c r="K22" s="1102"/>
      <c r="L22" s="1102"/>
      <c r="M22" s="1102"/>
      <c r="N22" s="1102"/>
      <c r="O22" s="1102"/>
      <c r="P22" s="1102"/>
      <c r="Q22" s="1102"/>
      <c r="R22" s="1102"/>
      <c r="S22" s="1103"/>
    </row>
    <row r="23" spans="1:26" ht="15" customHeight="1" x14ac:dyDescent="0.2">
      <c r="A23" s="1101"/>
      <c r="B23" s="1102"/>
      <c r="C23" s="1102"/>
      <c r="D23" s="1102"/>
      <c r="E23" s="1102"/>
      <c r="F23" s="1102"/>
      <c r="G23" s="1102"/>
      <c r="H23" s="1102"/>
      <c r="I23" s="1102"/>
      <c r="J23" s="1102"/>
      <c r="K23" s="1102"/>
      <c r="L23" s="1102"/>
      <c r="M23" s="1102"/>
      <c r="N23" s="1102"/>
      <c r="O23" s="1102"/>
      <c r="P23" s="1102"/>
      <c r="Q23" s="1102"/>
      <c r="R23" s="1102"/>
      <c r="S23" s="1103"/>
    </row>
    <row r="24" spans="1:26" ht="15" customHeight="1" x14ac:dyDescent="0.2">
      <c r="A24" s="1101"/>
      <c r="B24" s="1102"/>
      <c r="C24" s="1102"/>
      <c r="D24" s="1102"/>
      <c r="E24" s="1102"/>
      <c r="F24" s="1102"/>
      <c r="G24" s="1102"/>
      <c r="H24" s="1102"/>
      <c r="I24" s="1102"/>
      <c r="J24" s="1102"/>
      <c r="K24" s="1102"/>
      <c r="L24" s="1102"/>
      <c r="M24" s="1102"/>
      <c r="N24" s="1102"/>
      <c r="O24" s="1102"/>
      <c r="P24" s="1102"/>
      <c r="Q24" s="1102"/>
      <c r="R24" s="1102"/>
      <c r="S24" s="1103"/>
      <c r="V24" s="237"/>
      <c r="W24" s="238"/>
      <c r="X24" s="238"/>
      <c r="Y24" s="229"/>
      <c r="Z24" s="229"/>
    </row>
    <row r="25" spans="1:26" ht="15" customHeight="1" x14ac:dyDescent="0.2">
      <c r="A25" s="1101"/>
      <c r="B25" s="1102"/>
      <c r="C25" s="1102"/>
      <c r="D25" s="1102"/>
      <c r="E25" s="1102"/>
      <c r="F25" s="1102"/>
      <c r="G25" s="1102"/>
      <c r="H25" s="1102"/>
      <c r="I25" s="1102"/>
      <c r="J25" s="1102"/>
      <c r="K25" s="1102"/>
      <c r="L25" s="1102"/>
      <c r="M25" s="1102"/>
      <c r="N25" s="1102"/>
      <c r="O25" s="1102"/>
      <c r="P25" s="1102"/>
      <c r="Q25" s="1102"/>
      <c r="R25" s="1102"/>
      <c r="S25" s="1103"/>
      <c r="V25" s="237"/>
      <c r="W25" s="238"/>
      <c r="X25" s="238"/>
      <c r="Y25" s="229"/>
      <c r="Z25" s="229"/>
    </row>
    <row r="26" spans="1:26" ht="15" customHeight="1" x14ac:dyDescent="0.2">
      <c r="A26" s="1101"/>
      <c r="B26" s="1102"/>
      <c r="C26" s="1102"/>
      <c r="D26" s="1102"/>
      <c r="E26" s="1102"/>
      <c r="F26" s="1102"/>
      <c r="G26" s="1102"/>
      <c r="H26" s="1102"/>
      <c r="I26" s="1102"/>
      <c r="J26" s="1102"/>
      <c r="K26" s="1102"/>
      <c r="L26" s="1102"/>
      <c r="M26" s="1102"/>
      <c r="N26" s="1102"/>
      <c r="O26" s="1102"/>
      <c r="P26" s="1102"/>
      <c r="Q26" s="1102"/>
      <c r="R26" s="1102"/>
      <c r="S26" s="1103"/>
      <c r="V26" s="237"/>
      <c r="W26" s="238"/>
      <c r="X26" s="238"/>
      <c r="Y26" s="229"/>
      <c r="Z26" s="229"/>
    </row>
    <row r="27" spans="1:26" ht="15" customHeight="1" x14ac:dyDescent="0.2">
      <c r="A27" s="1101"/>
      <c r="B27" s="1102"/>
      <c r="C27" s="1102"/>
      <c r="D27" s="1102"/>
      <c r="E27" s="1102"/>
      <c r="F27" s="1102"/>
      <c r="G27" s="1102"/>
      <c r="H27" s="1102"/>
      <c r="I27" s="1102"/>
      <c r="J27" s="1102"/>
      <c r="K27" s="1102"/>
      <c r="L27" s="1102"/>
      <c r="M27" s="1102"/>
      <c r="N27" s="1102"/>
      <c r="O27" s="1102"/>
      <c r="P27" s="1102"/>
      <c r="Q27" s="1102"/>
      <c r="R27" s="1102"/>
      <c r="S27" s="1103"/>
      <c r="V27" s="237"/>
      <c r="W27" s="238"/>
      <c r="X27" s="238"/>
      <c r="Y27" s="229"/>
      <c r="Z27" s="229"/>
    </row>
    <row r="28" spans="1:26" ht="15" customHeight="1" x14ac:dyDescent="0.2">
      <c r="A28" s="1101"/>
      <c r="B28" s="1102"/>
      <c r="C28" s="1102"/>
      <c r="D28" s="1102"/>
      <c r="E28" s="1102"/>
      <c r="F28" s="1102"/>
      <c r="G28" s="1102"/>
      <c r="H28" s="1102"/>
      <c r="I28" s="1102"/>
      <c r="J28" s="1102"/>
      <c r="K28" s="1102"/>
      <c r="L28" s="1102"/>
      <c r="M28" s="1102"/>
      <c r="N28" s="1102"/>
      <c r="O28" s="1102"/>
      <c r="P28" s="1102"/>
      <c r="Q28" s="1102"/>
      <c r="R28" s="1102"/>
      <c r="S28" s="1103"/>
      <c r="V28" s="237"/>
      <c r="W28" s="238"/>
      <c r="X28" s="238"/>
      <c r="Y28" s="229"/>
      <c r="Z28" s="229"/>
    </row>
    <row r="29" spans="1:26" ht="15" customHeight="1" x14ac:dyDescent="0.2">
      <c r="A29" s="1101"/>
      <c r="B29" s="1102"/>
      <c r="C29" s="1102"/>
      <c r="D29" s="1102"/>
      <c r="E29" s="1102"/>
      <c r="F29" s="1102"/>
      <c r="G29" s="1102"/>
      <c r="H29" s="1102"/>
      <c r="I29" s="1102"/>
      <c r="J29" s="1102"/>
      <c r="K29" s="1102"/>
      <c r="L29" s="1102"/>
      <c r="M29" s="1102"/>
      <c r="N29" s="1102"/>
      <c r="O29" s="1102"/>
      <c r="P29" s="1102"/>
      <c r="Q29" s="1102"/>
      <c r="R29" s="1102"/>
      <c r="S29" s="1103"/>
      <c r="V29" s="237"/>
      <c r="W29" s="238"/>
      <c r="X29" s="238"/>
      <c r="Y29" s="229"/>
      <c r="Z29" s="229"/>
    </row>
    <row r="30" spans="1:26" ht="15" customHeight="1" x14ac:dyDescent="0.2">
      <c r="A30" s="1101"/>
      <c r="B30" s="1102"/>
      <c r="C30" s="1102"/>
      <c r="D30" s="1102"/>
      <c r="E30" s="1102"/>
      <c r="F30" s="1102"/>
      <c r="G30" s="1102"/>
      <c r="H30" s="1102"/>
      <c r="I30" s="1102"/>
      <c r="J30" s="1102"/>
      <c r="K30" s="1102"/>
      <c r="L30" s="1102"/>
      <c r="M30" s="1102"/>
      <c r="N30" s="1102"/>
      <c r="O30" s="1102"/>
      <c r="P30" s="1102"/>
      <c r="Q30" s="1102"/>
      <c r="R30" s="1102"/>
      <c r="S30" s="1103"/>
      <c r="V30" s="237"/>
      <c r="W30" s="238"/>
      <c r="X30" s="238"/>
      <c r="Y30" s="229"/>
      <c r="Z30" s="229"/>
    </row>
    <row r="31" spans="1:26" ht="15" customHeight="1" x14ac:dyDescent="0.2">
      <c r="A31" s="1101"/>
      <c r="B31" s="1102"/>
      <c r="C31" s="1102"/>
      <c r="D31" s="1102"/>
      <c r="E31" s="1102"/>
      <c r="F31" s="1102"/>
      <c r="G31" s="1102"/>
      <c r="H31" s="1102"/>
      <c r="I31" s="1102"/>
      <c r="J31" s="1102"/>
      <c r="K31" s="1102"/>
      <c r="L31" s="1102"/>
      <c r="M31" s="1102"/>
      <c r="N31" s="1102"/>
      <c r="O31" s="1102"/>
      <c r="P31" s="1102"/>
      <c r="Q31" s="1102"/>
      <c r="R31" s="1102"/>
      <c r="S31" s="1103"/>
      <c r="V31" s="237"/>
      <c r="W31" s="238"/>
      <c r="X31" s="238"/>
      <c r="Y31" s="229"/>
      <c r="Z31" s="229"/>
    </row>
    <row r="32" spans="1:26" ht="15" customHeight="1" x14ac:dyDescent="0.2">
      <c r="A32" s="1101"/>
      <c r="B32" s="1102"/>
      <c r="C32" s="1102"/>
      <c r="D32" s="1102"/>
      <c r="E32" s="1102"/>
      <c r="F32" s="1102"/>
      <c r="G32" s="1102"/>
      <c r="H32" s="1102"/>
      <c r="I32" s="1102"/>
      <c r="J32" s="1102"/>
      <c r="K32" s="1102"/>
      <c r="L32" s="1102"/>
      <c r="M32" s="1102"/>
      <c r="N32" s="1102"/>
      <c r="O32" s="1102"/>
      <c r="P32" s="1102"/>
      <c r="Q32" s="1102"/>
      <c r="R32" s="1102"/>
      <c r="S32" s="1103"/>
      <c r="V32" s="237"/>
      <c r="W32" s="237"/>
      <c r="X32" s="237"/>
      <c r="Y32" s="237"/>
      <c r="Z32" s="237"/>
    </row>
    <row r="33" spans="1:28" ht="15" customHeight="1" x14ac:dyDescent="0.2">
      <c r="A33" s="1101"/>
      <c r="B33" s="1102"/>
      <c r="C33" s="1102"/>
      <c r="D33" s="1102"/>
      <c r="E33" s="1102"/>
      <c r="F33" s="1102"/>
      <c r="G33" s="1102"/>
      <c r="H33" s="1102"/>
      <c r="I33" s="1102"/>
      <c r="J33" s="1102"/>
      <c r="K33" s="1102"/>
      <c r="L33" s="1102"/>
      <c r="M33" s="1102"/>
      <c r="N33" s="1102"/>
      <c r="O33" s="1102"/>
      <c r="P33" s="1102"/>
      <c r="Q33" s="1102"/>
      <c r="R33" s="1102"/>
      <c r="S33" s="1103"/>
    </row>
    <row r="34" spans="1:28" ht="15" customHeight="1" x14ac:dyDescent="0.2">
      <c r="A34" s="1101"/>
      <c r="B34" s="1102"/>
      <c r="C34" s="1102"/>
      <c r="D34" s="1102"/>
      <c r="E34" s="1102"/>
      <c r="F34" s="1102"/>
      <c r="G34" s="1102"/>
      <c r="H34" s="1102"/>
      <c r="I34" s="1102"/>
      <c r="J34" s="1102"/>
      <c r="K34" s="1102"/>
      <c r="L34" s="1102"/>
      <c r="M34" s="1102"/>
      <c r="N34" s="1102"/>
      <c r="O34" s="1102"/>
      <c r="P34" s="1102"/>
      <c r="Q34" s="1102"/>
      <c r="R34" s="1102"/>
      <c r="S34" s="1103"/>
    </row>
    <row r="35" spans="1:28" ht="15" customHeight="1" x14ac:dyDescent="0.2">
      <c r="A35" s="1101"/>
      <c r="B35" s="1102"/>
      <c r="C35" s="1102"/>
      <c r="D35" s="1102"/>
      <c r="E35" s="1102"/>
      <c r="F35" s="1102"/>
      <c r="G35" s="1102"/>
      <c r="H35" s="1102"/>
      <c r="I35" s="1102"/>
      <c r="J35" s="1102"/>
      <c r="K35" s="1102"/>
      <c r="L35" s="1102"/>
      <c r="M35" s="1102"/>
      <c r="N35" s="1102"/>
      <c r="O35" s="1102"/>
      <c r="P35" s="1102"/>
      <c r="Q35" s="1102"/>
      <c r="R35" s="1102"/>
      <c r="S35" s="1103"/>
    </row>
    <row r="36" spans="1:28" ht="15" customHeight="1" x14ac:dyDescent="0.2">
      <c r="A36" s="1101"/>
      <c r="B36" s="1102"/>
      <c r="C36" s="1102"/>
      <c r="D36" s="1102"/>
      <c r="E36" s="1102"/>
      <c r="F36" s="1102"/>
      <c r="G36" s="1102"/>
      <c r="H36" s="1102"/>
      <c r="I36" s="1102"/>
      <c r="J36" s="1102"/>
      <c r="K36" s="1102"/>
      <c r="L36" s="1102"/>
      <c r="M36" s="1102"/>
      <c r="N36" s="1102"/>
      <c r="O36" s="1102"/>
      <c r="P36" s="1102"/>
      <c r="Q36" s="1102"/>
      <c r="R36" s="1102"/>
      <c r="S36" s="1103"/>
    </row>
    <row r="37" spans="1:28" ht="15" customHeight="1" x14ac:dyDescent="0.2">
      <c r="A37" s="1101"/>
      <c r="B37" s="1102"/>
      <c r="C37" s="1102"/>
      <c r="D37" s="1102"/>
      <c r="E37" s="1102"/>
      <c r="F37" s="1102"/>
      <c r="G37" s="1102"/>
      <c r="H37" s="1102"/>
      <c r="I37" s="1102"/>
      <c r="J37" s="1102"/>
      <c r="K37" s="1102"/>
      <c r="L37" s="1102"/>
      <c r="M37" s="1102"/>
      <c r="N37" s="1102"/>
      <c r="O37" s="1102"/>
      <c r="P37" s="1102"/>
      <c r="Q37" s="1102"/>
      <c r="R37" s="1102"/>
      <c r="S37" s="1103"/>
    </row>
    <row r="38" spans="1:28" ht="15" customHeight="1" x14ac:dyDescent="0.2">
      <c r="A38" s="1101"/>
      <c r="B38" s="1102"/>
      <c r="C38" s="1102"/>
      <c r="D38" s="1102"/>
      <c r="E38" s="1102"/>
      <c r="F38" s="1102"/>
      <c r="G38" s="1102"/>
      <c r="H38" s="1102"/>
      <c r="I38" s="1102"/>
      <c r="J38" s="1102"/>
      <c r="K38" s="1102"/>
      <c r="L38" s="1102"/>
      <c r="M38" s="1102"/>
      <c r="N38" s="1102"/>
      <c r="O38" s="1102"/>
      <c r="P38" s="1102"/>
      <c r="Q38" s="1102"/>
      <c r="R38" s="1102"/>
      <c r="S38" s="1103"/>
    </row>
    <row r="39" spans="1:28" ht="15" customHeight="1" x14ac:dyDescent="0.2">
      <c r="A39" s="1101"/>
      <c r="B39" s="1102"/>
      <c r="C39" s="1102"/>
      <c r="D39" s="1102"/>
      <c r="E39" s="1102"/>
      <c r="F39" s="1102"/>
      <c r="G39" s="1102"/>
      <c r="H39" s="1102"/>
      <c r="I39" s="1102"/>
      <c r="J39" s="1102"/>
      <c r="K39" s="1102"/>
      <c r="L39" s="1102"/>
      <c r="M39" s="1102"/>
      <c r="N39" s="1102"/>
      <c r="O39" s="1102"/>
      <c r="P39" s="1102"/>
      <c r="Q39" s="1102"/>
      <c r="R39" s="1102"/>
      <c r="S39" s="1103"/>
      <c r="V39" s="237"/>
      <c r="W39" s="238"/>
      <c r="X39" s="238"/>
      <c r="Y39" s="229"/>
      <c r="Z39" s="229"/>
    </row>
    <row r="40" spans="1:28" ht="15" customHeight="1" x14ac:dyDescent="0.2">
      <c r="A40" s="1101"/>
      <c r="B40" s="1102"/>
      <c r="C40" s="1102"/>
      <c r="D40" s="1102"/>
      <c r="E40" s="1102"/>
      <c r="F40" s="1102"/>
      <c r="G40" s="1102"/>
      <c r="H40" s="1102"/>
      <c r="I40" s="1102"/>
      <c r="J40" s="1102"/>
      <c r="K40" s="1102"/>
      <c r="L40" s="1102"/>
      <c r="M40" s="1102"/>
      <c r="N40" s="1102"/>
      <c r="O40" s="1102"/>
      <c r="P40" s="1102"/>
      <c r="Q40" s="1102"/>
      <c r="R40" s="1102"/>
      <c r="S40" s="1103"/>
    </row>
    <row r="41" spans="1:28" ht="15" customHeight="1" x14ac:dyDescent="0.2">
      <c r="A41" s="1104"/>
      <c r="B41" s="1105"/>
      <c r="C41" s="1105"/>
      <c r="D41" s="1105"/>
      <c r="E41" s="1105"/>
      <c r="F41" s="1105"/>
      <c r="G41" s="1105"/>
      <c r="H41" s="1105"/>
      <c r="I41" s="1105"/>
      <c r="J41" s="1105"/>
      <c r="K41" s="1105"/>
      <c r="L41" s="1105"/>
      <c r="M41" s="1105"/>
      <c r="N41" s="1105"/>
      <c r="O41" s="1105"/>
      <c r="P41" s="1105"/>
      <c r="Q41" s="1105"/>
      <c r="R41" s="1105"/>
      <c r="S41" s="1106"/>
    </row>
    <row r="42" spans="1:28" ht="15" customHeight="1" x14ac:dyDescent="0.2">
      <c r="A42" s="1107" t="s">
        <v>438</v>
      </c>
      <c r="B42" s="1108"/>
      <c r="C42" s="1108"/>
      <c r="D42" s="1108"/>
      <c r="E42" s="1108"/>
      <c r="F42" s="1108"/>
      <c r="G42" s="1108"/>
      <c r="H42" s="1108"/>
      <c r="I42" s="1108"/>
      <c r="J42" s="1108"/>
      <c r="K42" s="1108"/>
      <c r="L42" s="1108"/>
      <c r="M42" s="1108"/>
      <c r="N42" s="1108"/>
      <c r="O42" s="1108"/>
      <c r="P42" s="1108"/>
      <c r="Q42" s="1108"/>
      <c r="R42" s="1108"/>
      <c r="S42" s="1109"/>
      <c r="T42" s="211"/>
    </row>
    <row r="43" spans="1:28" ht="15" customHeight="1" x14ac:dyDescent="0.2">
      <c r="A43" s="1110"/>
      <c r="B43" s="1111"/>
      <c r="C43" s="1111"/>
      <c r="D43" s="1111"/>
      <c r="E43" s="1111"/>
      <c r="F43" s="1111"/>
      <c r="G43" s="1111"/>
      <c r="H43" s="1111"/>
      <c r="I43" s="1111"/>
      <c r="J43" s="1111"/>
      <c r="K43" s="1111"/>
      <c r="L43" s="1111"/>
      <c r="M43" s="1111"/>
      <c r="N43" s="1111"/>
      <c r="O43" s="1111"/>
      <c r="P43" s="1111"/>
      <c r="Q43" s="1111"/>
      <c r="R43" s="1111"/>
      <c r="S43" s="1112"/>
      <c r="T43" s="211"/>
    </row>
    <row r="44" spans="1:28" ht="15" customHeight="1" x14ac:dyDescent="0.2">
      <c r="A44" s="1113" t="s">
        <v>191</v>
      </c>
      <c r="B44" s="1114"/>
      <c r="C44" s="1117"/>
      <c r="D44" s="1117"/>
      <c r="E44" s="1117"/>
      <c r="F44" s="1117"/>
      <c r="G44" s="1117"/>
      <c r="H44" s="1114" t="s">
        <v>212</v>
      </c>
      <c r="I44" s="1114"/>
      <c r="J44" s="1114"/>
      <c r="K44" s="1117"/>
      <c r="L44" s="1117"/>
      <c r="M44" s="1117"/>
      <c r="N44" s="1117"/>
      <c r="O44" s="1117"/>
      <c r="P44" s="1117"/>
      <c r="Q44" s="1117"/>
      <c r="R44" s="1117"/>
      <c r="S44" s="1119"/>
      <c r="T44" s="211"/>
      <c r="AA44" s="210"/>
    </row>
    <row r="45" spans="1:28" ht="15" customHeight="1" x14ac:dyDescent="0.2">
      <c r="A45" s="1115"/>
      <c r="B45" s="1116"/>
      <c r="C45" s="1118"/>
      <c r="D45" s="1118"/>
      <c r="E45" s="1118"/>
      <c r="F45" s="1118"/>
      <c r="G45" s="1118"/>
      <c r="H45" s="1116"/>
      <c r="I45" s="1116"/>
      <c r="J45" s="1116"/>
      <c r="K45" s="1118"/>
      <c r="L45" s="1118"/>
      <c r="M45" s="1118"/>
      <c r="N45" s="1118"/>
      <c r="O45" s="1118"/>
      <c r="P45" s="1118"/>
      <c r="Q45" s="1118"/>
      <c r="R45" s="1118"/>
      <c r="S45" s="1120"/>
      <c r="T45" s="211"/>
      <c r="AA45" s="210"/>
    </row>
    <row r="46" spans="1:28" ht="18" customHeight="1" x14ac:dyDescent="0.2">
      <c r="A46" s="1115" t="s">
        <v>192</v>
      </c>
      <c r="B46" s="1116"/>
      <c r="C46" s="1123"/>
      <c r="D46" s="1123"/>
      <c r="E46" s="1123"/>
      <c r="F46" s="1123"/>
      <c r="G46" s="1123"/>
      <c r="H46" s="1123"/>
      <c r="I46" s="1123"/>
      <c r="J46" s="1123"/>
      <c r="K46" s="1123"/>
      <c r="L46" s="1123"/>
      <c r="M46" s="1123"/>
      <c r="N46" s="1123"/>
      <c r="O46" s="1123"/>
      <c r="P46" s="1123"/>
      <c r="Q46" s="1123"/>
      <c r="R46" s="1123"/>
      <c r="S46" s="1124"/>
      <c r="T46" s="211"/>
      <c r="U46" s="242"/>
      <c r="AB46" s="242"/>
    </row>
    <row r="47" spans="1:28" ht="18" customHeight="1" x14ac:dyDescent="0.2">
      <c r="A47" s="1115"/>
      <c r="B47" s="1116"/>
      <c r="C47" s="1123"/>
      <c r="D47" s="1123"/>
      <c r="E47" s="1123"/>
      <c r="F47" s="1123"/>
      <c r="G47" s="1123"/>
      <c r="H47" s="1123"/>
      <c r="I47" s="1123"/>
      <c r="J47" s="1123"/>
      <c r="K47" s="1123"/>
      <c r="L47" s="1123"/>
      <c r="M47" s="1123"/>
      <c r="N47" s="1123"/>
      <c r="O47" s="1123"/>
      <c r="P47" s="1123"/>
      <c r="Q47" s="1123"/>
      <c r="R47" s="1123"/>
      <c r="S47" s="1124"/>
      <c r="T47" s="211"/>
      <c r="U47" s="242"/>
      <c r="AB47" s="242"/>
    </row>
    <row r="48" spans="1:28" ht="18" customHeight="1" x14ac:dyDescent="0.2">
      <c r="A48" s="1115"/>
      <c r="B48" s="1116"/>
      <c r="C48" s="1123"/>
      <c r="D48" s="1123"/>
      <c r="E48" s="1123"/>
      <c r="F48" s="1123"/>
      <c r="G48" s="1123"/>
      <c r="H48" s="1123"/>
      <c r="I48" s="1123"/>
      <c r="J48" s="1123"/>
      <c r="K48" s="1123"/>
      <c r="L48" s="1123"/>
      <c r="M48" s="1123"/>
      <c r="N48" s="1123"/>
      <c r="O48" s="1123"/>
      <c r="P48" s="1123"/>
      <c r="Q48" s="1123"/>
      <c r="R48" s="1123"/>
      <c r="S48" s="1124"/>
      <c r="T48" s="211"/>
      <c r="U48" s="242"/>
      <c r="AB48" s="242"/>
    </row>
    <row r="49" spans="1:28" ht="18" customHeight="1" x14ac:dyDescent="0.2">
      <c r="A49" s="1115"/>
      <c r="B49" s="1116"/>
      <c r="C49" s="1123"/>
      <c r="D49" s="1123"/>
      <c r="E49" s="1123"/>
      <c r="F49" s="1123"/>
      <c r="G49" s="1123"/>
      <c r="H49" s="1123"/>
      <c r="I49" s="1123"/>
      <c r="J49" s="1123"/>
      <c r="K49" s="1123"/>
      <c r="L49" s="1123"/>
      <c r="M49" s="1123"/>
      <c r="N49" s="1123"/>
      <c r="O49" s="1123"/>
      <c r="P49" s="1123"/>
      <c r="Q49" s="1123"/>
      <c r="R49" s="1123"/>
      <c r="S49" s="1124"/>
      <c r="T49" s="211"/>
      <c r="U49" s="242"/>
      <c r="AB49" s="242"/>
    </row>
    <row r="50" spans="1:28" ht="18" customHeight="1" x14ac:dyDescent="0.2">
      <c r="A50" s="1115"/>
      <c r="B50" s="1116"/>
      <c r="C50" s="1123"/>
      <c r="D50" s="1123"/>
      <c r="E50" s="1123"/>
      <c r="F50" s="1123"/>
      <c r="G50" s="1123"/>
      <c r="H50" s="1123"/>
      <c r="I50" s="1123"/>
      <c r="J50" s="1123"/>
      <c r="K50" s="1123"/>
      <c r="L50" s="1123"/>
      <c r="M50" s="1123"/>
      <c r="N50" s="1123"/>
      <c r="O50" s="1123"/>
      <c r="P50" s="1123"/>
      <c r="Q50" s="1123"/>
      <c r="R50" s="1123"/>
      <c r="S50" s="1124"/>
      <c r="T50" s="211"/>
      <c r="U50" s="242"/>
      <c r="AB50" s="242"/>
    </row>
    <row r="51" spans="1:28" ht="18" customHeight="1" x14ac:dyDescent="0.2">
      <c r="A51" s="1115"/>
      <c r="B51" s="1116"/>
      <c r="C51" s="1123"/>
      <c r="D51" s="1123"/>
      <c r="E51" s="1123"/>
      <c r="F51" s="1123"/>
      <c r="G51" s="1123"/>
      <c r="H51" s="1123"/>
      <c r="I51" s="1123"/>
      <c r="J51" s="1123"/>
      <c r="K51" s="1123"/>
      <c r="L51" s="1123"/>
      <c r="M51" s="1123"/>
      <c r="N51" s="1123"/>
      <c r="O51" s="1123"/>
      <c r="P51" s="1123"/>
      <c r="Q51" s="1123"/>
      <c r="R51" s="1123"/>
      <c r="S51" s="1124"/>
      <c r="T51" s="211"/>
      <c r="U51" s="242"/>
      <c r="AB51" s="242"/>
    </row>
    <row r="52" spans="1:28" ht="18" customHeight="1" x14ac:dyDescent="0.2">
      <c r="A52" s="1115"/>
      <c r="B52" s="1116"/>
      <c r="C52" s="1123"/>
      <c r="D52" s="1123"/>
      <c r="E52" s="1123"/>
      <c r="F52" s="1123"/>
      <c r="G52" s="1123"/>
      <c r="H52" s="1123"/>
      <c r="I52" s="1123"/>
      <c r="J52" s="1123"/>
      <c r="K52" s="1123"/>
      <c r="L52" s="1123"/>
      <c r="M52" s="1123"/>
      <c r="N52" s="1123"/>
      <c r="O52" s="1123"/>
      <c r="P52" s="1123"/>
      <c r="Q52" s="1123"/>
      <c r="R52" s="1123"/>
      <c r="S52" s="1124"/>
      <c r="T52" s="211"/>
      <c r="U52" s="242"/>
      <c r="AB52" s="242"/>
    </row>
    <row r="53" spans="1:28" ht="18" customHeight="1" x14ac:dyDescent="0.2">
      <c r="A53" s="1121"/>
      <c r="B53" s="1122"/>
      <c r="C53" s="1125"/>
      <c r="D53" s="1125"/>
      <c r="E53" s="1125"/>
      <c r="F53" s="1125"/>
      <c r="G53" s="1125"/>
      <c r="H53" s="1125"/>
      <c r="I53" s="1125"/>
      <c r="J53" s="1125"/>
      <c r="K53" s="1125"/>
      <c r="L53" s="1125"/>
      <c r="M53" s="1125"/>
      <c r="N53" s="1125"/>
      <c r="O53" s="1125"/>
      <c r="P53" s="1125"/>
      <c r="Q53" s="1125"/>
      <c r="R53" s="1125"/>
      <c r="S53" s="1126"/>
      <c r="T53" s="211"/>
      <c r="U53" s="211"/>
      <c r="AA53" s="210"/>
    </row>
    <row r="54" spans="1:28" ht="15" customHeight="1" x14ac:dyDescent="0.2">
      <c r="A54" s="1107" t="s">
        <v>463</v>
      </c>
      <c r="B54" s="1108"/>
      <c r="C54" s="1108"/>
      <c r="D54" s="1108"/>
      <c r="E54" s="1108"/>
      <c r="F54" s="1108"/>
      <c r="G54" s="1108"/>
      <c r="H54" s="1108"/>
      <c r="I54" s="1108"/>
      <c r="J54" s="1108"/>
      <c r="K54" s="1108"/>
      <c r="L54" s="1108"/>
      <c r="M54" s="1108"/>
      <c r="N54" s="1108"/>
      <c r="O54" s="1108"/>
      <c r="P54" s="1108"/>
      <c r="Q54" s="1108"/>
      <c r="R54" s="1108"/>
      <c r="S54" s="1109"/>
    </row>
    <row r="55" spans="1:28" ht="15" customHeight="1" x14ac:dyDescent="0.2">
      <c r="A55" s="1110"/>
      <c r="B55" s="1111"/>
      <c r="C55" s="1111"/>
      <c r="D55" s="1111"/>
      <c r="E55" s="1111"/>
      <c r="F55" s="1111"/>
      <c r="G55" s="1111"/>
      <c r="H55" s="1111"/>
      <c r="I55" s="1111"/>
      <c r="J55" s="1111"/>
      <c r="K55" s="1111"/>
      <c r="L55" s="1111"/>
      <c r="M55" s="1111"/>
      <c r="N55" s="1111"/>
      <c r="O55" s="1111"/>
      <c r="P55" s="1111"/>
      <c r="Q55" s="1111"/>
      <c r="R55" s="1111"/>
      <c r="S55" s="1112"/>
    </row>
    <row r="56" spans="1:28" ht="15" customHeight="1" x14ac:dyDescent="0.2">
      <c r="A56" s="1137" t="s">
        <v>256</v>
      </c>
      <c r="B56" s="1132"/>
      <c r="C56" s="1132"/>
      <c r="D56" s="1133"/>
      <c r="E56" s="1139">
        <f>('1-1申請者概要'!F23)*1000</f>
        <v>0</v>
      </c>
      <c r="F56" s="1139"/>
      <c r="G56" s="1139"/>
      <c r="H56" s="1139"/>
      <c r="I56" s="1127" t="s">
        <v>194</v>
      </c>
      <c r="J56" s="1131" t="s">
        <v>193</v>
      </c>
      <c r="K56" s="1132"/>
      <c r="L56" s="1132"/>
      <c r="M56" s="1132"/>
      <c r="N56" s="1133"/>
      <c r="O56" s="1139">
        <f>'3資金計画'!D29</f>
        <v>0</v>
      </c>
      <c r="P56" s="1139"/>
      <c r="Q56" s="1139"/>
      <c r="R56" s="1139"/>
      <c r="S56" s="1129" t="s">
        <v>194</v>
      </c>
    </row>
    <row r="57" spans="1:28" ht="15" customHeight="1" x14ac:dyDescent="0.2">
      <c r="A57" s="1138"/>
      <c r="B57" s="1135"/>
      <c r="C57" s="1135"/>
      <c r="D57" s="1136"/>
      <c r="E57" s="1140"/>
      <c r="F57" s="1140"/>
      <c r="G57" s="1140"/>
      <c r="H57" s="1140"/>
      <c r="I57" s="1128"/>
      <c r="J57" s="1134"/>
      <c r="K57" s="1135"/>
      <c r="L57" s="1135"/>
      <c r="M57" s="1135"/>
      <c r="N57" s="1136"/>
      <c r="O57" s="1140"/>
      <c r="P57" s="1140"/>
      <c r="Q57" s="1140"/>
      <c r="R57" s="1140"/>
      <c r="S57" s="1130"/>
    </row>
  </sheetData>
  <sheetProtection sheet="1" selectLockedCells="1"/>
  <mergeCells count="16">
    <mergeCell ref="A46:B53"/>
    <mergeCell ref="C46:S53"/>
    <mergeCell ref="A54:S55"/>
    <mergeCell ref="I56:I57"/>
    <mergeCell ref="S56:S57"/>
    <mergeCell ref="J56:N57"/>
    <mergeCell ref="A56:D57"/>
    <mergeCell ref="O56:R57"/>
    <mergeCell ref="E56:H57"/>
    <mergeCell ref="A4:S41"/>
    <mergeCell ref="A2:S3"/>
    <mergeCell ref="A44:B45"/>
    <mergeCell ref="C44:G45"/>
    <mergeCell ref="H44:J45"/>
    <mergeCell ref="K44:S45"/>
    <mergeCell ref="A42:S43"/>
  </mergeCells>
  <phoneticPr fontId="1"/>
  <dataValidations count="3">
    <dataValidation allowBlank="1" showInputMessage="1" showErrorMessage="1" prompt="自動転記されますので直接入力不要です。" sqref="O56:R57"/>
    <dataValidation allowBlank="1" showInputMessage="1" showErrorMessage="1" prompt="上記の社内体制図には、助成事業の主担当者を必ず入力してください。" sqref="C44:G45"/>
    <dataValidation allowBlank="1" showInputMessage="1" showErrorMessage="1" prompt="自動転記されますので直接入力不要です。" sqref="E56:H57"/>
  </dataValidations>
  <pageMargins left="0.59055118110236227" right="0.19685039370078741" top="0.39370078740157483" bottom="0.39370078740157483" header="0.19685039370078741" footer="0.19685039370078741"/>
  <pageSetup paperSize="9" scale="95"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57"/>
  <sheetViews>
    <sheetView showGridLines="0" view="pageBreakPreview" zoomScale="85" zoomScaleNormal="100" zoomScaleSheetLayoutView="85" workbookViewId="0">
      <selection activeCell="B7" sqref="B7:B9"/>
    </sheetView>
  </sheetViews>
  <sheetFormatPr defaultColWidth="2.36328125" defaultRowHeight="12" x14ac:dyDescent="0.2"/>
  <cols>
    <col min="1" max="1" width="4.6328125" style="243" customWidth="1"/>
    <col min="2" max="2" width="24.26953125" style="243" customWidth="1"/>
    <col min="3" max="3" width="8.90625" style="243" customWidth="1"/>
    <col min="4" max="24" width="3.6328125" style="243" customWidth="1"/>
    <col min="25" max="16384" width="2.36328125" style="243"/>
  </cols>
  <sheetData>
    <row r="1" spans="1:24" ht="20.25" customHeight="1" x14ac:dyDescent="0.2">
      <c r="A1" s="1147" t="s">
        <v>566</v>
      </c>
      <c r="B1" s="1148"/>
      <c r="C1" s="1148"/>
      <c r="D1" s="1148"/>
      <c r="E1" s="1148"/>
      <c r="F1" s="1148"/>
      <c r="G1" s="1148"/>
      <c r="H1" s="1148"/>
      <c r="I1" s="1148"/>
      <c r="J1" s="1148"/>
      <c r="K1" s="1148"/>
      <c r="L1" s="1148"/>
      <c r="M1" s="1148"/>
      <c r="N1" s="1148"/>
      <c r="O1" s="1148"/>
      <c r="P1" s="1148"/>
      <c r="Q1" s="1148"/>
      <c r="R1" s="1148"/>
      <c r="S1" s="1148"/>
      <c r="T1" s="1148"/>
      <c r="U1" s="1148"/>
      <c r="V1" s="1148"/>
      <c r="W1" s="1148"/>
      <c r="X1" s="1149"/>
    </row>
    <row r="2" spans="1:24" ht="33.75" customHeight="1" x14ac:dyDescent="0.2">
      <c r="A2" s="1150" t="s">
        <v>486</v>
      </c>
      <c r="B2" s="1151"/>
      <c r="C2" s="428" t="s">
        <v>412</v>
      </c>
      <c r="D2" s="1166"/>
      <c r="E2" s="1167"/>
      <c r="F2" s="1168" t="s">
        <v>413</v>
      </c>
      <c r="G2" s="1169"/>
      <c r="H2" s="1166"/>
      <c r="I2" s="1167"/>
      <c r="J2" s="1168" t="s">
        <v>414</v>
      </c>
      <c r="K2" s="1169"/>
      <c r="L2" s="1166"/>
      <c r="M2" s="1167"/>
      <c r="N2" s="1168" t="s">
        <v>415</v>
      </c>
      <c r="O2" s="1169"/>
      <c r="P2" s="1157" t="s">
        <v>637</v>
      </c>
      <c r="Q2" s="1158"/>
      <c r="R2" s="1158"/>
      <c r="S2" s="1158"/>
      <c r="T2" s="1158"/>
      <c r="U2" s="1158"/>
      <c r="V2" s="1158"/>
      <c r="W2" s="1158"/>
      <c r="X2" s="1159"/>
    </row>
    <row r="3" spans="1:24" ht="33.75" customHeight="1" x14ac:dyDescent="0.2">
      <c r="A3" s="1155" t="s">
        <v>347</v>
      </c>
      <c r="B3" s="1156"/>
      <c r="C3" s="430" t="s">
        <v>239</v>
      </c>
      <c r="D3" s="1170"/>
      <c r="E3" s="1171"/>
      <c r="F3" s="1172" t="s">
        <v>413</v>
      </c>
      <c r="G3" s="1173"/>
      <c r="H3" s="1170"/>
      <c r="I3" s="1171"/>
      <c r="J3" s="1172" t="s">
        <v>416</v>
      </c>
      <c r="K3" s="1173"/>
      <c r="L3" s="431"/>
      <c r="M3" s="431"/>
      <c r="N3" s="431"/>
      <c r="O3" s="431"/>
      <c r="P3" s="1211" t="s">
        <v>636</v>
      </c>
      <c r="Q3" s="1212"/>
      <c r="R3" s="1212"/>
      <c r="S3" s="1212"/>
      <c r="T3" s="1212"/>
      <c r="U3" s="1212"/>
      <c r="V3" s="1212"/>
      <c r="W3" s="1212"/>
      <c r="X3" s="1213"/>
    </row>
    <row r="4" spans="1:24" ht="90" customHeight="1" x14ac:dyDescent="0.2">
      <c r="A4" s="429" t="s">
        <v>275</v>
      </c>
      <c r="B4" s="1152" t="s">
        <v>567</v>
      </c>
      <c r="C4" s="1153"/>
      <c r="D4" s="1153"/>
      <c r="E4" s="1153"/>
      <c r="F4" s="1153"/>
      <c r="G4" s="1153"/>
      <c r="H4" s="1153"/>
      <c r="I4" s="1153"/>
      <c r="J4" s="1153"/>
      <c r="K4" s="1153"/>
      <c r="L4" s="1153"/>
      <c r="M4" s="1153"/>
      <c r="N4" s="1153"/>
      <c r="O4" s="1153"/>
      <c r="P4" s="1153"/>
      <c r="Q4" s="1153"/>
      <c r="R4" s="1153"/>
      <c r="S4" s="1153"/>
      <c r="T4" s="1153"/>
      <c r="U4" s="1153"/>
      <c r="V4" s="1153"/>
      <c r="W4" s="1153"/>
      <c r="X4" s="1154"/>
    </row>
    <row r="5" spans="1:24" ht="20.25" customHeight="1" x14ac:dyDescent="0.2">
      <c r="A5" s="1141" t="s">
        <v>276</v>
      </c>
      <c r="B5" s="1143" t="s">
        <v>352</v>
      </c>
      <c r="C5" s="1145" t="s">
        <v>163</v>
      </c>
      <c r="D5" s="1160" t="s">
        <v>417</v>
      </c>
      <c r="E5" s="1161"/>
      <c r="F5" s="1162" t="s">
        <v>541</v>
      </c>
      <c r="G5" s="1163"/>
      <c r="H5" s="1163"/>
      <c r="I5" s="1163"/>
      <c r="J5" s="1163"/>
      <c r="K5" s="1163"/>
      <c r="L5" s="1163"/>
      <c r="M5" s="1163"/>
      <c r="N5" s="1163"/>
      <c r="O5" s="1163"/>
      <c r="P5" s="1163"/>
      <c r="Q5" s="1164"/>
      <c r="R5" s="1162" t="s">
        <v>635</v>
      </c>
      <c r="S5" s="1163"/>
      <c r="T5" s="1163"/>
      <c r="U5" s="1163"/>
      <c r="V5" s="1163"/>
      <c r="W5" s="1163"/>
      <c r="X5" s="1165"/>
    </row>
    <row r="6" spans="1:24" ht="21" customHeight="1" x14ac:dyDescent="0.2">
      <c r="A6" s="1142"/>
      <c r="B6" s="1144"/>
      <c r="C6" s="1146"/>
      <c r="D6" s="450">
        <v>11</v>
      </c>
      <c r="E6" s="451">
        <v>12</v>
      </c>
      <c r="F6" s="452">
        <v>1</v>
      </c>
      <c r="G6" s="453">
        <v>2</v>
      </c>
      <c r="H6" s="453">
        <v>3</v>
      </c>
      <c r="I6" s="453">
        <v>4</v>
      </c>
      <c r="J6" s="453">
        <v>5</v>
      </c>
      <c r="K6" s="453">
        <v>6</v>
      </c>
      <c r="L6" s="453">
        <v>7</v>
      </c>
      <c r="M6" s="453">
        <v>8</v>
      </c>
      <c r="N6" s="453">
        <v>9</v>
      </c>
      <c r="O6" s="453">
        <v>10</v>
      </c>
      <c r="P6" s="453">
        <v>11</v>
      </c>
      <c r="Q6" s="451">
        <v>12</v>
      </c>
      <c r="R6" s="452">
        <v>1</v>
      </c>
      <c r="S6" s="453">
        <v>2</v>
      </c>
      <c r="T6" s="453">
        <v>3</v>
      </c>
      <c r="U6" s="453">
        <v>4</v>
      </c>
      <c r="V6" s="453">
        <v>5</v>
      </c>
      <c r="W6" s="453">
        <v>6</v>
      </c>
      <c r="X6" s="454">
        <v>7</v>
      </c>
    </row>
    <row r="7" spans="1:24" ht="12" customHeight="1" x14ac:dyDescent="0.2">
      <c r="A7" s="1176">
        <v>1</v>
      </c>
      <c r="B7" s="1178"/>
      <c r="C7" s="1180"/>
      <c r="D7" s="1181"/>
      <c r="E7" s="1183"/>
      <c r="F7" s="1181"/>
      <c r="G7" s="1174"/>
      <c r="H7" s="1174"/>
      <c r="I7" s="1174"/>
      <c r="J7" s="1174"/>
      <c r="K7" s="1174"/>
      <c r="L7" s="1174"/>
      <c r="M7" s="1174"/>
      <c r="N7" s="1174"/>
      <c r="O7" s="1174"/>
      <c r="P7" s="1174"/>
      <c r="Q7" s="1183"/>
      <c r="R7" s="1181"/>
      <c r="S7" s="1174"/>
      <c r="T7" s="1174"/>
      <c r="U7" s="1174"/>
      <c r="V7" s="1174"/>
      <c r="W7" s="1174"/>
      <c r="X7" s="1185"/>
    </row>
    <row r="8" spans="1:24" ht="12" customHeight="1" x14ac:dyDescent="0.2">
      <c r="A8" s="1177"/>
      <c r="B8" s="1178"/>
      <c r="C8" s="1178"/>
      <c r="D8" s="1182"/>
      <c r="E8" s="1184"/>
      <c r="F8" s="1182"/>
      <c r="G8" s="1175"/>
      <c r="H8" s="1175"/>
      <c r="I8" s="1175"/>
      <c r="J8" s="1175"/>
      <c r="K8" s="1175"/>
      <c r="L8" s="1175"/>
      <c r="M8" s="1175"/>
      <c r="N8" s="1175"/>
      <c r="O8" s="1175"/>
      <c r="P8" s="1175"/>
      <c r="Q8" s="1184"/>
      <c r="R8" s="1182"/>
      <c r="S8" s="1175"/>
      <c r="T8" s="1175"/>
      <c r="U8" s="1175"/>
      <c r="V8" s="1175"/>
      <c r="W8" s="1175"/>
      <c r="X8" s="1186"/>
    </row>
    <row r="9" spans="1:24" ht="12" customHeight="1" x14ac:dyDescent="0.2">
      <c r="A9" s="1177"/>
      <c r="B9" s="1179"/>
      <c r="C9" s="1179"/>
      <c r="D9" s="1182"/>
      <c r="E9" s="1184"/>
      <c r="F9" s="1182"/>
      <c r="G9" s="1175"/>
      <c r="H9" s="1175"/>
      <c r="I9" s="1175"/>
      <c r="J9" s="1175"/>
      <c r="K9" s="1175"/>
      <c r="L9" s="1175"/>
      <c r="M9" s="1175"/>
      <c r="N9" s="1175"/>
      <c r="O9" s="1175"/>
      <c r="P9" s="1175"/>
      <c r="Q9" s="1184"/>
      <c r="R9" s="1182"/>
      <c r="S9" s="1175"/>
      <c r="T9" s="1175"/>
      <c r="U9" s="1175"/>
      <c r="V9" s="1175"/>
      <c r="W9" s="1175"/>
      <c r="X9" s="1186"/>
    </row>
    <row r="10" spans="1:24" ht="12" customHeight="1" x14ac:dyDescent="0.2">
      <c r="A10" s="1188">
        <v>2</v>
      </c>
      <c r="B10" s="1189"/>
      <c r="C10" s="1189"/>
      <c r="D10" s="1190"/>
      <c r="E10" s="1191"/>
      <c r="F10" s="1190"/>
      <c r="G10" s="1187"/>
      <c r="H10" s="1187"/>
      <c r="I10" s="1175"/>
      <c r="J10" s="1175"/>
      <c r="K10" s="1175"/>
      <c r="L10" s="1175"/>
      <c r="M10" s="1187"/>
      <c r="N10" s="1187"/>
      <c r="O10" s="1187"/>
      <c r="P10" s="1187"/>
      <c r="Q10" s="1191"/>
      <c r="R10" s="1190"/>
      <c r="S10" s="1187"/>
      <c r="T10" s="1187"/>
      <c r="U10" s="1187"/>
      <c r="V10" s="1187"/>
      <c r="W10" s="1187"/>
      <c r="X10" s="1192"/>
    </row>
    <row r="11" spans="1:24" ht="12" customHeight="1" x14ac:dyDescent="0.2">
      <c r="A11" s="1188"/>
      <c r="B11" s="1178"/>
      <c r="C11" s="1178"/>
      <c r="D11" s="1190"/>
      <c r="E11" s="1191"/>
      <c r="F11" s="1190"/>
      <c r="G11" s="1187"/>
      <c r="H11" s="1187"/>
      <c r="I11" s="1175"/>
      <c r="J11" s="1175"/>
      <c r="K11" s="1175"/>
      <c r="L11" s="1175"/>
      <c r="M11" s="1187"/>
      <c r="N11" s="1187"/>
      <c r="O11" s="1187"/>
      <c r="P11" s="1187"/>
      <c r="Q11" s="1191"/>
      <c r="R11" s="1190"/>
      <c r="S11" s="1187"/>
      <c r="T11" s="1187"/>
      <c r="U11" s="1187"/>
      <c r="V11" s="1187"/>
      <c r="W11" s="1187"/>
      <c r="X11" s="1192"/>
    </row>
    <row r="12" spans="1:24" ht="12" customHeight="1" x14ac:dyDescent="0.2">
      <c r="A12" s="1188"/>
      <c r="B12" s="1179"/>
      <c r="C12" s="1179"/>
      <c r="D12" s="1190"/>
      <c r="E12" s="1191"/>
      <c r="F12" s="1190"/>
      <c r="G12" s="1187"/>
      <c r="H12" s="1187"/>
      <c r="I12" s="1175"/>
      <c r="J12" s="1175"/>
      <c r="K12" s="1175"/>
      <c r="L12" s="1175"/>
      <c r="M12" s="1187"/>
      <c r="N12" s="1187"/>
      <c r="O12" s="1187"/>
      <c r="P12" s="1187"/>
      <c r="Q12" s="1191"/>
      <c r="R12" s="1190"/>
      <c r="S12" s="1187"/>
      <c r="T12" s="1187"/>
      <c r="U12" s="1187"/>
      <c r="V12" s="1187"/>
      <c r="W12" s="1187"/>
      <c r="X12" s="1192"/>
    </row>
    <row r="13" spans="1:24" ht="12" customHeight="1" x14ac:dyDescent="0.2">
      <c r="A13" s="1193">
        <v>3</v>
      </c>
      <c r="B13" s="1194"/>
      <c r="C13" s="1189"/>
      <c r="D13" s="1190"/>
      <c r="E13" s="1191"/>
      <c r="F13" s="1190"/>
      <c r="G13" s="1187"/>
      <c r="H13" s="1187"/>
      <c r="I13" s="1187"/>
      <c r="J13" s="1187"/>
      <c r="K13" s="1187"/>
      <c r="L13" s="1187"/>
      <c r="M13" s="1187"/>
      <c r="N13" s="1187"/>
      <c r="O13" s="1187"/>
      <c r="P13" s="1187"/>
      <c r="Q13" s="1191"/>
      <c r="R13" s="1190"/>
      <c r="S13" s="1187"/>
      <c r="T13" s="1187"/>
      <c r="U13" s="1187"/>
      <c r="V13" s="1187"/>
      <c r="W13" s="1187"/>
      <c r="X13" s="1192"/>
    </row>
    <row r="14" spans="1:24" ht="12" customHeight="1" x14ac:dyDescent="0.2">
      <c r="A14" s="1193"/>
      <c r="B14" s="1195"/>
      <c r="C14" s="1178"/>
      <c r="D14" s="1190"/>
      <c r="E14" s="1191"/>
      <c r="F14" s="1190"/>
      <c r="G14" s="1187"/>
      <c r="H14" s="1187"/>
      <c r="I14" s="1187"/>
      <c r="J14" s="1187"/>
      <c r="K14" s="1187"/>
      <c r="L14" s="1187"/>
      <c r="M14" s="1187"/>
      <c r="N14" s="1187"/>
      <c r="O14" s="1187"/>
      <c r="P14" s="1187"/>
      <c r="Q14" s="1191"/>
      <c r="R14" s="1190"/>
      <c r="S14" s="1187"/>
      <c r="T14" s="1187"/>
      <c r="U14" s="1187"/>
      <c r="V14" s="1187"/>
      <c r="W14" s="1187"/>
      <c r="X14" s="1192"/>
    </row>
    <row r="15" spans="1:24" ht="12" customHeight="1" x14ac:dyDescent="0.2">
      <c r="A15" s="1193"/>
      <c r="B15" s="1196"/>
      <c r="C15" s="1179"/>
      <c r="D15" s="1190"/>
      <c r="E15" s="1191"/>
      <c r="F15" s="1190"/>
      <c r="G15" s="1187"/>
      <c r="H15" s="1187"/>
      <c r="I15" s="1187"/>
      <c r="J15" s="1187"/>
      <c r="K15" s="1187"/>
      <c r="L15" s="1187"/>
      <c r="M15" s="1187"/>
      <c r="N15" s="1187"/>
      <c r="O15" s="1187"/>
      <c r="P15" s="1187"/>
      <c r="Q15" s="1191"/>
      <c r="R15" s="1190"/>
      <c r="S15" s="1187"/>
      <c r="T15" s="1187"/>
      <c r="U15" s="1187"/>
      <c r="V15" s="1187"/>
      <c r="W15" s="1187"/>
      <c r="X15" s="1192"/>
    </row>
    <row r="16" spans="1:24" ht="12" customHeight="1" x14ac:dyDescent="0.2">
      <c r="A16" s="1193">
        <v>4</v>
      </c>
      <c r="B16" s="1194"/>
      <c r="C16" s="1189"/>
      <c r="D16" s="1190"/>
      <c r="E16" s="1191"/>
      <c r="F16" s="1190"/>
      <c r="G16" s="1187"/>
      <c r="H16" s="1187"/>
      <c r="I16" s="1187"/>
      <c r="J16" s="1187"/>
      <c r="K16" s="1187"/>
      <c r="L16" s="1187"/>
      <c r="M16" s="1187"/>
      <c r="N16" s="1187"/>
      <c r="O16" s="1187"/>
      <c r="P16" s="1187"/>
      <c r="Q16" s="1191"/>
      <c r="R16" s="1190"/>
      <c r="S16" s="1187"/>
      <c r="T16" s="1187"/>
      <c r="U16" s="1187"/>
      <c r="V16" s="1187"/>
      <c r="W16" s="1187"/>
      <c r="X16" s="1192"/>
    </row>
    <row r="17" spans="1:24" ht="12" customHeight="1" x14ac:dyDescent="0.2">
      <c r="A17" s="1193"/>
      <c r="B17" s="1195"/>
      <c r="C17" s="1178"/>
      <c r="D17" s="1190"/>
      <c r="E17" s="1191"/>
      <c r="F17" s="1190"/>
      <c r="G17" s="1187"/>
      <c r="H17" s="1187"/>
      <c r="I17" s="1187"/>
      <c r="J17" s="1187"/>
      <c r="K17" s="1187"/>
      <c r="L17" s="1187"/>
      <c r="M17" s="1187"/>
      <c r="N17" s="1187"/>
      <c r="O17" s="1187"/>
      <c r="P17" s="1187"/>
      <c r="Q17" s="1191"/>
      <c r="R17" s="1190"/>
      <c r="S17" s="1187"/>
      <c r="T17" s="1187"/>
      <c r="U17" s="1187"/>
      <c r="V17" s="1187"/>
      <c r="W17" s="1187"/>
      <c r="X17" s="1192"/>
    </row>
    <row r="18" spans="1:24" ht="12" customHeight="1" x14ac:dyDescent="0.2">
      <c r="A18" s="1193"/>
      <c r="B18" s="1196"/>
      <c r="C18" s="1179"/>
      <c r="D18" s="1190"/>
      <c r="E18" s="1191"/>
      <c r="F18" s="1190"/>
      <c r="G18" s="1187"/>
      <c r="H18" s="1187"/>
      <c r="I18" s="1187"/>
      <c r="J18" s="1187"/>
      <c r="K18" s="1187"/>
      <c r="L18" s="1187"/>
      <c r="M18" s="1187"/>
      <c r="N18" s="1187"/>
      <c r="O18" s="1187"/>
      <c r="P18" s="1187"/>
      <c r="Q18" s="1191"/>
      <c r="R18" s="1190"/>
      <c r="S18" s="1187"/>
      <c r="T18" s="1187"/>
      <c r="U18" s="1187"/>
      <c r="V18" s="1187"/>
      <c r="W18" s="1187"/>
      <c r="X18" s="1192"/>
    </row>
    <row r="19" spans="1:24" ht="12" customHeight="1" x14ac:dyDescent="0.2">
      <c r="A19" s="1188">
        <v>5</v>
      </c>
      <c r="B19" s="1189"/>
      <c r="C19" s="1189"/>
      <c r="D19" s="1190"/>
      <c r="E19" s="1191"/>
      <c r="F19" s="1190"/>
      <c r="G19" s="1187"/>
      <c r="H19" s="1187"/>
      <c r="I19" s="1187"/>
      <c r="J19" s="1187"/>
      <c r="K19" s="1187"/>
      <c r="L19" s="1187"/>
      <c r="M19" s="1187"/>
      <c r="N19" s="1187"/>
      <c r="O19" s="1187"/>
      <c r="P19" s="1187"/>
      <c r="Q19" s="1191"/>
      <c r="R19" s="1190"/>
      <c r="S19" s="1187"/>
      <c r="T19" s="1187"/>
      <c r="U19" s="1187"/>
      <c r="V19" s="1187"/>
      <c r="W19" s="1187"/>
      <c r="X19" s="1192"/>
    </row>
    <row r="20" spans="1:24" ht="12" customHeight="1" x14ac:dyDescent="0.2">
      <c r="A20" s="1188"/>
      <c r="B20" s="1178"/>
      <c r="C20" s="1178"/>
      <c r="D20" s="1190"/>
      <c r="E20" s="1191"/>
      <c r="F20" s="1190"/>
      <c r="G20" s="1187"/>
      <c r="H20" s="1187"/>
      <c r="I20" s="1187"/>
      <c r="J20" s="1187"/>
      <c r="K20" s="1187"/>
      <c r="L20" s="1187"/>
      <c r="M20" s="1187"/>
      <c r="N20" s="1187"/>
      <c r="O20" s="1187"/>
      <c r="P20" s="1187"/>
      <c r="Q20" s="1191"/>
      <c r="R20" s="1190"/>
      <c r="S20" s="1187"/>
      <c r="T20" s="1187"/>
      <c r="U20" s="1187"/>
      <c r="V20" s="1187"/>
      <c r="W20" s="1187"/>
      <c r="X20" s="1192"/>
    </row>
    <row r="21" spans="1:24" ht="12" customHeight="1" x14ac:dyDescent="0.2">
      <c r="A21" s="1188"/>
      <c r="B21" s="1179"/>
      <c r="C21" s="1179"/>
      <c r="D21" s="1190"/>
      <c r="E21" s="1191"/>
      <c r="F21" s="1190"/>
      <c r="G21" s="1187"/>
      <c r="H21" s="1187"/>
      <c r="I21" s="1187"/>
      <c r="J21" s="1187"/>
      <c r="K21" s="1187"/>
      <c r="L21" s="1187"/>
      <c r="M21" s="1187"/>
      <c r="N21" s="1187"/>
      <c r="O21" s="1187"/>
      <c r="P21" s="1187"/>
      <c r="Q21" s="1191"/>
      <c r="R21" s="1190"/>
      <c r="S21" s="1187"/>
      <c r="T21" s="1187"/>
      <c r="U21" s="1187"/>
      <c r="V21" s="1187"/>
      <c r="W21" s="1187"/>
      <c r="X21" s="1192"/>
    </row>
    <row r="22" spans="1:24" ht="12" customHeight="1" x14ac:dyDescent="0.2">
      <c r="A22" s="1188">
        <v>6</v>
      </c>
      <c r="B22" s="1189"/>
      <c r="C22" s="1189"/>
      <c r="D22" s="1182"/>
      <c r="E22" s="1184"/>
      <c r="F22" s="1182"/>
      <c r="G22" s="1175"/>
      <c r="H22" s="1175"/>
      <c r="I22" s="1175"/>
      <c r="J22" s="1175"/>
      <c r="K22" s="1175"/>
      <c r="L22" s="1175"/>
      <c r="M22" s="1175"/>
      <c r="N22" s="1175"/>
      <c r="O22" s="1175"/>
      <c r="P22" s="1175"/>
      <c r="Q22" s="1184"/>
      <c r="R22" s="1182"/>
      <c r="S22" s="1175"/>
      <c r="T22" s="1175"/>
      <c r="U22" s="1175"/>
      <c r="V22" s="1175"/>
      <c r="W22" s="1175"/>
      <c r="X22" s="1186"/>
    </row>
    <row r="23" spans="1:24" ht="12" customHeight="1" x14ac:dyDescent="0.2">
      <c r="A23" s="1188"/>
      <c r="B23" s="1178"/>
      <c r="C23" s="1178"/>
      <c r="D23" s="1182"/>
      <c r="E23" s="1184"/>
      <c r="F23" s="1182"/>
      <c r="G23" s="1175"/>
      <c r="H23" s="1175"/>
      <c r="I23" s="1175"/>
      <c r="J23" s="1175"/>
      <c r="K23" s="1175"/>
      <c r="L23" s="1175"/>
      <c r="M23" s="1175"/>
      <c r="N23" s="1175"/>
      <c r="O23" s="1175"/>
      <c r="P23" s="1175"/>
      <c r="Q23" s="1184"/>
      <c r="R23" s="1182"/>
      <c r="S23" s="1175"/>
      <c r="T23" s="1175"/>
      <c r="U23" s="1175"/>
      <c r="V23" s="1175"/>
      <c r="W23" s="1175"/>
      <c r="X23" s="1186"/>
    </row>
    <row r="24" spans="1:24" ht="12" customHeight="1" x14ac:dyDescent="0.2">
      <c r="A24" s="1188"/>
      <c r="B24" s="1179"/>
      <c r="C24" s="1179"/>
      <c r="D24" s="1182"/>
      <c r="E24" s="1184"/>
      <c r="F24" s="1182"/>
      <c r="G24" s="1175"/>
      <c r="H24" s="1175"/>
      <c r="I24" s="1175"/>
      <c r="J24" s="1175"/>
      <c r="K24" s="1175"/>
      <c r="L24" s="1175"/>
      <c r="M24" s="1175"/>
      <c r="N24" s="1175"/>
      <c r="O24" s="1175"/>
      <c r="P24" s="1175"/>
      <c r="Q24" s="1184"/>
      <c r="R24" s="1182"/>
      <c r="S24" s="1175"/>
      <c r="T24" s="1175"/>
      <c r="U24" s="1175"/>
      <c r="V24" s="1175"/>
      <c r="W24" s="1175"/>
      <c r="X24" s="1186"/>
    </row>
    <row r="25" spans="1:24" ht="12" customHeight="1" x14ac:dyDescent="0.2">
      <c r="A25" s="1193">
        <v>7</v>
      </c>
      <c r="B25" s="1194"/>
      <c r="C25" s="1189"/>
      <c r="D25" s="1190"/>
      <c r="E25" s="1191"/>
      <c r="F25" s="1190"/>
      <c r="G25" s="1187"/>
      <c r="H25" s="1187"/>
      <c r="I25" s="1187"/>
      <c r="J25" s="1187"/>
      <c r="K25" s="1187"/>
      <c r="L25" s="1187"/>
      <c r="M25" s="1187"/>
      <c r="N25" s="1187"/>
      <c r="O25" s="1187"/>
      <c r="P25" s="1187"/>
      <c r="Q25" s="1191"/>
      <c r="R25" s="1190"/>
      <c r="S25" s="1187"/>
      <c r="T25" s="1187"/>
      <c r="U25" s="1187"/>
      <c r="V25" s="1187"/>
      <c r="W25" s="1187"/>
      <c r="X25" s="1192"/>
    </row>
    <row r="26" spans="1:24" ht="12" customHeight="1" x14ac:dyDescent="0.2">
      <c r="A26" s="1193"/>
      <c r="B26" s="1195"/>
      <c r="C26" s="1178"/>
      <c r="D26" s="1190"/>
      <c r="E26" s="1191"/>
      <c r="F26" s="1190"/>
      <c r="G26" s="1187"/>
      <c r="H26" s="1187"/>
      <c r="I26" s="1187"/>
      <c r="J26" s="1187"/>
      <c r="K26" s="1187"/>
      <c r="L26" s="1187"/>
      <c r="M26" s="1187"/>
      <c r="N26" s="1187"/>
      <c r="O26" s="1187"/>
      <c r="P26" s="1187"/>
      <c r="Q26" s="1191"/>
      <c r="R26" s="1190"/>
      <c r="S26" s="1187"/>
      <c r="T26" s="1187"/>
      <c r="U26" s="1187"/>
      <c r="V26" s="1187"/>
      <c r="W26" s="1187"/>
      <c r="X26" s="1192"/>
    </row>
    <row r="27" spans="1:24" ht="12" customHeight="1" x14ac:dyDescent="0.2">
      <c r="A27" s="1193"/>
      <c r="B27" s="1196"/>
      <c r="C27" s="1179"/>
      <c r="D27" s="1190"/>
      <c r="E27" s="1191"/>
      <c r="F27" s="1190"/>
      <c r="G27" s="1187"/>
      <c r="H27" s="1187"/>
      <c r="I27" s="1187"/>
      <c r="J27" s="1187"/>
      <c r="K27" s="1187"/>
      <c r="L27" s="1187"/>
      <c r="M27" s="1187"/>
      <c r="N27" s="1187"/>
      <c r="O27" s="1187"/>
      <c r="P27" s="1187"/>
      <c r="Q27" s="1191"/>
      <c r="R27" s="1190"/>
      <c r="S27" s="1187"/>
      <c r="T27" s="1187"/>
      <c r="U27" s="1187"/>
      <c r="V27" s="1187"/>
      <c r="W27" s="1187"/>
      <c r="X27" s="1192"/>
    </row>
    <row r="28" spans="1:24" ht="12" customHeight="1" x14ac:dyDescent="0.2">
      <c r="A28" s="1193">
        <v>8</v>
      </c>
      <c r="B28" s="1194"/>
      <c r="C28" s="1189"/>
      <c r="D28" s="1190"/>
      <c r="E28" s="1191"/>
      <c r="F28" s="1190"/>
      <c r="G28" s="1187"/>
      <c r="H28" s="1187"/>
      <c r="I28" s="1187"/>
      <c r="J28" s="1187"/>
      <c r="K28" s="1187"/>
      <c r="L28" s="1187"/>
      <c r="M28" s="1187"/>
      <c r="N28" s="1187"/>
      <c r="O28" s="1187"/>
      <c r="P28" s="1187"/>
      <c r="Q28" s="1191"/>
      <c r="R28" s="1190"/>
      <c r="S28" s="1187"/>
      <c r="T28" s="1187"/>
      <c r="U28" s="1187"/>
      <c r="V28" s="1187"/>
      <c r="W28" s="1187"/>
      <c r="X28" s="1192"/>
    </row>
    <row r="29" spans="1:24" ht="12" customHeight="1" x14ac:dyDescent="0.2">
      <c r="A29" s="1193"/>
      <c r="B29" s="1195"/>
      <c r="C29" s="1178"/>
      <c r="D29" s="1190"/>
      <c r="E29" s="1191"/>
      <c r="F29" s="1190"/>
      <c r="G29" s="1187"/>
      <c r="H29" s="1187"/>
      <c r="I29" s="1187"/>
      <c r="J29" s="1187"/>
      <c r="K29" s="1187"/>
      <c r="L29" s="1187"/>
      <c r="M29" s="1187"/>
      <c r="N29" s="1187"/>
      <c r="O29" s="1187"/>
      <c r="P29" s="1187"/>
      <c r="Q29" s="1191"/>
      <c r="R29" s="1190"/>
      <c r="S29" s="1187"/>
      <c r="T29" s="1187"/>
      <c r="U29" s="1187"/>
      <c r="V29" s="1187"/>
      <c r="W29" s="1187"/>
      <c r="X29" s="1192"/>
    </row>
    <row r="30" spans="1:24" ht="12" customHeight="1" x14ac:dyDescent="0.2">
      <c r="A30" s="1193"/>
      <c r="B30" s="1196"/>
      <c r="C30" s="1179"/>
      <c r="D30" s="1190"/>
      <c r="E30" s="1191"/>
      <c r="F30" s="1190"/>
      <c r="G30" s="1187"/>
      <c r="H30" s="1187"/>
      <c r="I30" s="1187"/>
      <c r="J30" s="1187"/>
      <c r="K30" s="1187"/>
      <c r="L30" s="1187"/>
      <c r="M30" s="1187"/>
      <c r="N30" s="1187"/>
      <c r="O30" s="1187"/>
      <c r="P30" s="1187"/>
      <c r="Q30" s="1191"/>
      <c r="R30" s="1190"/>
      <c r="S30" s="1187"/>
      <c r="T30" s="1187"/>
      <c r="U30" s="1187"/>
      <c r="V30" s="1187"/>
      <c r="W30" s="1187"/>
      <c r="X30" s="1192"/>
    </row>
    <row r="31" spans="1:24" ht="12" customHeight="1" x14ac:dyDescent="0.2">
      <c r="A31" s="1188">
        <v>9</v>
      </c>
      <c r="B31" s="1194"/>
      <c r="C31" s="1189"/>
      <c r="D31" s="1190"/>
      <c r="E31" s="1191"/>
      <c r="F31" s="1190"/>
      <c r="G31" s="1187"/>
      <c r="H31" s="1187"/>
      <c r="I31" s="1187"/>
      <c r="J31" s="1187"/>
      <c r="K31" s="1187"/>
      <c r="L31" s="1187"/>
      <c r="M31" s="1187"/>
      <c r="N31" s="1187"/>
      <c r="O31" s="1187"/>
      <c r="P31" s="1187"/>
      <c r="Q31" s="1191"/>
      <c r="R31" s="1190"/>
      <c r="S31" s="1187"/>
      <c r="T31" s="1187"/>
      <c r="U31" s="1187"/>
      <c r="V31" s="1187"/>
      <c r="W31" s="1187"/>
      <c r="X31" s="1192"/>
    </row>
    <row r="32" spans="1:24" ht="12" customHeight="1" x14ac:dyDescent="0.2">
      <c r="A32" s="1188"/>
      <c r="B32" s="1195"/>
      <c r="C32" s="1178"/>
      <c r="D32" s="1190"/>
      <c r="E32" s="1191"/>
      <c r="F32" s="1190"/>
      <c r="G32" s="1187"/>
      <c r="H32" s="1187"/>
      <c r="I32" s="1187"/>
      <c r="J32" s="1187"/>
      <c r="K32" s="1187"/>
      <c r="L32" s="1187"/>
      <c r="M32" s="1187"/>
      <c r="N32" s="1187"/>
      <c r="O32" s="1187"/>
      <c r="P32" s="1187"/>
      <c r="Q32" s="1191"/>
      <c r="R32" s="1190"/>
      <c r="S32" s="1187"/>
      <c r="T32" s="1187"/>
      <c r="U32" s="1187"/>
      <c r="V32" s="1187"/>
      <c r="W32" s="1187"/>
      <c r="X32" s="1192"/>
    </row>
    <row r="33" spans="1:24" ht="12" customHeight="1" x14ac:dyDescent="0.2">
      <c r="A33" s="1188"/>
      <c r="B33" s="1196"/>
      <c r="C33" s="1179"/>
      <c r="D33" s="1190"/>
      <c r="E33" s="1191"/>
      <c r="F33" s="1190"/>
      <c r="G33" s="1187"/>
      <c r="H33" s="1187"/>
      <c r="I33" s="1187"/>
      <c r="J33" s="1187"/>
      <c r="K33" s="1187"/>
      <c r="L33" s="1187"/>
      <c r="M33" s="1187"/>
      <c r="N33" s="1187"/>
      <c r="O33" s="1187"/>
      <c r="P33" s="1187"/>
      <c r="Q33" s="1191"/>
      <c r="R33" s="1190"/>
      <c r="S33" s="1187"/>
      <c r="T33" s="1187"/>
      <c r="U33" s="1187"/>
      <c r="V33" s="1187"/>
      <c r="W33" s="1187"/>
      <c r="X33" s="1192"/>
    </row>
    <row r="34" spans="1:24" ht="12" customHeight="1" x14ac:dyDescent="0.2">
      <c r="A34" s="1197">
        <v>10</v>
      </c>
      <c r="B34" s="1189"/>
      <c r="C34" s="1189"/>
      <c r="D34" s="1190"/>
      <c r="E34" s="1191"/>
      <c r="F34" s="1190"/>
      <c r="G34" s="1187"/>
      <c r="H34" s="1187"/>
      <c r="I34" s="1187"/>
      <c r="J34" s="1187"/>
      <c r="K34" s="1187"/>
      <c r="L34" s="1187"/>
      <c r="M34" s="1187"/>
      <c r="N34" s="1187"/>
      <c r="O34" s="1187"/>
      <c r="P34" s="1187"/>
      <c r="Q34" s="1191"/>
      <c r="R34" s="1190"/>
      <c r="S34" s="1187"/>
      <c r="T34" s="1187"/>
      <c r="U34" s="1187"/>
      <c r="V34" s="1187"/>
      <c r="W34" s="1187"/>
      <c r="X34" s="1192"/>
    </row>
    <row r="35" spans="1:24" ht="12" customHeight="1" x14ac:dyDescent="0.2">
      <c r="A35" s="1188"/>
      <c r="B35" s="1178"/>
      <c r="C35" s="1178"/>
      <c r="D35" s="1190"/>
      <c r="E35" s="1191"/>
      <c r="F35" s="1190"/>
      <c r="G35" s="1187"/>
      <c r="H35" s="1187"/>
      <c r="I35" s="1187"/>
      <c r="J35" s="1187"/>
      <c r="K35" s="1187"/>
      <c r="L35" s="1187"/>
      <c r="M35" s="1187"/>
      <c r="N35" s="1187"/>
      <c r="O35" s="1187"/>
      <c r="P35" s="1187"/>
      <c r="Q35" s="1191"/>
      <c r="R35" s="1190"/>
      <c r="S35" s="1187"/>
      <c r="T35" s="1187"/>
      <c r="U35" s="1187"/>
      <c r="V35" s="1187"/>
      <c r="W35" s="1187"/>
      <c r="X35" s="1192"/>
    </row>
    <row r="36" spans="1:24" ht="12" customHeight="1" x14ac:dyDescent="0.2">
      <c r="A36" s="1188"/>
      <c r="B36" s="1179"/>
      <c r="C36" s="1179"/>
      <c r="D36" s="1190"/>
      <c r="E36" s="1191"/>
      <c r="F36" s="1190"/>
      <c r="G36" s="1187"/>
      <c r="H36" s="1187"/>
      <c r="I36" s="1187"/>
      <c r="J36" s="1187"/>
      <c r="K36" s="1187"/>
      <c r="L36" s="1187"/>
      <c r="M36" s="1187"/>
      <c r="N36" s="1187"/>
      <c r="O36" s="1187"/>
      <c r="P36" s="1187"/>
      <c r="Q36" s="1191"/>
      <c r="R36" s="1190"/>
      <c r="S36" s="1187"/>
      <c r="T36" s="1187"/>
      <c r="U36" s="1187"/>
      <c r="V36" s="1187"/>
      <c r="W36" s="1187"/>
      <c r="X36" s="1192"/>
    </row>
    <row r="37" spans="1:24" ht="12" customHeight="1" x14ac:dyDescent="0.2">
      <c r="A37" s="1193">
        <v>11</v>
      </c>
      <c r="B37" s="1194"/>
      <c r="C37" s="1189"/>
      <c r="D37" s="1190"/>
      <c r="E37" s="1191"/>
      <c r="F37" s="1190"/>
      <c r="G37" s="1187"/>
      <c r="H37" s="1187"/>
      <c r="I37" s="1187"/>
      <c r="J37" s="1187"/>
      <c r="K37" s="1187"/>
      <c r="L37" s="1187"/>
      <c r="M37" s="1187"/>
      <c r="N37" s="1187"/>
      <c r="O37" s="1187"/>
      <c r="P37" s="1187"/>
      <c r="Q37" s="1191"/>
      <c r="R37" s="1190"/>
      <c r="S37" s="1187"/>
      <c r="T37" s="1187"/>
      <c r="U37" s="1187"/>
      <c r="V37" s="1187"/>
      <c r="W37" s="1187"/>
      <c r="X37" s="1192"/>
    </row>
    <row r="38" spans="1:24" ht="12" customHeight="1" x14ac:dyDescent="0.2">
      <c r="A38" s="1193"/>
      <c r="B38" s="1195"/>
      <c r="C38" s="1178"/>
      <c r="D38" s="1190"/>
      <c r="E38" s="1191"/>
      <c r="F38" s="1190"/>
      <c r="G38" s="1187"/>
      <c r="H38" s="1187"/>
      <c r="I38" s="1187"/>
      <c r="J38" s="1187"/>
      <c r="K38" s="1187"/>
      <c r="L38" s="1187"/>
      <c r="M38" s="1187"/>
      <c r="N38" s="1187"/>
      <c r="O38" s="1187"/>
      <c r="P38" s="1187"/>
      <c r="Q38" s="1191"/>
      <c r="R38" s="1190"/>
      <c r="S38" s="1187"/>
      <c r="T38" s="1187"/>
      <c r="U38" s="1187"/>
      <c r="V38" s="1187"/>
      <c r="W38" s="1187"/>
      <c r="X38" s="1192"/>
    </row>
    <row r="39" spans="1:24" ht="12" customHeight="1" x14ac:dyDescent="0.2">
      <c r="A39" s="1193"/>
      <c r="B39" s="1196"/>
      <c r="C39" s="1179"/>
      <c r="D39" s="1190"/>
      <c r="E39" s="1191"/>
      <c r="F39" s="1190"/>
      <c r="G39" s="1187"/>
      <c r="H39" s="1187"/>
      <c r="I39" s="1187"/>
      <c r="J39" s="1187"/>
      <c r="K39" s="1187"/>
      <c r="L39" s="1187"/>
      <c r="M39" s="1187"/>
      <c r="N39" s="1187"/>
      <c r="O39" s="1187"/>
      <c r="P39" s="1187"/>
      <c r="Q39" s="1191"/>
      <c r="R39" s="1190"/>
      <c r="S39" s="1187"/>
      <c r="T39" s="1187"/>
      <c r="U39" s="1187"/>
      <c r="V39" s="1187"/>
      <c r="W39" s="1187"/>
      <c r="X39" s="1192"/>
    </row>
    <row r="40" spans="1:24" ht="12" customHeight="1" x14ac:dyDescent="0.2">
      <c r="A40" s="1193">
        <v>12</v>
      </c>
      <c r="B40" s="1194"/>
      <c r="C40" s="1189"/>
      <c r="D40" s="1190"/>
      <c r="E40" s="1191"/>
      <c r="F40" s="1190"/>
      <c r="G40" s="1187"/>
      <c r="H40" s="1187"/>
      <c r="I40" s="1187"/>
      <c r="J40" s="1187"/>
      <c r="K40" s="1187"/>
      <c r="L40" s="1187"/>
      <c r="M40" s="1187"/>
      <c r="N40" s="1187"/>
      <c r="O40" s="1187"/>
      <c r="P40" s="1187"/>
      <c r="Q40" s="1191"/>
      <c r="R40" s="1190"/>
      <c r="S40" s="1187"/>
      <c r="T40" s="1187"/>
      <c r="U40" s="1187"/>
      <c r="V40" s="1187"/>
      <c r="W40" s="1187"/>
      <c r="X40" s="1192"/>
    </row>
    <row r="41" spans="1:24" ht="12" customHeight="1" x14ac:dyDescent="0.2">
      <c r="A41" s="1193"/>
      <c r="B41" s="1195"/>
      <c r="C41" s="1178"/>
      <c r="D41" s="1190"/>
      <c r="E41" s="1191"/>
      <c r="F41" s="1190"/>
      <c r="G41" s="1187"/>
      <c r="H41" s="1187"/>
      <c r="I41" s="1187"/>
      <c r="J41" s="1187"/>
      <c r="K41" s="1187"/>
      <c r="L41" s="1187"/>
      <c r="M41" s="1187"/>
      <c r="N41" s="1187"/>
      <c r="O41" s="1187"/>
      <c r="P41" s="1187"/>
      <c r="Q41" s="1191"/>
      <c r="R41" s="1190"/>
      <c r="S41" s="1187"/>
      <c r="T41" s="1187"/>
      <c r="U41" s="1187"/>
      <c r="V41" s="1187"/>
      <c r="W41" s="1187"/>
      <c r="X41" s="1192"/>
    </row>
    <row r="42" spans="1:24" ht="12" customHeight="1" x14ac:dyDescent="0.2">
      <c r="A42" s="1193"/>
      <c r="B42" s="1196"/>
      <c r="C42" s="1179"/>
      <c r="D42" s="1190"/>
      <c r="E42" s="1191"/>
      <c r="F42" s="1190"/>
      <c r="G42" s="1187"/>
      <c r="H42" s="1187"/>
      <c r="I42" s="1187"/>
      <c r="J42" s="1187"/>
      <c r="K42" s="1187"/>
      <c r="L42" s="1187"/>
      <c r="M42" s="1187"/>
      <c r="N42" s="1187"/>
      <c r="O42" s="1187"/>
      <c r="P42" s="1187"/>
      <c r="Q42" s="1191"/>
      <c r="R42" s="1190"/>
      <c r="S42" s="1187"/>
      <c r="T42" s="1187"/>
      <c r="U42" s="1187"/>
      <c r="V42" s="1187"/>
      <c r="W42" s="1187"/>
      <c r="X42" s="1192"/>
    </row>
    <row r="43" spans="1:24" ht="12" customHeight="1" x14ac:dyDescent="0.2">
      <c r="A43" s="1193">
        <v>13</v>
      </c>
      <c r="B43" s="1194"/>
      <c r="C43" s="1189"/>
      <c r="D43" s="1190"/>
      <c r="E43" s="1191"/>
      <c r="F43" s="1190"/>
      <c r="G43" s="1187"/>
      <c r="H43" s="1187"/>
      <c r="I43" s="1187"/>
      <c r="J43" s="1187"/>
      <c r="K43" s="1187"/>
      <c r="L43" s="1187"/>
      <c r="M43" s="1187"/>
      <c r="N43" s="1187"/>
      <c r="O43" s="1187"/>
      <c r="P43" s="1187"/>
      <c r="Q43" s="1198"/>
      <c r="R43" s="1199"/>
      <c r="S43" s="1187"/>
      <c r="T43" s="1187"/>
      <c r="U43" s="1187"/>
      <c r="V43" s="1187"/>
      <c r="W43" s="1187"/>
      <c r="X43" s="1192"/>
    </row>
    <row r="44" spans="1:24" ht="12" customHeight="1" x14ac:dyDescent="0.2">
      <c r="A44" s="1193"/>
      <c r="B44" s="1195"/>
      <c r="C44" s="1178"/>
      <c r="D44" s="1190"/>
      <c r="E44" s="1191"/>
      <c r="F44" s="1190"/>
      <c r="G44" s="1187"/>
      <c r="H44" s="1187"/>
      <c r="I44" s="1187"/>
      <c r="J44" s="1187"/>
      <c r="K44" s="1187"/>
      <c r="L44" s="1187"/>
      <c r="M44" s="1187"/>
      <c r="N44" s="1187"/>
      <c r="O44" s="1187"/>
      <c r="P44" s="1187"/>
      <c r="Q44" s="1198"/>
      <c r="R44" s="1199"/>
      <c r="S44" s="1187"/>
      <c r="T44" s="1187"/>
      <c r="U44" s="1187"/>
      <c r="V44" s="1187"/>
      <c r="W44" s="1187"/>
      <c r="X44" s="1192"/>
    </row>
    <row r="45" spans="1:24" ht="12" customHeight="1" x14ac:dyDescent="0.2">
      <c r="A45" s="1193"/>
      <c r="B45" s="1196"/>
      <c r="C45" s="1179"/>
      <c r="D45" s="1190"/>
      <c r="E45" s="1191"/>
      <c r="F45" s="1190"/>
      <c r="G45" s="1187"/>
      <c r="H45" s="1187"/>
      <c r="I45" s="1187"/>
      <c r="J45" s="1187"/>
      <c r="K45" s="1187"/>
      <c r="L45" s="1187"/>
      <c r="M45" s="1187"/>
      <c r="N45" s="1187"/>
      <c r="O45" s="1187"/>
      <c r="P45" s="1187"/>
      <c r="Q45" s="1198"/>
      <c r="R45" s="1199"/>
      <c r="S45" s="1187"/>
      <c r="T45" s="1187"/>
      <c r="U45" s="1187"/>
      <c r="V45" s="1187"/>
      <c r="W45" s="1187"/>
      <c r="X45" s="1192"/>
    </row>
    <row r="46" spans="1:24" ht="12" customHeight="1" x14ac:dyDescent="0.2">
      <c r="A46" s="1188">
        <v>14</v>
      </c>
      <c r="B46" s="1189"/>
      <c r="C46" s="1202"/>
      <c r="D46" s="1199"/>
      <c r="E46" s="1191"/>
      <c r="F46" s="1190"/>
      <c r="G46" s="1187"/>
      <c r="H46" s="1187"/>
      <c r="I46" s="1187"/>
      <c r="J46" s="1187"/>
      <c r="K46" s="1187"/>
      <c r="L46" s="1187"/>
      <c r="M46" s="1187"/>
      <c r="N46" s="1187"/>
      <c r="O46" s="1187"/>
      <c r="P46" s="1187"/>
      <c r="Q46" s="1191"/>
      <c r="R46" s="1190"/>
      <c r="S46" s="1187"/>
      <c r="T46" s="1187"/>
      <c r="U46" s="1187"/>
      <c r="V46" s="1187"/>
      <c r="W46" s="1187"/>
      <c r="X46" s="1192"/>
    </row>
    <row r="47" spans="1:24" ht="12" customHeight="1" x14ac:dyDescent="0.2">
      <c r="A47" s="1188"/>
      <c r="B47" s="1178"/>
      <c r="C47" s="1203"/>
      <c r="D47" s="1199"/>
      <c r="E47" s="1191"/>
      <c r="F47" s="1190"/>
      <c r="G47" s="1187"/>
      <c r="H47" s="1187"/>
      <c r="I47" s="1187"/>
      <c r="J47" s="1187"/>
      <c r="K47" s="1187"/>
      <c r="L47" s="1187"/>
      <c r="M47" s="1187"/>
      <c r="N47" s="1187"/>
      <c r="O47" s="1187"/>
      <c r="P47" s="1187"/>
      <c r="Q47" s="1191"/>
      <c r="R47" s="1190"/>
      <c r="S47" s="1187"/>
      <c r="T47" s="1187"/>
      <c r="U47" s="1187"/>
      <c r="V47" s="1187"/>
      <c r="W47" s="1187"/>
      <c r="X47" s="1192"/>
    </row>
    <row r="48" spans="1:24" ht="12" customHeight="1" x14ac:dyDescent="0.2">
      <c r="A48" s="1188"/>
      <c r="B48" s="1179"/>
      <c r="C48" s="1210"/>
      <c r="D48" s="1199"/>
      <c r="E48" s="1191"/>
      <c r="F48" s="1190"/>
      <c r="G48" s="1187"/>
      <c r="H48" s="1187"/>
      <c r="I48" s="1187"/>
      <c r="J48" s="1187"/>
      <c r="K48" s="1187"/>
      <c r="L48" s="1187"/>
      <c r="M48" s="1187"/>
      <c r="N48" s="1187"/>
      <c r="O48" s="1187"/>
      <c r="P48" s="1187"/>
      <c r="Q48" s="1191"/>
      <c r="R48" s="1190"/>
      <c r="S48" s="1187"/>
      <c r="T48" s="1187"/>
      <c r="U48" s="1187"/>
      <c r="V48" s="1187"/>
      <c r="W48" s="1187"/>
      <c r="X48" s="1192"/>
    </row>
    <row r="49" spans="1:24" ht="12" customHeight="1" x14ac:dyDescent="0.2">
      <c r="A49" s="1193">
        <v>15</v>
      </c>
      <c r="B49" s="1194"/>
      <c r="C49" s="1189"/>
      <c r="D49" s="1190"/>
      <c r="E49" s="1191"/>
      <c r="F49" s="1190"/>
      <c r="G49" s="1187"/>
      <c r="H49" s="1187"/>
      <c r="I49" s="1187"/>
      <c r="J49" s="1187"/>
      <c r="K49" s="1187"/>
      <c r="L49" s="1187"/>
      <c r="M49" s="1187"/>
      <c r="N49" s="1187"/>
      <c r="O49" s="1187"/>
      <c r="P49" s="1187"/>
      <c r="Q49" s="1191"/>
      <c r="R49" s="1190"/>
      <c r="S49" s="1187"/>
      <c r="T49" s="1187"/>
      <c r="U49" s="1187"/>
      <c r="V49" s="1187"/>
      <c r="W49" s="1187"/>
      <c r="X49" s="1192"/>
    </row>
    <row r="50" spans="1:24" ht="12" customHeight="1" x14ac:dyDescent="0.2">
      <c r="A50" s="1193"/>
      <c r="B50" s="1195"/>
      <c r="C50" s="1178"/>
      <c r="D50" s="1190"/>
      <c r="E50" s="1191"/>
      <c r="F50" s="1190"/>
      <c r="G50" s="1187"/>
      <c r="H50" s="1187"/>
      <c r="I50" s="1187"/>
      <c r="J50" s="1187"/>
      <c r="K50" s="1187"/>
      <c r="L50" s="1187"/>
      <c r="M50" s="1187"/>
      <c r="N50" s="1187"/>
      <c r="O50" s="1187"/>
      <c r="P50" s="1187"/>
      <c r="Q50" s="1191"/>
      <c r="R50" s="1190"/>
      <c r="S50" s="1187"/>
      <c r="T50" s="1187"/>
      <c r="U50" s="1187"/>
      <c r="V50" s="1187"/>
      <c r="W50" s="1187"/>
      <c r="X50" s="1192"/>
    </row>
    <row r="51" spans="1:24" ht="12" customHeight="1" x14ac:dyDescent="0.2">
      <c r="A51" s="1193"/>
      <c r="B51" s="1196"/>
      <c r="C51" s="1179"/>
      <c r="D51" s="1190"/>
      <c r="E51" s="1191"/>
      <c r="F51" s="1190"/>
      <c r="G51" s="1187"/>
      <c r="H51" s="1187"/>
      <c r="I51" s="1187"/>
      <c r="J51" s="1187"/>
      <c r="K51" s="1187"/>
      <c r="L51" s="1187"/>
      <c r="M51" s="1187"/>
      <c r="N51" s="1187"/>
      <c r="O51" s="1187"/>
      <c r="P51" s="1187"/>
      <c r="Q51" s="1191"/>
      <c r="R51" s="1190"/>
      <c r="S51" s="1187"/>
      <c r="T51" s="1187"/>
      <c r="U51" s="1187"/>
      <c r="V51" s="1187"/>
      <c r="W51" s="1187"/>
      <c r="X51" s="1192"/>
    </row>
    <row r="52" spans="1:24" ht="12" customHeight="1" x14ac:dyDescent="0.2">
      <c r="A52" s="1193">
        <v>16</v>
      </c>
      <c r="B52" s="1194"/>
      <c r="C52" s="1189"/>
      <c r="D52" s="1190"/>
      <c r="E52" s="1191"/>
      <c r="F52" s="1190"/>
      <c r="G52" s="1187"/>
      <c r="H52" s="1187"/>
      <c r="I52" s="1187"/>
      <c r="J52" s="1187"/>
      <c r="K52" s="1187"/>
      <c r="L52" s="1187"/>
      <c r="M52" s="1187"/>
      <c r="N52" s="1187"/>
      <c r="O52" s="1187"/>
      <c r="P52" s="1187"/>
      <c r="Q52" s="1191"/>
      <c r="R52" s="1190"/>
      <c r="S52" s="1187"/>
      <c r="T52" s="1187"/>
      <c r="U52" s="1187"/>
      <c r="V52" s="1187"/>
      <c r="W52" s="1187"/>
      <c r="X52" s="1192"/>
    </row>
    <row r="53" spans="1:24" ht="12" customHeight="1" x14ac:dyDescent="0.2">
      <c r="A53" s="1193"/>
      <c r="B53" s="1195"/>
      <c r="C53" s="1178"/>
      <c r="D53" s="1190"/>
      <c r="E53" s="1191"/>
      <c r="F53" s="1190"/>
      <c r="G53" s="1187"/>
      <c r="H53" s="1187"/>
      <c r="I53" s="1187"/>
      <c r="J53" s="1187"/>
      <c r="K53" s="1187"/>
      <c r="L53" s="1187"/>
      <c r="M53" s="1187"/>
      <c r="N53" s="1187"/>
      <c r="O53" s="1187"/>
      <c r="P53" s="1187"/>
      <c r="Q53" s="1191"/>
      <c r="R53" s="1190"/>
      <c r="S53" s="1187"/>
      <c r="T53" s="1187"/>
      <c r="U53" s="1187"/>
      <c r="V53" s="1187"/>
      <c r="W53" s="1187"/>
      <c r="X53" s="1192"/>
    </row>
    <row r="54" spans="1:24" ht="12" customHeight="1" x14ac:dyDescent="0.2">
      <c r="A54" s="1193"/>
      <c r="B54" s="1196"/>
      <c r="C54" s="1179"/>
      <c r="D54" s="1190"/>
      <c r="E54" s="1191"/>
      <c r="F54" s="1190"/>
      <c r="G54" s="1187"/>
      <c r="H54" s="1187"/>
      <c r="I54" s="1187"/>
      <c r="J54" s="1187"/>
      <c r="K54" s="1187"/>
      <c r="L54" s="1187"/>
      <c r="M54" s="1187"/>
      <c r="N54" s="1187"/>
      <c r="O54" s="1187"/>
      <c r="P54" s="1187"/>
      <c r="Q54" s="1191"/>
      <c r="R54" s="1190"/>
      <c r="S54" s="1187"/>
      <c r="T54" s="1187"/>
      <c r="U54" s="1187"/>
      <c r="V54" s="1187"/>
      <c r="W54" s="1187"/>
      <c r="X54" s="1192"/>
    </row>
    <row r="55" spans="1:24" ht="12" customHeight="1" x14ac:dyDescent="0.2">
      <c r="A55" s="1193">
        <v>17</v>
      </c>
      <c r="B55" s="1194"/>
      <c r="C55" s="1202"/>
      <c r="D55" s="1199"/>
      <c r="E55" s="1191"/>
      <c r="F55" s="1190"/>
      <c r="G55" s="1187"/>
      <c r="H55" s="1187"/>
      <c r="I55" s="1187"/>
      <c r="J55" s="1187"/>
      <c r="K55" s="1187"/>
      <c r="L55" s="1187"/>
      <c r="M55" s="1187"/>
      <c r="N55" s="1187"/>
      <c r="O55" s="1187"/>
      <c r="P55" s="1187"/>
      <c r="Q55" s="1191"/>
      <c r="R55" s="1190"/>
      <c r="S55" s="1187"/>
      <c r="T55" s="1187"/>
      <c r="U55" s="1187"/>
      <c r="V55" s="1187"/>
      <c r="W55" s="1187"/>
      <c r="X55" s="1192"/>
    </row>
    <row r="56" spans="1:24" ht="12" customHeight="1" x14ac:dyDescent="0.2">
      <c r="A56" s="1193"/>
      <c r="B56" s="1195"/>
      <c r="C56" s="1203"/>
      <c r="D56" s="1199"/>
      <c r="E56" s="1191"/>
      <c r="F56" s="1190"/>
      <c r="G56" s="1187"/>
      <c r="H56" s="1187"/>
      <c r="I56" s="1187"/>
      <c r="J56" s="1187"/>
      <c r="K56" s="1187"/>
      <c r="L56" s="1187"/>
      <c r="M56" s="1187"/>
      <c r="N56" s="1187"/>
      <c r="O56" s="1187"/>
      <c r="P56" s="1187"/>
      <c r="Q56" s="1191"/>
      <c r="R56" s="1190"/>
      <c r="S56" s="1187"/>
      <c r="T56" s="1187"/>
      <c r="U56" s="1187"/>
      <c r="V56" s="1187"/>
      <c r="W56" s="1187"/>
      <c r="X56" s="1192"/>
    </row>
    <row r="57" spans="1:24" ht="12" customHeight="1" thickBot="1" x14ac:dyDescent="0.25">
      <c r="A57" s="1200"/>
      <c r="B57" s="1201"/>
      <c r="C57" s="1204"/>
      <c r="D57" s="1205"/>
      <c r="E57" s="1206"/>
      <c r="F57" s="1207"/>
      <c r="G57" s="1208"/>
      <c r="H57" s="1208"/>
      <c r="I57" s="1208"/>
      <c r="J57" s="1208"/>
      <c r="K57" s="1208"/>
      <c r="L57" s="1208"/>
      <c r="M57" s="1208"/>
      <c r="N57" s="1208"/>
      <c r="O57" s="1208"/>
      <c r="P57" s="1208"/>
      <c r="Q57" s="1206"/>
      <c r="R57" s="1207"/>
      <c r="S57" s="1208"/>
      <c r="T57" s="1208"/>
      <c r="U57" s="1208"/>
      <c r="V57" s="1208"/>
      <c r="W57" s="1208"/>
      <c r="X57" s="1209"/>
    </row>
  </sheetData>
  <sheetProtection sheet="1" formatCells="0" insertRows="0" deleteRows="0" selectLockedCells="1"/>
  <mergeCells count="430">
    <mergeCell ref="X40:X42"/>
    <mergeCell ref="M40:M42"/>
    <mergeCell ref="N40:N42"/>
    <mergeCell ref="O40:O42"/>
    <mergeCell ref="P40:P42"/>
    <mergeCell ref="Q40:Q42"/>
    <mergeCell ref="R40:R42"/>
    <mergeCell ref="P3:X3"/>
    <mergeCell ref="S37:S39"/>
    <mergeCell ref="T37:T39"/>
    <mergeCell ref="U37:U39"/>
    <mergeCell ref="V37:V39"/>
    <mergeCell ref="W37:W39"/>
    <mergeCell ref="X37:X39"/>
    <mergeCell ref="M37:M39"/>
    <mergeCell ref="N37:N39"/>
    <mergeCell ref="O37:O39"/>
    <mergeCell ref="P37:P39"/>
    <mergeCell ref="Q37:Q39"/>
    <mergeCell ref="R37:R39"/>
    <mergeCell ref="S34:S36"/>
    <mergeCell ref="T34:T36"/>
    <mergeCell ref="U34:U36"/>
    <mergeCell ref="V34:V36"/>
    <mergeCell ref="G40:G42"/>
    <mergeCell ref="H40:H42"/>
    <mergeCell ref="I40:I42"/>
    <mergeCell ref="J40:J42"/>
    <mergeCell ref="K40:K42"/>
    <mergeCell ref="L40:L42"/>
    <mergeCell ref="U46:U48"/>
    <mergeCell ref="V46:V48"/>
    <mergeCell ref="W46:W48"/>
    <mergeCell ref="V43:V45"/>
    <mergeCell ref="W43:W45"/>
    <mergeCell ref="S40:S42"/>
    <mergeCell ref="T40:T42"/>
    <mergeCell ref="U40:U42"/>
    <mergeCell ref="V40:V42"/>
    <mergeCell ref="W40:W42"/>
    <mergeCell ref="X46:X48"/>
    <mergeCell ref="A40:A42"/>
    <mergeCell ref="B40:B42"/>
    <mergeCell ref="C40:C42"/>
    <mergeCell ref="D40:D42"/>
    <mergeCell ref="E40:E42"/>
    <mergeCell ref="F40:F42"/>
    <mergeCell ref="O46:O48"/>
    <mergeCell ref="P46:P48"/>
    <mergeCell ref="Q46:Q48"/>
    <mergeCell ref="R46:R48"/>
    <mergeCell ref="S46:S48"/>
    <mergeCell ref="T46:T48"/>
    <mergeCell ref="I46:I48"/>
    <mergeCell ref="J46:J48"/>
    <mergeCell ref="K46:K48"/>
    <mergeCell ref="L46:L48"/>
    <mergeCell ref="M46:M48"/>
    <mergeCell ref="N46:N48"/>
    <mergeCell ref="A46:A48"/>
    <mergeCell ref="B46:B48"/>
    <mergeCell ref="C46:C48"/>
    <mergeCell ref="D46:D48"/>
    <mergeCell ref="E46:E48"/>
    <mergeCell ref="G55:G57"/>
    <mergeCell ref="H55:H57"/>
    <mergeCell ref="I55:I57"/>
    <mergeCell ref="J55:J57"/>
    <mergeCell ref="K55:K57"/>
    <mergeCell ref="L55:L57"/>
    <mergeCell ref="V52:V54"/>
    <mergeCell ref="W52:W54"/>
    <mergeCell ref="X52:X54"/>
    <mergeCell ref="S55:S57"/>
    <mergeCell ref="T55:T57"/>
    <mergeCell ref="U55:U57"/>
    <mergeCell ref="V55:V57"/>
    <mergeCell ref="W55:W57"/>
    <mergeCell ref="X55:X57"/>
    <mergeCell ref="M55:M57"/>
    <mergeCell ref="N55:N57"/>
    <mergeCell ref="O55:O57"/>
    <mergeCell ref="P55:P57"/>
    <mergeCell ref="Q55:Q57"/>
    <mergeCell ref="R55:R57"/>
    <mergeCell ref="A55:A57"/>
    <mergeCell ref="B55:B57"/>
    <mergeCell ref="C55:C57"/>
    <mergeCell ref="D55:D57"/>
    <mergeCell ref="E55:E57"/>
    <mergeCell ref="F55:F57"/>
    <mergeCell ref="S52:S54"/>
    <mergeCell ref="T52:T54"/>
    <mergeCell ref="U52:U54"/>
    <mergeCell ref="M52:M54"/>
    <mergeCell ref="N52:N54"/>
    <mergeCell ref="O52:O54"/>
    <mergeCell ref="P52:P54"/>
    <mergeCell ref="Q52:Q54"/>
    <mergeCell ref="R52:R54"/>
    <mergeCell ref="G52:G54"/>
    <mergeCell ref="H52:H54"/>
    <mergeCell ref="I52:I54"/>
    <mergeCell ref="J52:J54"/>
    <mergeCell ref="K52:K54"/>
    <mergeCell ref="L52:L54"/>
    <mergeCell ref="A52:A54"/>
    <mergeCell ref="B52:B54"/>
    <mergeCell ref="C52:C54"/>
    <mergeCell ref="D52:D54"/>
    <mergeCell ref="E52:E54"/>
    <mergeCell ref="F52:F54"/>
    <mergeCell ref="S49:S51"/>
    <mergeCell ref="T49:T51"/>
    <mergeCell ref="U49:U51"/>
    <mergeCell ref="V49:V51"/>
    <mergeCell ref="W49:W51"/>
    <mergeCell ref="X49:X51"/>
    <mergeCell ref="M49:M51"/>
    <mergeCell ref="N49:N51"/>
    <mergeCell ref="O49:O51"/>
    <mergeCell ref="P49:P51"/>
    <mergeCell ref="Q49:Q51"/>
    <mergeCell ref="R49:R51"/>
    <mergeCell ref="G49:G51"/>
    <mergeCell ref="H49:H51"/>
    <mergeCell ref="I49:I51"/>
    <mergeCell ref="J49:J51"/>
    <mergeCell ref="K49:K51"/>
    <mergeCell ref="L49:L51"/>
    <mergeCell ref="A49:A51"/>
    <mergeCell ref="B49:B51"/>
    <mergeCell ref="C49:C51"/>
    <mergeCell ref="D49:D51"/>
    <mergeCell ref="E49:E51"/>
    <mergeCell ref="F49:F51"/>
    <mergeCell ref="S43:S45"/>
    <mergeCell ref="T43:T45"/>
    <mergeCell ref="U43:U45"/>
    <mergeCell ref="A43:A45"/>
    <mergeCell ref="B43:B45"/>
    <mergeCell ref="C43:C45"/>
    <mergeCell ref="D43:D45"/>
    <mergeCell ref="E43:E45"/>
    <mergeCell ref="F43:F45"/>
    <mergeCell ref="F46:F48"/>
    <mergeCell ref="G46:G48"/>
    <mergeCell ref="H46:H48"/>
    <mergeCell ref="X43:X45"/>
    <mergeCell ref="M43:M45"/>
    <mergeCell ref="N43:N45"/>
    <mergeCell ref="O43:O45"/>
    <mergeCell ref="P43:P45"/>
    <mergeCell ref="Q43:Q45"/>
    <mergeCell ref="R43:R45"/>
    <mergeCell ref="G43:G45"/>
    <mergeCell ref="H43:H45"/>
    <mergeCell ref="I43:I45"/>
    <mergeCell ref="J43:J45"/>
    <mergeCell ref="K43:K45"/>
    <mergeCell ref="L43:L45"/>
    <mergeCell ref="G37:G39"/>
    <mergeCell ref="H37:H39"/>
    <mergeCell ref="I37:I39"/>
    <mergeCell ref="J37:J39"/>
    <mergeCell ref="K37:K39"/>
    <mergeCell ref="L37:L39"/>
    <mergeCell ref="A37:A39"/>
    <mergeCell ref="B37:B39"/>
    <mergeCell ref="C37:C39"/>
    <mergeCell ref="D37:D39"/>
    <mergeCell ref="E37:E39"/>
    <mergeCell ref="F37:F39"/>
    <mergeCell ref="W34:W36"/>
    <mergeCell ref="X34:X36"/>
    <mergeCell ref="M34:M36"/>
    <mergeCell ref="N34:N36"/>
    <mergeCell ref="O34:O36"/>
    <mergeCell ref="P34:P36"/>
    <mergeCell ref="Q34:Q36"/>
    <mergeCell ref="R34:R36"/>
    <mergeCell ref="G34:G36"/>
    <mergeCell ref="H34:H36"/>
    <mergeCell ref="I34:I36"/>
    <mergeCell ref="J34:J36"/>
    <mergeCell ref="K34:K36"/>
    <mergeCell ref="L34:L36"/>
    <mergeCell ref="A34:A36"/>
    <mergeCell ref="B34:B36"/>
    <mergeCell ref="C34:C36"/>
    <mergeCell ref="D34:D36"/>
    <mergeCell ref="E34:E36"/>
    <mergeCell ref="F34:F36"/>
    <mergeCell ref="S31:S33"/>
    <mergeCell ref="T31:T33"/>
    <mergeCell ref="U31:U33"/>
    <mergeCell ref="G31:G33"/>
    <mergeCell ref="H31:H33"/>
    <mergeCell ref="I31:I33"/>
    <mergeCell ref="J31:J33"/>
    <mergeCell ref="K31:K33"/>
    <mergeCell ref="L31:L33"/>
    <mergeCell ref="A31:A33"/>
    <mergeCell ref="B31:B33"/>
    <mergeCell ref="C31:C33"/>
    <mergeCell ref="D31:D33"/>
    <mergeCell ref="E31:E33"/>
    <mergeCell ref="F31:F33"/>
    <mergeCell ref="V31:V33"/>
    <mergeCell ref="W31:W33"/>
    <mergeCell ref="X31:X33"/>
    <mergeCell ref="M31:M33"/>
    <mergeCell ref="N31:N33"/>
    <mergeCell ref="O31:O33"/>
    <mergeCell ref="P31:P33"/>
    <mergeCell ref="Q31:Q33"/>
    <mergeCell ref="R31:R33"/>
    <mergeCell ref="S28:S30"/>
    <mergeCell ref="T28:T30"/>
    <mergeCell ref="U28:U30"/>
    <mergeCell ref="V28:V30"/>
    <mergeCell ref="W28:W30"/>
    <mergeCell ref="X28:X30"/>
    <mergeCell ref="M28:M30"/>
    <mergeCell ref="N28:N30"/>
    <mergeCell ref="O28:O30"/>
    <mergeCell ref="P28:P30"/>
    <mergeCell ref="Q28:Q30"/>
    <mergeCell ref="R28:R30"/>
    <mergeCell ref="G28:G30"/>
    <mergeCell ref="H28:H30"/>
    <mergeCell ref="I28:I30"/>
    <mergeCell ref="J28:J30"/>
    <mergeCell ref="K28:K30"/>
    <mergeCell ref="L28:L30"/>
    <mergeCell ref="A28:A30"/>
    <mergeCell ref="B28:B30"/>
    <mergeCell ref="C28:C30"/>
    <mergeCell ref="D28:D30"/>
    <mergeCell ref="E28:E30"/>
    <mergeCell ref="F28:F30"/>
    <mergeCell ref="S25:S27"/>
    <mergeCell ref="T25:T27"/>
    <mergeCell ref="U25:U27"/>
    <mergeCell ref="V25:V27"/>
    <mergeCell ref="W25:W27"/>
    <mergeCell ref="X25:X27"/>
    <mergeCell ref="M25:M27"/>
    <mergeCell ref="N25:N27"/>
    <mergeCell ref="O25:O27"/>
    <mergeCell ref="P25:P27"/>
    <mergeCell ref="Q25:Q27"/>
    <mergeCell ref="R25:R27"/>
    <mergeCell ref="G25:G27"/>
    <mergeCell ref="H25:H27"/>
    <mergeCell ref="I25:I27"/>
    <mergeCell ref="J25:J27"/>
    <mergeCell ref="K25:K27"/>
    <mergeCell ref="L25:L27"/>
    <mergeCell ref="A25:A27"/>
    <mergeCell ref="B25:B27"/>
    <mergeCell ref="C25:C27"/>
    <mergeCell ref="D25:D27"/>
    <mergeCell ref="E25:E27"/>
    <mergeCell ref="F25:F27"/>
    <mergeCell ref="S22:S24"/>
    <mergeCell ref="T22:T24"/>
    <mergeCell ref="U22:U24"/>
    <mergeCell ref="V22:V24"/>
    <mergeCell ref="W22:W24"/>
    <mergeCell ref="X22:X24"/>
    <mergeCell ref="M22:M24"/>
    <mergeCell ref="N22:N24"/>
    <mergeCell ref="O22:O24"/>
    <mergeCell ref="P22:P24"/>
    <mergeCell ref="Q22:Q24"/>
    <mergeCell ref="R22:R24"/>
    <mergeCell ref="G22:G24"/>
    <mergeCell ref="H22:H24"/>
    <mergeCell ref="I22:I24"/>
    <mergeCell ref="J22:J24"/>
    <mergeCell ref="K22:K24"/>
    <mergeCell ref="L22:L24"/>
    <mergeCell ref="A22:A24"/>
    <mergeCell ref="B22:B24"/>
    <mergeCell ref="C22:C24"/>
    <mergeCell ref="D22:D24"/>
    <mergeCell ref="E22:E24"/>
    <mergeCell ref="F22:F24"/>
    <mergeCell ref="S19:S21"/>
    <mergeCell ref="T19:T21"/>
    <mergeCell ref="U19:U21"/>
    <mergeCell ref="V19:V21"/>
    <mergeCell ref="W19:W21"/>
    <mergeCell ref="X19:X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D19:D21"/>
    <mergeCell ref="E19:E21"/>
    <mergeCell ref="F19:F21"/>
    <mergeCell ref="S16:S18"/>
    <mergeCell ref="T16:T18"/>
    <mergeCell ref="U16:U18"/>
    <mergeCell ref="V16:V18"/>
    <mergeCell ref="W16:W18"/>
    <mergeCell ref="X16:X18"/>
    <mergeCell ref="M16:M18"/>
    <mergeCell ref="N16:N18"/>
    <mergeCell ref="O16:O18"/>
    <mergeCell ref="P16:P18"/>
    <mergeCell ref="Q16:Q18"/>
    <mergeCell ref="R16:R18"/>
    <mergeCell ref="G16:G18"/>
    <mergeCell ref="H16:H18"/>
    <mergeCell ref="I16:I18"/>
    <mergeCell ref="J16:J18"/>
    <mergeCell ref="K16:K18"/>
    <mergeCell ref="L16:L18"/>
    <mergeCell ref="A16:A18"/>
    <mergeCell ref="B16:B18"/>
    <mergeCell ref="C16:C18"/>
    <mergeCell ref="D16:D18"/>
    <mergeCell ref="E16:E18"/>
    <mergeCell ref="F16:F18"/>
    <mergeCell ref="S13:S15"/>
    <mergeCell ref="T13:T15"/>
    <mergeCell ref="U13:U15"/>
    <mergeCell ref="V13:V15"/>
    <mergeCell ref="W13:W15"/>
    <mergeCell ref="X13:X15"/>
    <mergeCell ref="M13:M15"/>
    <mergeCell ref="N13:N15"/>
    <mergeCell ref="O13:O15"/>
    <mergeCell ref="P13:P15"/>
    <mergeCell ref="Q13:Q15"/>
    <mergeCell ref="R13:R15"/>
    <mergeCell ref="G13:G15"/>
    <mergeCell ref="H13:H15"/>
    <mergeCell ref="I13:I15"/>
    <mergeCell ref="J13:J15"/>
    <mergeCell ref="K13:K15"/>
    <mergeCell ref="L13:L15"/>
    <mergeCell ref="A13:A15"/>
    <mergeCell ref="B13:B15"/>
    <mergeCell ref="C13:C15"/>
    <mergeCell ref="D13:D15"/>
    <mergeCell ref="E13:E15"/>
    <mergeCell ref="F13:F15"/>
    <mergeCell ref="S10:S12"/>
    <mergeCell ref="T10:T12"/>
    <mergeCell ref="U10:U12"/>
    <mergeCell ref="V10:V12"/>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0:A12"/>
    <mergeCell ref="B10:B12"/>
    <mergeCell ref="C10:C12"/>
    <mergeCell ref="D10:D12"/>
    <mergeCell ref="E10:E12"/>
    <mergeCell ref="F10:F12"/>
    <mergeCell ref="S7:S9"/>
    <mergeCell ref="T7:T9"/>
    <mergeCell ref="U7:U9"/>
    <mergeCell ref="V7:V9"/>
    <mergeCell ref="W7:W9"/>
    <mergeCell ref="X7:X9"/>
    <mergeCell ref="M7:M9"/>
    <mergeCell ref="N7:N9"/>
    <mergeCell ref="O7:O9"/>
    <mergeCell ref="P7:P9"/>
    <mergeCell ref="Q7:Q9"/>
    <mergeCell ref="R7:R9"/>
    <mergeCell ref="G7:G9"/>
    <mergeCell ref="H7:H9"/>
    <mergeCell ref="I7:I9"/>
    <mergeCell ref="J7:J9"/>
    <mergeCell ref="K7:K9"/>
    <mergeCell ref="L7:L9"/>
    <mergeCell ref="A7:A9"/>
    <mergeCell ref="B7:B9"/>
    <mergeCell ref="C7:C9"/>
    <mergeCell ref="D7:D9"/>
    <mergeCell ref="E7:E9"/>
    <mergeCell ref="F7:F9"/>
    <mergeCell ref="A5:A6"/>
    <mergeCell ref="B5:B6"/>
    <mergeCell ref="C5:C6"/>
    <mergeCell ref="A1:X1"/>
    <mergeCell ref="A2:B2"/>
    <mergeCell ref="B4:X4"/>
    <mergeCell ref="A3:B3"/>
    <mergeCell ref="P2:X2"/>
    <mergeCell ref="D5:E5"/>
    <mergeCell ref="F5:Q5"/>
    <mergeCell ref="R5:X5"/>
    <mergeCell ref="D2:E2"/>
    <mergeCell ref="F2:G2"/>
    <mergeCell ref="H2:I2"/>
    <mergeCell ref="J2:K2"/>
    <mergeCell ref="N2:O2"/>
    <mergeCell ref="L2:M2"/>
    <mergeCell ref="D3:E3"/>
    <mergeCell ref="F3:G3"/>
    <mergeCell ref="H3:I3"/>
    <mergeCell ref="J3:K3"/>
  </mergeCells>
  <phoneticPr fontId="1"/>
  <dataValidations xWindow="452" yWindow="337" count="6">
    <dataValidation type="list" allowBlank="1" showInputMessage="1" showErrorMessage="1" sqref="D7:X57">
      <formula1>"○,●,○●, "</formula1>
    </dataValidation>
    <dataValidation type="list" allowBlank="1" showInputMessage="1" showErrorMessage="1" sqref="Y8 Y23">
      <formula1>"●,　"</formula1>
    </dataValidation>
    <dataValidation allowBlank="1" showInputMessage="1" showErrorMessage="1" prompt="資金支出明細の番号（原－１、機－１等）を入力してください。" sqref="C7:C57"/>
    <dataValidation allowBlank="1" showInputMessage="1" showErrorMessage="1" prompt="令和７年11月１日から令和９年７月31日までの年月日を設定してください。_x000a_達成目標の達成だけでなく、支払いが全て完了する日（月末）を入力してください。" sqref="L2:M2"/>
    <dataValidation allowBlank="1" showInputMessage="1" showErrorMessage="1" prompt="令和７年11月１日から令和９年７月31日までの年月日を設定してください。_x000a_達成目標の達成だけでなく、支払いが全て完了する日（月末）を入力してください。" sqref="H2:I2"/>
    <dataValidation allowBlank="1" showInputMessage="1" showErrorMessage="1" prompt="令和７年11月１日から令和９年７月31日までの年月日を設定してください。_x000a_達成目標の達成だけでなく、支払いが全て完了する日（月末）を入力してください。" sqref="D2:E2"/>
  </dataValidations>
  <pageMargins left="0.7" right="0.7" top="0.75" bottom="0.75" header="0.3" footer="0.3"/>
  <pageSetup paperSize="9" scale="78" orientation="portrait"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8"/>
  <sheetViews>
    <sheetView view="pageBreakPreview" zoomScale="85" zoomScaleNormal="100" zoomScaleSheetLayoutView="85" workbookViewId="0">
      <selection activeCell="E4" sqref="E4:R4"/>
    </sheetView>
  </sheetViews>
  <sheetFormatPr defaultRowHeight="13" x14ac:dyDescent="0.2"/>
  <cols>
    <col min="1" max="4" width="5" style="438" customWidth="1"/>
    <col min="5" max="10" width="5.1796875" style="438" customWidth="1"/>
    <col min="11" max="11" width="7.1796875" style="438" customWidth="1"/>
    <col min="12" max="12" width="11.26953125" style="438" customWidth="1"/>
    <col min="13" max="13" width="6.6328125" style="438" customWidth="1"/>
    <col min="14" max="15" width="6.90625" style="438" customWidth="1"/>
    <col min="16" max="16" width="7.453125" style="438" customWidth="1"/>
    <col min="17" max="18" width="6.90625" style="438" customWidth="1"/>
    <col min="19" max="16384" width="8.7265625" style="438"/>
  </cols>
  <sheetData>
    <row r="1" spans="1:19" ht="21.75" customHeight="1" x14ac:dyDescent="0.2">
      <c r="A1" s="1226" t="s">
        <v>461</v>
      </c>
      <c r="B1" s="1226"/>
      <c r="C1" s="1226"/>
      <c r="D1" s="1226"/>
      <c r="E1" s="1226"/>
      <c r="F1" s="1226"/>
      <c r="G1" s="1226"/>
      <c r="H1" s="1226"/>
      <c r="I1" s="1226"/>
      <c r="J1" s="1226"/>
      <c r="K1" s="1226"/>
      <c r="L1" s="1226"/>
      <c r="M1" s="1226"/>
      <c r="N1" s="1226"/>
      <c r="O1" s="1226"/>
      <c r="P1" s="1226"/>
      <c r="Q1" s="1226"/>
      <c r="R1" s="1226"/>
      <c r="S1" s="441"/>
    </row>
    <row r="2" spans="1:19" ht="27" customHeight="1" x14ac:dyDescent="0.2">
      <c r="A2" s="1227" t="s">
        <v>608</v>
      </c>
      <c r="B2" s="1228"/>
      <c r="C2" s="1228"/>
      <c r="D2" s="1228"/>
      <c r="E2" s="1228"/>
      <c r="F2" s="1228"/>
      <c r="G2" s="1228"/>
      <c r="H2" s="1228"/>
      <c r="I2" s="1228"/>
      <c r="J2" s="1228"/>
      <c r="K2" s="1228"/>
      <c r="L2" s="1228"/>
      <c r="M2" s="1228"/>
      <c r="N2" s="1228"/>
      <c r="O2" s="1228"/>
      <c r="P2" s="1228"/>
      <c r="Q2" s="1228"/>
      <c r="R2" s="1229"/>
    </row>
    <row r="3" spans="1:19" ht="45" customHeight="1" x14ac:dyDescent="0.2">
      <c r="A3" s="1240" t="s">
        <v>611</v>
      </c>
      <c r="B3" s="1241"/>
      <c r="C3" s="1241"/>
      <c r="D3" s="1241"/>
      <c r="E3" s="1241"/>
      <c r="F3" s="1241"/>
      <c r="G3" s="1241"/>
      <c r="H3" s="1241"/>
      <c r="I3" s="1241"/>
      <c r="J3" s="1241"/>
      <c r="K3" s="1241"/>
      <c r="L3" s="1241"/>
      <c r="M3" s="1241"/>
      <c r="N3" s="1241"/>
      <c r="O3" s="1241"/>
      <c r="P3" s="1241"/>
      <c r="Q3" s="1241"/>
      <c r="R3" s="1242"/>
    </row>
    <row r="4" spans="1:19" ht="78.75" customHeight="1" x14ac:dyDescent="0.2">
      <c r="A4" s="1230" t="s">
        <v>545</v>
      </c>
      <c r="B4" s="1230"/>
      <c r="C4" s="1230"/>
      <c r="D4" s="1230"/>
      <c r="E4" s="1231"/>
      <c r="F4" s="1232"/>
      <c r="G4" s="1232"/>
      <c r="H4" s="1232"/>
      <c r="I4" s="1232"/>
      <c r="J4" s="1232"/>
      <c r="K4" s="1232"/>
      <c r="L4" s="1232"/>
      <c r="M4" s="1232"/>
      <c r="N4" s="1232"/>
      <c r="O4" s="1232"/>
      <c r="P4" s="1232"/>
      <c r="Q4" s="1232"/>
      <c r="R4" s="1233"/>
    </row>
    <row r="5" spans="1:19" ht="180" customHeight="1" x14ac:dyDescent="0.2">
      <c r="A5" s="1234" t="s">
        <v>546</v>
      </c>
      <c r="B5" s="1235"/>
      <c r="C5" s="1235"/>
      <c r="D5" s="1236"/>
      <c r="E5" s="1237"/>
      <c r="F5" s="1238"/>
      <c r="G5" s="1238"/>
      <c r="H5" s="1238"/>
      <c r="I5" s="1238"/>
      <c r="J5" s="1238"/>
      <c r="K5" s="1238"/>
      <c r="L5" s="1238"/>
      <c r="M5" s="1238"/>
      <c r="N5" s="1238"/>
      <c r="O5" s="1238"/>
      <c r="P5" s="1238"/>
      <c r="Q5" s="1238"/>
      <c r="R5" s="1239"/>
    </row>
    <row r="6" spans="1:19" ht="20" customHeight="1" x14ac:dyDescent="0.2">
      <c r="A6" s="1214" t="s">
        <v>609</v>
      </c>
      <c r="B6" s="1214"/>
      <c r="C6" s="1214"/>
      <c r="D6" s="1214"/>
      <c r="E6" s="1214"/>
      <c r="F6" s="1214"/>
      <c r="G6" s="1214"/>
      <c r="H6" s="1214"/>
      <c r="I6" s="1214"/>
      <c r="J6" s="1214"/>
      <c r="K6" s="1214"/>
      <c r="L6" s="1214"/>
      <c r="M6" s="1216" t="s">
        <v>160</v>
      </c>
      <c r="N6" s="1216"/>
      <c r="O6" s="1216"/>
      <c r="P6" s="1216"/>
      <c r="Q6" s="1216"/>
      <c r="R6" s="1216"/>
    </row>
    <row r="7" spans="1:19" ht="20" customHeight="1" x14ac:dyDescent="0.2">
      <c r="A7" s="1215"/>
      <c r="B7" s="1215"/>
      <c r="C7" s="1215"/>
      <c r="D7" s="1215"/>
      <c r="E7" s="1215"/>
      <c r="F7" s="1215"/>
      <c r="G7" s="1215"/>
      <c r="H7" s="1215"/>
      <c r="I7" s="1215"/>
      <c r="J7" s="1215"/>
      <c r="K7" s="1215"/>
      <c r="L7" s="1215"/>
      <c r="M7" s="1217"/>
      <c r="N7" s="1217"/>
      <c r="O7" s="1217"/>
      <c r="P7" s="1217"/>
      <c r="Q7" s="1217"/>
      <c r="R7" s="1217"/>
    </row>
    <row r="8" spans="1:19" ht="20" customHeight="1" x14ac:dyDescent="0.2">
      <c r="A8" s="1223" t="s">
        <v>457</v>
      </c>
      <c r="B8" s="1223"/>
      <c r="C8" s="1223"/>
      <c r="D8" s="1223"/>
      <c r="E8" s="1223"/>
      <c r="F8" s="1223"/>
      <c r="G8" s="1223"/>
      <c r="H8" s="1223"/>
      <c r="I8" s="1223"/>
      <c r="J8" s="1223"/>
      <c r="K8" s="1223"/>
      <c r="L8" s="1223"/>
      <c r="M8" s="1290" t="s">
        <v>598</v>
      </c>
      <c r="N8" s="1291"/>
      <c r="O8" s="1291"/>
      <c r="P8" s="1291"/>
      <c r="Q8" s="1291"/>
      <c r="R8" s="1292"/>
    </row>
    <row r="9" spans="1:19" ht="20" customHeight="1" x14ac:dyDescent="0.2">
      <c r="A9" s="1224"/>
      <c r="B9" s="1224"/>
      <c r="C9" s="1224"/>
      <c r="D9" s="1224"/>
      <c r="E9" s="1224"/>
      <c r="F9" s="1224"/>
      <c r="G9" s="1224"/>
      <c r="H9" s="1224"/>
      <c r="I9" s="1224"/>
      <c r="J9" s="1224"/>
      <c r="K9" s="1224"/>
      <c r="L9" s="1224"/>
      <c r="M9" s="518"/>
      <c r="N9" s="1293" t="s">
        <v>595</v>
      </c>
      <c r="O9" s="1294"/>
      <c r="P9" s="520"/>
      <c r="Q9" s="1295" t="s">
        <v>600</v>
      </c>
      <c r="R9" s="1296"/>
    </row>
    <row r="10" spans="1:19" ht="20" customHeight="1" x14ac:dyDescent="0.2">
      <c r="A10" s="1224"/>
      <c r="B10" s="1224"/>
      <c r="C10" s="1224"/>
      <c r="D10" s="1224"/>
      <c r="E10" s="1224"/>
      <c r="F10" s="1224"/>
      <c r="G10" s="1224"/>
      <c r="H10" s="1224"/>
      <c r="I10" s="1224"/>
      <c r="J10" s="1224"/>
      <c r="K10" s="1224"/>
      <c r="L10" s="1224"/>
      <c r="M10" s="519"/>
      <c r="N10" s="1297" t="s">
        <v>596</v>
      </c>
      <c r="O10" s="1298"/>
      <c r="P10" s="521"/>
      <c r="Q10" s="1299" t="s">
        <v>597</v>
      </c>
      <c r="R10" s="1300"/>
    </row>
    <row r="11" spans="1:19" ht="45" customHeight="1" x14ac:dyDescent="0.2">
      <c r="A11" s="1225"/>
      <c r="B11" s="1225"/>
      <c r="C11" s="1225"/>
      <c r="D11" s="1225"/>
      <c r="E11" s="1225"/>
      <c r="F11" s="1225"/>
      <c r="G11" s="1225"/>
      <c r="H11" s="1225"/>
      <c r="I11" s="1225"/>
      <c r="J11" s="1225"/>
      <c r="K11" s="1225"/>
      <c r="L11" s="1225"/>
      <c r="M11" s="1218" t="s">
        <v>599</v>
      </c>
      <c r="N11" s="1219"/>
      <c r="O11" s="1220"/>
      <c r="P11" s="1221"/>
      <c r="Q11" s="1221"/>
      <c r="R11" s="1222"/>
    </row>
    <row r="12" spans="1:19" ht="40" customHeight="1" x14ac:dyDescent="0.2">
      <c r="A12" s="1227" t="s">
        <v>610</v>
      </c>
      <c r="B12" s="1228"/>
      <c r="C12" s="1228"/>
      <c r="D12" s="1228"/>
      <c r="E12" s="1228"/>
      <c r="F12" s="1228"/>
      <c r="G12" s="1228"/>
      <c r="H12" s="1228"/>
      <c r="I12" s="1228"/>
      <c r="J12" s="1228"/>
      <c r="K12" s="1228"/>
      <c r="L12" s="1229"/>
      <c r="M12" s="1250" t="s">
        <v>160</v>
      </c>
      <c r="N12" s="1251"/>
      <c r="O12" s="1251"/>
      <c r="P12" s="1251"/>
      <c r="Q12" s="1251"/>
      <c r="R12" s="1252"/>
    </row>
    <row r="13" spans="1:19" ht="20" customHeight="1" x14ac:dyDescent="0.2">
      <c r="A13" s="1253" t="s">
        <v>601</v>
      </c>
      <c r="B13" s="1254"/>
      <c r="C13" s="1254"/>
      <c r="D13" s="1254"/>
      <c r="E13" s="1254"/>
      <c r="F13" s="1254"/>
      <c r="G13" s="1254"/>
      <c r="H13" s="1254"/>
      <c r="I13" s="1254"/>
      <c r="J13" s="1254"/>
      <c r="K13" s="1254"/>
      <c r="L13" s="1255"/>
      <c r="M13" s="1303" t="s">
        <v>598</v>
      </c>
      <c r="N13" s="1304"/>
      <c r="O13" s="1304"/>
      <c r="P13" s="1304"/>
      <c r="Q13" s="1304"/>
      <c r="R13" s="1305"/>
    </row>
    <row r="14" spans="1:19" ht="20" customHeight="1" x14ac:dyDescent="0.2">
      <c r="A14" s="1256"/>
      <c r="B14" s="1257"/>
      <c r="C14" s="1257"/>
      <c r="D14" s="1257"/>
      <c r="E14" s="1257"/>
      <c r="F14" s="1257"/>
      <c r="G14" s="1257"/>
      <c r="H14" s="1257"/>
      <c r="I14" s="1257"/>
      <c r="J14" s="1257"/>
      <c r="K14" s="1257"/>
      <c r="L14" s="1258"/>
      <c r="M14" s="522"/>
      <c r="N14" s="1276" t="s">
        <v>595</v>
      </c>
      <c r="O14" s="1277"/>
      <c r="P14" s="520"/>
      <c r="Q14" s="1301" t="s">
        <v>600</v>
      </c>
      <c r="R14" s="1302"/>
    </row>
    <row r="15" spans="1:19" ht="20" customHeight="1" x14ac:dyDescent="0.2">
      <c r="A15" s="1256"/>
      <c r="B15" s="1257"/>
      <c r="C15" s="1257"/>
      <c r="D15" s="1257"/>
      <c r="E15" s="1257"/>
      <c r="F15" s="1257"/>
      <c r="G15" s="1257"/>
      <c r="H15" s="1257"/>
      <c r="I15" s="1257"/>
      <c r="J15" s="1257"/>
      <c r="K15" s="1257"/>
      <c r="L15" s="1258"/>
      <c r="M15" s="523"/>
      <c r="N15" s="1264" t="s">
        <v>596</v>
      </c>
      <c r="O15" s="1265"/>
      <c r="P15" s="524"/>
      <c r="Q15" s="1266" t="s">
        <v>597</v>
      </c>
      <c r="R15" s="1267"/>
    </row>
    <row r="16" spans="1:19" ht="45" customHeight="1" x14ac:dyDescent="0.2">
      <c r="A16" s="1259"/>
      <c r="B16" s="1260"/>
      <c r="C16" s="1260"/>
      <c r="D16" s="1260"/>
      <c r="E16" s="1260"/>
      <c r="F16" s="1260"/>
      <c r="G16" s="1260"/>
      <c r="H16" s="1260"/>
      <c r="I16" s="1260"/>
      <c r="J16" s="1260"/>
      <c r="K16" s="1260"/>
      <c r="L16" s="1261"/>
      <c r="M16" s="1218" t="s">
        <v>599</v>
      </c>
      <c r="N16" s="1262"/>
      <c r="O16" s="1263"/>
      <c r="P16" s="1221"/>
      <c r="Q16" s="1221"/>
      <c r="R16" s="1222"/>
    </row>
    <row r="17" spans="1:18" ht="40" customHeight="1" x14ac:dyDescent="0.2">
      <c r="A17" s="1281" t="s">
        <v>641</v>
      </c>
      <c r="B17" s="1282"/>
      <c r="C17" s="1282"/>
      <c r="D17" s="1282"/>
      <c r="E17" s="1282"/>
      <c r="F17" s="1282"/>
      <c r="G17" s="1282"/>
      <c r="H17" s="1282"/>
      <c r="I17" s="1282"/>
      <c r="J17" s="1282"/>
      <c r="K17" s="1282"/>
      <c r="L17" s="1283"/>
      <c r="M17" s="1250" t="s">
        <v>160</v>
      </c>
      <c r="N17" s="1251"/>
      <c r="O17" s="1251"/>
      <c r="P17" s="1251"/>
      <c r="Q17" s="1251"/>
      <c r="R17" s="1252"/>
    </row>
    <row r="18" spans="1:18" ht="20" customHeight="1" x14ac:dyDescent="0.2">
      <c r="A18" s="1284" t="s">
        <v>642</v>
      </c>
      <c r="B18" s="1285"/>
      <c r="C18" s="1285"/>
      <c r="D18" s="1285"/>
      <c r="E18" s="1285"/>
      <c r="F18" s="1285"/>
      <c r="G18" s="1285"/>
      <c r="H18" s="1285"/>
      <c r="I18" s="1285"/>
      <c r="J18" s="1285"/>
      <c r="K18" s="1285"/>
      <c r="L18" s="1286"/>
      <c r="M18" s="1278" t="s">
        <v>598</v>
      </c>
      <c r="N18" s="1279"/>
      <c r="O18" s="1279"/>
      <c r="P18" s="1279"/>
      <c r="Q18" s="1279"/>
      <c r="R18" s="1280"/>
    </row>
    <row r="19" spans="1:18" ht="20" customHeight="1" x14ac:dyDescent="0.2">
      <c r="A19" s="1287"/>
      <c r="B19" s="1285"/>
      <c r="C19" s="1285"/>
      <c r="D19" s="1285"/>
      <c r="E19" s="1285"/>
      <c r="F19" s="1285"/>
      <c r="G19" s="1285"/>
      <c r="H19" s="1285"/>
      <c r="I19" s="1285"/>
      <c r="J19" s="1285"/>
      <c r="K19" s="1285"/>
      <c r="L19" s="1286"/>
      <c r="M19" s="546"/>
      <c r="N19" s="1268" t="s">
        <v>602</v>
      </c>
      <c r="O19" s="1269"/>
      <c r="P19" s="547"/>
      <c r="Q19" s="1270" t="s">
        <v>603</v>
      </c>
      <c r="R19" s="1271"/>
    </row>
    <row r="20" spans="1:18" ht="20" customHeight="1" x14ac:dyDescent="0.2">
      <c r="A20" s="1288"/>
      <c r="B20" s="693"/>
      <c r="C20" s="693"/>
      <c r="D20" s="693"/>
      <c r="E20" s="693"/>
      <c r="F20" s="693"/>
      <c r="G20" s="693"/>
      <c r="H20" s="693"/>
      <c r="I20" s="693"/>
      <c r="J20" s="693"/>
      <c r="K20" s="693"/>
      <c r="L20" s="1289"/>
      <c r="M20" s="525"/>
      <c r="N20" s="1272" t="s">
        <v>605</v>
      </c>
      <c r="O20" s="1273"/>
      <c r="P20" s="526"/>
      <c r="Q20" s="1274" t="s">
        <v>604</v>
      </c>
      <c r="R20" s="1275"/>
    </row>
    <row r="21" spans="1:18" ht="22.5" customHeight="1" x14ac:dyDescent="0.2">
      <c r="A21" s="1246" t="s">
        <v>462</v>
      </c>
      <c r="B21" s="1246"/>
      <c r="C21" s="1246"/>
      <c r="D21" s="1246"/>
      <c r="E21" s="1246"/>
      <c r="F21" s="1246"/>
      <c r="G21" s="1246"/>
      <c r="H21" s="1246"/>
      <c r="I21" s="1246"/>
      <c r="J21" s="1246"/>
      <c r="K21" s="1246"/>
      <c r="L21" s="1246"/>
      <c r="M21" s="1246"/>
      <c r="N21" s="1246"/>
      <c r="O21" s="1246"/>
      <c r="P21" s="1246"/>
      <c r="Q21" s="1246"/>
      <c r="R21" s="1246"/>
    </row>
    <row r="22" spans="1:18" ht="150" customHeight="1" x14ac:dyDescent="0.2">
      <c r="A22" s="1243"/>
      <c r="B22" s="1244"/>
      <c r="C22" s="1244"/>
      <c r="D22" s="1244"/>
      <c r="E22" s="1244"/>
      <c r="F22" s="1244"/>
      <c r="G22" s="1244"/>
      <c r="H22" s="1244"/>
      <c r="I22" s="1244"/>
      <c r="J22" s="1244"/>
      <c r="K22" s="1244"/>
      <c r="L22" s="1244"/>
      <c r="M22" s="1244"/>
      <c r="N22" s="1244"/>
      <c r="O22" s="1244"/>
      <c r="P22" s="1244"/>
      <c r="Q22" s="1244"/>
      <c r="R22" s="1245"/>
    </row>
    <row r="23" spans="1:18" ht="22.5" customHeight="1" x14ac:dyDescent="0.2">
      <c r="A23" s="1246" t="s">
        <v>606</v>
      </c>
      <c r="B23" s="1246"/>
      <c r="C23" s="1246"/>
      <c r="D23" s="1246"/>
      <c r="E23" s="1246"/>
      <c r="F23" s="1246"/>
      <c r="G23" s="1246"/>
      <c r="H23" s="1246"/>
      <c r="I23" s="1246"/>
      <c r="J23" s="1246"/>
      <c r="K23" s="1246"/>
      <c r="L23" s="1246"/>
      <c r="M23" s="1246"/>
      <c r="N23" s="1246"/>
      <c r="O23" s="1246"/>
      <c r="P23" s="1246"/>
      <c r="Q23" s="1246"/>
      <c r="R23" s="1246"/>
    </row>
    <row r="24" spans="1:18" ht="150" customHeight="1" x14ac:dyDescent="0.2">
      <c r="A24" s="1247"/>
      <c r="B24" s="1248"/>
      <c r="C24" s="1248"/>
      <c r="D24" s="1248"/>
      <c r="E24" s="1248"/>
      <c r="F24" s="1248"/>
      <c r="G24" s="1248"/>
      <c r="H24" s="1248"/>
      <c r="I24" s="1248"/>
      <c r="J24" s="1248"/>
      <c r="K24" s="1248"/>
      <c r="L24" s="1248"/>
      <c r="M24" s="1248"/>
      <c r="N24" s="1248"/>
      <c r="O24" s="1248"/>
      <c r="P24" s="1248"/>
      <c r="Q24" s="1248"/>
      <c r="R24" s="1249"/>
    </row>
    <row r="25" spans="1:18" ht="12" customHeight="1" x14ac:dyDescent="0.2">
      <c r="A25" s="448"/>
      <c r="B25" s="448"/>
      <c r="C25" s="448"/>
      <c r="D25" s="448"/>
      <c r="E25" s="448"/>
      <c r="F25" s="448"/>
      <c r="G25" s="448"/>
      <c r="H25" s="448"/>
      <c r="I25" s="448"/>
      <c r="J25" s="448"/>
      <c r="K25" s="448"/>
      <c r="L25" s="448"/>
      <c r="M25" s="448"/>
      <c r="N25" s="448"/>
      <c r="O25" s="448"/>
      <c r="P25" s="448"/>
      <c r="Q25" s="448"/>
      <c r="R25" s="448"/>
    </row>
    <row r="26" spans="1:18" ht="12" customHeight="1" x14ac:dyDescent="0.2">
      <c r="A26" s="448"/>
      <c r="B26" s="448"/>
      <c r="C26" s="448"/>
      <c r="D26" s="448"/>
      <c r="E26" s="448"/>
      <c r="F26" s="448"/>
      <c r="G26" s="448"/>
      <c r="H26" s="448"/>
      <c r="I26" s="448"/>
      <c r="J26" s="448"/>
      <c r="K26" s="448"/>
      <c r="L26" s="448"/>
      <c r="M26" s="448"/>
      <c r="N26" s="448"/>
      <c r="O26" s="448"/>
      <c r="P26" s="448"/>
      <c r="Q26" s="448"/>
      <c r="R26" s="448"/>
    </row>
    <row r="27" spans="1:18" ht="12" customHeight="1" x14ac:dyDescent="0.2">
      <c r="A27" s="448"/>
      <c r="B27" s="448"/>
      <c r="C27" s="448"/>
      <c r="D27" s="448"/>
      <c r="E27" s="448"/>
      <c r="F27" s="448"/>
      <c r="G27" s="448"/>
      <c r="H27" s="448"/>
      <c r="I27" s="448"/>
      <c r="J27" s="448"/>
      <c r="K27" s="448"/>
      <c r="L27" s="448"/>
      <c r="M27" s="448"/>
      <c r="N27" s="448"/>
      <c r="O27" s="448"/>
      <c r="P27" s="448"/>
      <c r="Q27" s="448"/>
      <c r="R27" s="448"/>
    </row>
    <row r="28" spans="1:18" x14ac:dyDescent="0.2">
      <c r="A28" s="448"/>
      <c r="B28" s="448"/>
      <c r="C28" s="448"/>
      <c r="D28" s="448"/>
      <c r="E28" s="448"/>
      <c r="F28" s="448"/>
      <c r="G28" s="448"/>
      <c r="H28" s="448"/>
      <c r="I28" s="448"/>
      <c r="J28" s="448"/>
      <c r="K28" s="448"/>
      <c r="L28" s="448"/>
      <c r="M28" s="448"/>
      <c r="N28" s="448"/>
      <c r="O28" s="448"/>
      <c r="P28" s="448"/>
      <c r="Q28" s="448"/>
      <c r="R28" s="448"/>
    </row>
  </sheetData>
  <sheetProtection sheet="1" formatCells="0" formatRows="0" insertRows="0" deleteRows="0" selectLockedCells="1"/>
  <mergeCells count="39">
    <mergeCell ref="M18:R18"/>
    <mergeCell ref="M17:R17"/>
    <mergeCell ref="A17:L17"/>
    <mergeCell ref="A18:L20"/>
    <mergeCell ref="M8:R8"/>
    <mergeCell ref="N9:O9"/>
    <mergeCell ref="Q9:R9"/>
    <mergeCell ref="N10:O10"/>
    <mergeCell ref="Q10:R10"/>
    <mergeCell ref="Q14:R14"/>
    <mergeCell ref="M13:R13"/>
    <mergeCell ref="A22:R22"/>
    <mergeCell ref="A23:R23"/>
    <mergeCell ref="A24:R24"/>
    <mergeCell ref="A21:R21"/>
    <mergeCell ref="A12:L12"/>
    <mergeCell ref="M12:R12"/>
    <mergeCell ref="A13:L16"/>
    <mergeCell ref="M16:N16"/>
    <mergeCell ref="O16:R16"/>
    <mergeCell ref="N15:O15"/>
    <mergeCell ref="Q15:R15"/>
    <mergeCell ref="N19:O19"/>
    <mergeCell ref="Q19:R19"/>
    <mergeCell ref="N20:O20"/>
    <mergeCell ref="Q20:R20"/>
    <mergeCell ref="N14:O14"/>
    <mergeCell ref="A1:R1"/>
    <mergeCell ref="A2:R2"/>
    <mergeCell ref="A4:D4"/>
    <mergeCell ref="E4:R4"/>
    <mergeCell ref="A5:D5"/>
    <mergeCell ref="E5:R5"/>
    <mergeCell ref="A3:R3"/>
    <mergeCell ref="A6:L7"/>
    <mergeCell ref="M6:R7"/>
    <mergeCell ref="M11:N11"/>
    <mergeCell ref="O11:R11"/>
    <mergeCell ref="A8:L11"/>
  </mergeCells>
  <phoneticPr fontId="1"/>
  <conditionalFormatting sqref="M6:R7">
    <cfRule type="containsText" dxfId="226" priority="8" operator="containsText" text="選択してください">
      <formula>NOT(ISERROR(SEARCH("選択してください",M6)))</formula>
    </cfRule>
    <cfRule type="expression" dxfId="225" priority="15">
      <formula>$M$6&lt;&gt;"選択してください"</formula>
    </cfRule>
  </conditionalFormatting>
  <conditionalFormatting sqref="M12:R12">
    <cfRule type="containsText" dxfId="224" priority="7" operator="containsText" text="選択してください">
      <formula>NOT(ISERROR(SEARCH("選択してください",M12)))</formula>
    </cfRule>
    <cfRule type="expression" dxfId="223" priority="14">
      <formula>$M$12&lt;&gt;"選択してください"</formula>
    </cfRule>
  </conditionalFormatting>
  <conditionalFormatting sqref="M9">
    <cfRule type="containsBlanks" dxfId="222" priority="11">
      <formula>LEN(TRIM(M9))=0</formula>
    </cfRule>
  </conditionalFormatting>
  <conditionalFormatting sqref="M10">
    <cfRule type="containsBlanks" dxfId="221" priority="10">
      <formula>LEN(TRIM(M10))=0</formula>
    </cfRule>
  </conditionalFormatting>
  <conditionalFormatting sqref="P9:P10">
    <cfRule type="containsBlanks" dxfId="220" priority="9">
      <formula>LEN(TRIM(P9))=0</formula>
    </cfRule>
  </conditionalFormatting>
  <conditionalFormatting sqref="M14:M15">
    <cfRule type="containsBlanks" dxfId="219" priority="6">
      <formula>LEN(TRIM(M14))=0</formula>
    </cfRule>
  </conditionalFormatting>
  <conditionalFormatting sqref="P14:P15">
    <cfRule type="containsBlanks" dxfId="218" priority="5">
      <formula>LEN(TRIM(P14))=0</formula>
    </cfRule>
  </conditionalFormatting>
  <conditionalFormatting sqref="M19:M20">
    <cfRule type="containsBlanks" dxfId="217" priority="4">
      <formula>LEN(TRIM(M19))=0</formula>
    </cfRule>
  </conditionalFormatting>
  <conditionalFormatting sqref="P19:P20">
    <cfRule type="containsBlanks" dxfId="216" priority="3">
      <formula>LEN(TRIM(P19))=0</formula>
    </cfRule>
  </conditionalFormatting>
  <conditionalFormatting sqref="M17:R17">
    <cfRule type="containsText" dxfId="1" priority="1" operator="containsText" text="選択してください">
      <formula>NOT(ISERROR(SEARCH("選択してください",M17)))</formula>
    </cfRule>
    <cfRule type="expression" dxfId="0" priority="2">
      <formula>$M$12&lt;&gt;"選択してください"</formula>
    </cfRule>
  </conditionalFormatting>
  <dataValidations count="5">
    <dataValidation type="list" allowBlank="1" showInputMessage="1" showErrorMessage="1" sqref="M6:R7 M12:R12 M17:R17">
      <formula1>"選択してください,はい,いいえ"</formula1>
    </dataValidation>
    <dataValidation operator="greaterThan" allowBlank="1" showErrorMessage="1" prompt="_x000a_" sqref="A22:R22"/>
    <dataValidation allowBlank="1" showErrorMessage="1" prompt="_x000a_" sqref="E5:R5"/>
    <dataValidation allowBlank="1" showErrorMessage="1" promptTitle="プルダウンより選択してください" prompt="　出願公開前の出願明細書は、記入及び提出書類として添付不要です。" sqref="M8 M13 M18"/>
    <dataValidation type="list" allowBlank="1" showInputMessage="1" showErrorMessage="1" sqref="M9:M10 P9:P10 M14:M15 P14:P15 P19:P20 M19:M20">
      <formula1>" ,○"</formula1>
    </dataValidation>
  </dataValidations>
  <printOptions horizontalCentered="1"/>
  <pageMargins left="0.31496062992125984" right="0.31496062992125984" top="0.74803149606299213" bottom="0.74803149606299213" header="0.31496062992125984" footer="0.31496062992125984"/>
  <pageSetup paperSize="9" scale="71" fitToWidth="0" fitToHeight="0"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AF45"/>
  <sheetViews>
    <sheetView view="pageBreakPreview" topLeftCell="A13" zoomScaleNormal="100" zoomScaleSheetLayoutView="100" workbookViewId="0">
      <selection activeCell="J5" sqref="J5"/>
    </sheetView>
  </sheetViews>
  <sheetFormatPr defaultColWidth="2.08984375" defaultRowHeight="12" x14ac:dyDescent="0.2"/>
  <cols>
    <col min="1" max="1" width="1.6328125" style="245" customWidth="1"/>
    <col min="2" max="2" width="2.7265625" style="245" customWidth="1"/>
    <col min="3" max="3" width="20.6328125" style="245" customWidth="1"/>
    <col min="4" max="4" width="16.36328125" style="245" customWidth="1"/>
    <col min="5" max="5" width="15" style="245" customWidth="1"/>
    <col min="6" max="6" width="14.453125" style="245" customWidth="1"/>
    <col min="7" max="7" width="18.36328125" style="245" customWidth="1"/>
    <col min="8" max="8" width="1.36328125" style="245" customWidth="1"/>
    <col min="9" max="9" width="8.90625" style="245" customWidth="1"/>
    <col min="10" max="10" width="13.36328125" style="245" customWidth="1"/>
    <col min="11" max="11" width="3.7265625" style="245" customWidth="1"/>
    <col min="12" max="15" width="3.453125" style="245" customWidth="1"/>
    <col min="16" max="17" width="3.453125" style="255" customWidth="1"/>
    <col min="18" max="18" width="5.453125" style="255" customWidth="1"/>
    <col min="19" max="22" width="5.453125" style="246" customWidth="1"/>
    <col min="23" max="26" width="3.26953125" style="246" customWidth="1"/>
    <col min="27" max="36" width="2.7265625" style="246" customWidth="1"/>
    <col min="37" max="16384" width="2.08984375" style="246"/>
  </cols>
  <sheetData>
    <row r="1" spans="1:32" ht="20" customHeight="1" x14ac:dyDescent="0.2">
      <c r="A1" s="1324" t="s">
        <v>498</v>
      </c>
      <c r="B1" s="1325"/>
      <c r="C1" s="1325"/>
      <c r="D1" s="1325"/>
      <c r="E1" s="1325"/>
      <c r="F1" s="1325"/>
      <c r="G1" s="1325"/>
      <c r="H1" s="1325"/>
      <c r="I1" s="1328"/>
      <c r="J1" s="1328"/>
      <c r="K1" s="1328"/>
      <c r="L1" s="1328"/>
      <c r="M1" s="1328"/>
      <c r="N1" s="1328"/>
      <c r="O1" s="1328"/>
      <c r="P1" s="1328"/>
      <c r="Q1" s="1328"/>
      <c r="R1" s="1328"/>
      <c r="S1" s="1328"/>
      <c r="T1" s="1328"/>
    </row>
    <row r="2" spans="1:32" x14ac:dyDescent="0.2">
      <c r="A2" s="244" t="s">
        <v>469</v>
      </c>
      <c r="F2" s="247"/>
      <c r="G2" s="248" t="s">
        <v>277</v>
      </c>
      <c r="I2" s="1328"/>
      <c r="J2" s="1328"/>
      <c r="K2" s="1328"/>
      <c r="L2" s="1328"/>
      <c r="M2" s="1328"/>
      <c r="N2" s="1328"/>
      <c r="O2" s="1328"/>
      <c r="P2" s="1328"/>
      <c r="Q2" s="1328"/>
      <c r="R2" s="1328"/>
      <c r="S2" s="1328"/>
      <c r="T2" s="1328"/>
    </row>
    <row r="3" spans="1:32" ht="22" x14ac:dyDescent="0.2">
      <c r="A3" s="246"/>
      <c r="B3" s="1329" t="s">
        <v>15</v>
      </c>
      <c r="C3" s="1330"/>
      <c r="D3" s="249" t="s">
        <v>278</v>
      </c>
      <c r="E3" s="249" t="s">
        <v>279</v>
      </c>
      <c r="F3" s="250" t="s">
        <v>280</v>
      </c>
      <c r="G3" s="251" t="s">
        <v>281</v>
      </c>
      <c r="H3" s="246"/>
      <c r="I3" s="252"/>
      <c r="J3" s="252"/>
      <c r="K3" s="252"/>
      <c r="L3" s="252"/>
      <c r="M3" s="252"/>
      <c r="N3" s="252"/>
      <c r="O3" s="252"/>
      <c r="P3" s="252"/>
      <c r="Q3" s="252"/>
      <c r="R3" s="252"/>
      <c r="S3" s="252"/>
      <c r="T3" s="252"/>
      <c r="U3" s="252"/>
      <c r="V3" s="252"/>
      <c r="W3" s="252"/>
    </row>
    <row r="4" spans="1:32" ht="22.5" customHeight="1" x14ac:dyDescent="0.2">
      <c r="A4" s="246"/>
      <c r="B4" s="1309" t="s">
        <v>443</v>
      </c>
      <c r="C4" s="1310"/>
      <c r="D4" s="1310"/>
      <c r="E4" s="1310"/>
      <c r="F4" s="1310"/>
      <c r="G4" s="1311"/>
      <c r="H4" s="246"/>
      <c r="I4" s="411"/>
      <c r="J4" s="413" t="s">
        <v>282</v>
      </c>
      <c r="K4" s="411"/>
      <c r="L4" s="411"/>
      <c r="M4" s="411"/>
      <c r="N4" s="411"/>
      <c r="O4" s="411"/>
      <c r="P4" s="411"/>
      <c r="Q4" s="411"/>
      <c r="R4" s="411"/>
    </row>
    <row r="5" spans="1:32" ht="22.5" customHeight="1" x14ac:dyDescent="0.2">
      <c r="B5" s="1331" t="s">
        <v>283</v>
      </c>
      <c r="C5" s="253" t="s">
        <v>284</v>
      </c>
      <c r="D5" s="346">
        <f>原材料・副資材費[[#Totals],[助成事業に
要する経費
（税込）]]</f>
        <v>0</v>
      </c>
      <c r="E5" s="346">
        <f>原材料・副資材費[[#Totals],[助成対象経費
（税抜）
(A)×(B)]]</f>
        <v>0</v>
      </c>
      <c r="F5" s="415">
        <f>ROUNDDOWN(E5*2/3,-3)-J5</f>
        <v>0</v>
      </c>
      <c r="G5" s="254"/>
      <c r="I5" s="412" t="s">
        <v>382</v>
      </c>
      <c r="J5" s="414"/>
      <c r="K5" s="410"/>
      <c r="L5" s="410"/>
      <c r="M5" s="410"/>
      <c r="N5" s="410"/>
      <c r="O5" s="410"/>
      <c r="P5" s="410"/>
      <c r="Q5" s="410"/>
      <c r="R5" s="410"/>
      <c r="U5" s="256"/>
      <c r="V5" s="256"/>
      <c r="W5" s="256"/>
      <c r="X5" s="256"/>
      <c r="Y5" s="256"/>
      <c r="Z5" s="256"/>
      <c r="AA5" s="256"/>
      <c r="AB5" s="256"/>
      <c r="AC5" s="256"/>
      <c r="AD5" s="256"/>
      <c r="AE5" s="256"/>
      <c r="AF5" s="256"/>
    </row>
    <row r="6" spans="1:32" ht="22.5" customHeight="1" x14ac:dyDescent="0.2">
      <c r="B6" s="1332"/>
      <c r="C6" s="257" t="s">
        <v>285</v>
      </c>
      <c r="D6" s="348">
        <f>機械装置・工具器具費10[[#Totals],[助成事業に
要する経費
（税込）]]</f>
        <v>0</v>
      </c>
      <c r="E6" s="349">
        <f>機械装置・工具器具費10[[#Totals],[助成対象
経費
（税抜）
(A)×(B）]]</f>
        <v>0</v>
      </c>
      <c r="F6" s="416">
        <f>ROUNDDOWN(E6*2/3,-3)-J6</f>
        <v>0</v>
      </c>
      <c r="G6" s="258"/>
      <c r="I6" s="412" t="s">
        <v>378</v>
      </c>
      <c r="J6" s="414"/>
      <c r="K6" s="410"/>
      <c r="L6" s="410"/>
      <c r="M6" s="410"/>
      <c r="N6" s="410"/>
      <c r="O6" s="410"/>
      <c r="P6" s="410"/>
      <c r="Q6" s="410"/>
      <c r="R6" s="410"/>
      <c r="U6" s="256"/>
      <c r="V6" s="256"/>
      <c r="W6" s="256"/>
      <c r="X6" s="256"/>
      <c r="Y6" s="256"/>
      <c r="Z6" s="256"/>
      <c r="AA6" s="256"/>
      <c r="AB6" s="256"/>
      <c r="AC6" s="256"/>
      <c r="AD6" s="256"/>
      <c r="AE6" s="256"/>
      <c r="AF6" s="256"/>
    </row>
    <row r="7" spans="1:32" ht="22.5" customHeight="1" x14ac:dyDescent="0.2">
      <c r="B7" s="1332"/>
      <c r="C7" s="257" t="s">
        <v>286</v>
      </c>
      <c r="D7" s="349">
        <f>委託費11[[#Totals],[助成事業に
要する経費
（税込）]]</f>
        <v>0</v>
      </c>
      <c r="E7" s="349">
        <f>委託費11[[#Totals],[助成対象経費
（税抜）
(A)×(B）]]</f>
        <v>0</v>
      </c>
      <c r="F7" s="417">
        <f>ROUNDDOWN(E7*2/3,-3)-J7</f>
        <v>0</v>
      </c>
      <c r="G7" s="258"/>
      <c r="I7" s="412" t="s">
        <v>379</v>
      </c>
      <c r="J7" s="414"/>
      <c r="K7" s="410"/>
      <c r="L7" s="410"/>
      <c r="M7" s="410"/>
      <c r="N7" s="410"/>
      <c r="O7" s="410"/>
      <c r="P7" s="410"/>
      <c r="Q7" s="410"/>
      <c r="R7" s="410"/>
      <c r="U7" s="256"/>
      <c r="V7" s="256"/>
      <c r="W7" s="256"/>
      <c r="X7" s="256"/>
      <c r="Y7" s="256"/>
      <c r="Z7" s="256"/>
      <c r="AA7" s="256"/>
      <c r="AB7" s="256"/>
      <c r="AC7" s="256"/>
      <c r="AD7" s="256"/>
      <c r="AE7" s="256"/>
      <c r="AF7" s="256"/>
    </row>
    <row r="8" spans="1:32" ht="22.5" customHeight="1" x14ac:dyDescent="0.2">
      <c r="A8" s="246"/>
      <c r="B8" s="1332"/>
      <c r="C8" s="257" t="s">
        <v>287</v>
      </c>
      <c r="D8" s="349">
        <f>産業財産権・出願導入費[[#Totals],[助成事業に
要する経費
（税込）]]</f>
        <v>0</v>
      </c>
      <c r="E8" s="349">
        <f>産業財産権・出願導入費[[#Totals],[助成対象経費
（税抜）]]</f>
        <v>0</v>
      </c>
      <c r="F8" s="418">
        <f>ROUNDDOWN(E8*2/3,-3)-J8</f>
        <v>0</v>
      </c>
      <c r="G8" s="258"/>
      <c r="H8" s="246"/>
      <c r="I8" s="412" t="s">
        <v>380</v>
      </c>
      <c r="J8" s="414"/>
      <c r="K8" s="411"/>
      <c r="L8" s="411"/>
      <c r="M8" s="411"/>
      <c r="N8" s="411"/>
      <c r="O8" s="411"/>
      <c r="P8" s="411"/>
      <c r="Q8" s="411"/>
      <c r="R8" s="411"/>
    </row>
    <row r="9" spans="1:32" ht="22.5" customHeight="1" x14ac:dyDescent="0.2">
      <c r="A9" s="246"/>
      <c r="B9" s="1333"/>
      <c r="C9" s="260" t="s">
        <v>288</v>
      </c>
      <c r="D9" s="352">
        <f>'3-7【開・改】直接人件費'!K33</f>
        <v>0</v>
      </c>
      <c r="E9" s="352">
        <f>'3-7【開・改】直接人件費'!L33</f>
        <v>0</v>
      </c>
      <c r="F9" s="418">
        <f>IF(ROUNDDOWN($E9*2/3,-3)&lt;=10000000,ROUNDDOWN($E9*2/3,-3),10000000)-J9</f>
        <v>0</v>
      </c>
      <c r="G9" s="261" t="s">
        <v>620</v>
      </c>
      <c r="H9" s="246"/>
      <c r="I9" s="412" t="s">
        <v>381</v>
      </c>
      <c r="J9" s="414"/>
      <c r="K9" s="411"/>
      <c r="L9" s="411"/>
      <c r="M9" s="411"/>
      <c r="N9" s="411"/>
      <c r="O9" s="411"/>
      <c r="P9" s="411"/>
      <c r="Q9" s="411"/>
      <c r="R9" s="411"/>
    </row>
    <row r="10" spans="1:32" ht="22.5" customHeight="1" x14ac:dyDescent="0.2">
      <c r="A10" s="246"/>
      <c r="B10" s="1312" t="s">
        <v>442</v>
      </c>
      <c r="C10" s="1313"/>
      <c r="D10" s="353">
        <f>SUM(D5:D9)</f>
        <v>0</v>
      </c>
      <c r="E10" s="353">
        <f>SUM(E5:E9)</f>
        <v>0</v>
      </c>
      <c r="F10" s="419">
        <f>SUM(F5:F9)</f>
        <v>0</v>
      </c>
      <c r="G10" s="262"/>
      <c r="H10" s="246"/>
      <c r="I10" s="248"/>
      <c r="J10" s="269"/>
      <c r="K10" s="246"/>
      <c r="L10" s="246"/>
      <c r="M10" s="246"/>
      <c r="N10" s="246"/>
      <c r="O10" s="246"/>
      <c r="P10" s="246"/>
      <c r="Q10" s="246"/>
      <c r="R10" s="246"/>
    </row>
    <row r="11" spans="1:32" ht="22.5" customHeight="1" x14ac:dyDescent="0.2">
      <c r="A11" s="246"/>
      <c r="B11" s="264"/>
      <c r="C11" s="265"/>
      <c r="D11" s="266"/>
      <c r="E11" s="266"/>
      <c r="F11" s="267"/>
      <c r="G11" s="268"/>
      <c r="H11" s="246"/>
      <c r="I11" s="248"/>
      <c r="J11" s="269"/>
      <c r="K11" s="246"/>
      <c r="L11" s="246"/>
      <c r="M11" s="246"/>
      <c r="N11" s="246"/>
      <c r="O11" s="246"/>
      <c r="P11" s="246"/>
      <c r="Q11" s="246"/>
      <c r="R11" s="246"/>
    </row>
    <row r="12" spans="1:32" ht="22.5" customHeight="1" x14ac:dyDescent="0.2">
      <c r="A12" s="246"/>
      <c r="B12" s="1309" t="s">
        <v>339</v>
      </c>
      <c r="C12" s="1310"/>
      <c r="D12" s="1310"/>
      <c r="E12" s="1310"/>
      <c r="F12" s="1310"/>
      <c r="G12" s="1311"/>
      <c r="H12" s="246"/>
      <c r="I12" s="248"/>
      <c r="J12" s="270"/>
      <c r="K12" s="246"/>
      <c r="L12" s="246"/>
      <c r="M12" s="246"/>
      <c r="N12" s="246"/>
      <c r="O12" s="246"/>
      <c r="P12" s="246"/>
      <c r="Q12" s="246"/>
      <c r="R12" s="246"/>
    </row>
    <row r="13" spans="1:32" ht="22.5" customHeight="1" x14ac:dyDescent="0.2">
      <c r="A13" s="246"/>
      <c r="B13" s="271"/>
      <c r="C13" s="272" t="s">
        <v>289</v>
      </c>
      <c r="D13" s="273"/>
      <c r="E13" s="273"/>
      <c r="F13" s="273"/>
      <c r="G13" s="274"/>
      <c r="H13" s="246"/>
      <c r="I13" s="248"/>
      <c r="J13" s="270"/>
      <c r="K13" s="246"/>
      <c r="L13" s="246"/>
      <c r="M13" s="246"/>
      <c r="N13" s="246"/>
      <c r="O13" s="246"/>
      <c r="P13" s="246"/>
      <c r="Q13" s="246"/>
      <c r="R13" s="246"/>
    </row>
    <row r="14" spans="1:32" ht="22.5" customHeight="1" x14ac:dyDescent="0.2">
      <c r="A14" s="246"/>
      <c r="B14" s="1331" t="s">
        <v>283</v>
      </c>
      <c r="C14" s="253" t="s">
        <v>290</v>
      </c>
      <c r="D14" s="354">
        <f>原材料・副資材費14[[#Totals],[助成事業に
要する経費
（税込）]]</f>
        <v>0</v>
      </c>
      <c r="E14" s="354">
        <f>原材料・副資材費14[[#Totals],[助成対象経費
（税抜）
(A)×(B)]]</f>
        <v>0</v>
      </c>
      <c r="F14" s="347">
        <f>ROUNDDOWN(E14*1/2,-3)-J14</f>
        <v>0</v>
      </c>
      <c r="G14" s="275"/>
      <c r="H14" s="246"/>
      <c r="I14" s="248" t="s">
        <v>291</v>
      </c>
      <c r="J14" s="259"/>
      <c r="K14" s="246"/>
      <c r="L14" s="246"/>
      <c r="M14" s="246"/>
      <c r="N14" s="246"/>
      <c r="O14" s="246"/>
      <c r="P14" s="246"/>
      <c r="Q14" s="246"/>
      <c r="R14" s="246"/>
    </row>
    <row r="15" spans="1:32" ht="22.5" customHeight="1" x14ac:dyDescent="0.2">
      <c r="A15" s="246"/>
      <c r="B15" s="1332"/>
      <c r="C15" s="257" t="s">
        <v>292</v>
      </c>
      <c r="D15" s="349">
        <f>機械装置・工具器具費15[[#Totals],[助成事業に
要する経費
（税込）]]</f>
        <v>0</v>
      </c>
      <c r="E15" s="349">
        <f>機械装置・工具器具費15[[#Totals],[助成対象
経費
（税抜）
(A)×(B）]]</f>
        <v>0</v>
      </c>
      <c r="F15" s="350">
        <f>ROUNDDOWN(E15*1/2,-3)-J15</f>
        <v>0</v>
      </c>
      <c r="G15" s="258"/>
      <c r="H15" s="246"/>
      <c r="I15" s="248" t="s">
        <v>293</v>
      </c>
      <c r="J15" s="259"/>
      <c r="K15" s="246"/>
      <c r="L15" s="246"/>
      <c r="M15" s="246"/>
      <c r="N15" s="246"/>
      <c r="O15" s="246"/>
      <c r="P15" s="246"/>
      <c r="Q15" s="246"/>
      <c r="R15" s="246"/>
      <c r="W15" s="276"/>
    </row>
    <row r="16" spans="1:32" ht="22.5" customHeight="1" x14ac:dyDescent="0.2">
      <c r="A16" s="246"/>
      <c r="B16" s="1332"/>
      <c r="C16" s="257" t="s">
        <v>294</v>
      </c>
      <c r="D16" s="349">
        <f>委託16[[#Totals],[助成事業に
要する経費
（税込）]]</f>
        <v>0</v>
      </c>
      <c r="E16" s="349">
        <f>委託16[[#Totals],[助成対象経費
（税抜）
(A)×(B）]]</f>
        <v>0</v>
      </c>
      <c r="F16" s="351">
        <f>ROUNDDOWN(E16*1/2,-3)-J16</f>
        <v>0</v>
      </c>
      <c r="G16" s="258"/>
      <c r="H16" s="246"/>
      <c r="I16" s="248" t="s">
        <v>295</v>
      </c>
      <c r="J16" s="259"/>
      <c r="K16" s="246"/>
      <c r="L16" s="246"/>
      <c r="M16" s="246"/>
      <c r="N16" s="246"/>
      <c r="O16" s="246"/>
      <c r="P16" s="246"/>
      <c r="Q16" s="246"/>
      <c r="R16" s="246"/>
    </row>
    <row r="17" spans="1:18" ht="22.5" customHeight="1" x14ac:dyDescent="0.2">
      <c r="A17" s="246"/>
      <c r="B17" s="1333"/>
      <c r="C17" s="277" t="s">
        <v>296</v>
      </c>
      <c r="D17" s="355">
        <f>'3-12【普及促進】直接人件費（先導的ユーザー）'!K33</f>
        <v>0</v>
      </c>
      <c r="E17" s="355">
        <f>'3-12【普及促進】直接人件費（先導的ユーザー）'!L33</f>
        <v>0</v>
      </c>
      <c r="F17" s="356">
        <f>IF(ROUNDDOWN($E17*1/2,-3)&lt;=2000000,ROUNDDOWN($E17*1/2,-3),2000000)-J17</f>
        <v>0</v>
      </c>
      <c r="G17" s="278" t="s">
        <v>297</v>
      </c>
      <c r="H17" s="246"/>
      <c r="I17" s="248" t="s">
        <v>298</v>
      </c>
      <c r="J17" s="259"/>
      <c r="K17" s="246"/>
      <c r="L17" s="246"/>
      <c r="M17" s="246"/>
      <c r="N17" s="276"/>
      <c r="O17" s="246"/>
      <c r="P17" s="246"/>
      <c r="Q17" s="246"/>
      <c r="R17" s="246"/>
    </row>
    <row r="18" spans="1:18" ht="22.5" customHeight="1" x14ac:dyDescent="0.2">
      <c r="A18" s="246"/>
      <c r="B18" s="1334" t="s">
        <v>375</v>
      </c>
      <c r="C18" s="1335"/>
      <c r="D18" s="357">
        <f>SUM(D14:D17)</f>
        <v>0</v>
      </c>
      <c r="E18" s="357">
        <f>SUM(E14:E17)</f>
        <v>0</v>
      </c>
      <c r="F18" s="358">
        <f>SUM(F14:F17)</f>
        <v>0</v>
      </c>
      <c r="G18" s="279" t="s">
        <v>361</v>
      </c>
      <c r="H18" s="246"/>
      <c r="I18" s="280"/>
      <c r="J18" s="269"/>
      <c r="K18" s="246"/>
      <c r="L18" s="246"/>
      <c r="M18" s="246"/>
      <c r="N18" s="276"/>
      <c r="O18" s="246"/>
      <c r="P18" s="246"/>
      <c r="Q18" s="246"/>
      <c r="R18" s="246"/>
    </row>
    <row r="19" spans="1:18" ht="22.5" customHeight="1" x14ac:dyDescent="0.2">
      <c r="A19" s="246"/>
      <c r="B19" s="1336" t="s">
        <v>299</v>
      </c>
      <c r="C19" s="1337"/>
      <c r="D19" s="1337"/>
      <c r="E19" s="1337"/>
      <c r="F19" s="1337"/>
      <c r="G19" s="1338"/>
      <c r="H19" s="246"/>
      <c r="I19" s="281"/>
      <c r="J19" s="282"/>
      <c r="K19" s="246"/>
      <c r="L19" s="246"/>
      <c r="M19" s="246"/>
      <c r="N19" s="246"/>
      <c r="O19" s="246"/>
      <c r="P19" s="246"/>
      <c r="Q19" s="246"/>
      <c r="R19" s="246"/>
    </row>
    <row r="20" spans="1:18" ht="22.5" customHeight="1" x14ac:dyDescent="0.2">
      <c r="A20" s="246"/>
      <c r="B20" s="1339" t="s">
        <v>300</v>
      </c>
      <c r="C20" s="253" t="s">
        <v>301</v>
      </c>
      <c r="D20" s="354">
        <f>'3-13【普及促進】展示会出展費・広告費'!$J$11</f>
        <v>0</v>
      </c>
      <c r="E20" s="354">
        <f>'3-13【普及促進】展示会出展費・広告費'!$I$11</f>
        <v>0</v>
      </c>
      <c r="F20" s="347">
        <f>ROUNDDOWN(E20*1/2,-3)-J20</f>
        <v>0</v>
      </c>
      <c r="G20" s="275"/>
      <c r="H20" s="246"/>
      <c r="I20" s="248" t="s">
        <v>302</v>
      </c>
      <c r="J20" s="259"/>
      <c r="K20" s="246"/>
      <c r="L20" s="246"/>
      <c r="M20" s="246"/>
      <c r="N20" s="246"/>
      <c r="O20" s="246"/>
      <c r="P20" s="246"/>
      <c r="Q20" s="246"/>
      <c r="R20" s="246"/>
    </row>
    <row r="21" spans="1:18" ht="22.5" customHeight="1" x14ac:dyDescent="0.2">
      <c r="A21" s="246"/>
      <c r="B21" s="1340"/>
      <c r="C21" s="277" t="s">
        <v>303</v>
      </c>
      <c r="D21" s="355">
        <f>'3-13【普及促進】展示会出展費・広告費'!J23</f>
        <v>0</v>
      </c>
      <c r="E21" s="355">
        <f>'3-13【普及促進】展示会出展費・広告費'!I23</f>
        <v>0</v>
      </c>
      <c r="F21" s="350">
        <f>ROUNDDOWN(E21*1/2,-3)-J21</f>
        <v>0</v>
      </c>
      <c r="G21" s="283"/>
      <c r="H21" s="246"/>
      <c r="I21" s="248" t="s">
        <v>304</v>
      </c>
      <c r="J21" s="259"/>
      <c r="K21" s="246"/>
      <c r="L21" s="246"/>
      <c r="M21" s="246"/>
      <c r="N21" s="246"/>
      <c r="O21" s="246"/>
      <c r="P21" s="246"/>
      <c r="Q21" s="246"/>
      <c r="R21" s="246"/>
    </row>
    <row r="22" spans="1:18" ht="22.5" customHeight="1" x14ac:dyDescent="0.2">
      <c r="A22" s="246"/>
      <c r="B22" s="1329" t="s">
        <v>375</v>
      </c>
      <c r="C22" s="1330"/>
      <c r="D22" s="359">
        <f>SUM(D20:D21)</f>
        <v>0</v>
      </c>
      <c r="E22" s="359">
        <f>SUM(E20:E21)</f>
        <v>0</v>
      </c>
      <c r="F22" s="358">
        <f>SUM(F20:F21)</f>
        <v>0</v>
      </c>
      <c r="G22" s="284" t="s">
        <v>305</v>
      </c>
      <c r="H22" s="246"/>
      <c r="I22" s="285"/>
      <c r="J22" s="263"/>
      <c r="K22" s="246"/>
      <c r="L22" s="246"/>
      <c r="M22" s="246"/>
      <c r="N22" s="246"/>
      <c r="O22" s="246"/>
      <c r="P22" s="246"/>
      <c r="Q22" s="246"/>
      <c r="R22" s="246"/>
    </row>
    <row r="23" spans="1:18" ht="22.5" customHeight="1" x14ac:dyDescent="0.2">
      <c r="A23" s="286"/>
      <c r="B23" s="1326" t="s">
        <v>374</v>
      </c>
      <c r="C23" s="1327"/>
      <c r="D23" s="360">
        <f>D18+D22</f>
        <v>0</v>
      </c>
      <c r="E23" s="360">
        <f>E18+E22</f>
        <v>0</v>
      </c>
      <c r="F23" s="361">
        <f>F18+F22</f>
        <v>0</v>
      </c>
      <c r="G23" s="287"/>
      <c r="J23" s="288"/>
      <c r="Q23" s="246"/>
      <c r="R23" s="246"/>
    </row>
    <row r="24" spans="1:18" ht="22.5" customHeight="1" x14ac:dyDescent="0.2">
      <c r="A24" s="286"/>
      <c r="B24" s="289"/>
      <c r="C24" s="265"/>
      <c r="D24" s="290"/>
      <c r="E24" s="290"/>
      <c r="F24" s="291"/>
      <c r="G24" s="292"/>
      <c r="J24" s="288"/>
      <c r="Q24" s="246"/>
      <c r="R24" s="246"/>
    </row>
    <row r="25" spans="1:18" ht="22.5" customHeight="1" x14ac:dyDescent="0.2">
      <c r="A25" s="286"/>
      <c r="B25" s="1309" t="s">
        <v>306</v>
      </c>
      <c r="C25" s="1310"/>
      <c r="D25" s="1310"/>
      <c r="E25" s="1310"/>
      <c r="F25" s="1310"/>
      <c r="G25" s="1311"/>
      <c r="J25" s="288"/>
      <c r="Q25" s="246"/>
      <c r="R25" s="246"/>
    </row>
    <row r="26" spans="1:18" ht="22.5" customHeight="1" x14ac:dyDescent="0.2">
      <c r="A26" s="286"/>
      <c r="B26" s="1312" t="s">
        <v>307</v>
      </c>
      <c r="C26" s="1313"/>
      <c r="D26" s="362">
        <f>'3-13【普及促進】展示会出展費・広告費'!J34</f>
        <v>0</v>
      </c>
      <c r="E26" s="293"/>
      <c r="F26" s="293"/>
      <c r="G26" s="294"/>
      <c r="J26" s="288"/>
      <c r="Q26" s="246"/>
      <c r="R26" s="246"/>
    </row>
    <row r="27" spans="1:18" ht="22.5" customHeight="1" x14ac:dyDescent="0.2">
      <c r="A27" s="286"/>
      <c r="B27" s="289"/>
      <c r="C27" s="265"/>
      <c r="D27" s="290"/>
      <c r="E27" s="290"/>
      <c r="F27" s="291"/>
      <c r="G27" s="292"/>
      <c r="J27" s="288"/>
      <c r="Q27" s="246"/>
      <c r="R27" s="246"/>
    </row>
    <row r="28" spans="1:18" ht="22.5" customHeight="1" thickBot="1" x14ac:dyDescent="0.25">
      <c r="A28" s="286"/>
      <c r="B28" s="295"/>
      <c r="C28" s="296"/>
      <c r="D28" s="297" t="s">
        <v>308</v>
      </c>
      <c r="E28" s="296"/>
      <c r="F28" s="296"/>
      <c r="G28" s="298"/>
      <c r="J28" s="288"/>
      <c r="Q28" s="246"/>
      <c r="R28" s="246"/>
    </row>
    <row r="29" spans="1:18" ht="22.5" customHeight="1" thickTop="1" thickBot="1" x14ac:dyDescent="0.25">
      <c r="A29" s="286"/>
      <c r="B29" s="1314" t="s">
        <v>309</v>
      </c>
      <c r="C29" s="1315"/>
      <c r="D29" s="363">
        <f>D10+D23+D26</f>
        <v>0</v>
      </c>
      <c r="E29" s="363">
        <f>SUM(E10,E23)</f>
        <v>0</v>
      </c>
      <c r="F29" s="363">
        <f>SUM(F10,F23)</f>
        <v>0</v>
      </c>
      <c r="G29" s="299"/>
      <c r="J29" s="288"/>
      <c r="Q29" s="246"/>
      <c r="R29" s="246"/>
    </row>
    <row r="30" spans="1:18" ht="22.5" customHeight="1" thickTop="1" x14ac:dyDescent="0.2">
      <c r="A30" s="286"/>
      <c r="B30" s="286"/>
      <c r="C30" s="300"/>
      <c r="D30" s="1320" t="str">
        <f>IF($D$29=$D$37,"","↑修正してください（資金調達額と一致させてください")</f>
        <v/>
      </c>
      <c r="E30" s="1321"/>
      <c r="F30" s="1321"/>
      <c r="G30" s="301"/>
      <c r="Q30" s="246"/>
      <c r="R30" s="246"/>
    </row>
    <row r="31" spans="1:18" ht="22.5" customHeight="1" x14ac:dyDescent="0.2">
      <c r="A31" s="246"/>
      <c r="B31" s="244" t="s">
        <v>317</v>
      </c>
      <c r="D31" s="1322" t="s">
        <v>643</v>
      </c>
      <c r="E31" s="1323"/>
      <c r="F31" s="1323"/>
      <c r="G31" s="1323"/>
    </row>
    <row r="32" spans="1:18" s="302" customFormat="1" ht="22.5" customHeight="1" x14ac:dyDescent="0.2">
      <c r="B32" s="1316" t="s">
        <v>17</v>
      </c>
      <c r="C32" s="1317"/>
      <c r="D32" s="303" t="s">
        <v>310</v>
      </c>
      <c r="E32" s="303" t="s">
        <v>16</v>
      </c>
      <c r="F32" s="303" t="s">
        <v>311</v>
      </c>
      <c r="G32" s="303" t="s">
        <v>312</v>
      </c>
      <c r="H32" s="300"/>
      <c r="I32" s="300"/>
      <c r="J32" s="300"/>
      <c r="K32" s="304"/>
      <c r="L32" s="300"/>
      <c r="M32" s="300"/>
      <c r="N32" s="304"/>
      <c r="O32" s="304"/>
      <c r="P32" s="304"/>
    </row>
    <row r="33" spans="1:18" s="302" customFormat="1" ht="22.5" customHeight="1" x14ac:dyDescent="0.2">
      <c r="B33" s="1318" t="s">
        <v>313</v>
      </c>
      <c r="C33" s="1318"/>
      <c r="D33" s="542"/>
      <c r="E33" s="305"/>
      <c r="F33" s="305"/>
      <c r="G33" s="545"/>
      <c r="H33" s="300"/>
      <c r="I33" s="300"/>
      <c r="J33" s="300"/>
      <c r="K33" s="304"/>
      <c r="L33" s="300"/>
      <c r="M33" s="300"/>
      <c r="N33" s="304"/>
      <c r="O33" s="304"/>
      <c r="P33" s="304"/>
    </row>
    <row r="34" spans="1:18" s="302" customFormat="1" ht="22.5" customHeight="1" x14ac:dyDescent="0.2">
      <c r="B34" s="1319" t="s">
        <v>314</v>
      </c>
      <c r="C34" s="1319"/>
      <c r="D34" s="543"/>
      <c r="E34" s="540"/>
      <c r="F34" s="538" t="s">
        <v>160</v>
      </c>
      <c r="G34" s="540"/>
      <c r="H34" s="300"/>
      <c r="I34" s="300"/>
      <c r="J34" s="300"/>
      <c r="K34" s="304"/>
      <c r="L34" s="300"/>
      <c r="M34" s="300"/>
      <c r="N34" s="304"/>
      <c r="O34" s="304"/>
      <c r="P34" s="304"/>
    </row>
    <row r="35" spans="1:18" s="302" customFormat="1" ht="22.5" customHeight="1" x14ac:dyDescent="0.2">
      <c r="B35" s="1306" t="s">
        <v>315</v>
      </c>
      <c r="C35" s="1306"/>
      <c r="D35" s="544"/>
      <c r="E35" s="541"/>
      <c r="F35" s="538" t="s">
        <v>160</v>
      </c>
      <c r="G35" s="541"/>
      <c r="H35" s="300"/>
      <c r="I35" s="300"/>
      <c r="J35" s="300"/>
      <c r="K35" s="304"/>
      <c r="L35" s="300"/>
      <c r="M35" s="300"/>
      <c r="N35" s="304"/>
      <c r="O35" s="304"/>
      <c r="P35" s="304"/>
    </row>
    <row r="36" spans="1:18" ht="22.5" customHeight="1" x14ac:dyDescent="0.2">
      <c r="A36" s="246"/>
      <c r="B36" s="1307" t="s">
        <v>621</v>
      </c>
      <c r="C36" s="1307"/>
      <c r="D36" s="543"/>
      <c r="E36" s="540"/>
      <c r="F36" s="539" t="s">
        <v>160</v>
      </c>
      <c r="G36" s="540"/>
      <c r="H36" s="306"/>
      <c r="I36" s="306"/>
      <c r="J36" s="306"/>
      <c r="K36" s="306"/>
      <c r="L36" s="306"/>
      <c r="M36" s="306"/>
      <c r="N36" s="306"/>
      <c r="O36" s="306"/>
      <c r="P36" s="307"/>
      <c r="Q36" s="307"/>
      <c r="R36" s="307"/>
    </row>
    <row r="37" spans="1:18" ht="22.5" customHeight="1" x14ac:dyDescent="0.2">
      <c r="A37" s="246"/>
      <c r="B37" s="1308" t="s">
        <v>316</v>
      </c>
      <c r="C37" s="1308"/>
      <c r="D37" s="364">
        <f>SUM(D33:D36)</f>
        <v>0</v>
      </c>
      <c r="E37" s="308"/>
      <c r="F37" s="308"/>
      <c r="G37" s="308"/>
      <c r="H37" s="306"/>
      <c r="I37" s="306"/>
      <c r="J37" s="306"/>
      <c r="K37" s="306"/>
      <c r="L37" s="306"/>
      <c r="M37" s="306"/>
      <c r="N37" s="306"/>
      <c r="O37" s="306"/>
      <c r="P37" s="307"/>
      <c r="Q37" s="307"/>
      <c r="R37" s="307"/>
    </row>
    <row r="38" spans="1:18" x14ac:dyDescent="0.2">
      <c r="D38" s="306"/>
      <c r="E38" s="306"/>
      <c r="F38" s="306"/>
      <c r="G38" s="306"/>
      <c r="H38" s="306"/>
      <c r="I38" s="306"/>
      <c r="J38" s="306"/>
      <c r="K38" s="306"/>
      <c r="L38" s="306"/>
      <c r="M38" s="306"/>
      <c r="N38" s="306"/>
      <c r="O38" s="306"/>
      <c r="P38" s="307"/>
      <c r="Q38" s="307"/>
      <c r="R38" s="307"/>
    </row>
    <row r="39" spans="1:18" x14ac:dyDescent="0.2">
      <c r="D39" s="306"/>
      <c r="E39" s="306"/>
      <c r="F39" s="306"/>
      <c r="G39" s="306"/>
      <c r="H39" s="306"/>
      <c r="I39" s="306"/>
      <c r="J39" s="306"/>
      <c r="K39" s="306"/>
      <c r="L39" s="306"/>
      <c r="M39" s="306"/>
      <c r="N39" s="306"/>
      <c r="O39" s="306"/>
      <c r="P39" s="307"/>
      <c r="Q39" s="307"/>
      <c r="R39" s="307"/>
    </row>
    <row r="40" spans="1:18" x14ac:dyDescent="0.2">
      <c r="D40" s="306"/>
      <c r="E40" s="306"/>
      <c r="F40" s="306"/>
      <c r="G40" s="306"/>
      <c r="H40" s="306"/>
      <c r="I40" s="306"/>
      <c r="J40" s="306"/>
      <c r="K40" s="306"/>
      <c r="L40" s="306"/>
      <c r="M40" s="306"/>
      <c r="N40" s="306"/>
      <c r="O40" s="306"/>
      <c r="P40" s="307"/>
      <c r="Q40" s="307"/>
      <c r="R40" s="307"/>
    </row>
    <row r="41" spans="1:18" x14ac:dyDescent="0.2">
      <c r="D41" s="306"/>
      <c r="E41" s="306"/>
      <c r="F41" s="306"/>
      <c r="G41" s="306"/>
      <c r="H41" s="306"/>
      <c r="I41" s="306"/>
      <c r="J41" s="306"/>
      <c r="K41" s="306"/>
      <c r="L41" s="306"/>
      <c r="M41" s="306"/>
      <c r="N41" s="306"/>
      <c r="O41" s="306"/>
      <c r="P41" s="307"/>
      <c r="Q41" s="307"/>
      <c r="R41" s="307"/>
    </row>
    <row r="42" spans="1:18" x14ac:dyDescent="0.2">
      <c r="D42" s="306"/>
      <c r="E42" s="306"/>
      <c r="F42" s="306"/>
      <c r="G42" s="286"/>
      <c r="H42" s="286"/>
      <c r="I42" s="286"/>
      <c r="J42" s="286"/>
      <c r="K42" s="286"/>
      <c r="L42" s="286"/>
      <c r="M42" s="286"/>
      <c r="N42" s="286"/>
      <c r="O42" s="286"/>
      <c r="P42" s="309"/>
      <c r="Q42" s="309"/>
      <c r="R42" s="309"/>
    </row>
    <row r="43" spans="1:18" x14ac:dyDescent="0.2">
      <c r="D43" s="286"/>
      <c r="E43" s="286"/>
      <c r="F43" s="286"/>
      <c r="P43" s="245"/>
      <c r="Q43" s="245"/>
      <c r="R43" s="245"/>
    </row>
    <row r="44" spans="1:18" x14ac:dyDescent="0.2">
      <c r="A44" s="310"/>
      <c r="B44" s="310"/>
      <c r="C44" s="310"/>
      <c r="D44" s="310"/>
      <c r="E44" s="310"/>
      <c r="F44" s="310"/>
      <c r="P44" s="245"/>
      <c r="Q44" s="245"/>
      <c r="R44" s="245"/>
    </row>
    <row r="45" spans="1:18" x14ac:dyDescent="0.2">
      <c r="A45" s="310"/>
      <c r="B45" s="310"/>
      <c r="C45" s="310"/>
      <c r="D45" s="310"/>
      <c r="E45" s="310"/>
      <c r="F45" s="310"/>
    </row>
  </sheetData>
  <sheetProtection sheet="1" selectLockedCells="1"/>
  <mergeCells count="24">
    <mergeCell ref="A1:H1"/>
    <mergeCell ref="B23:C23"/>
    <mergeCell ref="I1:T2"/>
    <mergeCell ref="B3:C3"/>
    <mergeCell ref="B4:G4"/>
    <mergeCell ref="B5:B9"/>
    <mergeCell ref="B10:C10"/>
    <mergeCell ref="B12:G12"/>
    <mergeCell ref="B14:B17"/>
    <mergeCell ref="B18:C18"/>
    <mergeCell ref="B19:G19"/>
    <mergeCell ref="B20:B21"/>
    <mergeCell ref="B22:C22"/>
    <mergeCell ref="B35:C35"/>
    <mergeCell ref="B36:C36"/>
    <mergeCell ref="B37:C37"/>
    <mergeCell ref="B25:G25"/>
    <mergeCell ref="B26:C26"/>
    <mergeCell ref="B29:C29"/>
    <mergeCell ref="B32:C32"/>
    <mergeCell ref="B33:C33"/>
    <mergeCell ref="B34:C34"/>
    <mergeCell ref="D30:F30"/>
    <mergeCell ref="D31:G31"/>
  </mergeCells>
  <phoneticPr fontId="1"/>
  <conditionalFormatting sqref="D29">
    <cfRule type="cellIs" dxfId="215" priority="9" operator="notEqual">
      <formula>$D$37</formula>
    </cfRule>
  </conditionalFormatting>
  <conditionalFormatting sqref="F34:F36">
    <cfRule type="containsText" dxfId="214" priority="1" operator="containsText" text="選択してください">
      <formula>NOT(ISERROR(SEARCH("選択してください",F34)))</formula>
    </cfRule>
    <cfRule type="containsText" dxfId="213" priority="2" operator="containsText" text="選択してください。">
      <formula>NOT(ISERROR(SEARCH("選択してください。",F34)))</formula>
    </cfRule>
    <cfRule type="containsText" dxfId="212" priority="3" operator="containsText" text="選択してください。">
      <formula>NOT(ISERROR(SEARCH("選択してください。",F34)))</formula>
    </cfRule>
    <cfRule type="expression" dxfId="211" priority="8">
      <formula>AND($D34&lt;&gt;"",$F34="")</formula>
    </cfRule>
  </conditionalFormatting>
  <conditionalFormatting sqref="E34:E36">
    <cfRule type="expression" dxfId="210" priority="7">
      <formula>AND($D34&lt;&gt;"",$E34="")</formula>
    </cfRule>
  </conditionalFormatting>
  <dataValidations count="7">
    <dataValidation allowBlank="1" showInputMessage="1" showErrorMessage="1" promptTitle="上限1,500万円です" prompt="上限を超える場合、(1)～(5)の助成金交付申請額を調整して、限度内におさまるようにしてください。" sqref="F10"/>
    <dataValidation allowBlank="1" showInputMessage="1" showErrorMessage="1" promptTitle="上限200万円です　特例適用時は300万円です" prompt="展示会出展・広告費の助成金交付申請額が50万円以上の場合、上限が300万円まで引き上げられます_x000a_該当の上限を超える場合、(6)～(9)の助成金交付申請額を調整して、限度内におさまるようにしてください" sqref="F18"/>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4 F27 F22"/>
    <dataValidation type="list" allowBlank="1" showInputMessage="1" showErrorMessage="1" sqref="F34:F36">
      <formula1>"選択してください,調達済,内諾済,折衝中,相談前"</formula1>
    </dataValidation>
    <dataValidation allowBlank="1" showInputMessage="1" showErrorMessage="1" prompt="自動計算されます。" sqref="D5:F9"/>
    <dataValidation allowBlank="1" showInputMessage="1" showErrorMessage="1" promptTitle="上限350万円です" sqref="F23"/>
    <dataValidation allowBlank="1" showInputMessage="1" showErrorMessage="1" promptTitle="上限1000万円です" sqref="F11"/>
  </dataValidations>
  <pageMargins left="0.7" right="0.7" top="0.75" bottom="0.75" header="0.3" footer="0.3"/>
  <pageSetup paperSize="9" scale="95" orientation="portrait" r:id="rId1"/>
  <headerFooter>
    <oddFooter>&amp;C&amp;10&amp;A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S48"/>
  <sheetViews>
    <sheetView showGridLines="0" view="pageBreakPreview" zoomScale="95" zoomScaleNormal="100" zoomScaleSheetLayoutView="95" workbookViewId="0">
      <selection activeCell="B7" sqref="B7"/>
    </sheetView>
  </sheetViews>
  <sheetFormatPr defaultColWidth="2.08984375" defaultRowHeight="13" x14ac:dyDescent="0.2"/>
  <cols>
    <col min="1" max="1" width="6.90625" style="5" customWidth="1"/>
    <col min="2" max="2" width="13.90625" style="71" customWidth="1"/>
    <col min="3" max="3" width="10.7265625" style="71" customWidth="1"/>
    <col min="4" max="4" width="14.36328125" style="71" customWidth="1"/>
    <col min="5" max="5" width="5" style="13" customWidth="1"/>
    <col min="6" max="6" width="4.36328125" style="5" customWidth="1"/>
    <col min="7" max="7" width="7.36328125" style="5" customWidth="1"/>
    <col min="8" max="8" width="11.6328125" style="5" customWidth="1"/>
    <col min="9" max="9" width="9.6328125" style="5" customWidth="1"/>
    <col min="10" max="10" width="13.453125" style="71" customWidth="1"/>
    <col min="11" max="11" width="2.453125" style="9" customWidth="1"/>
    <col min="12" max="12" width="9" style="3" customWidth="1"/>
    <col min="13" max="17" width="9" style="3"/>
    <col min="18" max="54" width="2.08984375" style="4" customWidth="1"/>
    <col min="55" max="55" width="3" style="4" customWidth="1"/>
    <col min="56" max="213" width="2.08984375" style="4" customWidth="1"/>
    <col min="214" max="16384" width="2.08984375" style="4"/>
  </cols>
  <sheetData>
    <row r="1" spans="1:26" s="78" customFormat="1" ht="15" customHeight="1" x14ac:dyDescent="0.2">
      <c r="A1" s="73" t="s">
        <v>499</v>
      </c>
      <c r="B1" s="76"/>
      <c r="C1" s="76"/>
      <c r="D1" s="76"/>
      <c r="E1" s="76"/>
      <c r="F1" s="76"/>
      <c r="G1" s="76"/>
      <c r="H1" s="76"/>
      <c r="I1" s="76"/>
      <c r="J1" s="19" t="s">
        <v>464</v>
      </c>
      <c r="K1" s="74"/>
      <c r="L1" s="3"/>
      <c r="M1" s="3"/>
      <c r="N1" s="3"/>
      <c r="O1" s="3"/>
      <c r="P1" s="3"/>
      <c r="Q1" s="3"/>
      <c r="R1" s="77"/>
      <c r="S1" s="77"/>
      <c r="T1" s="30"/>
      <c r="U1" s="31"/>
      <c r="V1" s="30"/>
      <c r="W1" s="30"/>
      <c r="X1" s="30"/>
      <c r="Y1" s="30"/>
      <c r="Z1" s="30"/>
    </row>
    <row r="2" spans="1:26" s="78" customFormat="1" ht="15" customHeight="1" x14ac:dyDescent="0.2">
      <c r="A2" s="73" t="s">
        <v>444</v>
      </c>
      <c r="B2" s="76"/>
      <c r="C2" s="76"/>
      <c r="D2" s="76"/>
      <c r="E2" s="76"/>
      <c r="F2" s="76"/>
      <c r="G2" s="76"/>
      <c r="H2" s="76"/>
      <c r="I2" s="76"/>
      <c r="J2" s="76"/>
      <c r="K2" s="74"/>
      <c r="L2" s="3"/>
      <c r="M2" s="3"/>
      <c r="N2" s="3"/>
      <c r="O2" s="3"/>
      <c r="P2" s="3"/>
      <c r="Q2" s="3"/>
      <c r="R2" s="77"/>
      <c r="S2" s="77"/>
      <c r="T2" s="79"/>
      <c r="U2" s="79"/>
      <c r="V2" s="79"/>
      <c r="W2" s="79"/>
      <c r="X2" s="79"/>
      <c r="Y2" s="79"/>
      <c r="Z2" s="79"/>
    </row>
    <row r="3" spans="1:26" s="78" customFormat="1" ht="15" customHeight="1" x14ac:dyDescent="0.2">
      <c r="A3" s="14" t="s">
        <v>470</v>
      </c>
      <c r="B3" s="76"/>
      <c r="C3" s="76"/>
      <c r="D3" s="76"/>
      <c r="E3" s="76"/>
      <c r="F3" s="76"/>
      <c r="G3" s="76"/>
      <c r="H3" s="76"/>
      <c r="I3" s="76"/>
      <c r="J3" s="76"/>
      <c r="K3" s="74"/>
      <c r="L3" s="3"/>
      <c r="M3" s="3"/>
      <c r="N3" s="3"/>
      <c r="O3" s="3"/>
      <c r="P3" s="3"/>
      <c r="Q3" s="3"/>
      <c r="R3" s="77"/>
      <c r="S3" s="77"/>
      <c r="T3" s="79"/>
      <c r="U3" s="79"/>
      <c r="V3" s="79"/>
      <c r="W3" s="79"/>
      <c r="X3" s="79"/>
      <c r="Y3" s="79"/>
      <c r="Z3" s="79"/>
    </row>
    <row r="4" spans="1:26" ht="15" customHeight="1" x14ac:dyDescent="0.2">
      <c r="A4" s="1341" t="s">
        <v>571</v>
      </c>
      <c r="B4" s="1342"/>
      <c r="C4" s="1342"/>
      <c r="D4" s="1342"/>
      <c r="E4" s="1342"/>
      <c r="F4" s="1342"/>
      <c r="G4" s="1342"/>
      <c r="H4" s="1342"/>
      <c r="I4" s="1342"/>
      <c r="J4" s="29"/>
      <c r="R4" s="32"/>
      <c r="S4" s="32"/>
      <c r="T4" s="32"/>
      <c r="U4" s="32"/>
      <c r="V4" s="32"/>
      <c r="W4" s="32"/>
      <c r="X4" s="32"/>
      <c r="Y4" s="32"/>
      <c r="Z4" s="32"/>
    </row>
    <row r="5" spans="1:26" ht="15" customHeight="1" x14ac:dyDescent="0.2">
      <c r="A5" s="33" t="s">
        <v>471</v>
      </c>
      <c r="B5" s="15"/>
      <c r="C5" s="34"/>
      <c r="D5" s="34"/>
      <c r="E5" s="35"/>
      <c r="F5" s="34"/>
      <c r="G5" s="34"/>
      <c r="H5" s="34"/>
      <c r="I5" s="34"/>
      <c r="J5" s="10" t="s">
        <v>18</v>
      </c>
    </row>
    <row r="6" spans="1:26" ht="45" customHeight="1" x14ac:dyDescent="0.2">
      <c r="A6" s="24" t="s">
        <v>161</v>
      </c>
      <c r="B6" s="25" t="s">
        <v>19</v>
      </c>
      <c r="C6" s="25" t="s">
        <v>20</v>
      </c>
      <c r="D6" s="25" t="s">
        <v>37</v>
      </c>
      <c r="E6" s="25" t="s">
        <v>21</v>
      </c>
      <c r="F6" s="26" t="s">
        <v>50</v>
      </c>
      <c r="G6" s="25" t="s">
        <v>204</v>
      </c>
      <c r="H6" s="75" t="s">
        <v>214</v>
      </c>
      <c r="I6" s="75" t="s">
        <v>22</v>
      </c>
      <c r="J6" s="27" t="s">
        <v>207</v>
      </c>
      <c r="K6" s="22" t="s">
        <v>190</v>
      </c>
    </row>
    <row r="7" spans="1:26" ht="41.25" customHeight="1" x14ac:dyDescent="0.2">
      <c r="A7" s="131">
        <f>ROW()-6</f>
        <v>1</v>
      </c>
      <c r="B7" s="50"/>
      <c r="C7" s="50"/>
      <c r="D7" s="50"/>
      <c r="E7" s="28"/>
      <c r="F7" s="7"/>
      <c r="G7" s="68"/>
      <c r="H7" s="84">
        <f>原材料・副資材費[[#This Row],[数量
(A)]]*原材料・副資材費[[#This Row],[単価
（税抜）
(B)]]</f>
        <v>0</v>
      </c>
      <c r="I7" s="84">
        <f>ROUNDDOWN(原材料・副資材費[[#This Row],[助成対象経費
（税抜）
(A)×(B)]]*1.1,0)</f>
        <v>0</v>
      </c>
      <c r="J7" s="69"/>
      <c r="K7"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32"/>
      <c r="S7" s="32"/>
    </row>
    <row r="8" spans="1:26" ht="41.25" customHeight="1" x14ac:dyDescent="0.2">
      <c r="A8" s="131">
        <f t="shared" ref="A8:A23" si="0">ROW()-6</f>
        <v>2</v>
      </c>
      <c r="B8" s="50"/>
      <c r="C8" s="50"/>
      <c r="D8" s="50"/>
      <c r="E8" s="28"/>
      <c r="F8" s="7"/>
      <c r="G8" s="68"/>
      <c r="H8" s="84">
        <f>原材料・副資材費[[#This Row],[数量
(A)]]*原材料・副資材費[[#This Row],[単価
（税抜）
(B)]]</f>
        <v>0</v>
      </c>
      <c r="I8" s="84">
        <f>ROUNDDOWN(原材料・副資材費[[#This Row],[助成対象経費
（税抜）
(A)×(B)]]*1.1,0)</f>
        <v>0</v>
      </c>
      <c r="J8" s="69"/>
      <c r="K8"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8" s="32"/>
      <c r="S8" s="32"/>
    </row>
    <row r="9" spans="1:26" ht="41.25" customHeight="1" x14ac:dyDescent="0.2">
      <c r="A9" s="131">
        <f t="shared" si="0"/>
        <v>3</v>
      </c>
      <c r="B9" s="50"/>
      <c r="C9" s="50"/>
      <c r="D9" s="50"/>
      <c r="E9" s="28"/>
      <c r="F9" s="7"/>
      <c r="G9" s="68"/>
      <c r="H9" s="84">
        <f>原材料・副資材費[[#This Row],[数量
(A)]]*原材料・副資材費[[#This Row],[単価
（税抜）
(B)]]</f>
        <v>0</v>
      </c>
      <c r="I9" s="84">
        <f>ROUNDDOWN(原材料・副資材費[[#This Row],[助成対象経費
（税抜）
(A)×(B)]]*1.1,0)</f>
        <v>0</v>
      </c>
      <c r="J9" s="69"/>
      <c r="K9"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32"/>
      <c r="S9" s="32"/>
    </row>
    <row r="10" spans="1:26" ht="41.25" customHeight="1" x14ac:dyDescent="0.2">
      <c r="A10" s="131">
        <f t="shared" si="0"/>
        <v>4</v>
      </c>
      <c r="B10" s="50"/>
      <c r="C10" s="50"/>
      <c r="D10" s="50"/>
      <c r="E10" s="28"/>
      <c r="F10" s="7"/>
      <c r="G10" s="68"/>
      <c r="H10" s="84">
        <f>原材料・副資材費[[#This Row],[数量
(A)]]*原材料・副資材費[[#This Row],[単価
（税抜）
(B)]]</f>
        <v>0</v>
      </c>
      <c r="I10" s="84">
        <f>ROUNDDOWN(原材料・副資材費[[#This Row],[助成対象経費
（税抜）
(A)×(B)]]*1.1,0)</f>
        <v>0</v>
      </c>
      <c r="J10" s="69"/>
      <c r="K10"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32"/>
      <c r="S10" s="32"/>
    </row>
    <row r="11" spans="1:26" ht="41.25" customHeight="1" x14ac:dyDescent="0.2">
      <c r="A11" s="131">
        <f t="shared" si="0"/>
        <v>5</v>
      </c>
      <c r="B11" s="50"/>
      <c r="C11" s="50"/>
      <c r="D11" s="50"/>
      <c r="E11" s="28"/>
      <c r="F11" s="7"/>
      <c r="G11" s="68"/>
      <c r="H11" s="84">
        <f>原材料・副資材費[[#This Row],[数量
(A)]]*原材料・副資材費[[#This Row],[単価
（税抜）
(B)]]</f>
        <v>0</v>
      </c>
      <c r="I11" s="84">
        <f>ROUNDDOWN(原材料・副資材費[[#This Row],[助成対象経費
（税抜）
(A)×(B)]]*1.1,0)</f>
        <v>0</v>
      </c>
      <c r="J11" s="69"/>
      <c r="K11"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32"/>
      <c r="S11" s="32"/>
    </row>
    <row r="12" spans="1:26" ht="41.25" customHeight="1" x14ac:dyDescent="0.2">
      <c r="A12" s="131">
        <f t="shared" si="0"/>
        <v>6</v>
      </c>
      <c r="B12" s="50"/>
      <c r="C12" s="50"/>
      <c r="D12" s="50"/>
      <c r="E12" s="28"/>
      <c r="F12" s="7"/>
      <c r="G12" s="68"/>
      <c r="H12" s="84">
        <f>原材料・副資材費[[#This Row],[数量
(A)]]*原材料・副資材費[[#This Row],[単価
（税抜）
(B)]]</f>
        <v>0</v>
      </c>
      <c r="I12" s="84">
        <f>ROUNDDOWN(原材料・副資材費[[#This Row],[助成対象経費
（税抜）
(A)×(B)]]*1.1,0)</f>
        <v>0</v>
      </c>
      <c r="J12" s="69"/>
      <c r="K12"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32"/>
      <c r="S12" s="32"/>
    </row>
    <row r="13" spans="1:26" ht="41.25" customHeight="1" x14ac:dyDescent="0.2">
      <c r="A13" s="131">
        <f t="shared" si="0"/>
        <v>7</v>
      </c>
      <c r="B13" s="50"/>
      <c r="C13" s="50"/>
      <c r="D13" s="50"/>
      <c r="E13" s="28"/>
      <c r="F13" s="7"/>
      <c r="G13" s="68"/>
      <c r="H13" s="84">
        <f>原材料・副資材費[[#This Row],[数量
(A)]]*原材料・副資材費[[#This Row],[単価
（税抜）
(B)]]</f>
        <v>0</v>
      </c>
      <c r="I13" s="84">
        <f>ROUNDDOWN(原材料・副資材費[[#This Row],[助成対象経費
（税抜）
(A)×(B)]]*1.1,0)</f>
        <v>0</v>
      </c>
      <c r="J13" s="69"/>
      <c r="K13"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32"/>
      <c r="S13" s="32"/>
    </row>
    <row r="14" spans="1:26" ht="41.25" customHeight="1" x14ac:dyDescent="0.2">
      <c r="A14" s="131">
        <f t="shared" si="0"/>
        <v>8</v>
      </c>
      <c r="B14" s="50"/>
      <c r="C14" s="50"/>
      <c r="D14" s="50"/>
      <c r="E14" s="28"/>
      <c r="F14" s="7"/>
      <c r="G14" s="68"/>
      <c r="H14" s="84">
        <f>原材料・副資材費[[#This Row],[数量
(A)]]*原材料・副資材費[[#This Row],[単価
（税抜）
(B)]]</f>
        <v>0</v>
      </c>
      <c r="I14" s="84">
        <f>ROUNDDOWN(原材料・副資材費[[#This Row],[助成対象経費
（税抜）
(A)×(B)]]*1.1,0)</f>
        <v>0</v>
      </c>
      <c r="J14" s="69"/>
      <c r="K14"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31">
        <f t="shared" si="0"/>
        <v>9</v>
      </c>
      <c r="B15" s="50"/>
      <c r="C15" s="50"/>
      <c r="D15" s="50"/>
      <c r="E15" s="28"/>
      <c r="F15" s="7"/>
      <c r="G15" s="68"/>
      <c r="H15" s="84">
        <f>原材料・副資材費[[#This Row],[数量
(A)]]*原材料・副資材費[[#This Row],[単価
（税抜）
(B)]]</f>
        <v>0</v>
      </c>
      <c r="I15" s="84">
        <f>ROUNDDOWN(原材料・副資材費[[#This Row],[助成対象経費
（税抜）
(A)×(B)]]*1.1,0)</f>
        <v>0</v>
      </c>
      <c r="J15" s="69"/>
      <c r="K15"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31">
        <f>ROW()-6</f>
        <v>10</v>
      </c>
      <c r="B16" s="50"/>
      <c r="C16" s="50"/>
      <c r="D16" s="50"/>
      <c r="E16" s="28"/>
      <c r="F16" s="7"/>
      <c r="G16" s="68"/>
      <c r="H16" s="84">
        <f>原材料・副資材費[[#This Row],[数量
(A)]]*原材料・副資材費[[#This Row],[単価
（税抜）
(B)]]</f>
        <v>0</v>
      </c>
      <c r="I16" s="84">
        <f>ROUNDDOWN(原材料・副資材費[[#This Row],[助成対象経費
（税抜）
(A)×(B)]]*1.1,0)</f>
        <v>0</v>
      </c>
      <c r="J16" s="69"/>
      <c r="K16"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41.25" customHeight="1" x14ac:dyDescent="0.2">
      <c r="A17" s="131">
        <f t="shared" si="0"/>
        <v>11</v>
      </c>
      <c r="B17" s="50"/>
      <c r="C17" s="50"/>
      <c r="D17" s="50"/>
      <c r="E17" s="28"/>
      <c r="F17" s="7"/>
      <c r="G17" s="68"/>
      <c r="H17" s="84">
        <f>原材料・副資材費[[#This Row],[数量
(A)]]*原材料・副資材費[[#This Row],[単価
（税抜）
(B)]]</f>
        <v>0</v>
      </c>
      <c r="I17" s="84">
        <f>ROUNDDOWN(原材料・副資材費[[#This Row],[助成対象経費
（税抜）
(A)×(B)]]*1.1,0)</f>
        <v>0</v>
      </c>
      <c r="J17" s="69"/>
      <c r="K17"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8" spans="1:45" ht="41.25" customHeight="1" x14ac:dyDescent="0.2">
      <c r="A18" s="131">
        <f t="shared" si="0"/>
        <v>12</v>
      </c>
      <c r="B18" s="50"/>
      <c r="C18" s="50"/>
      <c r="D18" s="50"/>
      <c r="E18" s="28"/>
      <c r="F18" s="7"/>
      <c r="G18" s="68"/>
      <c r="H18" s="84">
        <f>原材料・副資材費[[#This Row],[数量
(A)]]*原材料・副資材費[[#This Row],[単価
（税抜）
(B)]]</f>
        <v>0</v>
      </c>
      <c r="I18" s="84">
        <f>ROUNDDOWN(原材料・副資材費[[#This Row],[助成対象経費
（税抜）
(A)×(B)]]*1.1,0)</f>
        <v>0</v>
      </c>
      <c r="J18" s="69"/>
      <c r="K18"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9" spans="1:45" ht="41.25" customHeight="1" x14ac:dyDescent="0.2">
      <c r="A19" s="131">
        <f t="shared" si="0"/>
        <v>13</v>
      </c>
      <c r="B19" s="50"/>
      <c r="C19" s="50"/>
      <c r="D19" s="50"/>
      <c r="E19" s="28"/>
      <c r="F19" s="7"/>
      <c r="G19" s="68"/>
      <c r="H19" s="84">
        <f>原材料・副資材費[[#This Row],[数量
(A)]]*原材料・副資材費[[#This Row],[単価
（税抜）
(B)]]</f>
        <v>0</v>
      </c>
      <c r="I19" s="84">
        <f>ROUNDDOWN(原材料・副資材費[[#This Row],[助成対象経費
（税抜）
(A)×(B)]]*1.1,0)</f>
        <v>0</v>
      </c>
      <c r="J19" s="69"/>
      <c r="K19"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0" spans="1:45" ht="41.25" customHeight="1" x14ac:dyDescent="0.2">
      <c r="A20" s="131">
        <f t="shared" si="0"/>
        <v>14</v>
      </c>
      <c r="B20" s="50"/>
      <c r="C20" s="50"/>
      <c r="D20" s="50"/>
      <c r="E20" s="28"/>
      <c r="F20" s="7"/>
      <c r="G20" s="68"/>
      <c r="H20" s="84">
        <f>原材料・副資材費[[#This Row],[数量
(A)]]*原材料・副資材費[[#This Row],[単価
（税抜）
(B)]]</f>
        <v>0</v>
      </c>
      <c r="I20" s="84">
        <f>ROUNDDOWN(原材料・副資材費[[#This Row],[助成対象経費
（税抜）
(A)×(B)]]*1.1,0)</f>
        <v>0</v>
      </c>
      <c r="J20" s="69"/>
      <c r="K20"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1" spans="1:45" ht="41.25" customHeight="1" x14ac:dyDescent="0.2">
      <c r="A21" s="131">
        <f t="shared" si="0"/>
        <v>15</v>
      </c>
      <c r="B21" s="50"/>
      <c r="C21" s="51"/>
      <c r="D21" s="51"/>
      <c r="E21" s="28"/>
      <c r="F21" s="109"/>
      <c r="G21" s="68"/>
      <c r="H21" s="84">
        <f>原材料・副資材費[[#This Row],[数量
(A)]]*原材料・副資材費[[#This Row],[単価
（税抜）
(B)]]</f>
        <v>0</v>
      </c>
      <c r="I21" s="84">
        <f>ROUNDDOWN(原材料・副資材費[[#This Row],[助成対象経費
（税抜）
(A)×(B)]]*1.1,0)</f>
        <v>0</v>
      </c>
      <c r="J21" s="69"/>
      <c r="K21" s="81"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2" spans="1:45" ht="41.25" customHeight="1" x14ac:dyDescent="0.2">
      <c r="A22" s="131">
        <f t="shared" si="0"/>
        <v>16</v>
      </c>
      <c r="B22" s="50"/>
      <c r="C22" s="51"/>
      <c r="D22" s="51"/>
      <c r="E22" s="28"/>
      <c r="F22" s="109"/>
      <c r="G22" s="68"/>
      <c r="H22" s="84">
        <f>原材料・副資材費[[#This Row],[数量
(A)]]*原材料・副資材費[[#This Row],[単価
（税抜）
(B)]]</f>
        <v>0</v>
      </c>
      <c r="I22" s="84">
        <f>ROUNDDOWN(原材料・副資材費[[#This Row],[助成対象経費
（税抜）
(A)×(B)]]*1.1,0)</f>
        <v>0</v>
      </c>
      <c r="J22" s="69"/>
      <c r="K22" s="81"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3" spans="1:45" ht="41.25" customHeight="1" x14ac:dyDescent="0.2">
      <c r="A23" s="131">
        <f t="shared" si="0"/>
        <v>17</v>
      </c>
      <c r="B23" s="50"/>
      <c r="C23" s="50"/>
      <c r="D23" s="50"/>
      <c r="E23" s="28"/>
      <c r="F23" s="7"/>
      <c r="G23" s="68"/>
      <c r="H23" s="84">
        <f>原材料・副資材費[[#This Row],[数量
(A)]]*原材料・副資材費[[#This Row],[単価
（税抜）
(B)]]</f>
        <v>0</v>
      </c>
      <c r="I23" s="84">
        <f>ROUNDDOWN(原材料・副資材費[[#This Row],[助成対象経費
（税抜）
(A)×(B)]]*1.1,0)</f>
        <v>0</v>
      </c>
      <c r="J23" s="69"/>
      <c r="K23"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4" spans="1:45" ht="30" customHeight="1" x14ac:dyDescent="0.2">
      <c r="A24" s="110"/>
      <c r="B24" s="111"/>
      <c r="C24" s="111"/>
      <c r="D24" s="111"/>
      <c r="E24" s="112"/>
      <c r="F24" s="113"/>
      <c r="G24" s="114" t="s">
        <v>137</v>
      </c>
      <c r="H24" s="115">
        <f>SUBTOTAL(109,原材料・副資材費[助成対象経費
（税抜）
(A)×(B)])</f>
        <v>0</v>
      </c>
      <c r="I24" s="115">
        <f>SUBTOTAL(109,原材料・副資材費[助成事業に
要する経費
（税込）])</f>
        <v>0</v>
      </c>
      <c r="J24" s="116"/>
      <c r="K24" s="23"/>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48" spans="12:17" x14ac:dyDescent="0.2">
      <c r="L48" s="18"/>
      <c r="M48" s="18"/>
      <c r="N48" s="18"/>
      <c r="O48" s="18"/>
      <c r="P48" s="18"/>
      <c r="Q48" s="18"/>
    </row>
  </sheetData>
  <sheetProtection sheet="1" formatCells="0" formatRows="0" insertRows="0" deleteRows="0" selectLockedCells="1"/>
  <mergeCells count="1">
    <mergeCell ref="A4:I4"/>
  </mergeCells>
  <phoneticPr fontId="1"/>
  <conditionalFormatting sqref="F7:G23 J7:J23 B7:D23">
    <cfRule type="expression" dxfId="209" priority="2">
      <formula>AND(OR($B7&lt;&gt;"",$C7&lt;&gt;"",$D7&lt;&gt;"",$E7&lt;&gt;"",$F7&lt;&gt;"",$G7&lt;&gt;""),B7="")</formula>
    </cfRule>
  </conditionalFormatting>
  <conditionalFormatting sqref="E7:E23">
    <cfRule type="expression" dxfId="208" priority="1">
      <formula>AND(OR($B7&lt;&gt;"",$C7&lt;&gt;"",$D7&lt;&gt;"",$E7&lt;&gt;"",$F7&lt;&gt;"",$G7&lt;&gt;""),E7="")</formula>
    </cfRule>
  </conditionalFormatting>
  <dataValidations xWindow="684" yWindow="529" count="8">
    <dataValidation allowBlank="1" showInputMessage="1" showErrorMessage="1" prompt="（例）_x000a_・○○部に組込_x000a_・試験用_x000a_" sqref="D7:D23"/>
    <dataValidation allowBlank="1" showInputMessage="1" showErrorMessage="1" prompt="大きさ、材質、規格等を入力してください。" sqref="C7:C23"/>
    <dataValidation imeMode="disabled" allowBlank="1" showInputMessage="1" showErrorMessage="1" sqref="G7:G23"/>
    <dataValidation type="custom" allowBlank="1" showInputMessage="1" showErrorMessage="1" sqref="K7:K23">
      <formula1>ISERROR(FIND(CHAR(10),K7))</formula1>
    </dataValidation>
    <dataValidation allowBlank="1" showErrorMessage="1" prompt="_x000a_" sqref="B7:B23"/>
    <dataValidation type="custom" imeMode="disabled" allowBlank="1" showInputMessage="1" showErrorMessage="1" prompt="本助成事業に必要な最小限の数量を入力してください。" sqref="E7:E23">
      <formula1>ISERROR(FIND(CHAR(10),E7))</formula1>
    </dataValidation>
    <dataValidation allowBlank="1" showInputMessage="1" showErrorMessage="1" prompt="未定等不明確の場合は、 申請時点の候補先を記入してください。「未定、検討中」等の記入はできません。" sqref="J7:J23"/>
    <dataValidation allowBlank="1" showInputMessage="1" showErrorMessage="1" prompt="自動計算されます。" sqref="H7:I23"/>
  </dataValidations>
  <pageMargins left="0.59055118110236227" right="0.19685039370078741" top="0.39370078740157483" bottom="0.39370078740157483" header="0.19685039370078741" footer="0.19685039370078741"/>
  <pageSetup paperSize="9" scale="87" orientation="portrait" r:id="rId1"/>
  <headerFooter>
    <oddFooter>&amp;C&amp;10&amp;A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pageSetUpPr fitToPage="1"/>
  </sheetPr>
  <dimension ref="A1:V24"/>
  <sheetViews>
    <sheetView view="pageBreakPreview" zoomScale="95" zoomScaleNormal="100" zoomScaleSheetLayoutView="95" workbookViewId="0">
      <selection activeCell="B7" sqref="B7"/>
    </sheetView>
  </sheetViews>
  <sheetFormatPr defaultColWidth="2.08984375" defaultRowHeight="15" customHeight="1" x14ac:dyDescent="0.2"/>
  <cols>
    <col min="1" max="1" width="6.08984375" style="4" customWidth="1"/>
    <col min="2" max="3" width="14.26953125" style="5" customWidth="1"/>
    <col min="4" max="6" width="5" style="5" customWidth="1"/>
    <col min="7" max="7" width="4.36328125" style="5" customWidth="1"/>
    <col min="8" max="8" width="10.6328125" style="5" customWidth="1"/>
    <col min="9" max="9" width="9.36328125" style="5" customWidth="1"/>
    <col min="10" max="10" width="9.6328125" style="5" customWidth="1"/>
    <col min="11" max="11" width="12.90625" style="5" customWidth="1"/>
    <col min="12" max="12" width="2.453125" style="9" customWidth="1"/>
    <col min="13" max="162" width="2.08984375" style="4" customWidth="1"/>
    <col min="163" max="16384" width="2.08984375" style="4"/>
  </cols>
  <sheetData>
    <row r="1" spans="1:22" s="78" customFormat="1" ht="15" customHeight="1" x14ac:dyDescent="0.2">
      <c r="A1" s="73"/>
      <c r="B1" s="76"/>
      <c r="C1" s="76"/>
      <c r="D1" s="76"/>
      <c r="E1" s="76"/>
      <c r="F1" s="76"/>
      <c r="G1" s="76"/>
      <c r="H1" s="76"/>
      <c r="I1" s="76"/>
      <c r="J1" s="133"/>
      <c r="K1" s="19" t="s">
        <v>439</v>
      </c>
      <c r="L1" s="83"/>
    </row>
    <row r="2" spans="1:22" ht="15" customHeight="1" x14ac:dyDescent="0.2">
      <c r="A2" s="14" t="s">
        <v>472</v>
      </c>
      <c r="B2" s="29"/>
      <c r="C2" s="29"/>
      <c r="D2" s="29"/>
      <c r="E2" s="29"/>
      <c r="F2" s="29"/>
      <c r="G2" s="29"/>
      <c r="H2" s="29"/>
      <c r="I2" s="29"/>
      <c r="J2" s="29"/>
      <c r="K2" s="29"/>
    </row>
    <row r="3" spans="1:22" ht="15" customHeight="1" x14ac:dyDescent="0.2">
      <c r="A3" s="16" t="s">
        <v>254</v>
      </c>
      <c r="B3" s="16"/>
      <c r="C3" s="16"/>
      <c r="D3" s="16"/>
      <c r="E3" s="16"/>
      <c r="F3" s="16"/>
      <c r="G3" s="16"/>
      <c r="H3" s="16"/>
      <c r="I3" s="16"/>
      <c r="J3" s="16"/>
      <c r="K3" s="16"/>
    </row>
    <row r="4" spans="1:22" ht="15" customHeight="1" x14ac:dyDescent="0.2">
      <c r="A4" s="16" t="s">
        <v>568</v>
      </c>
      <c r="B4" s="16"/>
      <c r="C4" s="16"/>
      <c r="D4" s="16"/>
      <c r="E4" s="16"/>
      <c r="F4" s="16"/>
      <c r="G4" s="16"/>
      <c r="H4" s="16"/>
      <c r="I4" s="16"/>
      <c r="J4" s="16"/>
      <c r="K4" s="16"/>
    </row>
    <row r="5" spans="1:22" ht="15" customHeight="1" x14ac:dyDescent="0.2">
      <c r="A5" s="16" t="s">
        <v>221</v>
      </c>
      <c r="B5" s="16"/>
      <c r="C5" s="16"/>
      <c r="D5" s="16"/>
      <c r="E5" s="16"/>
      <c r="F5" s="16"/>
      <c r="G5" s="16"/>
      <c r="H5" s="16"/>
      <c r="I5" s="16"/>
      <c r="J5" s="15"/>
      <c r="K5" s="10" t="s">
        <v>18</v>
      </c>
      <c r="L5" s="21"/>
    </row>
    <row r="6" spans="1:22" ht="60" customHeight="1" x14ac:dyDescent="0.2">
      <c r="A6" s="36" t="s">
        <v>161</v>
      </c>
      <c r="B6" s="108" t="s">
        <v>38</v>
      </c>
      <c r="C6" s="108" t="s">
        <v>39</v>
      </c>
      <c r="D6" s="108" t="s">
        <v>205</v>
      </c>
      <c r="E6" s="37" t="s">
        <v>252</v>
      </c>
      <c r="F6" s="37" t="s">
        <v>251</v>
      </c>
      <c r="G6" s="38" t="s">
        <v>51</v>
      </c>
      <c r="H6" s="108" t="s">
        <v>257</v>
      </c>
      <c r="I6" s="108" t="s">
        <v>253</v>
      </c>
      <c r="J6" s="108" t="s">
        <v>36</v>
      </c>
      <c r="K6" s="39" t="s">
        <v>213</v>
      </c>
      <c r="L6" s="65" t="s">
        <v>35</v>
      </c>
    </row>
    <row r="7" spans="1:22" ht="41.25" customHeight="1" x14ac:dyDescent="0.2">
      <c r="A7" s="132">
        <f t="shared" ref="A7:A23" si="0">ROW()-6</f>
        <v>1</v>
      </c>
      <c r="B7" s="50"/>
      <c r="C7" s="50"/>
      <c r="D7" s="40"/>
      <c r="E7" s="67"/>
      <c r="F7" s="58"/>
      <c r="G7" s="7"/>
      <c r="H7" s="58"/>
      <c r="I7" s="84">
        <f>機械装置・工具器具費10[[#This Row],[数量
(A)]]*機械装置・工具器具費10[[#This Row],[購入単価
又は
ﾘｰｽ･ﾚﾝﾀﾙ料
合計（税抜）
(B)]]</f>
        <v>0</v>
      </c>
      <c r="J7" s="84">
        <f>ROUNDDOWN(機械装置・工具器具費10[[#This Row],[助成対象
経費
（税抜）
(A)×(B）]]*1.1,0)</f>
        <v>0</v>
      </c>
      <c r="K7" s="56"/>
      <c r="L7"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row>
    <row r="8" spans="1:22" ht="41.25" customHeight="1" x14ac:dyDescent="0.2">
      <c r="A8" s="132">
        <f t="shared" si="0"/>
        <v>2</v>
      </c>
      <c r="B8" s="50"/>
      <c r="C8" s="50"/>
      <c r="D8" s="40"/>
      <c r="E8" s="67"/>
      <c r="F8" s="58"/>
      <c r="G8" s="7"/>
      <c r="H8" s="58"/>
      <c r="I8" s="84">
        <f>機械装置・工具器具費10[[#This Row],[数量
(A)]]*機械装置・工具器具費10[[#This Row],[購入単価
又は
ﾘｰｽ･ﾚﾝﾀﾙ料
合計（税抜）
(B)]]</f>
        <v>0</v>
      </c>
      <c r="J8" s="84">
        <f>ROUNDDOWN(機械装置・工具器具費10[[#This Row],[助成対象
経費
（税抜）
(A)×(B）]]*1.1,0)</f>
        <v>0</v>
      </c>
      <c r="K8" s="56"/>
      <c r="L8"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8" s="6"/>
      <c r="N8" s="6"/>
      <c r="O8" s="6"/>
      <c r="P8" s="6"/>
      <c r="Q8" s="6"/>
      <c r="R8" s="6"/>
      <c r="S8" s="6"/>
      <c r="T8" s="6"/>
      <c r="U8" s="6"/>
      <c r="V8" s="6"/>
    </row>
    <row r="9" spans="1:22" ht="41.25" customHeight="1" x14ac:dyDescent="0.2">
      <c r="A9" s="132">
        <f t="shared" si="0"/>
        <v>3</v>
      </c>
      <c r="B9" s="50"/>
      <c r="C9" s="50"/>
      <c r="D9" s="40"/>
      <c r="E9" s="67"/>
      <c r="F9" s="58"/>
      <c r="G9" s="7"/>
      <c r="H9" s="58"/>
      <c r="I9" s="84">
        <f>機械装置・工具器具費10[[#This Row],[数量
(A)]]*機械装置・工具器具費10[[#This Row],[購入単価
又は
ﾘｰｽ･ﾚﾝﾀﾙ料
合計（税抜）
(B)]]</f>
        <v>0</v>
      </c>
      <c r="J9" s="84">
        <f>ROUNDDOWN(機械装置・工具器具費10[[#This Row],[助成対象
経費
（税抜）
(A)×(B）]]*1.1,0)</f>
        <v>0</v>
      </c>
      <c r="K9" s="56"/>
      <c r="L9"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132">
        <f t="shared" si="0"/>
        <v>4</v>
      </c>
      <c r="B10" s="50"/>
      <c r="C10" s="50"/>
      <c r="D10" s="40"/>
      <c r="E10" s="67"/>
      <c r="F10" s="58"/>
      <c r="G10" s="7"/>
      <c r="H10" s="58"/>
      <c r="I10" s="84">
        <f>機械装置・工具器具費10[[#This Row],[数量
(A)]]*機械装置・工具器具費10[[#This Row],[購入単価
又は
ﾘｰｽ･ﾚﾝﾀﾙ料
合計（税抜）
(B)]]</f>
        <v>0</v>
      </c>
      <c r="J10" s="84">
        <f>ROUNDDOWN(機械装置・工具器具費10[[#This Row],[助成対象
経費
（税抜）
(A)×(B）]]*1.1,0)</f>
        <v>0</v>
      </c>
      <c r="K10" s="56"/>
      <c r="L10"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132">
        <f t="shared" si="0"/>
        <v>5</v>
      </c>
      <c r="B11" s="50"/>
      <c r="C11" s="50"/>
      <c r="D11" s="40"/>
      <c r="E11" s="67"/>
      <c r="F11" s="58"/>
      <c r="G11" s="7"/>
      <c r="H11" s="58"/>
      <c r="I11" s="84">
        <f>機械装置・工具器具費10[[#This Row],[数量
(A)]]*機械装置・工具器具費10[[#This Row],[購入単価
又は
ﾘｰｽ･ﾚﾝﾀﾙ料
合計（税抜）
(B)]]</f>
        <v>0</v>
      </c>
      <c r="J11" s="84">
        <f>ROUNDDOWN(機械装置・工具器具費10[[#This Row],[助成対象
経費
（税抜）
(A)×(B）]]*1.1,0)</f>
        <v>0</v>
      </c>
      <c r="K11" s="56"/>
      <c r="L11"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132">
        <f t="shared" si="0"/>
        <v>6</v>
      </c>
      <c r="B12" s="50"/>
      <c r="C12" s="50"/>
      <c r="D12" s="40"/>
      <c r="E12" s="67"/>
      <c r="F12" s="58"/>
      <c r="G12" s="7"/>
      <c r="H12" s="58"/>
      <c r="I12" s="84">
        <f>機械装置・工具器具費10[[#This Row],[数量
(A)]]*機械装置・工具器具費10[[#This Row],[購入単価
又は
ﾘｰｽ･ﾚﾝﾀﾙ料
合計（税抜）
(B)]]</f>
        <v>0</v>
      </c>
      <c r="J12" s="84">
        <f>ROUNDDOWN(機械装置・工具器具費10[[#This Row],[助成対象
経費
（税抜）
(A)×(B）]]*1.1,0)</f>
        <v>0</v>
      </c>
      <c r="K12" s="56"/>
      <c r="L12"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132">
        <f t="shared" si="0"/>
        <v>7</v>
      </c>
      <c r="B13" s="50"/>
      <c r="C13" s="50"/>
      <c r="D13" s="40"/>
      <c r="E13" s="67"/>
      <c r="F13" s="58"/>
      <c r="G13" s="7"/>
      <c r="H13" s="58"/>
      <c r="I13" s="84">
        <f>機械装置・工具器具費10[[#This Row],[数量
(A)]]*機械装置・工具器具費10[[#This Row],[購入単価
又は
ﾘｰｽ･ﾚﾝﾀﾙ料
合計（税抜）
(B)]]</f>
        <v>0</v>
      </c>
      <c r="J13" s="84">
        <f>ROUNDDOWN(機械装置・工具器具費10[[#This Row],[助成対象
経費
（税抜）
(A)×(B）]]*1.1,0)</f>
        <v>0</v>
      </c>
      <c r="K13" s="56"/>
      <c r="L13"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132">
        <f t="shared" si="0"/>
        <v>8</v>
      </c>
      <c r="B14" s="50"/>
      <c r="C14" s="50"/>
      <c r="D14" s="40"/>
      <c r="E14" s="67"/>
      <c r="F14" s="58"/>
      <c r="G14" s="7"/>
      <c r="H14" s="58"/>
      <c r="I14" s="84">
        <f>機械装置・工具器具費10[[#This Row],[数量
(A)]]*機械装置・工具器具費10[[#This Row],[購入単価
又は
ﾘｰｽ･ﾚﾝﾀﾙ料
合計（税抜）
(B)]]</f>
        <v>0</v>
      </c>
      <c r="J14" s="84">
        <f>ROUNDDOWN(機械装置・工具器具費10[[#This Row],[助成対象
経費
（税抜）
(A)×(B）]]*1.1,0)</f>
        <v>0</v>
      </c>
      <c r="K14" s="56"/>
      <c r="L14"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132">
        <f t="shared" si="0"/>
        <v>9</v>
      </c>
      <c r="B15" s="50"/>
      <c r="C15" s="50"/>
      <c r="D15" s="40"/>
      <c r="E15" s="67"/>
      <c r="F15" s="58"/>
      <c r="G15" s="7"/>
      <c r="H15" s="58"/>
      <c r="I15" s="84">
        <f>機械装置・工具器具費10[[#This Row],[数量
(A)]]*機械装置・工具器具費10[[#This Row],[購入単価
又は
ﾘｰｽ･ﾚﾝﾀﾙ料
合計（税抜）
(B)]]</f>
        <v>0</v>
      </c>
      <c r="J15" s="84">
        <f>ROUNDDOWN(機械装置・工具器具費10[[#This Row],[助成対象
経費
（税抜）
(A)×(B）]]*1.1,0)</f>
        <v>0</v>
      </c>
      <c r="K15" s="56"/>
      <c r="L15"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132">
        <f t="shared" si="0"/>
        <v>10</v>
      </c>
      <c r="B16" s="50"/>
      <c r="C16" s="50"/>
      <c r="D16" s="40"/>
      <c r="E16" s="67"/>
      <c r="F16" s="58"/>
      <c r="G16" s="7"/>
      <c r="H16" s="58"/>
      <c r="I16" s="84">
        <f>機械装置・工具器具費10[[#This Row],[数量
(A)]]*機械装置・工具器具費10[[#This Row],[購入単価
又は
ﾘｰｽ･ﾚﾝﾀﾙ料
合計（税抜）
(B)]]</f>
        <v>0</v>
      </c>
      <c r="J16" s="84">
        <f>ROUNDDOWN(機械装置・工具器具費10[[#This Row],[助成対象
経費
（税抜）
(A)×(B）]]*1.1,0)</f>
        <v>0</v>
      </c>
      <c r="K16" s="56"/>
      <c r="L16"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132">
        <f t="shared" si="0"/>
        <v>11</v>
      </c>
      <c r="B17" s="50"/>
      <c r="C17" s="50"/>
      <c r="D17" s="40"/>
      <c r="E17" s="67"/>
      <c r="F17" s="58"/>
      <c r="G17" s="7"/>
      <c r="H17" s="58"/>
      <c r="I17" s="84">
        <f>機械装置・工具器具費10[[#This Row],[数量
(A)]]*機械装置・工具器具費10[[#This Row],[購入単価
又は
ﾘｰｽ･ﾚﾝﾀﾙ料
合計（税抜）
(B)]]</f>
        <v>0</v>
      </c>
      <c r="J17" s="84">
        <f>ROUNDDOWN(機械装置・工具器具費10[[#This Row],[助成対象
経費
（税抜）
(A)×(B）]]*1.1,0)</f>
        <v>0</v>
      </c>
      <c r="K17" s="56"/>
      <c r="L17"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132">
        <f t="shared" si="0"/>
        <v>12</v>
      </c>
      <c r="B18" s="50"/>
      <c r="C18" s="50"/>
      <c r="D18" s="40"/>
      <c r="E18" s="67"/>
      <c r="F18" s="58"/>
      <c r="G18" s="7"/>
      <c r="H18" s="58"/>
      <c r="I18" s="84">
        <f>機械装置・工具器具費10[[#This Row],[数量
(A)]]*機械装置・工具器具費10[[#This Row],[購入単価
又は
ﾘｰｽ･ﾚﾝﾀﾙ料
合計（税抜）
(B)]]</f>
        <v>0</v>
      </c>
      <c r="J18" s="84">
        <f>ROUNDDOWN(機械装置・工具器具費10[[#This Row],[助成対象
経費
（税抜）
(A)×(B）]]*1.1,0)</f>
        <v>0</v>
      </c>
      <c r="K18" s="56"/>
      <c r="L18"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132">
        <f t="shared" si="0"/>
        <v>13</v>
      </c>
      <c r="B19" s="50"/>
      <c r="C19" s="50"/>
      <c r="D19" s="40"/>
      <c r="E19" s="67"/>
      <c r="F19" s="58"/>
      <c r="G19" s="7"/>
      <c r="H19" s="58"/>
      <c r="I19" s="84">
        <f>機械装置・工具器具費10[[#This Row],[数量
(A)]]*機械装置・工具器具費10[[#This Row],[購入単価
又は
ﾘｰｽ･ﾚﾝﾀﾙ料
合計（税抜）
(B)]]</f>
        <v>0</v>
      </c>
      <c r="J19" s="84">
        <f>ROUNDDOWN(機械装置・工具器具費10[[#This Row],[助成対象
経費
（税抜）
(A)×(B）]]*1.1,0)</f>
        <v>0</v>
      </c>
      <c r="K19" s="56"/>
      <c r="L19"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132">
        <f t="shared" si="0"/>
        <v>14</v>
      </c>
      <c r="B20" s="50"/>
      <c r="C20" s="50"/>
      <c r="D20" s="40"/>
      <c r="E20" s="67"/>
      <c r="F20" s="58"/>
      <c r="G20" s="7"/>
      <c r="H20" s="58"/>
      <c r="I20" s="84">
        <f>機械装置・工具器具費10[[#This Row],[数量
(A)]]*機械装置・工具器具費10[[#This Row],[購入単価
又は
ﾘｰｽ･ﾚﾝﾀﾙ料
合計（税抜）
(B)]]</f>
        <v>0</v>
      </c>
      <c r="J20" s="84">
        <f>ROUNDDOWN(機械装置・工具器具費10[[#This Row],[助成対象
経費
（税抜）
(A)×(B）]]*1.1,0)</f>
        <v>0</v>
      </c>
      <c r="K20" s="56"/>
      <c r="L20"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132">
        <f t="shared" si="0"/>
        <v>15</v>
      </c>
      <c r="B21" s="51"/>
      <c r="C21" s="51"/>
      <c r="D21" s="118"/>
      <c r="E21" s="67"/>
      <c r="F21" s="58"/>
      <c r="G21" s="109"/>
      <c r="H21" s="58"/>
      <c r="I21" s="84">
        <f>機械装置・工具器具費10[[#This Row],[数量
(A)]]*機械装置・工具器具費10[[#This Row],[購入単価
又は
ﾘｰｽ･ﾚﾝﾀﾙ料
合計（税抜）
(B)]]</f>
        <v>0</v>
      </c>
      <c r="J21" s="84">
        <f>ROUNDDOWN(機械装置・工具器具費10[[#This Row],[助成対象
経費
（税抜）
(A)×(B）]]*1.1,0)</f>
        <v>0</v>
      </c>
      <c r="K21" s="57"/>
      <c r="L21" s="86"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132">
        <f t="shared" si="0"/>
        <v>16</v>
      </c>
      <c r="B22" s="51"/>
      <c r="C22" s="51"/>
      <c r="D22" s="118"/>
      <c r="E22" s="67"/>
      <c r="F22" s="58"/>
      <c r="G22" s="109"/>
      <c r="H22" s="58"/>
      <c r="I22" s="84">
        <f>機械装置・工具器具費10[[#This Row],[数量
(A)]]*機械装置・工具器具費10[[#This Row],[購入単価
又は
ﾘｰｽ･ﾚﾝﾀﾙ料
合計（税抜）
(B)]]</f>
        <v>0</v>
      </c>
      <c r="J22" s="84">
        <f>ROUNDDOWN(機械装置・工具器具費10[[#This Row],[助成対象
経費
（税抜）
(A)×(B）]]*1.1,0)</f>
        <v>0</v>
      </c>
      <c r="K22" s="57"/>
      <c r="L22" s="86"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132">
        <f t="shared" si="0"/>
        <v>17</v>
      </c>
      <c r="B23" s="50"/>
      <c r="C23" s="50"/>
      <c r="D23" s="40"/>
      <c r="E23" s="67"/>
      <c r="F23" s="58"/>
      <c r="G23" s="7"/>
      <c r="H23" s="58"/>
      <c r="I23" s="84">
        <f>機械装置・工具器具費10[[#This Row],[数量
(A)]]*機械装置・工具器具費10[[#This Row],[購入単価
又は
ﾘｰｽ･ﾚﾝﾀﾙ料
合計（税抜）
(B)]]</f>
        <v>0</v>
      </c>
      <c r="J23" s="84">
        <f>ROUNDDOWN(機械装置・工具器具費10[[#This Row],[助成対象
経費
（税抜）
(A)×(B）]]*1.1,0)</f>
        <v>0</v>
      </c>
      <c r="K23" s="56"/>
      <c r="L23"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3" s="6"/>
      <c r="N23" s="6"/>
      <c r="O23" s="6"/>
      <c r="P23" s="6"/>
      <c r="Q23" s="6"/>
      <c r="R23" s="6"/>
      <c r="S23" s="6"/>
      <c r="T23" s="6"/>
      <c r="U23" s="6"/>
      <c r="V23" s="6"/>
    </row>
    <row r="24" spans="1:22" ht="30" customHeight="1" x14ac:dyDescent="0.2">
      <c r="A24" s="119"/>
      <c r="B24" s="120"/>
      <c r="C24" s="120"/>
      <c r="D24" s="120"/>
      <c r="E24" s="120"/>
      <c r="F24" s="120"/>
      <c r="G24" s="121"/>
      <c r="H24" s="64" t="s">
        <v>138</v>
      </c>
      <c r="I24" s="122">
        <f>SUBTOTAL(109,機械装置・工具器具費10[助成対象
経費
（税抜）
(A)×(B）])</f>
        <v>0</v>
      </c>
      <c r="J24" s="122">
        <f>SUBTOTAL(109,機械装置・工具器具費10[助成事業に
要する経費
（税込）])</f>
        <v>0</v>
      </c>
      <c r="K24" s="123"/>
      <c r="L24" s="66"/>
      <c r="M24" s="6"/>
      <c r="N24" s="6"/>
      <c r="O24" s="6"/>
      <c r="P24" s="6"/>
      <c r="Q24" s="6"/>
      <c r="R24" s="6"/>
      <c r="S24" s="6"/>
      <c r="T24" s="6"/>
      <c r="U24" s="6"/>
      <c r="V24" s="6"/>
    </row>
  </sheetData>
  <sheetProtection sheet="1" objects="1" formatCells="0" formatRows="0" insertRows="0" deleteRows="0" selectLockedCells="1"/>
  <dataConsolidate/>
  <phoneticPr fontId="1"/>
  <conditionalFormatting sqref="K7:K23 B7:D23 F7:H23">
    <cfRule type="expression" dxfId="182" priority="16">
      <formula>AND(OR($B7&lt;&gt;"",$C7&lt;&gt;"",$D7&lt;&gt;"",$F7&lt;&gt;"",$G7&lt;&gt;"",$H7&lt;&gt;""),B7="")</formula>
    </cfRule>
  </conditionalFormatting>
  <conditionalFormatting sqref="E7:E23">
    <cfRule type="expression" dxfId="181" priority="1">
      <formula>$D7="購入"</formula>
    </cfRule>
  </conditionalFormatting>
  <conditionalFormatting sqref="E7:E23">
    <cfRule type="expression" dxfId="180" priority="2">
      <formula>AND(OR($B7&lt;&gt;"",$C7&lt;&gt;"",$D7&lt;&gt;"",$E7&lt;&gt;"",$F7&lt;&gt;"",$G7&lt;&gt;"",$H7&lt;&gt;""),E7="")</formula>
    </cfRule>
  </conditionalFormatting>
  <dataValidations xWindow="83" yWindow="487" count="9">
    <dataValidation type="custom" allowBlank="1" showInputMessage="1" showErrorMessage="1" sqref="L7:L23">
      <formula1>ISERROR(FIND(CHAR(10),L7))</formula1>
    </dataValidation>
    <dataValidation allowBlank="1" showInputMessage="1" showErrorMessage="1" prompt="生産・量産用の機械装置等に係る経費は計上できません。" sqref="B7:B23"/>
    <dataValidation imeMode="halfAlpha" allowBlank="1" showInputMessage="1" showErrorMessage="1" prompt="本助成事業に必要な最小限の数量を入力してください。" sqref="F7:F23"/>
    <dataValidation type="list" allowBlank="1" showInputMessage="1" showErrorMessage="1" sqref="D7:D23">
      <formula1>"購入,ﾘｰｽ,ﾚﾝﾀﾙ"</formula1>
    </dataValidation>
    <dataValidation allowBlank="1" showInputMessage="1" showErrorMessage="1" prompt="（例）_x000a_○○加工_x000a_" sqref="C7:C23"/>
    <dataValidation allowBlank="1" showInputMessage="1" showErrorMessage="1" prompt="未定等不明確の場合は、 申請時点の候補先を入力してください。「未定、検討中」等の入力はできません。" sqref="K7:K23"/>
    <dataValidation type="whole" imeMode="disabled" allowBlank="1" showInputMessage="1" showErrorMessage="1" prompt="調達方法が「購入」の場合は入力不要です。_x000a_リース・レンタル月数（数字）のみ入力してください。_x000a_（例）リース・レンタル月数１年３ヶ月（15ヶ月）の場合→「15」" sqref="E7:E23">
      <formula1>1</formula1>
      <formula2>21</formula2>
    </dataValidation>
    <dataValidation allowBlank="1" showInputMessage="1" showErrorMessage="1" prompt="自動計算されます。" sqref="I7:J23"/>
    <dataValidation imeMode="disabled" allowBlank="1" showInputMessage="1" showErrorMessage="1" prompt="１件あたりの単価が税抜100万円以上の購入品の場合は、次シートの「購入計画書」を作成してください。_x000a_※併せて原則２社以上の見積書を提出してください。" sqref="H7:H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pageSetUpPr fitToPage="1"/>
  </sheetPr>
  <dimension ref="A1:CH40"/>
  <sheetViews>
    <sheetView showGridLines="0" view="pageBreakPreview" zoomScale="95" zoomScaleNormal="100" zoomScaleSheetLayoutView="95" workbookViewId="0">
      <selection activeCell="M5" sqref="M5:AC5"/>
    </sheetView>
  </sheetViews>
  <sheetFormatPr defaultColWidth="2.08984375" defaultRowHeight="12" x14ac:dyDescent="0.2"/>
  <cols>
    <col min="1" max="5" width="2.08984375" style="16" customWidth="1"/>
    <col min="6" max="7" width="1.6328125" style="16" customWidth="1"/>
    <col min="8" max="12" width="2.08984375" style="16" customWidth="1"/>
    <col min="13" max="14" width="2" style="16" customWidth="1"/>
    <col min="15" max="251" width="2.08984375" style="16" customWidth="1"/>
    <col min="252" max="16384" width="2.08984375" style="16"/>
  </cols>
  <sheetData>
    <row r="1" spans="1:86" ht="15" customHeight="1" x14ac:dyDescent="0.2">
      <c r="A1" s="14" t="s">
        <v>473</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Q1" s="17"/>
      <c r="AR1" s="17"/>
      <c r="AS1" s="19" t="s">
        <v>439</v>
      </c>
    </row>
    <row r="2" spans="1:86" ht="15" customHeight="1" x14ac:dyDescent="0.2">
      <c r="A2" s="61" t="s">
        <v>569</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Q2" s="17"/>
      <c r="AR2" s="17"/>
      <c r="AS2" s="19"/>
    </row>
    <row r="3" spans="1:86" ht="15" customHeight="1" x14ac:dyDescent="0.2">
      <c r="A3" s="61" t="s">
        <v>570</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9"/>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row>
    <row r="4" spans="1:86" ht="15" customHeight="1" x14ac:dyDescent="0.2">
      <c r="A4" s="62" t="s">
        <v>228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row>
    <row r="5" spans="1:86" ht="19.5" customHeight="1" x14ac:dyDescent="0.2">
      <c r="A5" s="1343" t="s">
        <v>162</v>
      </c>
      <c r="B5" s="1344"/>
      <c r="C5" s="1345"/>
      <c r="D5" s="1399" t="s">
        <v>320</v>
      </c>
      <c r="E5" s="1400"/>
      <c r="F5" s="1401"/>
      <c r="G5" s="1402"/>
      <c r="H5" s="1346" t="s">
        <v>147</v>
      </c>
      <c r="I5" s="1347"/>
      <c r="J5" s="1347"/>
      <c r="K5" s="1347"/>
      <c r="L5" s="1348"/>
      <c r="M5" s="1349"/>
      <c r="N5" s="1350"/>
      <c r="O5" s="1350"/>
      <c r="P5" s="1350"/>
      <c r="Q5" s="1350"/>
      <c r="R5" s="1350"/>
      <c r="S5" s="1350"/>
      <c r="T5" s="1350"/>
      <c r="U5" s="1350"/>
      <c r="V5" s="1350"/>
      <c r="W5" s="1350"/>
      <c r="X5" s="1350"/>
      <c r="Y5" s="1350"/>
      <c r="Z5" s="1350"/>
      <c r="AA5" s="1350"/>
      <c r="AB5" s="1350"/>
      <c r="AC5" s="1351"/>
      <c r="AD5" s="1352" t="s">
        <v>223</v>
      </c>
      <c r="AE5" s="1353"/>
      <c r="AF5" s="1353"/>
      <c r="AG5" s="1354"/>
      <c r="AH5" s="1358"/>
      <c r="AI5" s="1359"/>
      <c r="AJ5" s="1359"/>
      <c r="AK5" s="1359"/>
      <c r="AL5" s="1359"/>
      <c r="AM5" s="1359"/>
      <c r="AN5" s="1359"/>
      <c r="AO5" s="1359"/>
      <c r="AP5" s="1359"/>
      <c r="AQ5" s="1359"/>
      <c r="AR5" s="1359"/>
      <c r="AS5" s="1360"/>
      <c r="AW5" s="62"/>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1"/>
      <c r="CC5" s="62"/>
      <c r="CD5" s="62"/>
      <c r="CE5" s="62"/>
      <c r="CF5" s="62"/>
      <c r="CG5" s="62"/>
      <c r="CH5" s="62"/>
    </row>
    <row r="6" spans="1:86" ht="19.5" customHeight="1" x14ac:dyDescent="0.2">
      <c r="A6" s="1364" t="s">
        <v>226</v>
      </c>
      <c r="B6" s="1365"/>
      <c r="C6" s="1365"/>
      <c r="D6" s="1365"/>
      <c r="E6" s="1365"/>
      <c r="F6" s="1365"/>
      <c r="G6" s="1365"/>
      <c r="H6" s="1365"/>
      <c r="I6" s="1365"/>
      <c r="J6" s="1365"/>
      <c r="K6" s="1365"/>
      <c r="L6" s="1366"/>
      <c r="M6" s="1367"/>
      <c r="N6" s="1368"/>
      <c r="O6" s="1368"/>
      <c r="P6" s="1368"/>
      <c r="Q6" s="1368"/>
      <c r="R6" s="1368"/>
      <c r="S6" s="1368"/>
      <c r="T6" s="1368"/>
      <c r="U6" s="1368"/>
      <c r="V6" s="1368"/>
      <c r="W6" s="1368"/>
      <c r="X6" s="1368"/>
      <c r="Y6" s="1368"/>
      <c r="Z6" s="1368"/>
      <c r="AA6" s="1368"/>
      <c r="AB6" s="1368"/>
      <c r="AC6" s="1369"/>
      <c r="AD6" s="1355"/>
      <c r="AE6" s="1356"/>
      <c r="AF6" s="1356"/>
      <c r="AG6" s="1357"/>
      <c r="AH6" s="1361"/>
      <c r="AI6" s="1362"/>
      <c r="AJ6" s="1362"/>
      <c r="AK6" s="1362"/>
      <c r="AL6" s="1362"/>
      <c r="AM6" s="1362"/>
      <c r="AN6" s="1362"/>
      <c r="AO6" s="1362"/>
      <c r="AP6" s="1362"/>
      <c r="AQ6" s="1362"/>
      <c r="AR6" s="1362"/>
      <c r="AS6" s="1363"/>
      <c r="AW6" s="62"/>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1"/>
      <c r="CC6" s="62"/>
      <c r="CD6" s="62"/>
      <c r="CE6" s="62"/>
      <c r="CF6" s="62"/>
      <c r="CG6" s="62"/>
      <c r="CH6" s="62"/>
    </row>
    <row r="7" spans="1:86" ht="19.5" customHeight="1" x14ac:dyDescent="0.2">
      <c r="A7" s="1379" t="s">
        <v>23</v>
      </c>
      <c r="B7" s="1380"/>
      <c r="C7" s="1380"/>
      <c r="D7" s="1380"/>
      <c r="E7" s="1380"/>
      <c r="F7" s="1380"/>
      <c r="G7" s="1380"/>
      <c r="H7" s="1380"/>
      <c r="I7" s="1380"/>
      <c r="J7" s="1380"/>
      <c r="K7" s="1380"/>
      <c r="L7" s="1381"/>
      <c r="M7" s="1388" t="s">
        <v>225</v>
      </c>
      <c r="N7" s="1389"/>
      <c r="O7" s="1389"/>
      <c r="P7" s="1390"/>
      <c r="Q7" s="1376"/>
      <c r="R7" s="1377"/>
      <c r="S7" s="1377"/>
      <c r="T7" s="1377"/>
      <c r="U7" s="1377"/>
      <c r="V7" s="1377"/>
      <c r="W7" s="1377"/>
      <c r="X7" s="1377"/>
      <c r="Y7" s="1377"/>
      <c r="Z7" s="1377"/>
      <c r="AA7" s="1377"/>
      <c r="AB7" s="1377"/>
      <c r="AC7" s="1377"/>
      <c r="AD7" s="1377"/>
      <c r="AE7" s="1377"/>
      <c r="AF7" s="1377"/>
      <c r="AG7" s="1377"/>
      <c r="AH7" s="1377"/>
      <c r="AI7" s="1377"/>
      <c r="AJ7" s="1377"/>
      <c r="AK7" s="1377"/>
      <c r="AL7" s="1377"/>
      <c r="AM7" s="1377"/>
      <c r="AN7" s="1377"/>
      <c r="AO7" s="1377"/>
      <c r="AP7" s="1377"/>
      <c r="AQ7" s="1377"/>
      <c r="AR7" s="1377"/>
      <c r="AS7" s="1378"/>
      <c r="AW7" s="62"/>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1"/>
      <c r="CC7" s="62"/>
      <c r="CD7" s="62"/>
      <c r="CE7" s="62"/>
      <c r="CF7" s="62"/>
      <c r="CG7" s="62"/>
      <c r="CH7" s="62"/>
    </row>
    <row r="8" spans="1:86" ht="19.5" customHeight="1" x14ac:dyDescent="0.2">
      <c r="A8" s="1382"/>
      <c r="B8" s="1383"/>
      <c r="C8" s="1383"/>
      <c r="D8" s="1383"/>
      <c r="E8" s="1383"/>
      <c r="F8" s="1383"/>
      <c r="G8" s="1383"/>
      <c r="H8" s="1383"/>
      <c r="I8" s="1383"/>
      <c r="J8" s="1383"/>
      <c r="K8" s="1383"/>
      <c r="L8" s="1384"/>
      <c r="M8" s="1388" t="s">
        <v>24</v>
      </c>
      <c r="N8" s="1389"/>
      <c r="O8" s="1389"/>
      <c r="P8" s="1390"/>
      <c r="Q8" s="1376"/>
      <c r="R8" s="1377"/>
      <c r="S8" s="1377"/>
      <c r="T8" s="1377"/>
      <c r="U8" s="1377"/>
      <c r="V8" s="1377"/>
      <c r="W8" s="1377"/>
      <c r="X8" s="1377"/>
      <c r="Y8" s="1377"/>
      <c r="Z8" s="1377"/>
      <c r="AA8" s="1377"/>
      <c r="AB8" s="1377"/>
      <c r="AC8" s="1391"/>
      <c r="AD8" s="1388" t="s">
        <v>25</v>
      </c>
      <c r="AE8" s="1389"/>
      <c r="AF8" s="1389"/>
      <c r="AG8" s="1390"/>
      <c r="AH8" s="1392"/>
      <c r="AI8" s="1393"/>
      <c r="AJ8" s="1393"/>
      <c r="AK8" s="1393"/>
      <c r="AL8" s="1393"/>
      <c r="AM8" s="1393"/>
      <c r="AN8" s="1393"/>
      <c r="AO8" s="1393"/>
      <c r="AP8" s="1393"/>
      <c r="AQ8" s="1393"/>
      <c r="AR8" s="1393"/>
      <c r="AS8" s="1394"/>
      <c r="AW8" s="62"/>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1"/>
      <c r="CC8" s="62"/>
      <c r="CD8" s="62"/>
      <c r="CE8" s="62"/>
      <c r="CF8" s="62"/>
      <c r="CG8" s="62"/>
      <c r="CH8" s="62"/>
    </row>
    <row r="9" spans="1:86" ht="19.5" customHeight="1" x14ac:dyDescent="0.2">
      <c r="A9" s="1382"/>
      <c r="B9" s="1383"/>
      <c r="C9" s="1383"/>
      <c r="D9" s="1383"/>
      <c r="E9" s="1383"/>
      <c r="F9" s="1383"/>
      <c r="G9" s="1383"/>
      <c r="H9" s="1383"/>
      <c r="I9" s="1383"/>
      <c r="J9" s="1383"/>
      <c r="K9" s="1383"/>
      <c r="L9" s="1384"/>
      <c r="M9" s="1388" t="s">
        <v>26</v>
      </c>
      <c r="N9" s="1389"/>
      <c r="O9" s="1389"/>
      <c r="P9" s="1390"/>
      <c r="Q9" s="1395"/>
      <c r="R9" s="1396"/>
      <c r="S9" s="1396"/>
      <c r="T9" s="1396"/>
      <c r="U9" s="1396"/>
      <c r="V9" s="1396"/>
      <c r="W9" s="1396"/>
      <c r="X9" s="1396"/>
      <c r="Y9" s="1396"/>
      <c r="Z9" s="1396"/>
      <c r="AA9" s="1396"/>
      <c r="AB9" s="1396"/>
      <c r="AC9" s="1396"/>
      <c r="AD9" s="1396"/>
      <c r="AE9" s="1396"/>
      <c r="AF9" s="1396"/>
      <c r="AG9" s="1396"/>
      <c r="AH9" s="1396"/>
      <c r="AI9" s="1396"/>
      <c r="AJ9" s="1396"/>
      <c r="AK9" s="1396"/>
      <c r="AL9" s="1396"/>
      <c r="AM9" s="1396"/>
      <c r="AN9" s="1396"/>
      <c r="AO9" s="1396"/>
      <c r="AP9" s="1396"/>
      <c r="AQ9" s="1396"/>
      <c r="AR9" s="1396"/>
      <c r="AS9" s="1397"/>
      <c r="AW9" s="62"/>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321"/>
      <c r="CC9" s="62"/>
      <c r="CD9" s="62"/>
      <c r="CE9" s="62"/>
      <c r="CF9" s="62"/>
      <c r="CG9" s="62"/>
      <c r="CH9" s="62"/>
    </row>
    <row r="10" spans="1:86" ht="19.5" customHeight="1" x14ac:dyDescent="0.2">
      <c r="A10" s="1385"/>
      <c r="B10" s="1386"/>
      <c r="C10" s="1386"/>
      <c r="D10" s="1386"/>
      <c r="E10" s="1386"/>
      <c r="F10" s="1386"/>
      <c r="G10" s="1386"/>
      <c r="H10" s="1386"/>
      <c r="I10" s="1386"/>
      <c r="J10" s="1386"/>
      <c r="K10" s="1386"/>
      <c r="L10" s="1387"/>
      <c r="M10" s="1398" t="s">
        <v>27</v>
      </c>
      <c r="N10" s="1365"/>
      <c r="O10" s="1365"/>
      <c r="P10" s="1366"/>
      <c r="Q10" s="1370"/>
      <c r="R10" s="1371"/>
      <c r="S10" s="1371"/>
      <c r="T10" s="1371"/>
      <c r="U10" s="1371"/>
      <c r="V10" s="1371"/>
      <c r="W10" s="1371"/>
      <c r="X10" s="1371"/>
      <c r="Y10" s="1371"/>
      <c r="Z10" s="1371"/>
      <c r="AA10" s="1371"/>
      <c r="AB10" s="1371"/>
      <c r="AC10" s="1372"/>
      <c r="AD10" s="1373" t="s">
        <v>28</v>
      </c>
      <c r="AE10" s="1374"/>
      <c r="AF10" s="1374"/>
      <c r="AG10" s="1375"/>
      <c r="AH10" s="1376"/>
      <c r="AI10" s="1377"/>
      <c r="AJ10" s="1377"/>
      <c r="AK10" s="1377"/>
      <c r="AL10" s="1377"/>
      <c r="AM10" s="1377"/>
      <c r="AN10" s="1377"/>
      <c r="AO10" s="1377"/>
      <c r="AP10" s="1377"/>
      <c r="AQ10" s="1377"/>
      <c r="AR10" s="1377"/>
      <c r="AS10" s="1378"/>
      <c r="AW10" s="62"/>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c r="BV10" s="320"/>
      <c r="BW10" s="320"/>
      <c r="BX10" s="320"/>
      <c r="BY10" s="320"/>
      <c r="BZ10" s="320"/>
      <c r="CA10" s="320"/>
      <c r="CB10" s="321"/>
      <c r="CC10" s="62"/>
      <c r="CD10" s="62"/>
      <c r="CE10" s="62"/>
      <c r="CF10" s="62"/>
      <c r="CG10" s="62"/>
      <c r="CH10" s="62"/>
    </row>
    <row r="11" spans="1:86" ht="19.5" customHeight="1" x14ac:dyDescent="0.2">
      <c r="A11" s="1364" t="s">
        <v>29</v>
      </c>
      <c r="B11" s="1365"/>
      <c r="C11" s="1365"/>
      <c r="D11" s="1365"/>
      <c r="E11" s="1365"/>
      <c r="F11" s="1365"/>
      <c r="G11" s="1365"/>
      <c r="H11" s="1365"/>
      <c r="I11" s="1365"/>
      <c r="J11" s="1365"/>
      <c r="K11" s="1365"/>
      <c r="L11" s="1366"/>
      <c r="M11" s="1413" t="s">
        <v>236</v>
      </c>
      <c r="N11" s="1414"/>
      <c r="O11" s="1414"/>
      <c r="P11" s="1414"/>
      <c r="Q11" s="1415"/>
      <c r="R11" s="1415"/>
      <c r="S11" s="1415"/>
      <c r="T11" s="1415"/>
      <c r="U11" s="1365" t="s">
        <v>31</v>
      </c>
      <c r="V11" s="1365"/>
      <c r="W11" s="1365"/>
      <c r="X11" s="1416"/>
      <c r="Y11" s="1416"/>
      <c r="Z11" s="1416"/>
      <c r="AA11" s="1365" t="s">
        <v>32</v>
      </c>
      <c r="AB11" s="1365"/>
      <c r="AC11" s="1366"/>
      <c r="AD11" s="1398" t="s">
        <v>148</v>
      </c>
      <c r="AE11" s="1365"/>
      <c r="AF11" s="1365"/>
      <c r="AG11" s="1366"/>
      <c r="AH11" s="1403"/>
      <c r="AI11" s="1404"/>
      <c r="AJ11" s="1404"/>
      <c r="AK11" s="1404"/>
      <c r="AL11" s="1404"/>
      <c r="AM11" s="1404"/>
      <c r="AN11" s="1404"/>
      <c r="AO11" s="1405" t="s">
        <v>149</v>
      </c>
      <c r="AP11" s="1405"/>
      <c r="AQ11" s="1405"/>
      <c r="AR11" s="1405"/>
      <c r="AS11" s="1406"/>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row>
    <row r="12" spans="1:86" ht="60" customHeight="1" x14ac:dyDescent="0.2">
      <c r="A12" s="1407" t="s">
        <v>227</v>
      </c>
      <c r="B12" s="1408"/>
      <c r="C12" s="1408"/>
      <c r="D12" s="1408"/>
      <c r="E12" s="1408"/>
      <c r="F12" s="1408"/>
      <c r="G12" s="1408"/>
      <c r="H12" s="1408"/>
      <c r="I12" s="1408"/>
      <c r="J12" s="1408"/>
      <c r="K12" s="1408"/>
      <c r="L12" s="1409"/>
      <c r="M12" s="1410"/>
      <c r="N12" s="1411"/>
      <c r="O12" s="1411"/>
      <c r="P12" s="1411"/>
      <c r="Q12" s="1411"/>
      <c r="R12" s="1411"/>
      <c r="S12" s="1411"/>
      <c r="T12" s="1411"/>
      <c r="U12" s="1411"/>
      <c r="V12" s="1411"/>
      <c r="W12" s="1411"/>
      <c r="X12" s="1411"/>
      <c r="Y12" s="1411"/>
      <c r="Z12" s="1411"/>
      <c r="AA12" s="1411"/>
      <c r="AB12" s="1411"/>
      <c r="AC12" s="1411"/>
      <c r="AD12" s="1411"/>
      <c r="AE12" s="1411"/>
      <c r="AF12" s="1411"/>
      <c r="AG12" s="1411"/>
      <c r="AH12" s="1411"/>
      <c r="AI12" s="1411"/>
      <c r="AJ12" s="1411"/>
      <c r="AK12" s="1411"/>
      <c r="AL12" s="1411"/>
      <c r="AM12" s="1411"/>
      <c r="AN12" s="1411"/>
      <c r="AO12" s="1411"/>
      <c r="AP12" s="1411"/>
      <c r="AQ12" s="1411"/>
      <c r="AR12" s="1411"/>
      <c r="AS12" s="1412"/>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row>
    <row r="13" spans="1:86" ht="19.5" customHeight="1" x14ac:dyDescent="0.2">
      <c r="A13" s="1379" t="s">
        <v>42</v>
      </c>
      <c r="B13" s="1380"/>
      <c r="C13" s="1380"/>
      <c r="D13" s="1380"/>
      <c r="E13" s="1380"/>
      <c r="F13" s="1380"/>
      <c r="G13" s="1380"/>
      <c r="H13" s="1380"/>
      <c r="I13" s="1380"/>
      <c r="J13" s="1380"/>
      <c r="K13" s="1380"/>
      <c r="L13" s="1381"/>
      <c r="M13" s="1426" t="s">
        <v>552</v>
      </c>
      <c r="N13" s="1427"/>
      <c r="O13" s="1427"/>
      <c r="P13" s="1428"/>
      <c r="Q13" s="1429"/>
      <c r="R13" s="1430"/>
      <c r="S13" s="1430"/>
      <c r="T13" s="1430"/>
      <c r="U13" s="1430"/>
      <c r="V13" s="1430"/>
      <c r="W13" s="1430"/>
      <c r="X13" s="1427" t="s">
        <v>149</v>
      </c>
      <c r="Y13" s="1427"/>
      <c r="Z13" s="1427"/>
      <c r="AA13" s="1427"/>
      <c r="AB13" s="1427"/>
      <c r="AC13" s="1428"/>
      <c r="AD13" s="1426" t="s">
        <v>553</v>
      </c>
      <c r="AE13" s="1427"/>
      <c r="AF13" s="1427"/>
      <c r="AG13" s="1428"/>
      <c r="AH13" s="1431"/>
      <c r="AI13" s="1432"/>
      <c r="AJ13" s="1432"/>
      <c r="AK13" s="1432"/>
      <c r="AL13" s="1432"/>
      <c r="AM13" s="1432"/>
      <c r="AN13" s="1432"/>
      <c r="AO13" s="1427" t="s">
        <v>149</v>
      </c>
      <c r="AP13" s="1427"/>
      <c r="AQ13" s="1427"/>
      <c r="AR13" s="1427"/>
      <c r="AS13" s="1433"/>
    </row>
    <row r="14" spans="1:86" ht="30" customHeight="1" x14ac:dyDescent="0.2">
      <c r="A14" s="1385"/>
      <c r="B14" s="1386"/>
      <c r="C14" s="1386"/>
      <c r="D14" s="1386"/>
      <c r="E14" s="1386"/>
      <c r="F14" s="1386"/>
      <c r="G14" s="1386"/>
      <c r="H14" s="1386"/>
      <c r="I14" s="1386"/>
      <c r="J14" s="1386"/>
      <c r="K14" s="1386"/>
      <c r="L14" s="1387"/>
      <c r="M14" s="1434" t="s">
        <v>547</v>
      </c>
      <c r="N14" s="1435"/>
      <c r="O14" s="1435"/>
      <c r="P14" s="1436"/>
      <c r="Q14" s="1437"/>
      <c r="R14" s="1438"/>
      <c r="S14" s="1438"/>
      <c r="T14" s="1438"/>
      <c r="U14" s="1438"/>
      <c r="V14" s="1438"/>
      <c r="W14" s="1438"/>
      <c r="X14" s="1438"/>
      <c r="Y14" s="1438"/>
      <c r="Z14" s="1438"/>
      <c r="AA14" s="1438"/>
      <c r="AB14" s="1438"/>
      <c r="AC14" s="1438"/>
      <c r="AD14" s="1438"/>
      <c r="AE14" s="1438"/>
      <c r="AF14" s="1438"/>
      <c r="AG14" s="1438"/>
      <c r="AH14" s="1438"/>
      <c r="AI14" s="1438"/>
      <c r="AJ14" s="1438"/>
      <c r="AK14" s="1438"/>
      <c r="AL14" s="1438"/>
      <c r="AM14" s="1438"/>
      <c r="AN14" s="1438"/>
      <c r="AO14" s="1438"/>
      <c r="AP14" s="1438"/>
      <c r="AQ14" s="1438"/>
      <c r="AR14" s="1438"/>
      <c r="AS14" s="1439"/>
    </row>
    <row r="15" spans="1:86" ht="18.75" customHeight="1" x14ac:dyDescent="0.2">
      <c r="A15" s="1417" t="s">
        <v>224</v>
      </c>
      <c r="B15" s="1418"/>
      <c r="C15" s="1418"/>
      <c r="D15" s="1418"/>
      <c r="E15" s="1418"/>
      <c r="F15" s="1418"/>
      <c r="G15" s="1418"/>
      <c r="H15" s="1418"/>
      <c r="I15" s="1418"/>
      <c r="J15" s="1418"/>
      <c r="K15" s="1418"/>
      <c r="L15" s="1418"/>
      <c r="M15" s="1418"/>
      <c r="N15" s="1418"/>
      <c r="O15" s="1418"/>
      <c r="P15" s="1418"/>
      <c r="Q15" s="1418"/>
      <c r="R15" s="1418"/>
      <c r="S15" s="1418"/>
      <c r="T15" s="1418"/>
      <c r="U15" s="1418"/>
      <c r="V15" s="1418"/>
      <c r="W15" s="1418"/>
      <c r="X15" s="1418"/>
      <c r="Y15" s="1418"/>
      <c r="Z15" s="1418"/>
      <c r="AA15" s="1418"/>
      <c r="AB15" s="1418"/>
      <c r="AC15" s="1418"/>
      <c r="AD15" s="1418"/>
      <c r="AE15" s="1418"/>
      <c r="AF15" s="1418"/>
      <c r="AG15" s="1418"/>
      <c r="AH15" s="1418"/>
      <c r="AI15" s="1418"/>
      <c r="AJ15" s="1418"/>
      <c r="AK15" s="1418"/>
      <c r="AL15" s="1419"/>
      <c r="AM15" s="1420" t="s">
        <v>160</v>
      </c>
      <c r="AN15" s="1421"/>
      <c r="AO15" s="1421"/>
      <c r="AP15" s="1421"/>
      <c r="AQ15" s="1421"/>
      <c r="AR15" s="1421"/>
      <c r="AS15" s="1422"/>
    </row>
    <row r="16" spans="1:86" ht="3.75" customHeight="1" x14ac:dyDescent="0.2"/>
    <row r="17" spans="1:80" ht="19.5" customHeight="1" x14ac:dyDescent="0.2">
      <c r="A17" s="1343" t="s">
        <v>162</v>
      </c>
      <c r="B17" s="1423"/>
      <c r="C17" s="1423"/>
      <c r="D17" s="1399" t="s">
        <v>320</v>
      </c>
      <c r="E17" s="1400"/>
      <c r="F17" s="1401"/>
      <c r="G17" s="1402"/>
      <c r="H17" s="1347" t="s">
        <v>147</v>
      </c>
      <c r="I17" s="1347"/>
      <c r="J17" s="1347"/>
      <c r="K17" s="1347"/>
      <c r="L17" s="1348"/>
      <c r="M17" s="1349"/>
      <c r="N17" s="1350"/>
      <c r="O17" s="1350"/>
      <c r="P17" s="1350"/>
      <c r="Q17" s="1350"/>
      <c r="R17" s="1350"/>
      <c r="S17" s="1350"/>
      <c r="T17" s="1350"/>
      <c r="U17" s="1350"/>
      <c r="V17" s="1350"/>
      <c r="W17" s="1350"/>
      <c r="X17" s="1350"/>
      <c r="Y17" s="1350"/>
      <c r="Z17" s="1350"/>
      <c r="AA17" s="1350"/>
      <c r="AB17" s="1350"/>
      <c r="AC17" s="1351"/>
      <c r="AD17" s="1353" t="s">
        <v>223</v>
      </c>
      <c r="AE17" s="1424"/>
      <c r="AF17" s="1424"/>
      <c r="AG17" s="1424"/>
      <c r="AH17" s="1358"/>
      <c r="AI17" s="1442"/>
      <c r="AJ17" s="1442"/>
      <c r="AK17" s="1442"/>
      <c r="AL17" s="1442"/>
      <c r="AM17" s="1442"/>
      <c r="AN17" s="1442"/>
      <c r="AO17" s="1442"/>
      <c r="AP17" s="1442"/>
      <c r="AQ17" s="1442"/>
      <c r="AR17" s="1442"/>
      <c r="AS17" s="1443"/>
    </row>
    <row r="18" spans="1:80" ht="19.5" customHeight="1" x14ac:dyDescent="0.2">
      <c r="A18" s="1364" t="s">
        <v>226</v>
      </c>
      <c r="B18" s="1365"/>
      <c r="C18" s="1365"/>
      <c r="D18" s="1365"/>
      <c r="E18" s="1365"/>
      <c r="F18" s="1365"/>
      <c r="G18" s="1365"/>
      <c r="H18" s="1365"/>
      <c r="I18" s="1365"/>
      <c r="J18" s="1365"/>
      <c r="K18" s="1365"/>
      <c r="L18" s="1366"/>
      <c r="M18" s="1367"/>
      <c r="N18" s="1368"/>
      <c r="O18" s="1368"/>
      <c r="P18" s="1368"/>
      <c r="Q18" s="1368"/>
      <c r="R18" s="1368"/>
      <c r="S18" s="1368"/>
      <c r="T18" s="1368"/>
      <c r="U18" s="1368"/>
      <c r="V18" s="1368"/>
      <c r="W18" s="1368"/>
      <c r="X18" s="1368"/>
      <c r="Y18" s="1368"/>
      <c r="Z18" s="1368"/>
      <c r="AA18" s="1368"/>
      <c r="AB18" s="1368"/>
      <c r="AC18" s="1369"/>
      <c r="AD18" s="1386"/>
      <c r="AE18" s="1386"/>
      <c r="AF18" s="1386"/>
      <c r="AG18" s="1386"/>
      <c r="AH18" s="1444"/>
      <c r="AI18" s="1445"/>
      <c r="AJ18" s="1445"/>
      <c r="AK18" s="1445"/>
      <c r="AL18" s="1445"/>
      <c r="AM18" s="1445"/>
      <c r="AN18" s="1445"/>
      <c r="AO18" s="1445"/>
      <c r="AP18" s="1445"/>
      <c r="AQ18" s="1445"/>
      <c r="AR18" s="1445"/>
      <c r="AS18" s="1446"/>
    </row>
    <row r="19" spans="1:80" ht="19.5" customHeight="1" x14ac:dyDescent="0.2">
      <c r="A19" s="1379" t="s">
        <v>23</v>
      </c>
      <c r="B19" s="1380"/>
      <c r="C19" s="1380"/>
      <c r="D19" s="1380"/>
      <c r="E19" s="1380"/>
      <c r="F19" s="1380"/>
      <c r="G19" s="1380"/>
      <c r="H19" s="1380"/>
      <c r="I19" s="1380"/>
      <c r="J19" s="1380"/>
      <c r="K19" s="1380"/>
      <c r="L19" s="1381"/>
      <c r="M19" s="1425" t="s">
        <v>225</v>
      </c>
      <c r="N19" s="1425"/>
      <c r="O19" s="1425"/>
      <c r="P19" s="1425"/>
      <c r="Q19" s="1376"/>
      <c r="R19" s="1377"/>
      <c r="S19" s="1377"/>
      <c r="T19" s="1377"/>
      <c r="U19" s="1377"/>
      <c r="V19" s="1377"/>
      <c r="W19" s="1377"/>
      <c r="X19" s="1377"/>
      <c r="Y19" s="1377"/>
      <c r="Z19" s="1377"/>
      <c r="AA19" s="1377"/>
      <c r="AB19" s="1377"/>
      <c r="AC19" s="1377"/>
      <c r="AD19" s="1377"/>
      <c r="AE19" s="1377"/>
      <c r="AF19" s="1377"/>
      <c r="AG19" s="1377"/>
      <c r="AH19" s="1377"/>
      <c r="AI19" s="1377"/>
      <c r="AJ19" s="1377"/>
      <c r="AK19" s="1377"/>
      <c r="AL19" s="1377"/>
      <c r="AM19" s="1377"/>
      <c r="AN19" s="1377"/>
      <c r="AO19" s="1377"/>
      <c r="AP19" s="1377"/>
      <c r="AQ19" s="1377"/>
      <c r="AR19" s="1377"/>
      <c r="AS19" s="1378"/>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row>
    <row r="20" spans="1:80" ht="19.5" customHeight="1" x14ac:dyDescent="0.2">
      <c r="A20" s="1382"/>
      <c r="B20" s="1383"/>
      <c r="C20" s="1383"/>
      <c r="D20" s="1383"/>
      <c r="E20" s="1383"/>
      <c r="F20" s="1383"/>
      <c r="G20" s="1383"/>
      <c r="H20" s="1383"/>
      <c r="I20" s="1383"/>
      <c r="J20" s="1383"/>
      <c r="K20" s="1383"/>
      <c r="L20" s="1384"/>
      <c r="M20" s="1425" t="s">
        <v>24</v>
      </c>
      <c r="N20" s="1425"/>
      <c r="O20" s="1425"/>
      <c r="P20" s="1425"/>
      <c r="Q20" s="1376"/>
      <c r="R20" s="1377"/>
      <c r="S20" s="1377"/>
      <c r="T20" s="1377"/>
      <c r="U20" s="1377"/>
      <c r="V20" s="1377"/>
      <c r="W20" s="1377"/>
      <c r="X20" s="1377"/>
      <c r="Y20" s="1377"/>
      <c r="Z20" s="1377"/>
      <c r="AA20" s="1377"/>
      <c r="AB20" s="1377"/>
      <c r="AC20" s="1391"/>
      <c r="AD20" s="1425" t="s">
        <v>25</v>
      </c>
      <c r="AE20" s="1425"/>
      <c r="AF20" s="1425"/>
      <c r="AG20" s="1425"/>
      <c r="AH20" s="1392"/>
      <c r="AI20" s="1393"/>
      <c r="AJ20" s="1393"/>
      <c r="AK20" s="1393"/>
      <c r="AL20" s="1393"/>
      <c r="AM20" s="1393"/>
      <c r="AN20" s="1393"/>
      <c r="AO20" s="1393"/>
      <c r="AP20" s="1393"/>
      <c r="AQ20" s="1393"/>
      <c r="AR20" s="1393"/>
      <c r="AS20" s="1394"/>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63"/>
      <c r="CA20" s="63"/>
      <c r="CB20" s="63"/>
    </row>
    <row r="21" spans="1:80" ht="19.5" customHeight="1" x14ac:dyDescent="0.2">
      <c r="A21" s="1382"/>
      <c r="B21" s="1383"/>
      <c r="C21" s="1383"/>
      <c r="D21" s="1383"/>
      <c r="E21" s="1383"/>
      <c r="F21" s="1383"/>
      <c r="G21" s="1383"/>
      <c r="H21" s="1383"/>
      <c r="I21" s="1383"/>
      <c r="J21" s="1383"/>
      <c r="K21" s="1383"/>
      <c r="L21" s="1384"/>
      <c r="M21" s="1425" t="s">
        <v>26</v>
      </c>
      <c r="N21" s="1425"/>
      <c r="O21" s="1425"/>
      <c r="P21" s="1425"/>
      <c r="Q21" s="1395"/>
      <c r="R21" s="1396"/>
      <c r="S21" s="1396"/>
      <c r="T21" s="1396"/>
      <c r="U21" s="1396"/>
      <c r="V21" s="1396"/>
      <c r="W21" s="1396"/>
      <c r="X21" s="1396"/>
      <c r="Y21" s="1396"/>
      <c r="Z21" s="1396"/>
      <c r="AA21" s="1396"/>
      <c r="AB21" s="1396"/>
      <c r="AC21" s="1396"/>
      <c r="AD21" s="1396"/>
      <c r="AE21" s="1396"/>
      <c r="AF21" s="1396"/>
      <c r="AG21" s="1396"/>
      <c r="AH21" s="1396"/>
      <c r="AI21" s="1396"/>
      <c r="AJ21" s="1396"/>
      <c r="AK21" s="1396"/>
      <c r="AL21" s="1396"/>
      <c r="AM21" s="1396"/>
      <c r="AN21" s="1396"/>
      <c r="AO21" s="1396"/>
      <c r="AP21" s="1396"/>
      <c r="AQ21" s="1396"/>
      <c r="AR21" s="1396"/>
      <c r="AS21" s="1397"/>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63"/>
      <c r="CA21" s="63"/>
      <c r="CB21" s="63"/>
    </row>
    <row r="22" spans="1:80" ht="19.5" customHeight="1" x14ac:dyDescent="0.2">
      <c r="A22" s="1385"/>
      <c r="B22" s="1386"/>
      <c r="C22" s="1386"/>
      <c r="D22" s="1386"/>
      <c r="E22" s="1386"/>
      <c r="F22" s="1386"/>
      <c r="G22" s="1386"/>
      <c r="H22" s="1386"/>
      <c r="I22" s="1386"/>
      <c r="J22" s="1386"/>
      <c r="K22" s="1386"/>
      <c r="L22" s="1387"/>
      <c r="M22" s="1440" t="s">
        <v>27</v>
      </c>
      <c r="N22" s="1440"/>
      <c r="O22" s="1440"/>
      <c r="P22" s="1440"/>
      <c r="Q22" s="1370"/>
      <c r="R22" s="1371"/>
      <c r="S22" s="1371"/>
      <c r="T22" s="1371"/>
      <c r="U22" s="1371"/>
      <c r="V22" s="1371"/>
      <c r="W22" s="1371"/>
      <c r="X22" s="1371"/>
      <c r="Y22" s="1371"/>
      <c r="Z22" s="1371"/>
      <c r="AA22" s="1371"/>
      <c r="AB22" s="1371"/>
      <c r="AC22" s="1372"/>
      <c r="AD22" s="1441" t="s">
        <v>28</v>
      </c>
      <c r="AE22" s="1441"/>
      <c r="AF22" s="1441"/>
      <c r="AG22" s="1441"/>
      <c r="AH22" s="1376"/>
      <c r="AI22" s="1377"/>
      <c r="AJ22" s="1377"/>
      <c r="AK22" s="1377"/>
      <c r="AL22" s="1377"/>
      <c r="AM22" s="1377"/>
      <c r="AN22" s="1377"/>
      <c r="AO22" s="1377"/>
      <c r="AP22" s="1377"/>
      <c r="AQ22" s="1377"/>
      <c r="AR22" s="1377"/>
      <c r="AS22" s="1378"/>
      <c r="AX22" s="322"/>
    </row>
    <row r="23" spans="1:80" ht="19.5" customHeight="1" x14ac:dyDescent="0.2">
      <c r="A23" s="1450" t="s">
        <v>29</v>
      </c>
      <c r="B23" s="1440"/>
      <c r="C23" s="1440"/>
      <c r="D23" s="1440"/>
      <c r="E23" s="1440"/>
      <c r="F23" s="1440"/>
      <c r="G23" s="1440"/>
      <c r="H23" s="1440"/>
      <c r="I23" s="1440"/>
      <c r="J23" s="1440"/>
      <c r="K23" s="1440"/>
      <c r="L23" s="1440"/>
      <c r="M23" s="1413" t="s">
        <v>236</v>
      </c>
      <c r="N23" s="1414"/>
      <c r="O23" s="1414"/>
      <c r="P23" s="1414"/>
      <c r="Q23" s="1415"/>
      <c r="R23" s="1415"/>
      <c r="S23" s="1415"/>
      <c r="T23" s="1415"/>
      <c r="U23" s="1365" t="s">
        <v>31</v>
      </c>
      <c r="V23" s="1365"/>
      <c r="W23" s="1365"/>
      <c r="X23" s="1416"/>
      <c r="Y23" s="1416"/>
      <c r="Z23" s="1416"/>
      <c r="AA23" s="1365" t="s">
        <v>32</v>
      </c>
      <c r="AB23" s="1365"/>
      <c r="AC23" s="1366"/>
      <c r="AD23" s="1398" t="s">
        <v>148</v>
      </c>
      <c r="AE23" s="1365"/>
      <c r="AF23" s="1365"/>
      <c r="AG23" s="1366"/>
      <c r="AH23" s="1403"/>
      <c r="AI23" s="1404"/>
      <c r="AJ23" s="1404"/>
      <c r="AK23" s="1404"/>
      <c r="AL23" s="1404"/>
      <c r="AM23" s="1404"/>
      <c r="AN23" s="1404"/>
      <c r="AO23" s="1405" t="s">
        <v>149</v>
      </c>
      <c r="AP23" s="1405"/>
      <c r="AQ23" s="1405"/>
      <c r="AR23" s="1405"/>
      <c r="AS23" s="1406"/>
    </row>
    <row r="24" spans="1:80" ht="60" customHeight="1" x14ac:dyDescent="0.2">
      <c r="A24" s="1407" t="s">
        <v>227</v>
      </c>
      <c r="B24" s="1447"/>
      <c r="C24" s="1447"/>
      <c r="D24" s="1447"/>
      <c r="E24" s="1447"/>
      <c r="F24" s="1447"/>
      <c r="G24" s="1447"/>
      <c r="H24" s="1447"/>
      <c r="I24" s="1447"/>
      <c r="J24" s="1447"/>
      <c r="K24" s="1447"/>
      <c r="L24" s="1448"/>
      <c r="M24" s="1410"/>
      <c r="N24" s="1411"/>
      <c r="O24" s="1411"/>
      <c r="P24" s="1411"/>
      <c r="Q24" s="1411"/>
      <c r="R24" s="1411"/>
      <c r="S24" s="1411"/>
      <c r="T24" s="1411"/>
      <c r="U24" s="1411"/>
      <c r="V24" s="1411"/>
      <c r="W24" s="1411"/>
      <c r="X24" s="1411"/>
      <c r="Y24" s="1411"/>
      <c r="Z24" s="1411"/>
      <c r="AA24" s="1411"/>
      <c r="AB24" s="1411"/>
      <c r="AC24" s="1411"/>
      <c r="AD24" s="1411"/>
      <c r="AE24" s="1411"/>
      <c r="AF24" s="1411"/>
      <c r="AG24" s="1411"/>
      <c r="AH24" s="1411"/>
      <c r="AI24" s="1411"/>
      <c r="AJ24" s="1411"/>
      <c r="AK24" s="1411"/>
      <c r="AL24" s="1411"/>
      <c r="AM24" s="1411"/>
      <c r="AN24" s="1411"/>
      <c r="AO24" s="1411"/>
      <c r="AP24" s="1411"/>
      <c r="AQ24" s="1411"/>
      <c r="AR24" s="1411"/>
      <c r="AS24" s="1412"/>
    </row>
    <row r="25" spans="1:80" ht="19.5" customHeight="1" x14ac:dyDescent="0.2">
      <c r="A25" s="1379" t="s">
        <v>42</v>
      </c>
      <c r="B25" s="1380"/>
      <c r="C25" s="1380"/>
      <c r="D25" s="1380"/>
      <c r="E25" s="1380"/>
      <c r="F25" s="1380"/>
      <c r="G25" s="1380"/>
      <c r="H25" s="1380"/>
      <c r="I25" s="1380"/>
      <c r="J25" s="1380"/>
      <c r="K25" s="1380"/>
      <c r="L25" s="1381"/>
      <c r="M25" s="1449" t="s">
        <v>552</v>
      </c>
      <c r="N25" s="1449"/>
      <c r="O25" s="1449"/>
      <c r="P25" s="1449"/>
      <c r="Q25" s="1429"/>
      <c r="R25" s="1430"/>
      <c r="S25" s="1430"/>
      <c r="T25" s="1430"/>
      <c r="U25" s="1430"/>
      <c r="V25" s="1430"/>
      <c r="W25" s="1430"/>
      <c r="X25" s="1427" t="s">
        <v>149</v>
      </c>
      <c r="Y25" s="1427"/>
      <c r="Z25" s="1427"/>
      <c r="AA25" s="1427"/>
      <c r="AB25" s="1427"/>
      <c r="AC25" s="1428"/>
      <c r="AD25" s="1449" t="s">
        <v>553</v>
      </c>
      <c r="AE25" s="1449"/>
      <c r="AF25" s="1449"/>
      <c r="AG25" s="1449"/>
      <c r="AH25" s="1431"/>
      <c r="AI25" s="1432"/>
      <c r="AJ25" s="1432"/>
      <c r="AK25" s="1432"/>
      <c r="AL25" s="1432"/>
      <c r="AM25" s="1432"/>
      <c r="AN25" s="1432"/>
      <c r="AO25" s="1427" t="s">
        <v>149</v>
      </c>
      <c r="AP25" s="1427"/>
      <c r="AQ25" s="1427"/>
      <c r="AR25" s="1427"/>
      <c r="AS25" s="1433"/>
    </row>
    <row r="26" spans="1:80" ht="30" customHeight="1" x14ac:dyDescent="0.2">
      <c r="A26" s="1385"/>
      <c r="B26" s="1386"/>
      <c r="C26" s="1386"/>
      <c r="D26" s="1386"/>
      <c r="E26" s="1386"/>
      <c r="F26" s="1386"/>
      <c r="G26" s="1386"/>
      <c r="H26" s="1386"/>
      <c r="I26" s="1386"/>
      <c r="J26" s="1386"/>
      <c r="K26" s="1386"/>
      <c r="L26" s="1387"/>
      <c r="M26" s="1434" t="s">
        <v>547</v>
      </c>
      <c r="N26" s="1435"/>
      <c r="O26" s="1435"/>
      <c r="P26" s="1436"/>
      <c r="Q26" s="1437"/>
      <c r="R26" s="1438"/>
      <c r="S26" s="1438"/>
      <c r="T26" s="1438"/>
      <c r="U26" s="1438"/>
      <c r="V26" s="1438"/>
      <c r="W26" s="1438"/>
      <c r="X26" s="1438"/>
      <c r="Y26" s="1438"/>
      <c r="Z26" s="1438"/>
      <c r="AA26" s="1438"/>
      <c r="AB26" s="1438"/>
      <c r="AC26" s="1438"/>
      <c r="AD26" s="1438"/>
      <c r="AE26" s="1438"/>
      <c r="AF26" s="1438"/>
      <c r="AG26" s="1438"/>
      <c r="AH26" s="1438"/>
      <c r="AI26" s="1438"/>
      <c r="AJ26" s="1438"/>
      <c r="AK26" s="1438"/>
      <c r="AL26" s="1438"/>
      <c r="AM26" s="1438"/>
      <c r="AN26" s="1438"/>
      <c r="AO26" s="1438"/>
      <c r="AP26" s="1438"/>
      <c r="AQ26" s="1438"/>
      <c r="AR26" s="1438"/>
      <c r="AS26" s="1439"/>
    </row>
    <row r="27" spans="1:80" ht="19.5" customHeight="1" x14ac:dyDescent="0.2">
      <c r="A27" s="1454" t="s">
        <v>224</v>
      </c>
      <c r="B27" s="1455"/>
      <c r="C27" s="1455"/>
      <c r="D27" s="1455"/>
      <c r="E27" s="1455"/>
      <c r="F27" s="1455"/>
      <c r="G27" s="1455"/>
      <c r="H27" s="1455"/>
      <c r="I27" s="1455"/>
      <c r="J27" s="1455"/>
      <c r="K27" s="1455"/>
      <c r="L27" s="1455"/>
      <c r="M27" s="1455"/>
      <c r="N27" s="1455"/>
      <c r="O27" s="1455"/>
      <c r="P27" s="1455"/>
      <c r="Q27" s="1455"/>
      <c r="R27" s="1455"/>
      <c r="S27" s="1455"/>
      <c r="T27" s="1455"/>
      <c r="U27" s="1455"/>
      <c r="V27" s="1455"/>
      <c r="W27" s="1455"/>
      <c r="X27" s="1455"/>
      <c r="Y27" s="1455"/>
      <c r="Z27" s="1455"/>
      <c r="AA27" s="1455"/>
      <c r="AB27" s="1455"/>
      <c r="AC27" s="1455"/>
      <c r="AD27" s="1455"/>
      <c r="AE27" s="1455"/>
      <c r="AF27" s="1455"/>
      <c r="AG27" s="1455"/>
      <c r="AH27" s="1455"/>
      <c r="AI27" s="1455"/>
      <c r="AJ27" s="1455"/>
      <c r="AK27" s="1455"/>
      <c r="AL27" s="1455"/>
      <c r="AM27" s="1420" t="s">
        <v>160</v>
      </c>
      <c r="AN27" s="1421"/>
      <c r="AO27" s="1421"/>
      <c r="AP27" s="1421"/>
      <c r="AQ27" s="1421"/>
      <c r="AR27" s="1421"/>
      <c r="AS27" s="1422"/>
    </row>
    <row r="28" spans="1:80" ht="3.75" customHeight="1" x14ac:dyDescent="0.2">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row>
    <row r="29" spans="1:80" ht="19.5" customHeight="1" x14ac:dyDescent="0.2">
      <c r="A29" s="1343" t="s">
        <v>162</v>
      </c>
      <c r="B29" s="1423"/>
      <c r="C29" s="1423"/>
      <c r="D29" s="1399" t="s">
        <v>320</v>
      </c>
      <c r="E29" s="1400"/>
      <c r="F29" s="1401"/>
      <c r="G29" s="1402"/>
      <c r="H29" s="1347" t="s">
        <v>147</v>
      </c>
      <c r="I29" s="1347"/>
      <c r="J29" s="1347"/>
      <c r="K29" s="1347"/>
      <c r="L29" s="1348"/>
      <c r="M29" s="1349"/>
      <c r="N29" s="1350"/>
      <c r="O29" s="1350"/>
      <c r="P29" s="1350"/>
      <c r="Q29" s="1350"/>
      <c r="R29" s="1350"/>
      <c r="S29" s="1350"/>
      <c r="T29" s="1350"/>
      <c r="U29" s="1350"/>
      <c r="V29" s="1350"/>
      <c r="W29" s="1350"/>
      <c r="X29" s="1350"/>
      <c r="Y29" s="1350"/>
      <c r="Z29" s="1350"/>
      <c r="AA29" s="1350"/>
      <c r="AB29" s="1350"/>
      <c r="AC29" s="1351"/>
      <c r="AD29" s="1353" t="s">
        <v>223</v>
      </c>
      <c r="AE29" s="1424"/>
      <c r="AF29" s="1424"/>
      <c r="AG29" s="1424"/>
      <c r="AH29" s="1358"/>
      <c r="AI29" s="1442"/>
      <c r="AJ29" s="1442"/>
      <c r="AK29" s="1442"/>
      <c r="AL29" s="1442"/>
      <c r="AM29" s="1442"/>
      <c r="AN29" s="1442"/>
      <c r="AO29" s="1442"/>
      <c r="AP29" s="1442"/>
      <c r="AQ29" s="1442"/>
      <c r="AR29" s="1442"/>
      <c r="AS29" s="1443"/>
    </row>
    <row r="30" spans="1:80" ht="19.5" customHeight="1" x14ac:dyDescent="0.2">
      <c r="A30" s="1364" t="s">
        <v>226</v>
      </c>
      <c r="B30" s="1365"/>
      <c r="C30" s="1365"/>
      <c r="D30" s="1365"/>
      <c r="E30" s="1365"/>
      <c r="F30" s="1365"/>
      <c r="G30" s="1365"/>
      <c r="H30" s="1365"/>
      <c r="I30" s="1365"/>
      <c r="J30" s="1365"/>
      <c r="K30" s="1365"/>
      <c r="L30" s="1366"/>
      <c r="M30" s="1451"/>
      <c r="N30" s="1452"/>
      <c r="O30" s="1452"/>
      <c r="P30" s="1452"/>
      <c r="Q30" s="1452"/>
      <c r="R30" s="1452"/>
      <c r="S30" s="1452"/>
      <c r="T30" s="1452"/>
      <c r="U30" s="1452"/>
      <c r="V30" s="1452"/>
      <c r="W30" s="1452"/>
      <c r="X30" s="1452"/>
      <c r="Y30" s="1452"/>
      <c r="Z30" s="1452"/>
      <c r="AA30" s="1452"/>
      <c r="AB30" s="1452"/>
      <c r="AC30" s="1453"/>
      <c r="AD30" s="1386"/>
      <c r="AE30" s="1386"/>
      <c r="AF30" s="1386"/>
      <c r="AG30" s="1386"/>
      <c r="AH30" s="1444"/>
      <c r="AI30" s="1445"/>
      <c r="AJ30" s="1445"/>
      <c r="AK30" s="1445"/>
      <c r="AL30" s="1445"/>
      <c r="AM30" s="1445"/>
      <c r="AN30" s="1445"/>
      <c r="AO30" s="1445"/>
      <c r="AP30" s="1445"/>
      <c r="AQ30" s="1445"/>
      <c r="AR30" s="1445"/>
      <c r="AS30" s="1446"/>
    </row>
    <row r="31" spans="1:80" ht="19.5" customHeight="1" x14ac:dyDescent="0.2">
      <c r="A31" s="1379" t="s">
        <v>23</v>
      </c>
      <c r="B31" s="1380"/>
      <c r="C31" s="1380"/>
      <c r="D31" s="1380"/>
      <c r="E31" s="1380"/>
      <c r="F31" s="1380"/>
      <c r="G31" s="1380"/>
      <c r="H31" s="1380"/>
      <c r="I31" s="1380"/>
      <c r="J31" s="1380"/>
      <c r="K31" s="1380"/>
      <c r="L31" s="1381"/>
      <c r="M31" s="1425" t="s">
        <v>225</v>
      </c>
      <c r="N31" s="1425"/>
      <c r="O31" s="1425"/>
      <c r="P31" s="1425"/>
      <c r="Q31" s="1376"/>
      <c r="R31" s="1377"/>
      <c r="S31" s="1377"/>
      <c r="T31" s="1377"/>
      <c r="U31" s="1377"/>
      <c r="V31" s="1377"/>
      <c r="W31" s="1377"/>
      <c r="X31" s="1377"/>
      <c r="Y31" s="1377"/>
      <c r="Z31" s="1377"/>
      <c r="AA31" s="1377"/>
      <c r="AB31" s="1377"/>
      <c r="AC31" s="1377"/>
      <c r="AD31" s="1377"/>
      <c r="AE31" s="1377"/>
      <c r="AF31" s="1377"/>
      <c r="AG31" s="1377"/>
      <c r="AH31" s="1377"/>
      <c r="AI31" s="1377"/>
      <c r="AJ31" s="1377"/>
      <c r="AK31" s="1377"/>
      <c r="AL31" s="1377"/>
      <c r="AM31" s="1377"/>
      <c r="AN31" s="1377"/>
      <c r="AO31" s="1377"/>
      <c r="AP31" s="1377"/>
      <c r="AQ31" s="1377"/>
      <c r="AR31" s="1377"/>
      <c r="AS31" s="1378"/>
    </row>
    <row r="32" spans="1:80" ht="19.5" customHeight="1" x14ac:dyDescent="0.2">
      <c r="A32" s="1382"/>
      <c r="B32" s="1383"/>
      <c r="C32" s="1383"/>
      <c r="D32" s="1383"/>
      <c r="E32" s="1383"/>
      <c r="F32" s="1383"/>
      <c r="G32" s="1383"/>
      <c r="H32" s="1383"/>
      <c r="I32" s="1383"/>
      <c r="J32" s="1383"/>
      <c r="K32" s="1383"/>
      <c r="L32" s="1384"/>
      <c r="M32" s="1425" t="s">
        <v>24</v>
      </c>
      <c r="N32" s="1425"/>
      <c r="O32" s="1425"/>
      <c r="P32" s="1425"/>
      <c r="Q32" s="1376"/>
      <c r="R32" s="1377"/>
      <c r="S32" s="1377"/>
      <c r="T32" s="1377"/>
      <c r="U32" s="1377"/>
      <c r="V32" s="1377"/>
      <c r="W32" s="1377"/>
      <c r="X32" s="1377"/>
      <c r="Y32" s="1377"/>
      <c r="Z32" s="1377"/>
      <c r="AA32" s="1377"/>
      <c r="AB32" s="1377"/>
      <c r="AC32" s="1391"/>
      <c r="AD32" s="1425" t="s">
        <v>25</v>
      </c>
      <c r="AE32" s="1425"/>
      <c r="AF32" s="1425"/>
      <c r="AG32" s="1425"/>
      <c r="AH32" s="1392"/>
      <c r="AI32" s="1393"/>
      <c r="AJ32" s="1393"/>
      <c r="AK32" s="1393"/>
      <c r="AL32" s="1393"/>
      <c r="AM32" s="1393"/>
      <c r="AN32" s="1393"/>
      <c r="AO32" s="1393"/>
      <c r="AP32" s="1393"/>
      <c r="AQ32" s="1393"/>
      <c r="AR32" s="1393"/>
      <c r="AS32" s="1394"/>
    </row>
    <row r="33" spans="1:45" ht="19.5" customHeight="1" x14ac:dyDescent="0.2">
      <c r="A33" s="1382"/>
      <c r="B33" s="1383"/>
      <c r="C33" s="1383"/>
      <c r="D33" s="1383"/>
      <c r="E33" s="1383"/>
      <c r="F33" s="1383"/>
      <c r="G33" s="1383"/>
      <c r="H33" s="1383"/>
      <c r="I33" s="1383"/>
      <c r="J33" s="1383"/>
      <c r="K33" s="1383"/>
      <c r="L33" s="1384"/>
      <c r="M33" s="1425" t="s">
        <v>26</v>
      </c>
      <c r="N33" s="1425"/>
      <c r="O33" s="1425"/>
      <c r="P33" s="1425"/>
      <c r="Q33" s="1395"/>
      <c r="R33" s="1396"/>
      <c r="S33" s="1396"/>
      <c r="T33" s="1396"/>
      <c r="U33" s="1396"/>
      <c r="V33" s="1396"/>
      <c r="W33" s="1396"/>
      <c r="X33" s="1396"/>
      <c r="Y33" s="1396"/>
      <c r="Z33" s="1396"/>
      <c r="AA33" s="1396"/>
      <c r="AB33" s="1396"/>
      <c r="AC33" s="1396"/>
      <c r="AD33" s="1396"/>
      <c r="AE33" s="1396"/>
      <c r="AF33" s="1396"/>
      <c r="AG33" s="1396"/>
      <c r="AH33" s="1396"/>
      <c r="AI33" s="1396"/>
      <c r="AJ33" s="1396"/>
      <c r="AK33" s="1396"/>
      <c r="AL33" s="1396"/>
      <c r="AM33" s="1396"/>
      <c r="AN33" s="1396"/>
      <c r="AO33" s="1396"/>
      <c r="AP33" s="1396"/>
      <c r="AQ33" s="1396"/>
      <c r="AR33" s="1396"/>
      <c r="AS33" s="1397"/>
    </row>
    <row r="34" spans="1:45" ht="19.5" customHeight="1" x14ac:dyDescent="0.2">
      <c r="A34" s="1385"/>
      <c r="B34" s="1386"/>
      <c r="C34" s="1386"/>
      <c r="D34" s="1386"/>
      <c r="E34" s="1386"/>
      <c r="F34" s="1386"/>
      <c r="G34" s="1386"/>
      <c r="H34" s="1386"/>
      <c r="I34" s="1386"/>
      <c r="J34" s="1386"/>
      <c r="K34" s="1386"/>
      <c r="L34" s="1387"/>
      <c r="M34" s="1440" t="s">
        <v>27</v>
      </c>
      <c r="N34" s="1440"/>
      <c r="O34" s="1440"/>
      <c r="P34" s="1440"/>
      <c r="Q34" s="1370"/>
      <c r="R34" s="1371"/>
      <c r="S34" s="1371"/>
      <c r="T34" s="1371"/>
      <c r="U34" s="1371"/>
      <c r="V34" s="1371"/>
      <c r="W34" s="1371"/>
      <c r="X34" s="1371"/>
      <c r="Y34" s="1371"/>
      <c r="Z34" s="1371"/>
      <c r="AA34" s="1371"/>
      <c r="AB34" s="1371"/>
      <c r="AC34" s="1372"/>
      <c r="AD34" s="1441" t="s">
        <v>28</v>
      </c>
      <c r="AE34" s="1441"/>
      <c r="AF34" s="1441"/>
      <c r="AG34" s="1441"/>
      <c r="AH34" s="1376"/>
      <c r="AI34" s="1377"/>
      <c r="AJ34" s="1377"/>
      <c r="AK34" s="1377"/>
      <c r="AL34" s="1377"/>
      <c r="AM34" s="1377"/>
      <c r="AN34" s="1377"/>
      <c r="AO34" s="1377"/>
      <c r="AP34" s="1377"/>
      <c r="AQ34" s="1377"/>
      <c r="AR34" s="1377"/>
      <c r="AS34" s="1378"/>
    </row>
    <row r="35" spans="1:45" ht="19.5" customHeight="1" x14ac:dyDescent="0.2">
      <c r="A35" s="1450" t="s">
        <v>29</v>
      </c>
      <c r="B35" s="1440"/>
      <c r="C35" s="1440"/>
      <c r="D35" s="1440"/>
      <c r="E35" s="1440"/>
      <c r="F35" s="1440"/>
      <c r="G35" s="1440"/>
      <c r="H35" s="1440"/>
      <c r="I35" s="1440"/>
      <c r="J35" s="1440"/>
      <c r="K35" s="1440"/>
      <c r="L35" s="1440"/>
      <c r="M35" s="1413" t="s">
        <v>236</v>
      </c>
      <c r="N35" s="1414"/>
      <c r="O35" s="1414"/>
      <c r="P35" s="1414"/>
      <c r="Q35" s="1415"/>
      <c r="R35" s="1415"/>
      <c r="S35" s="1415"/>
      <c r="T35" s="1415"/>
      <c r="U35" s="1365" t="s">
        <v>31</v>
      </c>
      <c r="V35" s="1365"/>
      <c r="W35" s="1365"/>
      <c r="X35" s="1416"/>
      <c r="Y35" s="1416"/>
      <c r="Z35" s="1416"/>
      <c r="AA35" s="1365" t="s">
        <v>32</v>
      </c>
      <c r="AB35" s="1365"/>
      <c r="AC35" s="1366"/>
      <c r="AD35" s="1398" t="s">
        <v>148</v>
      </c>
      <c r="AE35" s="1365"/>
      <c r="AF35" s="1365"/>
      <c r="AG35" s="1366"/>
      <c r="AH35" s="1403"/>
      <c r="AI35" s="1404"/>
      <c r="AJ35" s="1404"/>
      <c r="AK35" s="1404"/>
      <c r="AL35" s="1404"/>
      <c r="AM35" s="1404"/>
      <c r="AN35" s="1404"/>
      <c r="AO35" s="1405" t="s">
        <v>149</v>
      </c>
      <c r="AP35" s="1405"/>
      <c r="AQ35" s="1405"/>
      <c r="AR35" s="1405"/>
      <c r="AS35" s="1406"/>
    </row>
    <row r="36" spans="1:45" ht="60" customHeight="1" x14ac:dyDescent="0.2">
      <c r="A36" s="1407" t="s">
        <v>227</v>
      </c>
      <c r="B36" s="1447"/>
      <c r="C36" s="1447"/>
      <c r="D36" s="1447"/>
      <c r="E36" s="1447"/>
      <c r="F36" s="1447"/>
      <c r="G36" s="1447"/>
      <c r="H36" s="1447"/>
      <c r="I36" s="1447"/>
      <c r="J36" s="1447"/>
      <c r="K36" s="1447"/>
      <c r="L36" s="1448"/>
      <c r="M36" s="1410"/>
      <c r="N36" s="1411"/>
      <c r="O36" s="1411"/>
      <c r="P36" s="1411"/>
      <c r="Q36" s="1411"/>
      <c r="R36" s="1411"/>
      <c r="S36" s="1411"/>
      <c r="T36" s="1411"/>
      <c r="U36" s="1411"/>
      <c r="V36" s="1411"/>
      <c r="W36" s="1411"/>
      <c r="X36" s="1411"/>
      <c r="Y36" s="1411"/>
      <c r="Z36" s="1411"/>
      <c r="AA36" s="1411"/>
      <c r="AB36" s="1411"/>
      <c r="AC36" s="1411"/>
      <c r="AD36" s="1411"/>
      <c r="AE36" s="1411"/>
      <c r="AF36" s="1411"/>
      <c r="AG36" s="1411"/>
      <c r="AH36" s="1411"/>
      <c r="AI36" s="1411"/>
      <c r="AJ36" s="1411"/>
      <c r="AK36" s="1411"/>
      <c r="AL36" s="1411"/>
      <c r="AM36" s="1411"/>
      <c r="AN36" s="1411"/>
      <c r="AO36" s="1411"/>
      <c r="AP36" s="1411"/>
      <c r="AQ36" s="1411"/>
      <c r="AR36" s="1411"/>
      <c r="AS36" s="1412"/>
    </row>
    <row r="37" spans="1:45" ht="19.5" customHeight="1" x14ac:dyDescent="0.2">
      <c r="A37" s="1379" t="s">
        <v>42</v>
      </c>
      <c r="B37" s="1380"/>
      <c r="C37" s="1380"/>
      <c r="D37" s="1380"/>
      <c r="E37" s="1380"/>
      <c r="F37" s="1380"/>
      <c r="G37" s="1380"/>
      <c r="H37" s="1380"/>
      <c r="I37" s="1380"/>
      <c r="J37" s="1380"/>
      <c r="K37" s="1380"/>
      <c r="L37" s="1381"/>
      <c r="M37" s="1449" t="s">
        <v>552</v>
      </c>
      <c r="N37" s="1449"/>
      <c r="O37" s="1449"/>
      <c r="P37" s="1449"/>
      <c r="Q37" s="1429"/>
      <c r="R37" s="1430"/>
      <c r="S37" s="1430"/>
      <c r="T37" s="1430"/>
      <c r="U37" s="1430"/>
      <c r="V37" s="1430"/>
      <c r="W37" s="1430"/>
      <c r="X37" s="1427" t="s">
        <v>149</v>
      </c>
      <c r="Y37" s="1427"/>
      <c r="Z37" s="1427"/>
      <c r="AA37" s="1427"/>
      <c r="AB37" s="1427"/>
      <c r="AC37" s="1428"/>
      <c r="AD37" s="1449" t="s">
        <v>553</v>
      </c>
      <c r="AE37" s="1449"/>
      <c r="AF37" s="1449"/>
      <c r="AG37" s="1449"/>
      <c r="AH37" s="1431"/>
      <c r="AI37" s="1432"/>
      <c r="AJ37" s="1432"/>
      <c r="AK37" s="1432"/>
      <c r="AL37" s="1432"/>
      <c r="AM37" s="1432"/>
      <c r="AN37" s="1432"/>
      <c r="AO37" s="1427" t="s">
        <v>149</v>
      </c>
      <c r="AP37" s="1427"/>
      <c r="AQ37" s="1427"/>
      <c r="AR37" s="1427"/>
      <c r="AS37" s="1433"/>
    </row>
    <row r="38" spans="1:45" ht="30" customHeight="1" x14ac:dyDescent="0.2">
      <c r="A38" s="1385"/>
      <c r="B38" s="1386"/>
      <c r="C38" s="1386"/>
      <c r="D38" s="1386"/>
      <c r="E38" s="1386"/>
      <c r="F38" s="1386"/>
      <c r="G38" s="1386"/>
      <c r="H38" s="1386"/>
      <c r="I38" s="1386"/>
      <c r="J38" s="1386"/>
      <c r="K38" s="1386"/>
      <c r="L38" s="1387"/>
      <c r="M38" s="1434" t="s">
        <v>547</v>
      </c>
      <c r="N38" s="1435"/>
      <c r="O38" s="1435"/>
      <c r="P38" s="1436"/>
      <c r="Q38" s="1437"/>
      <c r="R38" s="1438"/>
      <c r="S38" s="1438"/>
      <c r="T38" s="1438"/>
      <c r="U38" s="1438"/>
      <c r="V38" s="1438"/>
      <c r="W38" s="1438"/>
      <c r="X38" s="1438"/>
      <c r="Y38" s="1438"/>
      <c r="Z38" s="1438"/>
      <c r="AA38" s="1438"/>
      <c r="AB38" s="1438"/>
      <c r="AC38" s="1438"/>
      <c r="AD38" s="1438"/>
      <c r="AE38" s="1438"/>
      <c r="AF38" s="1438"/>
      <c r="AG38" s="1438"/>
      <c r="AH38" s="1438"/>
      <c r="AI38" s="1438"/>
      <c r="AJ38" s="1438"/>
      <c r="AK38" s="1438"/>
      <c r="AL38" s="1438"/>
      <c r="AM38" s="1438"/>
      <c r="AN38" s="1438"/>
      <c r="AO38" s="1438"/>
      <c r="AP38" s="1438"/>
      <c r="AQ38" s="1438"/>
      <c r="AR38" s="1438"/>
      <c r="AS38" s="1439"/>
    </row>
    <row r="39" spans="1:45" ht="19.5" customHeight="1" x14ac:dyDescent="0.2">
      <c r="A39" s="1454" t="s">
        <v>224</v>
      </c>
      <c r="B39" s="1455"/>
      <c r="C39" s="1455"/>
      <c r="D39" s="1455"/>
      <c r="E39" s="1455"/>
      <c r="F39" s="1455"/>
      <c r="G39" s="1455"/>
      <c r="H39" s="1455"/>
      <c r="I39" s="1455"/>
      <c r="J39" s="1455"/>
      <c r="K39" s="1455"/>
      <c r="L39" s="1455"/>
      <c r="M39" s="1455"/>
      <c r="N39" s="1455"/>
      <c r="O39" s="1455"/>
      <c r="P39" s="1455"/>
      <c r="Q39" s="1455"/>
      <c r="R39" s="1455"/>
      <c r="S39" s="1455"/>
      <c r="T39" s="1455"/>
      <c r="U39" s="1455"/>
      <c r="V39" s="1455"/>
      <c r="W39" s="1455"/>
      <c r="X39" s="1455"/>
      <c r="Y39" s="1455"/>
      <c r="Z39" s="1455"/>
      <c r="AA39" s="1455"/>
      <c r="AB39" s="1455"/>
      <c r="AC39" s="1455"/>
      <c r="AD39" s="1455"/>
      <c r="AE39" s="1455"/>
      <c r="AF39" s="1455"/>
      <c r="AG39" s="1455"/>
      <c r="AH39" s="1455"/>
      <c r="AI39" s="1455"/>
      <c r="AJ39" s="1455"/>
      <c r="AK39" s="1455"/>
      <c r="AL39" s="1455"/>
      <c r="AM39" s="1420" t="s">
        <v>160</v>
      </c>
      <c r="AN39" s="1421"/>
      <c r="AO39" s="1421"/>
      <c r="AP39" s="1421"/>
      <c r="AQ39" s="1421"/>
      <c r="AR39" s="1421"/>
      <c r="AS39" s="1422"/>
    </row>
    <row r="40" spans="1:4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sheetData>
  <sheetProtection sheet="1" formatCells="0" formatRows="0" insertRows="0" deleteRows="0" selectLockedCells="1" sort="0" autoFilter="0" pivotTables="0"/>
  <mergeCells count="132">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 ref="Q34:AC34"/>
    <mergeCell ref="AD34:AG34"/>
    <mergeCell ref="AH34:AS34"/>
    <mergeCell ref="A35:L35"/>
    <mergeCell ref="M35:P35"/>
    <mergeCell ref="Q35:T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A29:C29"/>
    <mergeCell ref="H29:L29"/>
    <mergeCell ref="M29:AC29"/>
    <mergeCell ref="AD29:AG30"/>
    <mergeCell ref="AH29:AS30"/>
    <mergeCell ref="A30:L30"/>
    <mergeCell ref="M30:AC30"/>
    <mergeCell ref="AH25:AN25"/>
    <mergeCell ref="AO25:AS25"/>
    <mergeCell ref="M26:P26"/>
    <mergeCell ref="Q26:AS26"/>
    <mergeCell ref="A27:AL27"/>
    <mergeCell ref="AM27:AS27"/>
    <mergeCell ref="D29:E29"/>
    <mergeCell ref="F29:G29"/>
    <mergeCell ref="AD23:AG23"/>
    <mergeCell ref="AH23:AN23"/>
    <mergeCell ref="AO23:AS23"/>
    <mergeCell ref="A24:L24"/>
    <mergeCell ref="M24:AS24"/>
    <mergeCell ref="A25:L26"/>
    <mergeCell ref="M25:P25"/>
    <mergeCell ref="Q25:W25"/>
    <mergeCell ref="X25:AC25"/>
    <mergeCell ref="AD25:AG25"/>
    <mergeCell ref="A23:L23"/>
    <mergeCell ref="M23:P23"/>
    <mergeCell ref="Q23:T23"/>
    <mergeCell ref="U23:W23"/>
    <mergeCell ref="X23:Z23"/>
    <mergeCell ref="AA23:AC23"/>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D17:E17"/>
    <mergeCell ref="F17:G17"/>
    <mergeCell ref="A15:AL15"/>
    <mergeCell ref="AM15:AS15"/>
    <mergeCell ref="A17:C17"/>
    <mergeCell ref="H17:L17"/>
    <mergeCell ref="M17:AC17"/>
    <mergeCell ref="AD17:AG18"/>
    <mergeCell ref="M21:P21"/>
    <mergeCell ref="Q21:AS21"/>
    <mergeCell ref="A13:L14"/>
    <mergeCell ref="M13:P13"/>
    <mergeCell ref="Q13:W13"/>
    <mergeCell ref="X13:AC13"/>
    <mergeCell ref="AD13:AG13"/>
    <mergeCell ref="AH13:AN13"/>
    <mergeCell ref="AO13:AS13"/>
    <mergeCell ref="M14:P14"/>
    <mergeCell ref="Q14:AS14"/>
    <mergeCell ref="AH11:AN11"/>
    <mergeCell ref="AO11:AS11"/>
    <mergeCell ref="A12:L12"/>
    <mergeCell ref="M12:AS12"/>
    <mergeCell ref="A11:L11"/>
    <mergeCell ref="M11:P11"/>
    <mergeCell ref="Q11:T11"/>
    <mergeCell ref="U11:W11"/>
    <mergeCell ref="X11:Z11"/>
    <mergeCell ref="AA11:AC11"/>
    <mergeCell ref="AD11:AG11"/>
    <mergeCell ref="A5:C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D5:E5"/>
    <mergeCell ref="F5:G5"/>
  </mergeCells>
  <phoneticPr fontId="1"/>
  <conditionalFormatting sqref="AM15:AS15">
    <cfRule type="containsText" dxfId="152" priority="3" operator="containsText" text="選択してください">
      <formula>NOT(ISERROR(SEARCH("選択してください",AM15)))</formula>
    </cfRule>
  </conditionalFormatting>
  <conditionalFormatting sqref="AM27:AS27">
    <cfRule type="containsText" dxfId="151" priority="2" operator="containsText" text="選択してください">
      <formula>NOT(ISERROR(SEARCH("選択してください",AM27)))</formula>
    </cfRule>
  </conditionalFormatting>
  <conditionalFormatting sqref="AM39:AS39">
    <cfRule type="containsText" dxfId="150" priority="1" operator="containsText" text="選択してください">
      <formula>NOT(ISERROR(SEARCH("選択してください",AM39)))</formula>
    </cfRule>
  </conditionalFormatting>
  <dataValidations xWindow="111" yWindow="367" count="12">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dataValidation allowBlank="1" showInputMessage="1" showErrorMessage="1" prompt="やむを得ず２社提出できない場合は、その理由を入力してください。_x000a_（ただし、「過去に取引実績があるから」等は不可）" sqref="Q38:AS38"/>
    <dataValidation imeMode="disabled" allowBlank="1" showInputMessage="1" showErrorMessage="1" sqref="AH8:AS8 Q11:T11 X11:Z11 AH37:AN37 Q13:W13 AH13:AN13 AH20:AS20 Q23:T23 X23:Z23 Q37:W37 Q25:W25 AH25:AN25 AH32:AS32 Q35:T35 X35:Z35"/>
    <dataValidation allowBlank="1" showInputMessage="1" showErrorMessage="1" prompt="原則東京都内の自社の事業所等（他社は不可）で、公社が検査時に確認できる場所としてください。" sqref="M6:AC6 M18:AC18 M30:AC30"/>
    <dataValidation imeMode="disabled" allowBlank="1" showInputMessage="1" showErrorMessage="1" prompt="前ページの「(2)機械装置・工具器具費」の「助成事業に要する経費（税込）」の金額を入力してください。" sqref="AH35:AN35"/>
    <dataValidation allowBlank="1" showInputMessage="1" showErrorMessage="1" prompt="前ページの「(2)機械装置・工具器具費」の「経費番号」（機-1、機-2）を記入してください。" sqref="D29 D5 D17"/>
    <dataValidation allowBlank="1" showInputMessage="1" showErrorMessage="1" prompt="前シートの「(2)機械装置・工具器具費」の「経費番号」（機-1、機-2）を入力してください。" sqref="F29:G29"/>
    <dataValidation allowBlank="1" showInputMessage="1" showErrorMessage="1" prompt="前シートの「(2)機械装置・工具器具費」の「経費番号」（機-1、機-2）を入力してください。" sqref="F5:G5 F17:G17"/>
    <dataValidation allowBlank="1" showInputMessage="1" showErrorMessage="1" prompt="やむを得ず２社提出できない場合は、その理由を入力してください。_x000a_（ただし、「過去に取引実績があるから」等は不可）" sqref="Q26:AS26"/>
    <dataValidation imeMode="disabled" allowBlank="1" showInputMessage="1" showErrorMessage="1" prompt="前ページの「(2)機械装置・工具器具費」の「助成事業に要する経費（税込）」の金額を入力してください。" sqref="AH11:AN11 AH23:AN23"/>
    <dataValidation allowBlank="1" showInputMessage="1" showErrorMessage="1" prompt="やむを得ず２社提出できない場合は、その理由を入力してください。_x000a_（ただし、「過去に取引実績があるから」等は不可）" sqref="Q14:AS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31"/>
  <sheetViews>
    <sheetView showGridLines="0" view="pageBreakPreview" zoomScale="98" zoomScaleNormal="100" zoomScaleSheetLayoutView="98"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78" customFormat="1" ht="15" customHeight="1" x14ac:dyDescent="0.2">
      <c r="A1" s="73"/>
      <c r="B1" s="76"/>
      <c r="C1" s="76"/>
      <c r="D1" s="76"/>
      <c r="E1" s="76"/>
      <c r="F1" s="76"/>
      <c r="G1" s="76"/>
      <c r="H1" s="19" t="s">
        <v>439</v>
      </c>
      <c r="I1" s="91"/>
      <c r="J1" s="92"/>
      <c r="K1" s="92"/>
      <c r="L1" s="76"/>
      <c r="M1" s="76"/>
      <c r="N1" s="76"/>
      <c r="O1" s="76"/>
      <c r="P1" s="76"/>
      <c r="Q1" s="76"/>
      <c r="R1" s="76"/>
      <c r="S1" s="76"/>
      <c r="T1" s="79"/>
      <c r="U1" s="79"/>
      <c r="V1" s="93"/>
      <c r="W1" s="93"/>
      <c r="X1" s="93"/>
      <c r="Y1" s="93"/>
      <c r="Z1" s="93"/>
    </row>
    <row r="2" spans="1:44" ht="15" customHeight="1" x14ac:dyDescent="0.2">
      <c r="A2" s="14" t="s">
        <v>474</v>
      </c>
      <c r="B2" s="29"/>
      <c r="C2" s="29"/>
      <c r="D2" s="29"/>
      <c r="E2" s="29"/>
      <c r="F2" s="29"/>
      <c r="G2" s="29"/>
      <c r="H2" s="29"/>
    </row>
    <row r="3" spans="1:44" ht="15" customHeight="1" x14ac:dyDescent="0.2">
      <c r="A3" s="33" t="s">
        <v>572</v>
      </c>
      <c r="B3" s="16"/>
      <c r="C3" s="16"/>
      <c r="D3" s="16"/>
      <c r="E3" s="16"/>
      <c r="F3" s="16"/>
      <c r="G3" s="16"/>
      <c r="H3" s="16"/>
      <c r="L3" s="63"/>
    </row>
    <row r="4" spans="1:44" ht="15" customHeight="1" x14ac:dyDescent="0.2">
      <c r="A4" s="33" t="s">
        <v>475</v>
      </c>
      <c r="B4" s="16"/>
      <c r="C4" s="16"/>
      <c r="D4" s="16"/>
      <c r="E4" s="16"/>
      <c r="F4" s="16"/>
      <c r="G4" s="16"/>
      <c r="H4" s="16"/>
      <c r="L4" s="63"/>
    </row>
    <row r="5" spans="1:44" ht="15" customHeight="1" x14ac:dyDescent="0.2">
      <c r="A5" s="16" t="s">
        <v>548</v>
      </c>
      <c r="B5" s="16"/>
      <c r="C5" s="16"/>
      <c r="D5" s="16"/>
      <c r="E5" s="16"/>
      <c r="F5" s="16"/>
      <c r="G5" s="16"/>
      <c r="H5" s="42" t="s">
        <v>18</v>
      </c>
      <c r="I5" s="54"/>
      <c r="J5" s="5"/>
      <c r="L5" s="61"/>
    </row>
    <row r="6" spans="1:44" ht="45" customHeight="1" x14ac:dyDescent="0.2">
      <c r="A6" s="36" t="s">
        <v>161</v>
      </c>
      <c r="B6" s="70" t="s">
        <v>318</v>
      </c>
      <c r="C6" s="70" t="s">
        <v>206</v>
      </c>
      <c r="D6" s="43" t="s">
        <v>51</v>
      </c>
      <c r="E6" s="44" t="s">
        <v>204</v>
      </c>
      <c r="F6" s="70" t="s">
        <v>215</v>
      </c>
      <c r="G6" s="70" t="s">
        <v>36</v>
      </c>
      <c r="H6" s="39" t="s">
        <v>319</v>
      </c>
      <c r="I6" s="52" t="s">
        <v>35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368">
        <f>ROW()-6</f>
        <v>1</v>
      </c>
      <c r="B7" s="50"/>
      <c r="C7" s="45"/>
      <c r="D7" s="11"/>
      <c r="E7" s="45"/>
      <c r="F7" s="365">
        <f>委託費11[[#This Row],[数量／
指導日数
(A)]]*委託費11[[#This Row],[単価
（税抜）
(B)]]</f>
        <v>0</v>
      </c>
      <c r="G7" s="365">
        <f>ROUNDDOWN(委託費11[[#This Row],[助成対象経費
（税抜）
(A)×(B）]]*1.1,0)</f>
        <v>0</v>
      </c>
      <c r="H7" s="56"/>
      <c r="I7"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8" spans="1:44" ht="41.25" customHeight="1" x14ac:dyDescent="0.2">
      <c r="A8" s="368">
        <f t="shared" ref="A8:A23" si="0">ROW()-6</f>
        <v>2</v>
      </c>
      <c r="B8" s="50"/>
      <c r="C8" s="45"/>
      <c r="D8" s="11"/>
      <c r="E8" s="45"/>
      <c r="F8" s="365">
        <f>委託費11[[#This Row],[数量／
指導日数
(A)]]*委託費11[[#This Row],[単価
（税抜）
(B)]]</f>
        <v>0</v>
      </c>
      <c r="G8" s="365">
        <f>ROUNDDOWN(委託費11[[#This Row],[助成対象経費
（税抜）
(A)×(B）]]*1.1,0)</f>
        <v>0</v>
      </c>
      <c r="H8" s="56"/>
      <c r="I8"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8" s="94"/>
      <c r="M8" s="95"/>
      <c r="N8" s="95"/>
    </row>
    <row r="9" spans="1:44" ht="41.25" customHeight="1" x14ac:dyDescent="0.2">
      <c r="A9" s="368">
        <f t="shared" si="0"/>
        <v>3</v>
      </c>
      <c r="B9" s="50"/>
      <c r="C9" s="97"/>
      <c r="D9" s="98"/>
      <c r="E9" s="90"/>
      <c r="F9" s="365">
        <f>委託費11[[#This Row],[数量／
指導日数
(A)]]*委託費11[[#This Row],[単価
（税抜）
(B)]]</f>
        <v>0</v>
      </c>
      <c r="G9" s="365">
        <f>ROUNDDOWN(委託費11[[#This Row],[助成対象経費
（税抜）
(A)×(B）]]*1.1,0)</f>
        <v>0</v>
      </c>
      <c r="H9" s="82"/>
      <c r="I9"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9" s="6"/>
      <c r="M9" s="6"/>
      <c r="N9" s="6"/>
    </row>
    <row r="10" spans="1:44" ht="41.25" customHeight="1" x14ac:dyDescent="0.2">
      <c r="A10" s="368">
        <f t="shared" si="0"/>
        <v>4</v>
      </c>
      <c r="B10" s="339"/>
      <c r="C10" s="340"/>
      <c r="D10" s="12"/>
      <c r="E10" s="340"/>
      <c r="F10" s="365">
        <f>委託費11[[#This Row],[数量／
指導日数
(A)]]*委託費11[[#This Row],[単価
（税抜）
(B)]]</f>
        <v>0</v>
      </c>
      <c r="G10" s="365">
        <f>ROUNDDOWN(委託費11[[#This Row],[助成対象経費
（税抜）
(A)×(B）]]*1.1,0)</f>
        <v>0</v>
      </c>
      <c r="H10" s="341"/>
      <c r="I10"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0" s="6"/>
      <c r="M10" s="6"/>
      <c r="N10" s="6"/>
    </row>
    <row r="11" spans="1:44" ht="41.25" customHeight="1" x14ac:dyDescent="0.2">
      <c r="A11" s="368">
        <f t="shared" si="0"/>
        <v>5</v>
      </c>
      <c r="B11" s="50"/>
      <c r="C11" s="45"/>
      <c r="D11" s="11"/>
      <c r="E11" s="45"/>
      <c r="F11" s="365">
        <f>委託費11[[#This Row],[数量／
指導日数
(A)]]*委託費11[[#This Row],[単価
（税抜）
(B)]]</f>
        <v>0</v>
      </c>
      <c r="G11" s="365">
        <f>ROUNDDOWN(委託費11[[#This Row],[助成対象経費
（税抜）
(A)×(B）]]*1.1,0)</f>
        <v>0</v>
      </c>
      <c r="H11" s="56"/>
      <c r="I11"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1" s="6"/>
      <c r="M11" s="6"/>
      <c r="N11" s="6"/>
    </row>
    <row r="12" spans="1:44" ht="41.25" customHeight="1" x14ac:dyDescent="0.2">
      <c r="A12" s="368">
        <f t="shared" si="0"/>
        <v>6</v>
      </c>
      <c r="B12" s="50"/>
      <c r="C12" s="45"/>
      <c r="D12" s="12"/>
      <c r="E12" s="45"/>
      <c r="F12" s="365">
        <f>委託費11[[#This Row],[数量／
指導日数
(A)]]*委託費11[[#This Row],[単価
（税抜）
(B)]]</f>
        <v>0</v>
      </c>
      <c r="G12" s="365">
        <f>ROUNDDOWN(委託費11[[#This Row],[助成対象経費
（税抜）
(A)×(B）]]*1.1,0)</f>
        <v>0</v>
      </c>
      <c r="H12" s="56"/>
      <c r="I12"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2" s="6"/>
      <c r="M12" s="6"/>
      <c r="N12" s="6"/>
    </row>
    <row r="13" spans="1:44" ht="41.25" customHeight="1" x14ac:dyDescent="0.2">
      <c r="A13" s="368">
        <f>ROW()-6</f>
        <v>7</v>
      </c>
      <c r="B13" s="50"/>
      <c r="C13" s="45"/>
      <c r="D13" s="12"/>
      <c r="E13" s="45"/>
      <c r="F13" s="365">
        <f>委託費11[[#This Row],[数量／
指導日数
(A)]]*委託費11[[#This Row],[単価
（税抜）
(B)]]</f>
        <v>0</v>
      </c>
      <c r="G13" s="365">
        <f>ROUNDDOWN(委託費11[[#This Row],[助成対象経費
（税抜）
(A)×(B）]]*1.1,0)</f>
        <v>0</v>
      </c>
      <c r="H13" s="56"/>
      <c r="I13"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4" spans="1:44" ht="41.25" customHeight="1" x14ac:dyDescent="0.2">
      <c r="A14" s="368">
        <f t="shared" si="0"/>
        <v>8</v>
      </c>
      <c r="B14" s="50"/>
      <c r="C14" s="45"/>
      <c r="D14" s="12"/>
      <c r="E14" s="45"/>
      <c r="F14" s="365">
        <f>委託費11[[#This Row],[数量／
指導日数
(A)]]*委託費11[[#This Row],[単価
（税抜）
(B)]]</f>
        <v>0</v>
      </c>
      <c r="G14" s="365">
        <f>ROUNDDOWN(委託費11[[#This Row],[助成対象経費
（税抜）
(A)×(B）]]*1.1,0)</f>
        <v>0</v>
      </c>
      <c r="H14" s="56"/>
      <c r="I14"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5" spans="1:44" ht="41.25" customHeight="1" x14ac:dyDescent="0.2">
      <c r="A15" s="368">
        <f t="shared" si="0"/>
        <v>9</v>
      </c>
      <c r="B15" s="50"/>
      <c r="C15" s="45"/>
      <c r="D15" s="12"/>
      <c r="E15" s="45"/>
      <c r="F15" s="365">
        <f>委託費11[[#This Row],[数量／
指導日数
(A)]]*委託費11[[#This Row],[単価
（税抜）
(B)]]</f>
        <v>0</v>
      </c>
      <c r="G15" s="365">
        <f>ROUNDDOWN(委託費11[[#This Row],[助成対象経費
（税抜）
(A)×(B）]]*1.1,0)</f>
        <v>0</v>
      </c>
      <c r="H15" s="56"/>
      <c r="I15"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5" s="6"/>
      <c r="L15" s="6"/>
      <c r="M15" s="6"/>
    </row>
    <row r="16" spans="1:44" ht="41.25" customHeight="1" x14ac:dyDescent="0.2">
      <c r="A16" s="368">
        <f t="shared" si="0"/>
        <v>10</v>
      </c>
      <c r="B16" s="50"/>
      <c r="C16" s="45"/>
      <c r="D16" s="12"/>
      <c r="E16" s="45"/>
      <c r="F16" s="365">
        <f>委託費11[[#This Row],[数量／
指導日数
(A)]]*委託費11[[#This Row],[単価
（税抜）
(B)]]</f>
        <v>0</v>
      </c>
      <c r="G16" s="365">
        <f>ROUNDDOWN(委託費11[[#This Row],[助成対象経費
（税抜）
(A)×(B）]]*1.1,0)</f>
        <v>0</v>
      </c>
      <c r="H16" s="56"/>
      <c r="I16"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6" s="6"/>
      <c r="L16" s="6"/>
      <c r="M16" s="6"/>
    </row>
    <row r="17" spans="1:16" ht="41.25" customHeight="1" x14ac:dyDescent="0.2">
      <c r="A17" s="368">
        <f t="shared" si="0"/>
        <v>11</v>
      </c>
      <c r="B17" s="50"/>
      <c r="C17" s="45"/>
      <c r="D17" s="12"/>
      <c r="E17" s="45"/>
      <c r="F17" s="365">
        <f>委託費11[[#This Row],[数量／
指導日数
(A)]]*委託費11[[#This Row],[単価
（税抜）
(B)]]</f>
        <v>0</v>
      </c>
      <c r="G17" s="365">
        <f>ROUNDDOWN(委託費11[[#This Row],[助成対象経費
（税抜）
(A)×(B）]]*1.1,0)</f>
        <v>0</v>
      </c>
      <c r="H17" s="56"/>
      <c r="I17"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7" s="6"/>
      <c r="L17" s="6"/>
      <c r="M17" s="6"/>
    </row>
    <row r="18" spans="1:16" ht="41.25" customHeight="1" x14ac:dyDescent="0.2">
      <c r="A18" s="368">
        <f>ROW()-6</f>
        <v>12</v>
      </c>
      <c r="B18" s="50"/>
      <c r="C18" s="45"/>
      <c r="D18" s="12"/>
      <c r="E18" s="45"/>
      <c r="F18" s="365">
        <f>委託費11[[#This Row],[数量／
指導日数
(A)]]*委託費11[[#This Row],[単価
（税抜）
(B)]]</f>
        <v>0</v>
      </c>
      <c r="G18" s="365">
        <f>ROUNDDOWN(委託費11[[#This Row],[助成対象経費
（税抜）
(A)×(B）]]*1.1,0)</f>
        <v>0</v>
      </c>
      <c r="H18" s="56"/>
      <c r="I18"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8" s="6"/>
      <c r="L18" s="6"/>
      <c r="M18" s="6"/>
    </row>
    <row r="19" spans="1:16" ht="41.25" customHeight="1" x14ac:dyDescent="0.2">
      <c r="A19" s="368">
        <f t="shared" si="0"/>
        <v>13</v>
      </c>
      <c r="B19" s="50"/>
      <c r="C19" s="45"/>
      <c r="D19" s="12"/>
      <c r="E19" s="45"/>
      <c r="F19" s="365">
        <f>委託費11[[#This Row],[数量／
指導日数
(A)]]*委託費11[[#This Row],[単価
（税抜）
(B)]]</f>
        <v>0</v>
      </c>
      <c r="G19" s="365">
        <f>ROUNDDOWN(委託費11[[#This Row],[助成対象経費
（税抜）
(A)×(B）]]*1.1,0)</f>
        <v>0</v>
      </c>
      <c r="H19" s="56"/>
      <c r="I19"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9" s="6"/>
      <c r="L19" s="6"/>
      <c r="M19" s="6"/>
    </row>
    <row r="20" spans="1:16" ht="41.25" customHeight="1" x14ac:dyDescent="0.2">
      <c r="A20" s="368">
        <f t="shared" si="0"/>
        <v>14</v>
      </c>
      <c r="B20" s="50"/>
      <c r="C20" s="45"/>
      <c r="D20" s="12"/>
      <c r="E20" s="45"/>
      <c r="F20" s="365">
        <f>委託費11[[#This Row],[数量／
指導日数
(A)]]*委託費11[[#This Row],[単価
（税抜）
(B)]]</f>
        <v>0</v>
      </c>
      <c r="G20" s="365">
        <f>ROUNDDOWN(委託費11[[#This Row],[助成対象経費
（税抜）
(A)×(B）]]*1.1,0)</f>
        <v>0</v>
      </c>
      <c r="H20" s="56"/>
      <c r="I20"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0" s="6"/>
      <c r="L20" s="6"/>
      <c r="M20" s="6"/>
    </row>
    <row r="21" spans="1:16" ht="41.25" customHeight="1" x14ac:dyDescent="0.2">
      <c r="A21" s="368">
        <f t="shared" si="0"/>
        <v>15</v>
      </c>
      <c r="B21" s="50"/>
      <c r="C21" s="45"/>
      <c r="D21" s="12"/>
      <c r="E21" s="45"/>
      <c r="F21" s="365">
        <f>委託費11[[#This Row],[数量／
指導日数
(A)]]*委託費11[[#This Row],[単価
（税抜）
(B)]]</f>
        <v>0</v>
      </c>
      <c r="G21" s="365">
        <f>ROUNDDOWN(委託費11[[#This Row],[助成対象経費
（税抜）
(A)×(B）]]*1.1,0)</f>
        <v>0</v>
      </c>
      <c r="H21" s="57"/>
      <c r="I21" s="370"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1" s="6"/>
      <c r="L21" s="6"/>
      <c r="M21" s="6"/>
    </row>
    <row r="22" spans="1:16" ht="41.25" customHeight="1" x14ac:dyDescent="0.2">
      <c r="A22" s="368">
        <f t="shared" si="0"/>
        <v>16</v>
      </c>
      <c r="B22" s="50"/>
      <c r="C22" s="45"/>
      <c r="D22" s="12"/>
      <c r="E22" s="45"/>
      <c r="F22" s="365">
        <f>委託費11[[#This Row],[数量／
指導日数
(A)]]*委託費11[[#This Row],[単価
（税抜）
(B)]]</f>
        <v>0</v>
      </c>
      <c r="G22" s="365">
        <f>ROUNDDOWN(委託費11[[#This Row],[助成対象経費
（税抜）
(A)×(B）]]*1.1,0)</f>
        <v>0</v>
      </c>
      <c r="H22" s="57"/>
      <c r="I22" s="370"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2" s="6"/>
      <c r="L22" s="6"/>
      <c r="M22" s="6"/>
    </row>
    <row r="23" spans="1:16" ht="41.25" customHeight="1" x14ac:dyDescent="0.2">
      <c r="A23" s="368">
        <f t="shared" si="0"/>
        <v>17</v>
      </c>
      <c r="B23" s="50"/>
      <c r="C23" s="45"/>
      <c r="D23" s="12"/>
      <c r="E23" s="45"/>
      <c r="F23" s="365">
        <f>委託費11[[#This Row],[数量／
指導日数
(A)]]*委託費11[[#This Row],[単価
（税抜）
(B)]]</f>
        <v>0</v>
      </c>
      <c r="G23" s="365">
        <f>ROUNDDOWN(委託費11[[#This Row],[助成対象経費
（税抜）
(A)×(B）]]*1.1,0)</f>
        <v>0</v>
      </c>
      <c r="H23" s="56"/>
      <c r="I23" s="369"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3" s="95"/>
      <c r="L23" s="95"/>
      <c r="M23" s="95"/>
    </row>
    <row r="24" spans="1:16" ht="30" customHeight="1" x14ac:dyDescent="0.2">
      <c r="A24" s="41"/>
      <c r="B24" s="46"/>
      <c r="C24" s="46"/>
      <c r="D24" s="47"/>
      <c r="E24" s="48" t="s">
        <v>41</v>
      </c>
      <c r="F24" s="366">
        <f>SUBTOTAL(109,委託費11[助成対象経費
（税抜）
(A)×(B）])</f>
        <v>0</v>
      </c>
      <c r="G24" s="367">
        <f>SUBTOTAL(109,委託費11[助成事業に
要する経費
（税込）])</f>
        <v>0</v>
      </c>
      <c r="H24" s="49"/>
      <c r="I24" s="55"/>
      <c r="K24" s="6"/>
      <c r="L24" s="6"/>
      <c r="M24" s="6"/>
    </row>
    <row r="25" spans="1:16" ht="14.25" customHeight="1" x14ac:dyDescent="0.2">
      <c r="K25" s="96"/>
      <c r="L25" s="96"/>
      <c r="M25" s="96"/>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11:H23 B7:E7 H7 C11:E23 B8:B23">
    <cfRule type="expression" dxfId="149" priority="13">
      <formula>AND(OR($B7&lt;&gt;"",$C7&lt;&gt;"",$D7&lt;&gt;"",$E7&lt;&gt;"",$H7&lt;&gt;""),B7="")</formula>
    </cfRule>
  </conditionalFormatting>
  <conditionalFormatting sqref="H10">
    <cfRule type="expression" dxfId="148" priority="8">
      <formula>AND(OR($B10&lt;&gt;"",$C10&lt;&gt;"",$D10&lt;&gt;"",$E10&lt;&gt;"",$H10&lt;&gt;""),H10="")</formula>
    </cfRule>
  </conditionalFormatting>
  <conditionalFormatting sqref="C10:E10">
    <cfRule type="expression" dxfId="147" priority="6">
      <formula>AND(OR($B10&lt;&gt;"",$C10&lt;&gt;"",$D10&lt;&gt;"",$E10&lt;&gt;"",$H10&lt;&gt;""),C10="")</formula>
    </cfRule>
  </conditionalFormatting>
  <conditionalFormatting sqref="C8:E8">
    <cfRule type="expression" dxfId="146" priority="4">
      <formula>AND(OR($B8&lt;&gt;"",$C8&lt;&gt;"",$D8&lt;&gt;"",$E8&lt;&gt;"",$H8&lt;&gt;""),C8="")</formula>
    </cfRule>
  </conditionalFormatting>
  <conditionalFormatting sqref="H8">
    <cfRule type="expression" dxfId="145" priority="3">
      <formula>AND(OR($B8&lt;&gt;"",$C8&lt;&gt;"",$D8&lt;&gt;"",$E8&lt;&gt;"",$H8&lt;&gt;""),H8="")</formula>
    </cfRule>
  </conditionalFormatting>
  <conditionalFormatting sqref="C9:E9">
    <cfRule type="expression" dxfId="144" priority="2">
      <formula>AND(OR($B9&lt;&gt;"",$C9&lt;&gt;"",$D9&lt;&gt;"",$E9&lt;&gt;"",$H9&lt;&gt;""),C9="")</formula>
    </cfRule>
  </conditionalFormatting>
  <conditionalFormatting sqref="H9">
    <cfRule type="expression" dxfId="143" priority="1">
      <formula>AND(OR($B9&lt;&gt;"",$C9&lt;&gt;"",$D9&lt;&gt;"",$E9&lt;&gt;"",$H9&lt;&gt;""),H9="")</formula>
    </cfRule>
  </conditionalFormatting>
  <dataValidations count="6">
    <dataValidation allowBlank="1" showInputMessage="1" showErrorMessage="1" prompt="未定等不明確の場合は、 申請時点の候補先を入力してください。「未定、検討中」等の入力はできません。_x000a_" sqref="H7:H23"/>
    <dataValidation imeMode="halfAlpha" allowBlank="1" showInputMessage="1" showErrorMessage="1" sqref="C7:C23"/>
    <dataValidation type="custom" allowBlank="1" showInputMessage="1" showErrorMessage="1" sqref="I7:I23">
      <formula1>ISERROR(FIND(CHAR(10),I7))</formula1>
    </dataValidation>
    <dataValidation imeMode="disabled" allowBlank="1" showInputMessage="1" showErrorMessage="1" prompt="１件あたりの単価が税抜100万円以上の場合は、原則２社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次シートの「委託計画書」を作成してください。" sqref="B7:B23"/>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70C0"/>
    <pageSetUpPr fitToPage="1"/>
  </sheetPr>
  <dimension ref="A1:CU34"/>
  <sheetViews>
    <sheetView showGridLines="0" view="pageBreakPreview" zoomScale="98" zoomScaleNormal="100" zoomScaleSheetLayoutView="98" workbookViewId="0">
      <selection activeCell="J7" sqref="J7:AI7"/>
    </sheetView>
  </sheetViews>
  <sheetFormatPr defaultColWidth="1.90625" defaultRowHeight="15" customHeight="1" x14ac:dyDescent="0.2"/>
  <cols>
    <col min="1" max="5" width="2.7265625" style="4" customWidth="1"/>
    <col min="6" max="7" width="2.36328125" style="4" customWidth="1"/>
    <col min="8" max="9" width="1.6328125" style="4" customWidth="1"/>
    <col min="10" max="35" width="2.7265625" style="4" customWidth="1"/>
    <col min="36" max="224" width="2.453125" style="4" customWidth="1"/>
    <col min="225" max="16384" width="1.90625" style="4"/>
  </cols>
  <sheetData>
    <row r="1" spans="1:99" ht="15" customHeight="1" x14ac:dyDescent="0.2">
      <c r="A1" s="14" t="s">
        <v>476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440</v>
      </c>
    </row>
    <row r="2" spans="1:99" ht="15" customHeight="1" x14ac:dyDescent="0.2">
      <c r="A2" s="63" t="s">
        <v>573</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99" ht="15" customHeight="1" x14ac:dyDescent="0.2">
      <c r="A3" s="61" t="s">
        <v>543</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99" ht="15" customHeight="1" x14ac:dyDescent="0.2">
      <c r="A4" s="62" t="s">
        <v>228</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99" ht="19.5" customHeight="1" x14ac:dyDescent="0.2">
      <c r="A5" s="1464" t="s">
        <v>163</v>
      </c>
      <c r="B5" s="1347"/>
      <c r="C5" s="1347"/>
      <c r="D5" s="1347"/>
      <c r="E5" s="1348"/>
      <c r="F5" s="1399" t="s">
        <v>321</v>
      </c>
      <c r="G5" s="1400"/>
      <c r="H5" s="1401"/>
      <c r="I5" s="1470"/>
      <c r="J5" s="1465" t="s">
        <v>233</v>
      </c>
      <c r="K5" s="1466"/>
      <c r="L5" s="1466"/>
      <c r="M5" s="1466"/>
      <c r="N5" s="1466"/>
      <c r="O5" s="1466"/>
      <c r="P5" s="1466"/>
      <c r="Q5" s="1466"/>
      <c r="R5" s="1466"/>
      <c r="S5" s="1466"/>
      <c r="T5" s="1467"/>
      <c r="U5" s="1468"/>
      <c r="V5" s="1468"/>
      <c r="W5" s="1468"/>
      <c r="X5" s="1468"/>
      <c r="Y5" s="1468"/>
      <c r="Z5" s="1468"/>
      <c r="AA5" s="1468"/>
      <c r="AB5" s="1468"/>
      <c r="AC5" s="1468"/>
      <c r="AD5" s="1468"/>
      <c r="AE5" s="1468"/>
      <c r="AF5" s="1468"/>
      <c r="AG5" s="1468"/>
      <c r="AH5" s="1468"/>
      <c r="AI5" s="1469"/>
      <c r="AL5" s="32"/>
      <c r="AM5" s="32"/>
      <c r="AN5" s="104"/>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104"/>
      <c r="BT5" s="104"/>
      <c r="BU5" s="104"/>
      <c r="BV5" s="6"/>
      <c r="BW5" s="6"/>
      <c r="BX5" s="6"/>
      <c r="BY5" s="6"/>
      <c r="CC5" s="6"/>
      <c r="CD5" s="99"/>
      <c r="CE5" s="99"/>
      <c r="CF5" s="99"/>
      <c r="CG5" s="99"/>
      <c r="CH5" s="99"/>
      <c r="CI5" s="99"/>
      <c r="CJ5" s="99"/>
      <c r="CK5" s="99"/>
      <c r="CL5" s="99"/>
      <c r="CM5" s="99"/>
      <c r="CN5" s="99"/>
      <c r="CO5" s="99"/>
      <c r="CP5" s="99"/>
      <c r="CQ5" s="99"/>
      <c r="CR5" s="99"/>
      <c r="CS5" s="99"/>
      <c r="CT5" s="99"/>
      <c r="CU5" s="99"/>
    </row>
    <row r="6" spans="1:99" ht="19.5" customHeight="1" x14ac:dyDescent="0.2">
      <c r="A6" s="1456" t="s">
        <v>231</v>
      </c>
      <c r="B6" s="1389"/>
      <c r="C6" s="1389"/>
      <c r="D6" s="1389"/>
      <c r="E6" s="1389"/>
      <c r="F6" s="1389"/>
      <c r="G6" s="1389"/>
      <c r="H6" s="1389"/>
      <c r="I6" s="1390"/>
      <c r="J6" s="1457"/>
      <c r="K6" s="1458"/>
      <c r="L6" s="1458"/>
      <c r="M6" s="1458"/>
      <c r="N6" s="1458"/>
      <c r="O6" s="1458"/>
      <c r="P6" s="1458"/>
      <c r="Q6" s="1458"/>
      <c r="R6" s="1458"/>
      <c r="S6" s="1458"/>
      <c r="T6" s="1459" t="s">
        <v>363</v>
      </c>
      <c r="U6" s="1460"/>
      <c r="V6" s="1460"/>
      <c r="W6" s="1460"/>
      <c r="X6" s="1460"/>
      <c r="Y6" s="1460"/>
      <c r="Z6" s="1460"/>
      <c r="AA6" s="1461"/>
      <c r="AB6" s="1462"/>
      <c r="AC6" s="1462"/>
      <c r="AD6" s="1462"/>
      <c r="AE6" s="1462"/>
      <c r="AF6" s="1462"/>
      <c r="AG6" s="1462"/>
      <c r="AH6" s="1462"/>
      <c r="AI6" s="1463"/>
      <c r="AL6" s="32"/>
      <c r="AM6" s="32"/>
      <c r="AN6" s="104"/>
      <c r="AO6" s="323"/>
      <c r="AP6" s="323"/>
      <c r="AQ6" s="323"/>
      <c r="AR6" s="323"/>
      <c r="AS6" s="323"/>
      <c r="AT6" s="323"/>
      <c r="AU6" s="323"/>
      <c r="AV6" s="323"/>
      <c r="AW6" s="323"/>
      <c r="AX6" s="323"/>
      <c r="AY6" s="323"/>
      <c r="AZ6" s="323"/>
      <c r="BA6" s="323"/>
      <c r="BB6" s="323"/>
      <c r="BC6" s="323"/>
      <c r="BD6" s="323"/>
      <c r="BE6" s="323"/>
      <c r="BF6" s="323"/>
      <c r="BG6" s="323"/>
      <c r="BH6" s="323"/>
      <c r="BI6" s="323"/>
      <c r="BJ6" s="323"/>
      <c r="BK6" s="323"/>
      <c r="BL6" s="323"/>
      <c r="BM6" s="323"/>
      <c r="BN6" s="323"/>
      <c r="BO6" s="323"/>
      <c r="BP6" s="323"/>
      <c r="BQ6" s="323"/>
      <c r="BR6" s="323"/>
      <c r="BS6" s="104"/>
      <c r="BT6" s="104"/>
      <c r="BU6" s="104"/>
      <c r="BV6" s="6"/>
      <c r="BW6" s="6"/>
      <c r="BX6" s="6"/>
      <c r="BY6" s="6"/>
      <c r="CC6" s="6"/>
      <c r="CD6" s="99"/>
      <c r="CE6" s="99"/>
      <c r="CF6" s="99"/>
      <c r="CG6" s="99"/>
      <c r="CH6" s="99"/>
      <c r="CI6" s="99"/>
      <c r="CJ6" s="99"/>
      <c r="CK6" s="99"/>
      <c r="CL6" s="99"/>
      <c r="CM6" s="99"/>
      <c r="CN6" s="99"/>
      <c r="CO6" s="99"/>
      <c r="CP6" s="99"/>
      <c r="CQ6" s="99"/>
      <c r="CR6" s="99"/>
      <c r="CS6" s="99"/>
      <c r="CT6" s="99"/>
      <c r="CU6" s="99"/>
    </row>
    <row r="7" spans="1:99" ht="19.5" customHeight="1" x14ac:dyDescent="0.2">
      <c r="A7" s="1456" t="s">
        <v>230</v>
      </c>
      <c r="B7" s="1389"/>
      <c r="C7" s="1389"/>
      <c r="D7" s="1389"/>
      <c r="E7" s="1389"/>
      <c r="F7" s="1389"/>
      <c r="G7" s="1389"/>
      <c r="H7" s="1389"/>
      <c r="I7" s="1390"/>
      <c r="J7" s="1471"/>
      <c r="K7" s="1472"/>
      <c r="L7" s="1472"/>
      <c r="M7" s="1472"/>
      <c r="N7" s="1472"/>
      <c r="O7" s="1472"/>
      <c r="P7" s="1472"/>
      <c r="Q7" s="1472"/>
      <c r="R7" s="1472"/>
      <c r="S7" s="1472"/>
      <c r="T7" s="1472"/>
      <c r="U7" s="1472"/>
      <c r="V7" s="1472"/>
      <c r="W7" s="1472"/>
      <c r="X7" s="1472"/>
      <c r="Y7" s="1472"/>
      <c r="Z7" s="1472"/>
      <c r="AA7" s="1472"/>
      <c r="AB7" s="1472"/>
      <c r="AC7" s="1472"/>
      <c r="AD7" s="1472"/>
      <c r="AE7" s="1472"/>
      <c r="AF7" s="1472"/>
      <c r="AG7" s="1472"/>
      <c r="AH7" s="1472"/>
      <c r="AI7" s="1473"/>
      <c r="AL7" s="32"/>
      <c r="AM7" s="32"/>
      <c r="AN7" s="104"/>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104"/>
      <c r="BT7" s="104"/>
      <c r="BU7" s="104"/>
      <c r="BV7" s="6"/>
      <c r="BW7" s="6"/>
      <c r="BX7" s="6"/>
      <c r="BY7" s="6"/>
      <c r="CC7" s="6"/>
      <c r="CD7" s="99"/>
      <c r="CE7" s="99"/>
      <c r="CF7" s="99"/>
      <c r="CG7" s="99"/>
      <c r="CH7" s="99"/>
      <c r="CI7" s="99"/>
      <c r="CJ7" s="99"/>
      <c r="CK7" s="99"/>
      <c r="CL7" s="99"/>
      <c r="CM7" s="99"/>
      <c r="CN7" s="99"/>
      <c r="CO7" s="99"/>
      <c r="CP7" s="99"/>
      <c r="CQ7" s="99"/>
      <c r="CR7" s="99"/>
      <c r="CS7" s="99"/>
      <c r="CT7" s="99"/>
      <c r="CU7" s="99"/>
    </row>
    <row r="8" spans="1:99" ht="19.5" customHeight="1" x14ac:dyDescent="0.2">
      <c r="A8" s="1364" t="s">
        <v>27</v>
      </c>
      <c r="B8" s="1365"/>
      <c r="C8" s="1365"/>
      <c r="D8" s="1365"/>
      <c r="E8" s="1365"/>
      <c r="F8" s="1365"/>
      <c r="G8" s="1365"/>
      <c r="H8" s="1365"/>
      <c r="I8" s="1366"/>
      <c r="J8" s="1474"/>
      <c r="K8" s="1475"/>
      <c r="L8" s="1475"/>
      <c r="M8" s="1475"/>
      <c r="N8" s="1475"/>
      <c r="O8" s="1475"/>
      <c r="P8" s="1475"/>
      <c r="Q8" s="1475"/>
      <c r="R8" s="1475"/>
      <c r="S8" s="1475"/>
      <c r="T8" s="1476" t="s">
        <v>232</v>
      </c>
      <c r="U8" s="1477"/>
      <c r="V8" s="1477"/>
      <c r="W8" s="1477"/>
      <c r="X8" s="1477"/>
      <c r="Y8" s="1477"/>
      <c r="Z8" s="1477"/>
      <c r="AA8" s="1478"/>
      <c r="AB8" s="1377"/>
      <c r="AC8" s="1377"/>
      <c r="AD8" s="1377"/>
      <c r="AE8" s="1377"/>
      <c r="AF8" s="1377"/>
      <c r="AG8" s="1377"/>
      <c r="AH8" s="1377"/>
      <c r="AI8" s="1378"/>
      <c r="AL8" s="32"/>
      <c r="AM8" s="32"/>
      <c r="AN8" s="104"/>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c r="BS8" s="104"/>
      <c r="BT8" s="104"/>
      <c r="BU8" s="104"/>
      <c r="BV8" s="6"/>
      <c r="BW8" s="6"/>
      <c r="BX8" s="6"/>
      <c r="BY8" s="6"/>
      <c r="CC8" s="6"/>
      <c r="CD8" s="99"/>
      <c r="CE8" s="99"/>
      <c r="CF8" s="99"/>
      <c r="CG8" s="99"/>
      <c r="CH8" s="99"/>
      <c r="CI8" s="99"/>
      <c r="CJ8" s="99"/>
      <c r="CK8" s="99"/>
      <c r="CL8" s="99"/>
      <c r="CM8" s="99"/>
      <c r="CN8" s="99"/>
      <c r="CO8" s="99"/>
      <c r="CP8" s="99"/>
      <c r="CQ8" s="99"/>
      <c r="CR8" s="99"/>
      <c r="CS8" s="99"/>
      <c r="CT8" s="99"/>
      <c r="CU8" s="99"/>
    </row>
    <row r="9" spans="1:99" ht="54" customHeight="1" x14ac:dyDescent="0.2">
      <c r="A9" s="1479" t="s">
        <v>202</v>
      </c>
      <c r="B9" s="1480"/>
      <c r="C9" s="1480"/>
      <c r="D9" s="1480"/>
      <c r="E9" s="1480"/>
      <c r="F9" s="1480"/>
      <c r="G9" s="1480"/>
      <c r="H9" s="1480"/>
      <c r="I9" s="1481"/>
      <c r="J9" s="1482"/>
      <c r="K9" s="1483"/>
      <c r="L9" s="1483"/>
      <c r="M9" s="1483"/>
      <c r="N9" s="1483"/>
      <c r="O9" s="1483"/>
      <c r="P9" s="1483"/>
      <c r="Q9" s="1483"/>
      <c r="R9" s="1483"/>
      <c r="S9" s="1483"/>
      <c r="T9" s="1483"/>
      <c r="U9" s="1483"/>
      <c r="V9" s="1483"/>
      <c r="W9" s="1483"/>
      <c r="X9" s="1483"/>
      <c r="Y9" s="1483"/>
      <c r="Z9" s="1483"/>
      <c r="AA9" s="1483"/>
      <c r="AB9" s="1483"/>
      <c r="AC9" s="1483"/>
      <c r="AD9" s="1483"/>
      <c r="AE9" s="1483"/>
      <c r="AF9" s="1483"/>
      <c r="AG9" s="1483"/>
      <c r="AH9" s="1483"/>
      <c r="AI9" s="1484"/>
      <c r="AL9" s="32"/>
      <c r="AM9" s="32"/>
      <c r="AN9" s="104"/>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c r="BS9" s="104"/>
      <c r="BT9" s="104"/>
      <c r="BU9" s="104"/>
      <c r="BV9" s="6"/>
      <c r="BW9" s="6"/>
      <c r="BX9" s="6"/>
      <c r="BY9" s="6"/>
      <c r="CC9" s="6"/>
      <c r="CD9" s="99"/>
      <c r="CE9" s="99"/>
      <c r="CF9" s="99"/>
      <c r="CG9" s="99"/>
      <c r="CH9" s="99"/>
      <c r="CI9" s="99"/>
      <c r="CJ9" s="99"/>
      <c r="CK9" s="99"/>
      <c r="CL9" s="99"/>
      <c r="CM9" s="99"/>
      <c r="CN9" s="99"/>
      <c r="CO9" s="99"/>
      <c r="CP9" s="99"/>
      <c r="CQ9" s="99"/>
      <c r="CR9" s="99"/>
      <c r="CS9" s="99"/>
      <c r="CT9" s="99"/>
      <c r="CU9" s="99"/>
    </row>
    <row r="10" spans="1:99" ht="19.5" customHeight="1" x14ac:dyDescent="0.2">
      <c r="A10" s="1364" t="s">
        <v>30</v>
      </c>
      <c r="B10" s="1365"/>
      <c r="C10" s="1365"/>
      <c r="D10" s="1365"/>
      <c r="E10" s="1365"/>
      <c r="F10" s="1365"/>
      <c r="G10" s="1365"/>
      <c r="H10" s="1365"/>
      <c r="I10" s="1366"/>
      <c r="J10" s="1398" t="s">
        <v>237</v>
      </c>
      <c r="K10" s="1365"/>
      <c r="L10" s="1365"/>
      <c r="M10" s="1365"/>
      <c r="N10" s="1377"/>
      <c r="O10" s="1377"/>
      <c r="P10" s="1365" t="s">
        <v>31</v>
      </c>
      <c r="Q10" s="1365"/>
      <c r="R10" s="1377"/>
      <c r="S10" s="1377"/>
      <c r="T10" s="1447" t="s">
        <v>238</v>
      </c>
      <c r="U10" s="1447"/>
      <c r="V10" s="1365" t="s">
        <v>33</v>
      </c>
      <c r="W10" s="1365"/>
      <c r="X10" s="1365"/>
      <c r="Y10" s="1365" t="s">
        <v>239</v>
      </c>
      <c r="Z10" s="1365"/>
      <c r="AA10" s="1365"/>
      <c r="AB10" s="1377"/>
      <c r="AC10" s="1377"/>
      <c r="AD10" s="1365" t="s">
        <v>31</v>
      </c>
      <c r="AE10" s="1365"/>
      <c r="AF10" s="1377"/>
      <c r="AG10" s="1377"/>
      <c r="AH10" s="1365" t="s">
        <v>32</v>
      </c>
      <c r="AI10" s="1509"/>
      <c r="AL10" s="32"/>
      <c r="AM10" s="32"/>
      <c r="AN10" s="104"/>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104"/>
      <c r="BT10" s="104"/>
      <c r="BU10" s="104"/>
      <c r="BV10" s="6"/>
      <c r="BW10" s="6"/>
      <c r="BX10" s="6"/>
      <c r="BY10" s="6"/>
    </row>
    <row r="11" spans="1:99" ht="19.5" customHeight="1" x14ac:dyDescent="0.2">
      <c r="A11" s="1364" t="s">
        <v>148</v>
      </c>
      <c r="B11" s="1365"/>
      <c r="C11" s="1365"/>
      <c r="D11" s="1365"/>
      <c r="E11" s="1365"/>
      <c r="F11" s="1365"/>
      <c r="G11" s="1365"/>
      <c r="H11" s="1365"/>
      <c r="I11" s="1366"/>
      <c r="J11" s="1430"/>
      <c r="K11" s="1430"/>
      <c r="L11" s="1430"/>
      <c r="M11" s="1430"/>
      <c r="N11" s="1430"/>
      <c r="O11" s="1430"/>
      <c r="P11" s="1430"/>
      <c r="Q11" s="1430"/>
      <c r="R11" s="1430"/>
      <c r="S11" s="1430"/>
      <c r="T11" s="1430"/>
      <c r="U11" s="1430"/>
      <c r="V11" s="1430"/>
      <c r="W11" s="1430"/>
      <c r="X11" s="1485" t="s">
        <v>150</v>
      </c>
      <c r="Y11" s="1485"/>
      <c r="Z11" s="1485"/>
      <c r="AA11" s="1485"/>
      <c r="AB11" s="1485"/>
      <c r="AC11" s="1485"/>
      <c r="AD11" s="1485"/>
      <c r="AE11" s="1485"/>
      <c r="AF11" s="1485"/>
      <c r="AG11" s="1485"/>
      <c r="AH11" s="1485"/>
      <c r="AI11" s="1486"/>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99" ht="54" customHeight="1" x14ac:dyDescent="0.2">
      <c r="A12" s="1487" t="s">
        <v>322</v>
      </c>
      <c r="B12" s="1365"/>
      <c r="C12" s="1365"/>
      <c r="D12" s="1365"/>
      <c r="E12" s="1365"/>
      <c r="F12" s="1365"/>
      <c r="G12" s="1365"/>
      <c r="H12" s="1365"/>
      <c r="I12" s="1366"/>
      <c r="J12" s="1395"/>
      <c r="K12" s="1396"/>
      <c r="L12" s="1396"/>
      <c r="M12" s="1396"/>
      <c r="N12" s="1396"/>
      <c r="O12" s="1396"/>
      <c r="P12" s="1396"/>
      <c r="Q12" s="1396"/>
      <c r="R12" s="1396"/>
      <c r="S12" s="1396"/>
      <c r="T12" s="1396"/>
      <c r="U12" s="1396"/>
      <c r="V12" s="1396"/>
      <c r="W12" s="1396"/>
      <c r="X12" s="1396"/>
      <c r="Y12" s="1396"/>
      <c r="Z12" s="1396"/>
      <c r="AA12" s="1396"/>
      <c r="AB12" s="1396"/>
      <c r="AC12" s="1396"/>
      <c r="AD12" s="1396"/>
      <c r="AE12" s="1396"/>
      <c r="AF12" s="1396"/>
      <c r="AG12" s="1396"/>
      <c r="AH12" s="1396"/>
      <c r="AI12" s="1397"/>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CC12" s="100"/>
    </row>
    <row r="13" spans="1:99" ht="41.25" customHeight="1" x14ac:dyDescent="0.2">
      <c r="A13" s="1364" t="s">
        <v>234</v>
      </c>
      <c r="B13" s="1365"/>
      <c r="C13" s="1365"/>
      <c r="D13" s="1365"/>
      <c r="E13" s="1365"/>
      <c r="F13" s="1365"/>
      <c r="G13" s="1365"/>
      <c r="H13" s="1365"/>
      <c r="I13" s="1366"/>
      <c r="J13" s="1395"/>
      <c r="K13" s="1396"/>
      <c r="L13" s="1396"/>
      <c r="M13" s="1396"/>
      <c r="N13" s="1396"/>
      <c r="O13" s="1396"/>
      <c r="P13" s="1396"/>
      <c r="Q13" s="1396"/>
      <c r="R13" s="1396"/>
      <c r="S13" s="1396"/>
      <c r="T13" s="1396"/>
      <c r="U13" s="1396"/>
      <c r="V13" s="1396"/>
      <c r="W13" s="1396"/>
      <c r="X13" s="1396"/>
      <c r="Y13" s="1396"/>
      <c r="Z13" s="1396"/>
      <c r="AA13" s="1396"/>
      <c r="AB13" s="1396"/>
      <c r="AC13" s="1396"/>
      <c r="AD13" s="1396"/>
      <c r="AE13" s="1396"/>
      <c r="AF13" s="1396"/>
      <c r="AG13" s="1396"/>
      <c r="AH13" s="1396"/>
      <c r="AI13" s="1397"/>
    </row>
    <row r="14" spans="1:99" ht="54" customHeight="1" x14ac:dyDescent="0.2">
      <c r="A14" s="1487" t="s">
        <v>235</v>
      </c>
      <c r="B14" s="1365"/>
      <c r="C14" s="1365"/>
      <c r="D14" s="1365"/>
      <c r="E14" s="1365"/>
      <c r="F14" s="1365"/>
      <c r="G14" s="1365"/>
      <c r="H14" s="1365"/>
      <c r="I14" s="1366"/>
      <c r="J14" s="1488"/>
      <c r="K14" s="1489"/>
      <c r="L14" s="1489"/>
      <c r="M14" s="1396"/>
      <c r="N14" s="1396"/>
      <c r="O14" s="1396"/>
      <c r="P14" s="1396"/>
      <c r="Q14" s="1396"/>
      <c r="R14" s="1396"/>
      <c r="S14" s="1396"/>
      <c r="T14" s="1396"/>
      <c r="U14" s="1396"/>
      <c r="V14" s="1396"/>
      <c r="W14" s="1396"/>
      <c r="X14" s="1396"/>
      <c r="Y14" s="1396"/>
      <c r="Z14" s="1396"/>
      <c r="AA14" s="1396"/>
      <c r="AB14" s="1396"/>
      <c r="AC14" s="1396"/>
      <c r="AD14" s="1396"/>
      <c r="AE14" s="1396"/>
      <c r="AF14" s="1396"/>
      <c r="AG14" s="1396"/>
      <c r="AH14" s="1396"/>
      <c r="AI14" s="1397"/>
    </row>
    <row r="15" spans="1:99" ht="19.5" customHeight="1" x14ac:dyDescent="0.2">
      <c r="A15" s="1492" t="s">
        <v>544</v>
      </c>
      <c r="B15" s="1380"/>
      <c r="C15" s="1380"/>
      <c r="D15" s="1380"/>
      <c r="E15" s="1380"/>
      <c r="F15" s="1380"/>
      <c r="G15" s="1380"/>
      <c r="H15" s="1380"/>
      <c r="I15" s="1380"/>
      <c r="J15" s="1501" t="s">
        <v>550</v>
      </c>
      <c r="K15" s="1502"/>
      <c r="L15" s="1503"/>
      <c r="M15" s="1500"/>
      <c r="N15" s="1500"/>
      <c r="O15" s="1500"/>
      <c r="P15" s="1500"/>
      <c r="Q15" s="1500"/>
      <c r="R15" s="1500"/>
      <c r="S15" s="1500"/>
      <c r="T15" s="1505" t="s">
        <v>154</v>
      </c>
      <c r="U15" s="1505"/>
      <c r="V15" s="1493"/>
      <c r="W15" s="1504" t="s">
        <v>551</v>
      </c>
      <c r="X15" s="1447"/>
      <c r="Y15" s="1448"/>
      <c r="Z15" s="1500"/>
      <c r="AA15" s="1500"/>
      <c r="AB15" s="1500"/>
      <c r="AC15" s="1500"/>
      <c r="AD15" s="1500"/>
      <c r="AE15" s="1500"/>
      <c r="AF15" s="1500"/>
      <c r="AG15" s="1493" t="s">
        <v>154</v>
      </c>
      <c r="AH15" s="1494"/>
      <c r="AI15" s="1495"/>
    </row>
    <row r="16" spans="1:99" ht="45" customHeight="1" x14ac:dyDescent="0.2">
      <c r="A16" s="1385"/>
      <c r="B16" s="1386"/>
      <c r="C16" s="1386"/>
      <c r="D16" s="1386"/>
      <c r="E16" s="1386"/>
      <c r="F16" s="1386"/>
      <c r="G16" s="1386"/>
      <c r="H16" s="1386"/>
      <c r="I16" s="1386"/>
      <c r="J16" s="1506" t="s">
        <v>549</v>
      </c>
      <c r="K16" s="1507"/>
      <c r="L16" s="1508"/>
      <c r="M16" s="1396"/>
      <c r="N16" s="1396"/>
      <c r="O16" s="1396"/>
      <c r="P16" s="1396"/>
      <c r="Q16" s="1396"/>
      <c r="R16" s="1396"/>
      <c r="S16" s="1396"/>
      <c r="T16" s="1396"/>
      <c r="U16" s="1396"/>
      <c r="V16" s="1396"/>
      <c r="W16" s="1396"/>
      <c r="X16" s="1396"/>
      <c r="Y16" s="1396"/>
      <c r="Z16" s="1396"/>
      <c r="AA16" s="1396"/>
      <c r="AB16" s="1396"/>
      <c r="AC16" s="1396"/>
      <c r="AD16" s="1396"/>
      <c r="AE16" s="1396"/>
      <c r="AF16" s="1396"/>
      <c r="AG16" s="1396"/>
      <c r="AH16" s="1396"/>
      <c r="AI16" s="1397"/>
    </row>
    <row r="17" spans="1:39" ht="19.5" customHeight="1" x14ac:dyDescent="0.2">
      <c r="A17" s="1417" t="s">
        <v>348</v>
      </c>
      <c r="B17" s="1418"/>
      <c r="C17" s="1418"/>
      <c r="D17" s="1418"/>
      <c r="E17" s="1418"/>
      <c r="F17" s="1418"/>
      <c r="G17" s="1418"/>
      <c r="H17" s="1418"/>
      <c r="I17" s="1418"/>
      <c r="J17" s="1496"/>
      <c r="K17" s="1496"/>
      <c r="L17" s="1496"/>
      <c r="M17" s="1418"/>
      <c r="N17" s="1418"/>
      <c r="O17" s="1418"/>
      <c r="P17" s="1418"/>
      <c r="Q17" s="1418"/>
      <c r="R17" s="1418"/>
      <c r="S17" s="1418"/>
      <c r="T17" s="1418"/>
      <c r="U17" s="1418"/>
      <c r="V17" s="1418"/>
      <c r="W17" s="1418"/>
      <c r="X17" s="1418"/>
      <c r="Y17" s="1418"/>
      <c r="Z17" s="1418"/>
      <c r="AA17" s="1418"/>
      <c r="AB17" s="1418"/>
      <c r="AC17" s="1419"/>
      <c r="AD17" s="1497" t="s">
        <v>160</v>
      </c>
      <c r="AE17" s="1498"/>
      <c r="AF17" s="1498"/>
      <c r="AG17" s="1498"/>
      <c r="AH17" s="1498"/>
      <c r="AI17" s="1499"/>
    </row>
    <row r="18" spans="1:39" ht="3.75" customHeight="1" x14ac:dyDescent="0.2">
      <c r="A18" s="1490"/>
      <c r="B18" s="1490"/>
      <c r="C18" s="1490"/>
      <c r="D18" s="1490"/>
      <c r="E18" s="1490"/>
      <c r="F18" s="1490"/>
      <c r="G18" s="1490"/>
      <c r="H18" s="1490"/>
      <c r="I18" s="1490"/>
      <c r="J18" s="1490"/>
      <c r="K18" s="1490"/>
      <c r="L18" s="1490"/>
      <c r="M18" s="1490"/>
      <c r="N18" s="1490"/>
      <c r="O18" s="1490"/>
      <c r="P18" s="1490"/>
      <c r="Q18" s="1490"/>
      <c r="R18" s="1490"/>
      <c r="S18" s="1490"/>
      <c r="T18" s="1490"/>
      <c r="U18" s="1490"/>
      <c r="V18" s="1490"/>
      <c r="W18" s="1490"/>
      <c r="X18" s="1490"/>
      <c r="Y18" s="1490"/>
      <c r="Z18" s="1490"/>
      <c r="AA18" s="1490"/>
      <c r="AB18" s="1490"/>
      <c r="AC18" s="1490"/>
      <c r="AD18" s="1491"/>
      <c r="AE18" s="1491"/>
      <c r="AF18" s="1491"/>
      <c r="AG18" s="1491"/>
      <c r="AH18" s="1491"/>
      <c r="AI18" s="1491"/>
      <c r="AJ18" s="62"/>
      <c r="AK18" s="62"/>
      <c r="AL18" s="62"/>
      <c r="AM18" s="62"/>
    </row>
    <row r="19" spans="1:39" ht="19.5" customHeight="1" x14ac:dyDescent="0.2">
      <c r="A19" s="1464" t="s">
        <v>163</v>
      </c>
      <c r="B19" s="1347"/>
      <c r="C19" s="1347"/>
      <c r="D19" s="1347"/>
      <c r="E19" s="1348"/>
      <c r="F19" s="1399" t="s">
        <v>321</v>
      </c>
      <c r="G19" s="1400"/>
      <c r="H19" s="1401"/>
      <c r="I19" s="1470"/>
      <c r="J19" s="1465" t="s">
        <v>233</v>
      </c>
      <c r="K19" s="1466"/>
      <c r="L19" s="1466"/>
      <c r="M19" s="1466"/>
      <c r="N19" s="1466"/>
      <c r="O19" s="1466"/>
      <c r="P19" s="1466"/>
      <c r="Q19" s="1466"/>
      <c r="R19" s="1466"/>
      <c r="S19" s="1466"/>
      <c r="T19" s="1467"/>
      <c r="U19" s="1468"/>
      <c r="V19" s="1468"/>
      <c r="W19" s="1468"/>
      <c r="X19" s="1468"/>
      <c r="Y19" s="1468"/>
      <c r="Z19" s="1468"/>
      <c r="AA19" s="1468"/>
      <c r="AB19" s="1468"/>
      <c r="AC19" s="1468"/>
      <c r="AD19" s="1468"/>
      <c r="AE19" s="1468"/>
      <c r="AF19" s="1468"/>
      <c r="AG19" s="1468"/>
      <c r="AH19" s="1468"/>
      <c r="AI19" s="1469"/>
    </row>
    <row r="20" spans="1:39" ht="19.5" customHeight="1" x14ac:dyDescent="0.2">
      <c r="A20" s="1456" t="s">
        <v>231</v>
      </c>
      <c r="B20" s="1389"/>
      <c r="C20" s="1389"/>
      <c r="D20" s="1389"/>
      <c r="E20" s="1389"/>
      <c r="F20" s="1389"/>
      <c r="G20" s="1389"/>
      <c r="H20" s="1389"/>
      <c r="I20" s="1390"/>
      <c r="J20" s="1457"/>
      <c r="K20" s="1458"/>
      <c r="L20" s="1458"/>
      <c r="M20" s="1458"/>
      <c r="N20" s="1458"/>
      <c r="O20" s="1458"/>
      <c r="P20" s="1458"/>
      <c r="Q20" s="1458"/>
      <c r="R20" s="1458"/>
      <c r="S20" s="1458"/>
      <c r="T20" s="1459" t="s">
        <v>363</v>
      </c>
      <c r="U20" s="1460"/>
      <c r="V20" s="1460"/>
      <c r="W20" s="1460"/>
      <c r="X20" s="1460"/>
      <c r="Y20" s="1460"/>
      <c r="Z20" s="1460"/>
      <c r="AA20" s="1461"/>
      <c r="AB20" s="1462"/>
      <c r="AC20" s="1462"/>
      <c r="AD20" s="1462"/>
      <c r="AE20" s="1462"/>
      <c r="AF20" s="1462"/>
      <c r="AG20" s="1462"/>
      <c r="AH20" s="1462"/>
      <c r="AI20" s="1463"/>
    </row>
    <row r="21" spans="1:39" ht="19.5" customHeight="1" x14ac:dyDescent="0.2">
      <c r="A21" s="1456" t="s">
        <v>230</v>
      </c>
      <c r="B21" s="1389"/>
      <c r="C21" s="1389"/>
      <c r="D21" s="1389"/>
      <c r="E21" s="1389"/>
      <c r="F21" s="1389"/>
      <c r="G21" s="1389"/>
      <c r="H21" s="1389"/>
      <c r="I21" s="1390"/>
      <c r="J21" s="1471"/>
      <c r="K21" s="1472"/>
      <c r="L21" s="1472"/>
      <c r="M21" s="1472"/>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3"/>
    </row>
    <row r="22" spans="1:39" ht="19.5" customHeight="1" x14ac:dyDescent="0.2">
      <c r="A22" s="1364" t="s">
        <v>27</v>
      </c>
      <c r="B22" s="1365"/>
      <c r="C22" s="1365"/>
      <c r="D22" s="1365"/>
      <c r="E22" s="1365"/>
      <c r="F22" s="1365"/>
      <c r="G22" s="1365"/>
      <c r="H22" s="1365"/>
      <c r="I22" s="1366"/>
      <c r="J22" s="1474"/>
      <c r="K22" s="1475"/>
      <c r="L22" s="1475"/>
      <c r="M22" s="1475"/>
      <c r="N22" s="1475"/>
      <c r="O22" s="1475"/>
      <c r="P22" s="1475"/>
      <c r="Q22" s="1475"/>
      <c r="R22" s="1475"/>
      <c r="S22" s="1475"/>
      <c r="T22" s="1476" t="s">
        <v>232</v>
      </c>
      <c r="U22" s="1477"/>
      <c r="V22" s="1477"/>
      <c r="W22" s="1477"/>
      <c r="X22" s="1477"/>
      <c r="Y22" s="1477"/>
      <c r="Z22" s="1477"/>
      <c r="AA22" s="1478"/>
      <c r="AB22" s="1377"/>
      <c r="AC22" s="1377"/>
      <c r="AD22" s="1377"/>
      <c r="AE22" s="1377"/>
      <c r="AF22" s="1377"/>
      <c r="AG22" s="1377"/>
      <c r="AH22" s="1377"/>
      <c r="AI22" s="1378"/>
    </row>
    <row r="23" spans="1:39" ht="54" customHeight="1" x14ac:dyDescent="0.2">
      <c r="A23" s="1479" t="s">
        <v>202</v>
      </c>
      <c r="B23" s="1480"/>
      <c r="C23" s="1480"/>
      <c r="D23" s="1480"/>
      <c r="E23" s="1480"/>
      <c r="F23" s="1480"/>
      <c r="G23" s="1480"/>
      <c r="H23" s="1480"/>
      <c r="I23" s="1481"/>
      <c r="J23" s="1482"/>
      <c r="K23" s="1483"/>
      <c r="L23" s="1483"/>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4"/>
    </row>
    <row r="24" spans="1:39" ht="19.5" customHeight="1" x14ac:dyDescent="0.2">
      <c r="A24" s="1364" t="s">
        <v>30</v>
      </c>
      <c r="B24" s="1365"/>
      <c r="C24" s="1365"/>
      <c r="D24" s="1365"/>
      <c r="E24" s="1365"/>
      <c r="F24" s="1365"/>
      <c r="G24" s="1365"/>
      <c r="H24" s="1365"/>
      <c r="I24" s="1366"/>
      <c r="J24" s="1398" t="s">
        <v>237</v>
      </c>
      <c r="K24" s="1365"/>
      <c r="L24" s="1365"/>
      <c r="M24" s="1365"/>
      <c r="N24" s="1377"/>
      <c r="O24" s="1377"/>
      <c r="P24" s="1365" t="s">
        <v>31</v>
      </c>
      <c r="Q24" s="1365"/>
      <c r="R24" s="1377"/>
      <c r="S24" s="1377"/>
      <c r="T24" s="1447" t="s">
        <v>238</v>
      </c>
      <c r="U24" s="1447"/>
      <c r="V24" s="1365" t="s">
        <v>33</v>
      </c>
      <c r="W24" s="1365"/>
      <c r="X24" s="1365"/>
      <c r="Y24" s="1365" t="s">
        <v>239</v>
      </c>
      <c r="Z24" s="1365"/>
      <c r="AA24" s="1365"/>
      <c r="AB24" s="1377"/>
      <c r="AC24" s="1377"/>
      <c r="AD24" s="1365" t="s">
        <v>31</v>
      </c>
      <c r="AE24" s="1365"/>
      <c r="AF24" s="1377"/>
      <c r="AG24" s="1377"/>
      <c r="AH24" s="1365" t="s">
        <v>32</v>
      </c>
      <c r="AI24" s="1509"/>
    </row>
    <row r="25" spans="1:39" ht="19.5" customHeight="1" x14ac:dyDescent="0.2">
      <c r="A25" s="1364" t="s">
        <v>148</v>
      </c>
      <c r="B25" s="1365"/>
      <c r="C25" s="1365"/>
      <c r="D25" s="1365"/>
      <c r="E25" s="1365"/>
      <c r="F25" s="1365"/>
      <c r="G25" s="1365"/>
      <c r="H25" s="1365"/>
      <c r="I25" s="1366"/>
      <c r="J25" s="1430"/>
      <c r="K25" s="1430"/>
      <c r="L25" s="1430"/>
      <c r="M25" s="1430"/>
      <c r="N25" s="1430"/>
      <c r="O25" s="1430"/>
      <c r="P25" s="1430"/>
      <c r="Q25" s="1430"/>
      <c r="R25" s="1430"/>
      <c r="S25" s="1430"/>
      <c r="T25" s="1430"/>
      <c r="U25" s="1430"/>
      <c r="V25" s="1430"/>
      <c r="W25" s="1430"/>
      <c r="X25" s="1485" t="s">
        <v>150</v>
      </c>
      <c r="Y25" s="1485"/>
      <c r="Z25" s="1485"/>
      <c r="AA25" s="1485"/>
      <c r="AB25" s="1485"/>
      <c r="AC25" s="1485"/>
      <c r="AD25" s="1485"/>
      <c r="AE25" s="1485"/>
      <c r="AF25" s="1485"/>
      <c r="AG25" s="1485"/>
      <c r="AH25" s="1485"/>
      <c r="AI25" s="1486"/>
    </row>
    <row r="26" spans="1:39" ht="54" customHeight="1" x14ac:dyDescent="0.2">
      <c r="A26" s="1487" t="s">
        <v>322</v>
      </c>
      <c r="B26" s="1365"/>
      <c r="C26" s="1365"/>
      <c r="D26" s="1365"/>
      <c r="E26" s="1365"/>
      <c r="F26" s="1365"/>
      <c r="G26" s="1365"/>
      <c r="H26" s="1365"/>
      <c r="I26" s="1366"/>
      <c r="J26" s="1395"/>
      <c r="K26" s="1396"/>
      <c r="L26" s="1396"/>
      <c r="M26" s="1396"/>
      <c r="N26" s="1396"/>
      <c r="O26" s="1396"/>
      <c r="P26" s="1396"/>
      <c r="Q26" s="1396"/>
      <c r="R26" s="1396"/>
      <c r="S26" s="1396"/>
      <c r="T26" s="1396"/>
      <c r="U26" s="1396"/>
      <c r="V26" s="1396"/>
      <c r="W26" s="1396"/>
      <c r="X26" s="1396"/>
      <c r="Y26" s="1396"/>
      <c r="Z26" s="1396"/>
      <c r="AA26" s="1396"/>
      <c r="AB26" s="1396"/>
      <c r="AC26" s="1396"/>
      <c r="AD26" s="1396"/>
      <c r="AE26" s="1396"/>
      <c r="AF26" s="1396"/>
      <c r="AG26" s="1396"/>
      <c r="AH26" s="1396"/>
      <c r="AI26" s="1397"/>
    </row>
    <row r="27" spans="1:39" ht="41.25" customHeight="1" x14ac:dyDescent="0.2">
      <c r="A27" s="1364" t="s">
        <v>234</v>
      </c>
      <c r="B27" s="1365"/>
      <c r="C27" s="1365"/>
      <c r="D27" s="1365"/>
      <c r="E27" s="1365"/>
      <c r="F27" s="1365"/>
      <c r="G27" s="1365"/>
      <c r="H27" s="1365"/>
      <c r="I27" s="1366"/>
      <c r="J27" s="1395"/>
      <c r="K27" s="1396"/>
      <c r="L27" s="1396"/>
      <c r="M27" s="1396"/>
      <c r="N27" s="1396"/>
      <c r="O27" s="1396"/>
      <c r="P27" s="1396"/>
      <c r="Q27" s="1396"/>
      <c r="R27" s="1396"/>
      <c r="S27" s="1396"/>
      <c r="T27" s="1396"/>
      <c r="U27" s="1396"/>
      <c r="V27" s="1396"/>
      <c r="W27" s="1396"/>
      <c r="X27" s="1396"/>
      <c r="Y27" s="1396"/>
      <c r="Z27" s="1396"/>
      <c r="AA27" s="1396"/>
      <c r="AB27" s="1396"/>
      <c r="AC27" s="1396"/>
      <c r="AD27" s="1396"/>
      <c r="AE27" s="1396"/>
      <c r="AF27" s="1396"/>
      <c r="AG27" s="1396"/>
      <c r="AH27" s="1396"/>
      <c r="AI27" s="1397"/>
    </row>
    <row r="28" spans="1:39" ht="45" customHeight="1" x14ac:dyDescent="0.2">
      <c r="A28" s="1487" t="s">
        <v>235</v>
      </c>
      <c r="B28" s="1365"/>
      <c r="C28" s="1365"/>
      <c r="D28" s="1365"/>
      <c r="E28" s="1365"/>
      <c r="F28" s="1365"/>
      <c r="G28" s="1365"/>
      <c r="H28" s="1365"/>
      <c r="I28" s="1366"/>
      <c r="J28" s="1488"/>
      <c r="K28" s="1489"/>
      <c r="L28" s="1489"/>
      <c r="M28" s="1396"/>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7"/>
    </row>
    <row r="29" spans="1:39" ht="19.5" customHeight="1" x14ac:dyDescent="0.2">
      <c r="A29" s="1492" t="s">
        <v>544</v>
      </c>
      <c r="B29" s="1380"/>
      <c r="C29" s="1380"/>
      <c r="D29" s="1380"/>
      <c r="E29" s="1380"/>
      <c r="F29" s="1380"/>
      <c r="G29" s="1380"/>
      <c r="H29" s="1380"/>
      <c r="I29" s="1380"/>
      <c r="J29" s="1501" t="s">
        <v>550</v>
      </c>
      <c r="K29" s="1502"/>
      <c r="L29" s="1503"/>
      <c r="M29" s="1500"/>
      <c r="N29" s="1500"/>
      <c r="O29" s="1500"/>
      <c r="P29" s="1500"/>
      <c r="Q29" s="1500"/>
      <c r="R29" s="1500"/>
      <c r="S29" s="1500"/>
      <c r="T29" s="1505" t="s">
        <v>154</v>
      </c>
      <c r="U29" s="1505"/>
      <c r="V29" s="1493"/>
      <c r="W29" s="1504" t="s">
        <v>551</v>
      </c>
      <c r="X29" s="1447"/>
      <c r="Y29" s="1448"/>
      <c r="Z29" s="1500"/>
      <c r="AA29" s="1500"/>
      <c r="AB29" s="1500"/>
      <c r="AC29" s="1500"/>
      <c r="AD29" s="1500"/>
      <c r="AE29" s="1500"/>
      <c r="AF29" s="1500"/>
      <c r="AG29" s="1493" t="s">
        <v>154</v>
      </c>
      <c r="AH29" s="1494"/>
      <c r="AI29" s="1495"/>
    </row>
    <row r="30" spans="1:39" ht="45" customHeight="1" x14ac:dyDescent="0.2">
      <c r="A30" s="1385"/>
      <c r="B30" s="1386"/>
      <c r="C30" s="1386"/>
      <c r="D30" s="1386"/>
      <c r="E30" s="1386"/>
      <c r="F30" s="1386"/>
      <c r="G30" s="1386"/>
      <c r="H30" s="1386"/>
      <c r="I30" s="1386"/>
      <c r="J30" s="1506" t="s">
        <v>549</v>
      </c>
      <c r="K30" s="1507"/>
      <c r="L30" s="1508"/>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7"/>
    </row>
    <row r="31" spans="1:39" ht="19.5" customHeight="1" x14ac:dyDescent="0.2">
      <c r="A31" s="1417" t="s">
        <v>348</v>
      </c>
      <c r="B31" s="1418"/>
      <c r="C31" s="1418"/>
      <c r="D31" s="1418"/>
      <c r="E31" s="1418"/>
      <c r="F31" s="1418"/>
      <c r="G31" s="1418"/>
      <c r="H31" s="1418"/>
      <c r="I31" s="1418"/>
      <c r="J31" s="1496"/>
      <c r="K31" s="1496"/>
      <c r="L31" s="1496"/>
      <c r="M31" s="1418"/>
      <c r="N31" s="1418"/>
      <c r="O31" s="1418"/>
      <c r="P31" s="1418"/>
      <c r="Q31" s="1418"/>
      <c r="R31" s="1418"/>
      <c r="S31" s="1418"/>
      <c r="T31" s="1418"/>
      <c r="U31" s="1418"/>
      <c r="V31" s="1418"/>
      <c r="W31" s="1418"/>
      <c r="X31" s="1418"/>
      <c r="Y31" s="1418"/>
      <c r="Z31" s="1418"/>
      <c r="AA31" s="1418"/>
      <c r="AB31" s="1418"/>
      <c r="AC31" s="1419"/>
      <c r="AD31" s="1497" t="s">
        <v>160</v>
      </c>
      <c r="AE31" s="1498"/>
      <c r="AF31" s="1498"/>
      <c r="AG31" s="1498"/>
      <c r="AH31" s="1498"/>
      <c r="AI31" s="1499"/>
    </row>
    <row r="34" spans="2:2" ht="15" customHeight="1" x14ac:dyDescent="0.2">
      <c r="B34" s="2"/>
    </row>
  </sheetData>
  <sheetProtection sheet="1" formatCells="0" formatRows="0" insertRows="0" deleteRows="0" selectLockedCells="1"/>
  <mergeCells count="100">
    <mergeCell ref="M16:AI16"/>
    <mergeCell ref="J10:M10"/>
    <mergeCell ref="N10:O10"/>
    <mergeCell ref="V10:X10"/>
    <mergeCell ref="AH10:AI10"/>
    <mergeCell ref="P10:Q10"/>
    <mergeCell ref="R10:S10"/>
    <mergeCell ref="T10:U10"/>
    <mergeCell ref="A31:AC31"/>
    <mergeCell ref="AD31:AI31"/>
    <mergeCell ref="A29:I30"/>
    <mergeCell ref="J30:L30"/>
    <mergeCell ref="M30:AI30"/>
    <mergeCell ref="J29:L29"/>
    <mergeCell ref="M29:S29"/>
    <mergeCell ref="T29:V29"/>
    <mergeCell ref="W29:Y29"/>
    <mergeCell ref="Z29:AF29"/>
    <mergeCell ref="AG29:AI29"/>
    <mergeCell ref="A26:I26"/>
    <mergeCell ref="J26:AI26"/>
    <mergeCell ref="A27:I27"/>
    <mergeCell ref="J27:AI27"/>
    <mergeCell ref="A28:I28"/>
    <mergeCell ref="J28:AI28"/>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2:I22"/>
    <mergeCell ref="A23:I23"/>
    <mergeCell ref="J23:AI23"/>
    <mergeCell ref="J22:S22"/>
    <mergeCell ref="T22:AA22"/>
    <mergeCell ref="AB22:AI22"/>
    <mergeCell ref="A21:I21"/>
    <mergeCell ref="J21:AI21"/>
    <mergeCell ref="J20:S20"/>
    <mergeCell ref="T20:AA20"/>
    <mergeCell ref="AB20:AI20"/>
    <mergeCell ref="A19:E19"/>
    <mergeCell ref="J19:S19"/>
    <mergeCell ref="T19:AI19"/>
    <mergeCell ref="A20:I20"/>
    <mergeCell ref="F19:G19"/>
    <mergeCell ref="H19:I19"/>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1:I11"/>
    <mergeCell ref="J11:W11"/>
    <mergeCell ref="X11:AI11"/>
    <mergeCell ref="A12:I12"/>
    <mergeCell ref="J12:AI12"/>
    <mergeCell ref="A9:I9"/>
    <mergeCell ref="J9:AI9"/>
    <mergeCell ref="A10:I10"/>
    <mergeCell ref="AB10:AC10"/>
    <mergeCell ref="AD10:AE10"/>
    <mergeCell ref="AF10:AG10"/>
    <mergeCell ref="Y10:AA10"/>
    <mergeCell ref="A7:I7"/>
    <mergeCell ref="J7:AI7"/>
    <mergeCell ref="A8:I8"/>
    <mergeCell ref="J8:S8"/>
    <mergeCell ref="T8:AA8"/>
    <mergeCell ref="AB8:AI8"/>
    <mergeCell ref="A6:I6"/>
    <mergeCell ref="J6:S6"/>
    <mergeCell ref="T6:AA6"/>
    <mergeCell ref="AB6:AI6"/>
    <mergeCell ref="A5:E5"/>
    <mergeCell ref="J5:S5"/>
    <mergeCell ref="T5:AI5"/>
    <mergeCell ref="F5:G5"/>
    <mergeCell ref="H5:I5"/>
  </mergeCells>
  <phoneticPr fontId="1"/>
  <conditionalFormatting sqref="AD17:AI17">
    <cfRule type="containsText" dxfId="121" priority="2" operator="containsText" text="選択してください">
      <formula>NOT(ISERROR(SEARCH("選択してください",AD17)))</formula>
    </cfRule>
  </conditionalFormatting>
  <conditionalFormatting sqref="AD31:AI31">
    <cfRule type="containsText" dxfId="120" priority="1" operator="containsText" text="選択してください">
      <formula>NOT(ISERROR(SEARCH("選択してください",AD31)))</formula>
    </cfRule>
  </conditionalFormatting>
  <dataValidations xWindow="443" yWindow="721" count="20">
    <dataValidation imeMode="halfAlpha" allowBlank="1" showInputMessage="1" showErrorMessage="1" sqref="AB6 AB20"/>
    <dataValidation allowBlank="1" showErrorMessage="1" prompt="_x000a_" sqref="AG15:AI15 J15:J16 AG29:AI29 J29:J30"/>
    <dataValidation allowBlank="1" showErrorMessage="1" sqref="J12:AI12 J26:AI26"/>
    <dataValidation allowBlank="1" showErrorMessage="1" sqref="J13:AI13 J27:AI27"/>
    <dataValidation allowBlank="1" showInputMessage="1" showErrorMessage="1" prompt="選定に至った委託先や専門家の特長と理由を具体的に入力してください。" sqref="J28:AI28"/>
    <dataValidation type="list" allowBlank="1" showErrorMessage="1" prompt="_x000a_" sqref="AD17:AI17 AD31:AI31">
      <formula1>"選択してください,関連あり,関連なし"</formula1>
    </dataValidation>
    <dataValidation type="custom" imeMode="disabled" allowBlank="1" showInputMessage="1" showErrorMessage="1" sqref="M15:S15 Z15:AF15 M29:S29 Z29:AF29">
      <formula1>LENB(M15)=LEN(M15)</formula1>
    </dataValidation>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AF24:AG24"/>
    <dataValidation allowBlank="1" showInputMessage="1" showErrorMessage="1" prompt="やむを得ず２社提出できない場合は、その理由を入力してください。_x000a_（ただし、「過去に取引実績があるから」等は不可）_x000a_" sqref="M16:AI16"/>
    <dataValidation type="custom" imeMode="halfAlpha" allowBlank="1" showInputMessage="1" showErrorMessage="1" prompt="「(3)委託費」の「助成事業に要する経費（税込）」の金額を入力してください。" sqref="J25:W25">
      <formula1>LENB(J25)=LEN(J25)</formula1>
    </dataValidation>
    <dataValidation allowBlank="1" showInputMessage="1" showErrorMessage="1" prompt="前ページの「(3)委託費」の「経費番号」（委-1、委-2）を記入してください。" sqref="F5 F19"/>
    <dataValidation type="custom" imeMode="halfAlpha" allowBlank="1" showInputMessage="1" showErrorMessage="1" prompt="「(3)委託費」の「助成事業に要する経費（税込）」の金額を入力してください。" sqref="J11:W11">
      <formula1>LENB(J11)=LEN(J11)</formula1>
    </dataValidation>
    <dataValidation allowBlank="1" showInputMessage="1" showErrorMessage="1" prompt="選定に至った委託先や専門家の特長と理由を具体的に入力してください。" sqref="J14:AI14"/>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R24:S24"/>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R10:S10 AB10:AC10 N24:O24"/>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N10:O10"/>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AF10:AG10"/>
    <dataValidation imeMode="disabled" allowBlank="1" showInputMessage="1" showErrorMessage="1" promptTitle="契約開始日は、事業実施期間のR7.11.1以降としてください。" prompt="本助成事業の開発・改良フェーズの事業実施期間内（R7.11.1から完了予定日まで）に契約（発注・発注請）、取得、実施、支払いを行った分が助成対象となります。" sqref="AB24:AC24"/>
    <dataValidation allowBlank="1" showInputMessage="1" showErrorMessage="1" prompt="やむを得ず２社提出できない場合は、その理由を入力してください。_x000a_（ただし、「過去に取引実績があるから」等は不可）_x000a_" sqref="M30:AI30"/>
    <dataValidation allowBlank="1" showInputMessage="1" showErrorMessage="1" prompt="前シートの「(3)委託費」の「経費番号」（委-1、委-2等）を入力してください。" sqref="H19:I19 H5:I5"/>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pageSetUpPr fitToPage="1"/>
  </sheetPr>
  <dimension ref="A1:S15"/>
  <sheetViews>
    <sheetView showGridLines="0" view="pageBreakPreview" zoomScale="95" zoomScaleNormal="100" zoomScaleSheetLayoutView="95" workbookViewId="0">
      <selection activeCell="B5" sqref="B5"/>
    </sheetView>
  </sheetViews>
  <sheetFormatPr defaultColWidth="2.08984375" defaultRowHeight="13" x14ac:dyDescent="0.2"/>
  <cols>
    <col min="1" max="1" width="6.90625" style="4" customWidth="1"/>
    <col min="2" max="2" width="15" style="4" customWidth="1"/>
    <col min="3" max="4" width="13.7265625" style="4" customWidth="1"/>
    <col min="5" max="5" width="16" style="4" customWidth="1"/>
    <col min="6" max="6" width="8.6328125" style="4" customWidth="1"/>
    <col min="7" max="8" width="11.453125" style="4" customWidth="1"/>
    <col min="9" max="9" width="2.08984375" style="53" customWidth="1"/>
    <col min="10" max="188" width="2.08984375" style="4" customWidth="1"/>
    <col min="189" max="16384" width="2.08984375" style="4"/>
  </cols>
  <sheetData>
    <row r="1" spans="1:19" s="78" customFormat="1" ht="15" customHeight="1" x14ac:dyDescent="0.2">
      <c r="A1" s="73"/>
      <c r="B1" s="76"/>
      <c r="C1" s="76"/>
      <c r="D1" s="76"/>
      <c r="E1" s="76"/>
      <c r="F1" s="76"/>
      <c r="G1" s="76"/>
      <c r="H1" s="19" t="s">
        <v>441</v>
      </c>
      <c r="I1" s="91"/>
      <c r="J1" s="92"/>
    </row>
    <row r="2" spans="1:19" ht="15" customHeight="1" x14ac:dyDescent="0.2">
      <c r="A2" s="14" t="s">
        <v>477</v>
      </c>
      <c r="B2" s="29"/>
      <c r="C2" s="29"/>
      <c r="D2" s="29"/>
      <c r="E2" s="29"/>
      <c r="F2" s="29"/>
      <c r="G2" s="29"/>
      <c r="H2" s="29"/>
    </row>
    <row r="3" spans="1:19" ht="15" customHeight="1" x14ac:dyDescent="0.2">
      <c r="A3" s="16" t="s">
        <v>222</v>
      </c>
      <c r="B3" s="16"/>
      <c r="C3" s="17"/>
      <c r="D3" s="17"/>
      <c r="E3" s="17"/>
      <c r="F3" s="10"/>
      <c r="G3" s="16"/>
      <c r="H3" s="10" t="s">
        <v>18</v>
      </c>
    </row>
    <row r="4" spans="1:19" ht="44.25" customHeight="1" x14ac:dyDescent="0.2">
      <c r="A4" s="36" t="s">
        <v>161</v>
      </c>
      <c r="B4" s="117" t="s">
        <v>208</v>
      </c>
      <c r="C4" s="117" t="s">
        <v>52</v>
      </c>
      <c r="D4" s="117" t="s">
        <v>40</v>
      </c>
      <c r="E4" s="117" t="s">
        <v>209</v>
      </c>
      <c r="F4" s="44" t="s">
        <v>210</v>
      </c>
      <c r="G4" s="89" t="s">
        <v>216</v>
      </c>
      <c r="H4" s="101" t="s">
        <v>22</v>
      </c>
      <c r="I4" s="59" t="s">
        <v>43</v>
      </c>
      <c r="J4" s="1"/>
      <c r="K4" s="1"/>
      <c r="L4" s="1"/>
      <c r="M4" s="1"/>
      <c r="N4" s="1"/>
      <c r="O4" s="1"/>
      <c r="P4" s="1"/>
      <c r="Q4" s="1"/>
      <c r="R4" s="1"/>
      <c r="S4" s="1"/>
    </row>
    <row r="5" spans="1:19" ht="41.25" customHeight="1" x14ac:dyDescent="0.2">
      <c r="A5" s="372">
        <f t="shared" ref="A5:A14" si="0">ROW()-4</f>
        <v>1</v>
      </c>
      <c r="B5" s="50"/>
      <c r="C5" s="60"/>
      <c r="D5" s="60"/>
      <c r="E5" s="50"/>
      <c r="F5" s="124"/>
      <c r="G5" s="365">
        <f>産業財産権・出願導入費[[#This Row],[単価
（税抜）]]</f>
        <v>0</v>
      </c>
      <c r="H5" s="371">
        <f>ROUNDDOWN(産業財産権・出願導入費[[#This Row],[助成対象経費
（税抜）]]*1.1,0)</f>
        <v>0</v>
      </c>
      <c r="I5"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6" spans="1:19" ht="41.25" customHeight="1" x14ac:dyDescent="0.2">
      <c r="A6" s="372">
        <f t="shared" si="0"/>
        <v>2</v>
      </c>
      <c r="B6" s="50"/>
      <c r="C6" s="60"/>
      <c r="D6" s="60"/>
      <c r="E6" s="50"/>
      <c r="F6" s="124"/>
      <c r="G6" s="365">
        <f>産業財産権・出願導入費[[#This Row],[単価
（税抜）]]</f>
        <v>0</v>
      </c>
      <c r="H6" s="371">
        <f>ROUNDDOWN(産業財産権・出願導入費[[#This Row],[助成対象経費
（税抜）]]*1.1,0)</f>
        <v>0</v>
      </c>
      <c r="I6"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c r="J6" s="94"/>
    </row>
    <row r="7" spans="1:19" ht="41.25" customHeight="1" x14ac:dyDescent="0.2">
      <c r="A7" s="372">
        <f t="shared" si="0"/>
        <v>3</v>
      </c>
      <c r="B7" s="50"/>
      <c r="C7" s="60"/>
      <c r="D7" s="60"/>
      <c r="E7" s="50"/>
      <c r="F7" s="124"/>
      <c r="G7" s="365">
        <f>産業財産権・出願導入費[[#This Row],[単価
（税抜）]]</f>
        <v>0</v>
      </c>
      <c r="H7" s="371">
        <f>ROUNDDOWN(産業財産権・出願導入費[[#This Row],[助成対象経費
（税抜）]]*1.1,0)</f>
        <v>0</v>
      </c>
      <c r="I7"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8" spans="1:19" ht="41.25" customHeight="1" x14ac:dyDescent="0.2">
      <c r="A8" s="372">
        <f t="shared" si="0"/>
        <v>4</v>
      </c>
      <c r="B8" s="50"/>
      <c r="C8" s="60"/>
      <c r="D8" s="60"/>
      <c r="E8" s="50"/>
      <c r="F8" s="124"/>
      <c r="G8" s="365">
        <f>産業財産権・出願導入費[[#This Row],[単価
（税抜）]]</f>
        <v>0</v>
      </c>
      <c r="H8" s="371">
        <f>ROUNDDOWN(産業財産権・出願導入費[[#This Row],[助成対象経費
（税抜）]]*1.1,0)</f>
        <v>0</v>
      </c>
      <c r="I8"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9" spans="1:19" ht="41.25" customHeight="1" x14ac:dyDescent="0.2">
      <c r="A9" s="372">
        <f t="shared" si="0"/>
        <v>5</v>
      </c>
      <c r="B9" s="50"/>
      <c r="C9" s="60"/>
      <c r="D9" s="60"/>
      <c r="E9" s="50"/>
      <c r="F9" s="124"/>
      <c r="G9" s="365">
        <f>産業財産権・出願導入費[[#This Row],[単価
（税抜）]]</f>
        <v>0</v>
      </c>
      <c r="H9" s="371">
        <f>ROUNDDOWN(産業財産権・出願導入費[[#This Row],[助成対象経費
（税抜）]]*1.1,0)</f>
        <v>0</v>
      </c>
      <c r="I9"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0" spans="1:19" ht="41.25" customHeight="1" x14ac:dyDescent="0.2">
      <c r="A10" s="372">
        <f t="shared" si="0"/>
        <v>6</v>
      </c>
      <c r="B10" s="125"/>
      <c r="C10" s="126"/>
      <c r="D10" s="60"/>
      <c r="E10" s="50"/>
      <c r="F10" s="124"/>
      <c r="G10" s="365">
        <f>産業財産権・出願導入費[[#This Row],[単価
（税抜）]]</f>
        <v>0</v>
      </c>
      <c r="H10" s="371">
        <f>ROUNDDOWN(産業財産権・出願導入費[[#This Row],[助成対象経費
（税抜）]]*1.1,0)</f>
        <v>0</v>
      </c>
      <c r="I10"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1" spans="1:19" ht="41.25" customHeight="1" x14ac:dyDescent="0.2">
      <c r="A11" s="372">
        <f t="shared" si="0"/>
        <v>7</v>
      </c>
      <c r="B11" s="125"/>
      <c r="C11" s="126"/>
      <c r="D11" s="60"/>
      <c r="E11" s="50"/>
      <c r="F11" s="124"/>
      <c r="G11" s="365">
        <f>産業財産権・出願導入費[[#This Row],[単価
（税抜）]]</f>
        <v>0</v>
      </c>
      <c r="H11" s="371">
        <f>ROUNDDOWN(産業財産権・出願導入費[[#This Row],[助成対象経費
（税抜）]]*1.1,0)</f>
        <v>0</v>
      </c>
      <c r="I11"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2" spans="1:19" ht="41.25" customHeight="1" x14ac:dyDescent="0.2">
      <c r="A12" s="372">
        <f t="shared" si="0"/>
        <v>8</v>
      </c>
      <c r="B12" s="125"/>
      <c r="C12" s="126"/>
      <c r="D12" s="60"/>
      <c r="E12" s="50"/>
      <c r="F12" s="124"/>
      <c r="G12" s="365">
        <f>産業財産権・出願導入費[[#This Row],[単価
（税抜）]]</f>
        <v>0</v>
      </c>
      <c r="H12" s="371">
        <f>ROUNDDOWN(産業財産権・出願導入費[[#This Row],[助成対象経費
（税抜）]]*1.1,0)</f>
        <v>0</v>
      </c>
      <c r="I12"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3" spans="1:19" ht="41.25" customHeight="1" x14ac:dyDescent="0.2">
      <c r="A13" s="372">
        <f t="shared" si="0"/>
        <v>9</v>
      </c>
      <c r="B13" s="125"/>
      <c r="C13" s="126"/>
      <c r="D13" s="60"/>
      <c r="E13" s="50"/>
      <c r="F13" s="124"/>
      <c r="G13" s="365">
        <f>産業財産権・出願導入費[[#This Row],[単価
（税抜）]]</f>
        <v>0</v>
      </c>
      <c r="H13" s="371">
        <f>ROUNDDOWN(産業財産権・出願導入費[[#This Row],[助成対象経費
（税抜）]]*1.1,0)</f>
        <v>0</v>
      </c>
      <c r="I13"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4" spans="1:19" ht="41.25" customHeight="1" x14ac:dyDescent="0.2">
      <c r="A14" s="372">
        <f t="shared" si="0"/>
        <v>10</v>
      </c>
      <c r="B14" s="51"/>
      <c r="C14" s="127"/>
      <c r="D14" s="128"/>
      <c r="E14" s="50"/>
      <c r="F14" s="124"/>
      <c r="G14" s="365">
        <f>産業財産権・出願導入費[[#This Row],[単価
（税抜）]]</f>
        <v>0</v>
      </c>
      <c r="H14" s="371">
        <f>ROUNDDOWN(産業財産権・出願導入費[[#This Row],[助成対象経費
（税抜）]]*1.1,0)</f>
        <v>0</v>
      </c>
      <c r="I14" s="369"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5" spans="1:19" ht="30" customHeight="1" x14ac:dyDescent="0.2">
      <c r="A15" s="119"/>
      <c r="B15" s="129"/>
      <c r="C15" s="129"/>
      <c r="D15" s="129"/>
      <c r="E15" s="129"/>
      <c r="F15" s="134" t="s">
        <v>41</v>
      </c>
      <c r="G15" s="373">
        <f>SUBTOTAL(109,産業財産権・出願導入費[助成対象経費
（税抜）])</f>
        <v>0</v>
      </c>
      <c r="H15" s="374">
        <f>SUBTOTAL(109,産業財産権・出願導入費[助成事業に
要する経費
（税込）])</f>
        <v>0</v>
      </c>
      <c r="I15" s="55"/>
    </row>
  </sheetData>
  <sheetProtection sheet="1" formatCells="0" formatRows="0" insertRows="0" deleteRows="0" selectLockedCells="1"/>
  <phoneticPr fontId="1"/>
  <conditionalFormatting sqref="B5:F14">
    <cfRule type="expression" dxfId="119" priority="1">
      <formula>AND(OR($B5&lt;&gt;"",$C5&lt;&gt;"",$D5&lt;&gt;"",$E5&lt;&gt;"",$F5&lt;&gt;""),B5="")</formula>
    </cfRule>
  </conditionalFormatting>
  <dataValidations count="6">
    <dataValidation type="list" allowBlank="1" showInputMessage="1" showErrorMessage="1" sqref="D5:D14">
      <formula1>"出願,実施許諾,譲渡"</formula1>
    </dataValidation>
    <dataValidation type="list" allowBlank="1" showInputMessage="1" showErrorMessage="1" sqref="C5:C14">
      <formula1>"特許権,実用新案権,意匠権,商標権"</formula1>
    </dataValidation>
    <dataValidation type="custom" allowBlank="1" showInputMessage="1" showErrorMessage="1" sqref="I5:I14">
      <formula1>ISERROR(FIND(CHAR(10),I5))</formula1>
    </dataValidation>
    <dataValidation imeMode="disabled" allowBlank="1" showInputMessage="1" showErrorMessage="1" sqref="F5:F14"/>
    <dataValidation allowBlank="1" showInputMessage="1" showErrorMessage="1" prompt="未定等不明確の場合は、 申請時点の候補先を記入してください。「未定、検討中」等の入力はできません。" sqref="E5:E14"/>
    <dataValidation allowBlank="1" showInputMessage="1" showErrorMessage="1" prompt="自動計算されます。" sqref="G5:H1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62"/>
  <sheetViews>
    <sheetView showGridLines="0" view="pageBreakPreview" zoomScale="89" zoomScaleNormal="100" zoomScaleSheetLayoutView="89" workbookViewId="0">
      <selection activeCell="C2" sqref="C2:I2"/>
    </sheetView>
  </sheetViews>
  <sheetFormatPr defaultColWidth="9" defaultRowHeight="15" x14ac:dyDescent="0.2"/>
  <cols>
    <col min="1" max="1" width="5.6328125" style="154" customWidth="1"/>
    <col min="2" max="2" width="9" style="154"/>
    <col min="3" max="3" width="3.7265625" style="154" customWidth="1"/>
    <col min="4" max="4" width="6.26953125" style="154" customWidth="1"/>
    <col min="5" max="5" width="5.7265625" style="154" bestFit="1" customWidth="1"/>
    <col min="6" max="6" width="7.453125" style="154" customWidth="1"/>
    <col min="7" max="9" width="5" style="154" customWidth="1"/>
    <col min="10" max="10" width="7.453125" style="154" customWidth="1"/>
    <col min="11" max="11" width="11.26953125" style="154" customWidth="1"/>
    <col min="12" max="12" width="9.453125" style="154" customWidth="1"/>
    <col min="13" max="13" width="6.26953125" style="154" customWidth="1"/>
    <col min="14" max="14" width="5.08984375" style="154" customWidth="1"/>
    <col min="15" max="15" width="3.7265625" style="154" customWidth="1"/>
    <col min="16" max="16" width="7.453125" style="154" customWidth="1"/>
    <col min="17" max="17" width="4.36328125" style="154" customWidth="1"/>
    <col min="18" max="19" width="5.08984375" style="154" customWidth="1"/>
    <col min="20" max="20" width="2.6328125" style="154" customWidth="1"/>
    <col min="21" max="21" width="3.08984375" style="154" customWidth="1"/>
    <col min="22" max="22" width="36.6328125" style="154" hidden="1" customWidth="1"/>
    <col min="23" max="23" width="37" style="154" hidden="1" customWidth="1"/>
    <col min="24" max="24" width="38.453125" style="154" hidden="1" customWidth="1"/>
    <col min="25" max="25" width="38.08984375" style="154" hidden="1" customWidth="1"/>
    <col min="26" max="16384" width="9" style="154"/>
  </cols>
  <sheetData>
    <row r="1" spans="1:25" s="406" customFormat="1" ht="18.75" customHeight="1" x14ac:dyDescent="0.2">
      <c r="A1" s="404" t="s">
        <v>198</v>
      </c>
      <c r="B1" s="405"/>
      <c r="C1" s="405"/>
      <c r="D1" s="405"/>
      <c r="E1" s="405"/>
      <c r="F1" s="405"/>
      <c r="G1" s="405"/>
      <c r="H1" s="405"/>
      <c r="I1" s="405"/>
      <c r="J1" s="405"/>
      <c r="K1" s="405"/>
      <c r="L1" s="405"/>
      <c r="M1" s="405"/>
      <c r="N1" s="405"/>
      <c r="O1" s="405"/>
      <c r="P1" s="405"/>
      <c r="Q1" s="405"/>
      <c r="R1" s="405"/>
      <c r="S1" s="324" t="s">
        <v>628</v>
      </c>
      <c r="V1" s="513" t="s">
        <v>576</v>
      </c>
      <c r="W1" s="513" t="s">
        <v>577</v>
      </c>
      <c r="X1" s="513" t="s">
        <v>578</v>
      </c>
      <c r="Y1" s="513" t="s">
        <v>579</v>
      </c>
    </row>
    <row r="2" spans="1:25" ht="27" customHeight="1" x14ac:dyDescent="0.2">
      <c r="A2" s="735" t="s">
        <v>179</v>
      </c>
      <c r="B2" s="735"/>
      <c r="C2" s="736"/>
      <c r="D2" s="736"/>
      <c r="E2" s="736"/>
      <c r="F2" s="736"/>
      <c r="G2" s="736"/>
      <c r="H2" s="736"/>
      <c r="I2" s="736"/>
      <c r="J2" s="663" t="s">
        <v>165</v>
      </c>
      <c r="K2" s="157" t="s">
        <v>179</v>
      </c>
      <c r="L2" s="737"/>
      <c r="M2" s="737"/>
      <c r="N2" s="737"/>
      <c r="O2" s="737"/>
      <c r="P2" s="737"/>
      <c r="Q2" s="737"/>
      <c r="R2" s="737"/>
      <c r="S2" s="737"/>
      <c r="V2" s="516" t="s">
        <v>585</v>
      </c>
      <c r="W2" s="516" t="s">
        <v>587</v>
      </c>
      <c r="X2" s="514" t="s">
        <v>580</v>
      </c>
      <c r="Y2" s="514" t="s">
        <v>588</v>
      </c>
    </row>
    <row r="3" spans="1:25" ht="33.75" customHeight="1" x14ac:dyDescent="0.2">
      <c r="A3" s="738" t="s">
        <v>1</v>
      </c>
      <c r="B3" s="738"/>
      <c r="C3" s="739"/>
      <c r="D3" s="739"/>
      <c r="E3" s="739"/>
      <c r="F3" s="739"/>
      <c r="G3" s="739"/>
      <c r="H3" s="739"/>
      <c r="I3" s="739"/>
      <c r="J3" s="663"/>
      <c r="K3" s="158" t="s">
        <v>142</v>
      </c>
      <c r="L3" s="720"/>
      <c r="M3" s="720"/>
      <c r="N3" s="720"/>
      <c r="O3" s="720"/>
      <c r="P3" s="720"/>
      <c r="Q3" s="720"/>
      <c r="R3" s="720"/>
      <c r="S3" s="720"/>
      <c r="V3" s="517" t="s">
        <v>54</v>
      </c>
      <c r="W3" s="516" t="s">
        <v>106</v>
      </c>
      <c r="X3" s="514" t="s">
        <v>623</v>
      </c>
      <c r="Y3" s="514" t="s">
        <v>130</v>
      </c>
    </row>
    <row r="4" spans="1:25" ht="33.75" customHeight="1" x14ac:dyDescent="0.2">
      <c r="A4" s="731" t="s">
        <v>217</v>
      </c>
      <c r="B4" s="721"/>
      <c r="C4" s="740" t="s">
        <v>160</v>
      </c>
      <c r="D4" s="740"/>
      <c r="E4" s="740"/>
      <c r="F4" s="740"/>
      <c r="G4" s="740"/>
      <c r="H4" s="740"/>
      <c r="I4" s="740"/>
      <c r="J4" s="663"/>
      <c r="K4" s="159" t="s">
        <v>151</v>
      </c>
      <c r="L4" s="745"/>
      <c r="M4" s="745"/>
      <c r="N4" s="745"/>
      <c r="O4" s="745"/>
      <c r="P4" s="745"/>
      <c r="Q4" s="745"/>
      <c r="R4" s="745"/>
      <c r="S4" s="745"/>
      <c r="V4" s="517" t="s">
        <v>55</v>
      </c>
      <c r="W4" s="516" t="s">
        <v>107</v>
      </c>
      <c r="X4" s="514" t="s">
        <v>625</v>
      </c>
      <c r="Y4" s="514" t="s">
        <v>131</v>
      </c>
    </row>
    <row r="5" spans="1:25" ht="33.75" customHeight="1" x14ac:dyDescent="0.2">
      <c r="A5" s="725" t="s">
        <v>2</v>
      </c>
      <c r="B5" s="725"/>
      <c r="C5" s="160" t="s">
        <v>166</v>
      </c>
      <c r="D5" s="726"/>
      <c r="E5" s="727"/>
      <c r="F5" s="728"/>
      <c r="G5" s="729"/>
      <c r="H5" s="730"/>
      <c r="I5" s="730"/>
      <c r="J5" s="730"/>
      <c r="K5" s="730"/>
      <c r="L5" s="730"/>
      <c r="M5" s="730"/>
      <c r="N5" s="730"/>
      <c r="O5" s="730"/>
      <c r="P5" s="730"/>
      <c r="Q5" s="730"/>
      <c r="R5" s="730"/>
      <c r="S5" s="730"/>
      <c r="V5" s="517" t="s">
        <v>56</v>
      </c>
      <c r="W5" s="516" t="s">
        <v>108</v>
      </c>
      <c r="X5" s="514" t="s">
        <v>581</v>
      </c>
      <c r="Y5" s="514" t="s">
        <v>132</v>
      </c>
    </row>
    <row r="6" spans="1:25" ht="33.75" customHeight="1" x14ac:dyDescent="0.2">
      <c r="A6" s="731" t="s">
        <v>45</v>
      </c>
      <c r="B6" s="731"/>
      <c r="C6" s="746"/>
      <c r="D6" s="746"/>
      <c r="E6" s="746"/>
      <c r="F6" s="746"/>
      <c r="G6" s="746"/>
      <c r="H6" s="746"/>
      <c r="I6" s="746"/>
      <c r="J6" s="746"/>
      <c r="K6" s="663" t="s">
        <v>243</v>
      </c>
      <c r="L6" s="663"/>
      <c r="M6" s="747"/>
      <c r="N6" s="748"/>
      <c r="O6" s="748"/>
      <c r="P6" s="748"/>
      <c r="Q6" s="748"/>
      <c r="R6" s="748"/>
      <c r="S6" s="748"/>
      <c r="V6" s="517" t="s">
        <v>155</v>
      </c>
      <c r="W6" s="516" t="s">
        <v>156</v>
      </c>
      <c r="X6" s="514" t="s">
        <v>157</v>
      </c>
      <c r="Y6" s="514" t="s">
        <v>158</v>
      </c>
    </row>
    <row r="7" spans="1:25" ht="33.75" customHeight="1" x14ac:dyDescent="0.2">
      <c r="A7" s="725" t="s">
        <v>46</v>
      </c>
      <c r="B7" s="725"/>
      <c r="C7" s="160" t="s">
        <v>166</v>
      </c>
      <c r="D7" s="749"/>
      <c r="E7" s="750"/>
      <c r="F7" s="751"/>
      <c r="G7" s="729"/>
      <c r="H7" s="730"/>
      <c r="I7" s="730"/>
      <c r="J7" s="730"/>
      <c r="K7" s="752"/>
      <c r="L7" s="752"/>
      <c r="M7" s="752"/>
      <c r="N7" s="752"/>
      <c r="O7" s="752"/>
      <c r="P7" s="752"/>
      <c r="Q7" s="752"/>
      <c r="R7" s="752"/>
      <c r="S7" s="752"/>
      <c r="V7" s="515" t="s">
        <v>246</v>
      </c>
      <c r="W7" s="516" t="s">
        <v>248</v>
      </c>
      <c r="X7" s="514" t="s">
        <v>582</v>
      </c>
      <c r="Y7" s="514" t="s">
        <v>249</v>
      </c>
    </row>
    <row r="8" spans="1:25" ht="33.75" customHeight="1" x14ac:dyDescent="0.2">
      <c r="A8" s="731" t="s">
        <v>45</v>
      </c>
      <c r="B8" s="731"/>
      <c r="C8" s="753"/>
      <c r="D8" s="753"/>
      <c r="E8" s="753"/>
      <c r="F8" s="753"/>
      <c r="G8" s="753"/>
      <c r="H8" s="753"/>
      <c r="I8" s="753"/>
      <c r="J8" s="753"/>
      <c r="K8" s="754" t="s">
        <v>559</v>
      </c>
      <c r="L8" s="754"/>
      <c r="M8" s="754"/>
      <c r="N8" s="754"/>
      <c r="O8" s="754"/>
      <c r="P8" s="754"/>
      <c r="Q8" s="754"/>
      <c r="R8" s="754"/>
      <c r="S8" s="754"/>
      <c r="V8" s="517" t="s">
        <v>57</v>
      </c>
      <c r="W8" s="155"/>
      <c r="X8" s="514" t="s">
        <v>109</v>
      </c>
      <c r="Y8" s="514" t="s">
        <v>133</v>
      </c>
    </row>
    <row r="9" spans="1:25" ht="33.75" customHeight="1" x14ac:dyDescent="0.2">
      <c r="A9" s="725" t="s">
        <v>3</v>
      </c>
      <c r="B9" s="725"/>
      <c r="C9" s="160" t="s">
        <v>166</v>
      </c>
      <c r="D9" s="726"/>
      <c r="E9" s="727"/>
      <c r="F9" s="728"/>
      <c r="G9" s="729"/>
      <c r="H9" s="730"/>
      <c r="I9" s="730"/>
      <c r="J9" s="730"/>
      <c r="K9" s="730"/>
      <c r="L9" s="730"/>
      <c r="M9" s="730"/>
      <c r="N9" s="730"/>
      <c r="O9" s="730"/>
      <c r="P9" s="730"/>
      <c r="Q9" s="730"/>
      <c r="R9" s="730"/>
      <c r="S9" s="730"/>
      <c r="V9" s="517" t="s">
        <v>58</v>
      </c>
      <c r="W9" s="155"/>
      <c r="X9" s="514" t="s">
        <v>110</v>
      </c>
      <c r="Y9" s="514" t="s">
        <v>589</v>
      </c>
    </row>
    <row r="10" spans="1:25" ht="33.75" customHeight="1" x14ac:dyDescent="0.2">
      <c r="A10" s="731" t="s">
        <v>45</v>
      </c>
      <c r="B10" s="731"/>
      <c r="C10" s="746"/>
      <c r="D10" s="746"/>
      <c r="E10" s="746"/>
      <c r="F10" s="746"/>
      <c r="G10" s="746"/>
      <c r="H10" s="746"/>
      <c r="I10" s="746"/>
      <c r="J10" s="746"/>
      <c r="K10" s="700"/>
      <c r="L10" s="700"/>
      <c r="M10" s="700"/>
      <c r="N10" s="700"/>
      <c r="O10" s="700"/>
      <c r="P10" s="700"/>
      <c r="Q10" s="700"/>
      <c r="R10" s="700"/>
      <c r="S10" s="700"/>
      <c r="V10" s="517" t="s">
        <v>59</v>
      </c>
      <c r="W10" s="155"/>
      <c r="X10" s="514" t="s">
        <v>111</v>
      </c>
      <c r="Y10" s="162"/>
    </row>
    <row r="11" spans="1:25" ht="20" customHeight="1" x14ac:dyDescent="0.25">
      <c r="A11" s="700" t="s">
        <v>4</v>
      </c>
      <c r="B11" s="700"/>
      <c r="C11" s="735" t="s">
        <v>179</v>
      </c>
      <c r="D11" s="735"/>
      <c r="E11" s="737"/>
      <c r="F11" s="737"/>
      <c r="G11" s="737"/>
      <c r="H11" s="737"/>
      <c r="I11" s="737"/>
      <c r="J11" s="737"/>
      <c r="K11" s="700" t="s">
        <v>211</v>
      </c>
      <c r="L11" s="663"/>
      <c r="M11" s="755"/>
      <c r="N11" s="756"/>
      <c r="O11" s="756"/>
      <c r="P11" s="756"/>
      <c r="Q11" s="756"/>
      <c r="R11" s="756"/>
      <c r="S11" s="756"/>
      <c r="V11" s="517" t="s">
        <v>60</v>
      </c>
      <c r="W11" s="155"/>
      <c r="X11" s="514" t="s">
        <v>112</v>
      </c>
      <c r="Y11" s="161"/>
    </row>
    <row r="12" spans="1:25" ht="33.75" customHeight="1" x14ac:dyDescent="0.25">
      <c r="A12" s="700"/>
      <c r="B12" s="700"/>
      <c r="C12" s="738" t="s">
        <v>142</v>
      </c>
      <c r="D12" s="738"/>
      <c r="E12" s="720"/>
      <c r="F12" s="720"/>
      <c r="G12" s="720"/>
      <c r="H12" s="720"/>
      <c r="I12" s="720"/>
      <c r="J12" s="720"/>
      <c r="K12" s="663"/>
      <c r="L12" s="663"/>
      <c r="M12" s="756"/>
      <c r="N12" s="756"/>
      <c r="O12" s="756"/>
      <c r="P12" s="756"/>
      <c r="Q12" s="756"/>
      <c r="R12" s="756"/>
      <c r="S12" s="756"/>
      <c r="V12" s="517" t="s">
        <v>61</v>
      </c>
      <c r="W12" s="155"/>
      <c r="X12" s="514" t="s">
        <v>113</v>
      </c>
      <c r="Y12" s="161"/>
    </row>
    <row r="13" spans="1:25" ht="33.75" customHeight="1" x14ac:dyDescent="0.25">
      <c r="A13" s="700"/>
      <c r="B13" s="700"/>
      <c r="C13" s="721" t="s">
        <v>218</v>
      </c>
      <c r="D13" s="721"/>
      <c r="E13" s="722"/>
      <c r="F13" s="723"/>
      <c r="G13" s="723"/>
      <c r="H13" s="723"/>
      <c r="I13" s="723"/>
      <c r="J13" s="723"/>
      <c r="K13" s="724"/>
      <c r="L13" s="724"/>
      <c r="M13" s="724"/>
      <c r="N13" s="724"/>
      <c r="O13" s="724"/>
      <c r="P13" s="724"/>
      <c r="Q13" s="724"/>
      <c r="R13" s="724"/>
      <c r="S13" s="724"/>
      <c r="V13" s="517" t="s">
        <v>62</v>
      </c>
      <c r="W13" s="155"/>
      <c r="X13" s="514" t="s">
        <v>114</v>
      </c>
      <c r="Y13" s="161"/>
    </row>
    <row r="14" spans="1:25" ht="21" hidden="1" customHeight="1" x14ac:dyDescent="0.25">
      <c r="A14" s="164"/>
      <c r="B14" s="164"/>
      <c r="C14" s="165"/>
      <c r="D14" s="165"/>
      <c r="E14" s="715"/>
      <c r="F14" s="715"/>
      <c r="G14" s="715"/>
      <c r="H14" s="715"/>
      <c r="I14" s="715"/>
      <c r="J14" s="715"/>
      <c r="K14" s="715"/>
      <c r="L14" s="715"/>
      <c r="M14" s="715"/>
      <c r="N14" s="715"/>
      <c r="O14" s="715"/>
      <c r="P14" s="715"/>
      <c r="Q14" s="715"/>
      <c r="R14" s="715"/>
      <c r="S14" s="715"/>
      <c r="V14" s="517" t="s">
        <v>63</v>
      </c>
      <c r="W14" s="163"/>
      <c r="X14" s="514" t="s">
        <v>115</v>
      </c>
      <c r="Y14" s="161"/>
    </row>
    <row r="15" spans="1:25" ht="33.75" customHeight="1" x14ac:dyDescent="0.25">
      <c r="A15" s="663" t="s">
        <v>146</v>
      </c>
      <c r="B15" s="663"/>
      <c r="C15" s="663" t="s">
        <v>141</v>
      </c>
      <c r="D15" s="663"/>
      <c r="E15" s="716" t="s">
        <v>185</v>
      </c>
      <c r="F15" s="717"/>
      <c r="G15" s="718"/>
      <c r="H15" s="719"/>
      <c r="I15" s="719"/>
      <c r="J15" s="719"/>
      <c r="K15" s="663" t="s">
        <v>8</v>
      </c>
      <c r="L15" s="663"/>
      <c r="M15" s="675"/>
      <c r="N15" s="675"/>
      <c r="O15" s="675"/>
      <c r="P15" s="675"/>
      <c r="Q15" s="675"/>
      <c r="R15" s="676"/>
      <c r="S15" s="166" t="s">
        <v>0</v>
      </c>
      <c r="V15" s="517" t="s">
        <v>64</v>
      </c>
      <c r="W15" s="155"/>
      <c r="X15" s="514" t="s">
        <v>116</v>
      </c>
      <c r="Y15" s="161"/>
    </row>
    <row r="16" spans="1:25" ht="33.75" customHeight="1" x14ac:dyDescent="0.25">
      <c r="A16" s="663"/>
      <c r="B16" s="663"/>
      <c r="C16" s="663" t="s">
        <v>48</v>
      </c>
      <c r="D16" s="663"/>
      <c r="E16" s="716" t="s">
        <v>185</v>
      </c>
      <c r="F16" s="717"/>
      <c r="G16" s="718"/>
      <c r="H16" s="719"/>
      <c r="I16" s="719"/>
      <c r="J16" s="719"/>
      <c r="K16" s="663"/>
      <c r="L16" s="663"/>
      <c r="M16" s="732" t="s">
        <v>241</v>
      </c>
      <c r="N16" s="732"/>
      <c r="O16" s="733"/>
      <c r="P16" s="734"/>
      <c r="Q16" s="689"/>
      <c r="R16" s="690"/>
      <c r="S16" s="167" t="s">
        <v>242</v>
      </c>
      <c r="T16" s="168"/>
      <c r="V16" s="517" t="s">
        <v>65</v>
      </c>
      <c r="W16" s="155"/>
      <c r="X16" s="514" t="s">
        <v>117</v>
      </c>
      <c r="Y16" s="161"/>
    </row>
    <row r="17" spans="1:25" ht="33.75" customHeight="1" x14ac:dyDescent="0.25">
      <c r="A17" s="663" t="s">
        <v>5</v>
      </c>
      <c r="B17" s="663"/>
      <c r="C17" s="710"/>
      <c r="D17" s="710"/>
      <c r="E17" s="710"/>
      <c r="F17" s="711"/>
      <c r="G17" s="712" t="s">
        <v>186</v>
      </c>
      <c r="H17" s="713"/>
      <c r="I17" s="713"/>
      <c r="J17" s="713"/>
      <c r="K17" s="663" t="s">
        <v>143</v>
      </c>
      <c r="L17" s="663"/>
      <c r="M17" s="710"/>
      <c r="N17" s="711"/>
      <c r="O17" s="169" t="s">
        <v>10</v>
      </c>
      <c r="P17" s="712" t="s">
        <v>139</v>
      </c>
      <c r="Q17" s="714"/>
      <c r="R17" s="170"/>
      <c r="S17" s="171" t="s">
        <v>11</v>
      </c>
      <c r="T17" s="172"/>
      <c r="V17" s="517" t="s">
        <v>66</v>
      </c>
      <c r="W17" s="155"/>
      <c r="X17" s="514" t="s">
        <v>118</v>
      </c>
      <c r="Y17" s="161"/>
    </row>
    <row r="18" spans="1:25" ht="41.25" customHeight="1" x14ac:dyDescent="0.25">
      <c r="A18" s="663" t="s">
        <v>6</v>
      </c>
      <c r="B18" s="663"/>
      <c r="C18" s="694"/>
      <c r="D18" s="694"/>
      <c r="E18" s="694"/>
      <c r="F18" s="694"/>
      <c r="G18" s="694"/>
      <c r="H18" s="694"/>
      <c r="I18" s="694"/>
      <c r="J18" s="694"/>
      <c r="K18" s="663" t="s">
        <v>180</v>
      </c>
      <c r="L18" s="173" t="s">
        <v>144</v>
      </c>
      <c r="M18" s="695"/>
      <c r="N18" s="696"/>
      <c r="O18" s="696"/>
      <c r="P18" s="696"/>
      <c r="Q18" s="696"/>
      <c r="R18" s="696"/>
      <c r="S18" s="697"/>
      <c r="V18" s="517" t="s">
        <v>67</v>
      </c>
      <c r="W18" s="155"/>
      <c r="X18" s="514" t="s">
        <v>119</v>
      </c>
      <c r="Y18" s="161"/>
    </row>
    <row r="19" spans="1:25" ht="41.25" customHeight="1" x14ac:dyDescent="0.25">
      <c r="A19" s="663"/>
      <c r="B19" s="663"/>
      <c r="C19" s="694"/>
      <c r="D19" s="694"/>
      <c r="E19" s="694"/>
      <c r="F19" s="694"/>
      <c r="G19" s="694"/>
      <c r="H19" s="694"/>
      <c r="I19" s="694"/>
      <c r="J19" s="694"/>
      <c r="K19" s="663"/>
      <c r="L19" s="174" t="s">
        <v>34</v>
      </c>
      <c r="M19" s="698"/>
      <c r="N19" s="698"/>
      <c r="O19" s="698"/>
      <c r="P19" s="698"/>
      <c r="Q19" s="698"/>
      <c r="R19" s="698"/>
      <c r="S19" s="699"/>
      <c r="V19" s="517" t="s">
        <v>68</v>
      </c>
      <c r="W19" s="155"/>
      <c r="X19" s="514" t="s">
        <v>120</v>
      </c>
      <c r="Y19" s="161"/>
    </row>
    <row r="20" spans="1:25" ht="33.75" customHeight="1" x14ac:dyDescent="0.2">
      <c r="A20" s="663"/>
      <c r="B20" s="663"/>
      <c r="C20" s="694"/>
      <c r="D20" s="694"/>
      <c r="E20" s="694"/>
      <c r="F20" s="694"/>
      <c r="G20" s="694"/>
      <c r="H20" s="694"/>
      <c r="I20" s="694"/>
      <c r="J20" s="694"/>
      <c r="K20" s="700" t="s">
        <v>258</v>
      </c>
      <c r="L20" s="700"/>
      <c r="M20" s="157">
        <v>1</v>
      </c>
      <c r="N20" s="701"/>
      <c r="O20" s="701"/>
      <c r="P20" s="701"/>
      <c r="Q20" s="702"/>
      <c r="R20" s="703"/>
      <c r="S20" s="166" t="s">
        <v>47</v>
      </c>
      <c r="V20" s="515" t="s">
        <v>247</v>
      </c>
      <c r="W20" s="155"/>
      <c r="X20" s="515" t="s">
        <v>583</v>
      </c>
    </row>
    <row r="21" spans="1:25" ht="33.75" customHeight="1" x14ac:dyDescent="0.25">
      <c r="A21" s="663" t="s">
        <v>7</v>
      </c>
      <c r="B21" s="663"/>
      <c r="C21" s="694"/>
      <c r="D21" s="694"/>
      <c r="E21" s="694"/>
      <c r="F21" s="694"/>
      <c r="G21" s="694"/>
      <c r="H21" s="694"/>
      <c r="I21" s="694"/>
      <c r="J21" s="694"/>
      <c r="K21" s="700"/>
      <c r="L21" s="700"/>
      <c r="M21" s="175">
        <v>2</v>
      </c>
      <c r="N21" s="704"/>
      <c r="O21" s="704"/>
      <c r="P21" s="704"/>
      <c r="Q21" s="705"/>
      <c r="R21" s="706"/>
      <c r="S21" s="176" t="s">
        <v>47</v>
      </c>
      <c r="V21" s="517" t="s">
        <v>69</v>
      </c>
      <c r="W21" s="155"/>
      <c r="X21" s="514" t="s">
        <v>121</v>
      </c>
      <c r="Y21" s="161"/>
    </row>
    <row r="22" spans="1:25" ht="33.75" customHeight="1" x14ac:dyDescent="0.25">
      <c r="A22" s="663"/>
      <c r="B22" s="663"/>
      <c r="C22" s="694"/>
      <c r="D22" s="694"/>
      <c r="E22" s="694"/>
      <c r="F22" s="694"/>
      <c r="G22" s="694"/>
      <c r="H22" s="694"/>
      <c r="I22" s="694"/>
      <c r="J22" s="694"/>
      <c r="K22" s="700"/>
      <c r="L22" s="700"/>
      <c r="M22" s="159">
        <v>3</v>
      </c>
      <c r="N22" s="707"/>
      <c r="O22" s="707"/>
      <c r="P22" s="707"/>
      <c r="Q22" s="708"/>
      <c r="R22" s="709"/>
      <c r="S22" s="177" t="s">
        <v>47</v>
      </c>
      <c r="V22" s="517" t="s">
        <v>70</v>
      </c>
      <c r="W22" s="163"/>
      <c r="X22" s="514" t="s">
        <v>122</v>
      </c>
      <c r="Y22" s="161"/>
    </row>
    <row r="23" spans="1:25" ht="35.25" customHeight="1" x14ac:dyDescent="0.25">
      <c r="A23" s="687" t="s">
        <v>245</v>
      </c>
      <c r="B23" s="178" t="s">
        <v>167</v>
      </c>
      <c r="C23" s="674" t="s">
        <v>44</v>
      </c>
      <c r="D23" s="674"/>
      <c r="E23" s="674"/>
      <c r="F23" s="675"/>
      <c r="G23" s="675"/>
      <c r="H23" s="676"/>
      <c r="I23" s="166" t="s">
        <v>47</v>
      </c>
      <c r="J23" s="674" t="s">
        <v>169</v>
      </c>
      <c r="K23" s="674"/>
      <c r="L23" s="677"/>
      <c r="M23" s="678"/>
      <c r="N23" s="179" t="s">
        <v>168</v>
      </c>
      <c r="O23" s="679" t="s">
        <v>170</v>
      </c>
      <c r="P23" s="679"/>
      <c r="Q23" s="677"/>
      <c r="R23" s="678"/>
      <c r="S23" s="180" t="s">
        <v>47</v>
      </c>
      <c r="V23" s="517" t="s">
        <v>71</v>
      </c>
      <c r="W23" s="163"/>
      <c r="X23" s="514" t="s">
        <v>123</v>
      </c>
      <c r="Y23" s="161"/>
    </row>
    <row r="24" spans="1:25" ht="35.25" customHeight="1" x14ac:dyDescent="0.2">
      <c r="A24" s="687"/>
      <c r="B24" s="181" t="s">
        <v>171</v>
      </c>
      <c r="C24" s="688" t="s">
        <v>44</v>
      </c>
      <c r="D24" s="688"/>
      <c r="E24" s="688"/>
      <c r="F24" s="689"/>
      <c r="G24" s="689"/>
      <c r="H24" s="690"/>
      <c r="I24" s="177" t="s">
        <v>47</v>
      </c>
      <c r="J24" s="688" t="s">
        <v>169</v>
      </c>
      <c r="K24" s="688"/>
      <c r="L24" s="689"/>
      <c r="M24" s="690"/>
      <c r="N24" s="182" t="s">
        <v>168</v>
      </c>
      <c r="O24" s="691" t="s">
        <v>170</v>
      </c>
      <c r="P24" s="691"/>
      <c r="Q24" s="689"/>
      <c r="R24" s="690"/>
      <c r="S24" s="177" t="s">
        <v>47</v>
      </c>
      <c r="V24" s="517" t="s">
        <v>72</v>
      </c>
      <c r="X24" s="514" t="s">
        <v>584</v>
      </c>
    </row>
    <row r="25" spans="1:25" ht="35.25" hidden="1" customHeight="1" x14ac:dyDescent="0.25">
      <c r="A25" s="687"/>
      <c r="B25" s="164" t="s">
        <v>172</v>
      </c>
      <c r="C25" s="681" t="s">
        <v>44</v>
      </c>
      <c r="D25" s="681"/>
      <c r="E25" s="681"/>
      <c r="F25" s="682"/>
      <c r="G25" s="682"/>
      <c r="H25" s="683"/>
      <c r="I25" s="183" t="s">
        <v>47</v>
      </c>
      <c r="J25" s="681" t="s">
        <v>169</v>
      </c>
      <c r="K25" s="681"/>
      <c r="L25" s="684"/>
      <c r="M25" s="685"/>
      <c r="N25" s="184" t="s">
        <v>168</v>
      </c>
      <c r="O25" s="686" t="s">
        <v>170</v>
      </c>
      <c r="P25" s="686"/>
      <c r="Q25" s="684"/>
      <c r="R25" s="685"/>
      <c r="S25" s="183" t="s">
        <v>47</v>
      </c>
      <c r="V25" s="517" t="s">
        <v>73</v>
      </c>
      <c r="W25" s="163"/>
      <c r="X25" s="514" t="s">
        <v>124</v>
      </c>
      <c r="Y25" s="161"/>
    </row>
    <row r="26" spans="1:25" ht="33.75" customHeight="1" x14ac:dyDescent="0.25">
      <c r="A26" s="185"/>
      <c r="B26" s="185"/>
      <c r="C26" s="185"/>
      <c r="D26" s="185"/>
      <c r="E26" s="185"/>
      <c r="F26" s="185"/>
      <c r="G26" s="185"/>
      <c r="H26" s="185"/>
      <c r="I26" s="185"/>
      <c r="J26" s="185"/>
      <c r="K26" s="185"/>
      <c r="L26" s="185"/>
      <c r="M26" s="185"/>
      <c r="N26" s="185"/>
      <c r="O26" s="185"/>
      <c r="P26" s="185"/>
      <c r="Q26" s="185"/>
      <c r="R26" s="185"/>
      <c r="S26" s="185"/>
      <c r="V26" s="517" t="s">
        <v>74</v>
      </c>
      <c r="W26" s="163"/>
      <c r="X26" s="514" t="s">
        <v>125</v>
      </c>
      <c r="Y26" s="161"/>
    </row>
    <row r="27" spans="1:25" ht="18.75" customHeight="1" x14ac:dyDescent="0.25">
      <c r="A27" s="186" t="s">
        <v>199</v>
      </c>
      <c r="B27" s="187"/>
      <c r="C27" s="187"/>
      <c r="D27" s="187"/>
      <c r="E27" s="187"/>
      <c r="F27" s="187"/>
      <c r="G27" s="187"/>
      <c r="H27" s="187"/>
      <c r="I27" s="187"/>
      <c r="J27" s="187"/>
      <c r="K27" s="187"/>
      <c r="L27" s="187"/>
      <c r="M27" s="187"/>
      <c r="N27" s="187"/>
      <c r="O27" s="187"/>
      <c r="P27" s="187"/>
      <c r="Q27" s="187"/>
      <c r="R27" s="187"/>
      <c r="S27" s="187"/>
      <c r="V27" s="517" t="s">
        <v>75</v>
      </c>
      <c r="W27" s="163"/>
      <c r="X27" s="514" t="s">
        <v>126</v>
      </c>
      <c r="Y27" s="161"/>
    </row>
    <row r="28" spans="1:25" ht="23" customHeight="1" x14ac:dyDescent="0.2">
      <c r="A28" s="692" t="s">
        <v>558</v>
      </c>
      <c r="B28" s="692"/>
      <c r="C28" s="692"/>
      <c r="D28" s="692"/>
      <c r="E28" s="692"/>
      <c r="F28" s="692"/>
      <c r="G28" s="692"/>
      <c r="H28" s="692"/>
      <c r="I28" s="692"/>
      <c r="J28" s="692"/>
      <c r="K28" s="692"/>
      <c r="L28" s="692"/>
      <c r="M28" s="692"/>
      <c r="N28" s="692"/>
      <c r="O28" s="692"/>
      <c r="P28" s="692"/>
      <c r="Q28" s="692"/>
      <c r="R28" s="692"/>
      <c r="S28" s="692"/>
      <c r="V28" s="517" t="s">
        <v>76</v>
      </c>
      <c r="X28" s="514" t="s">
        <v>127</v>
      </c>
    </row>
    <row r="29" spans="1:25" ht="23" customHeight="1" x14ac:dyDescent="0.25">
      <c r="A29" s="692"/>
      <c r="B29" s="692"/>
      <c r="C29" s="692"/>
      <c r="D29" s="692"/>
      <c r="E29" s="692"/>
      <c r="F29" s="692"/>
      <c r="G29" s="692"/>
      <c r="H29" s="692"/>
      <c r="I29" s="692"/>
      <c r="J29" s="692"/>
      <c r="K29" s="692"/>
      <c r="L29" s="692"/>
      <c r="M29" s="692"/>
      <c r="N29" s="692"/>
      <c r="O29" s="692"/>
      <c r="P29" s="692"/>
      <c r="Q29" s="692"/>
      <c r="R29" s="692"/>
      <c r="S29" s="692"/>
      <c r="V29" s="517" t="s">
        <v>77</v>
      </c>
      <c r="W29" s="163"/>
      <c r="X29" s="514" t="s">
        <v>128</v>
      </c>
      <c r="Y29" s="161"/>
    </row>
    <row r="30" spans="1:25" ht="23" customHeight="1" x14ac:dyDescent="0.25">
      <c r="A30" s="693"/>
      <c r="B30" s="693"/>
      <c r="C30" s="693"/>
      <c r="D30" s="693"/>
      <c r="E30" s="693"/>
      <c r="F30" s="693"/>
      <c r="G30" s="693"/>
      <c r="H30" s="693"/>
      <c r="I30" s="693"/>
      <c r="J30" s="693"/>
      <c r="K30" s="693"/>
      <c r="L30" s="693"/>
      <c r="M30" s="693"/>
      <c r="N30" s="693"/>
      <c r="O30" s="693"/>
      <c r="P30" s="693"/>
      <c r="Q30" s="693"/>
      <c r="R30" s="693"/>
      <c r="S30" s="693"/>
      <c r="V30" s="517" t="s">
        <v>78</v>
      </c>
      <c r="W30" s="163"/>
      <c r="X30" s="514" t="s">
        <v>129</v>
      </c>
      <c r="Y30" s="161"/>
    </row>
    <row r="31" spans="1:25" ht="33.75" customHeight="1" x14ac:dyDescent="0.25">
      <c r="A31" s="663" t="s">
        <v>140</v>
      </c>
      <c r="B31" s="663"/>
      <c r="C31" s="663"/>
      <c r="D31" s="680"/>
      <c r="E31" s="680"/>
      <c r="F31" s="680"/>
      <c r="G31" s="680"/>
      <c r="H31" s="680"/>
      <c r="I31" s="680"/>
      <c r="J31" s="680"/>
      <c r="K31" s="663" t="s">
        <v>244</v>
      </c>
      <c r="L31" s="663"/>
      <c r="M31" s="666"/>
      <c r="N31" s="666"/>
      <c r="O31" s="666"/>
      <c r="P31" s="666"/>
      <c r="Q31" s="666"/>
      <c r="R31" s="666"/>
      <c r="S31" s="666"/>
      <c r="V31" s="517" t="s">
        <v>79</v>
      </c>
      <c r="W31" s="163"/>
      <c r="Y31" s="161"/>
    </row>
    <row r="32" spans="1:25" ht="33.75" customHeight="1" x14ac:dyDescent="0.25">
      <c r="A32" s="663" t="s">
        <v>9</v>
      </c>
      <c r="B32" s="663"/>
      <c r="C32" s="663"/>
      <c r="D32" s="188" t="s">
        <v>166</v>
      </c>
      <c r="E32" s="664"/>
      <c r="F32" s="665"/>
      <c r="G32" s="666" t="s">
        <v>160</v>
      </c>
      <c r="H32" s="666"/>
      <c r="I32" s="667"/>
      <c r="J32" s="668"/>
      <c r="K32" s="669"/>
      <c r="L32" s="669"/>
      <c r="M32" s="669"/>
      <c r="N32" s="669"/>
      <c r="O32" s="669"/>
      <c r="P32" s="669"/>
      <c r="Q32" s="669"/>
      <c r="R32" s="669"/>
      <c r="S32" s="669"/>
      <c r="V32" s="517" t="s">
        <v>80</v>
      </c>
      <c r="W32" s="163"/>
      <c r="Y32" s="161"/>
    </row>
    <row r="33" spans="1:25" ht="33.75" customHeight="1" x14ac:dyDescent="0.25">
      <c r="A33" s="663" t="s">
        <v>173</v>
      </c>
      <c r="B33" s="663"/>
      <c r="C33" s="663"/>
      <c r="D33" s="663" t="s">
        <v>174</v>
      </c>
      <c r="E33" s="663"/>
      <c r="F33" s="670"/>
      <c r="G33" s="670"/>
      <c r="H33" s="670"/>
      <c r="I33" s="671"/>
      <c r="J33" s="189" t="s">
        <v>181</v>
      </c>
      <c r="K33" s="663" t="s">
        <v>175</v>
      </c>
      <c r="L33" s="663"/>
      <c r="M33" s="672"/>
      <c r="N33" s="672"/>
      <c r="O33" s="672"/>
      <c r="P33" s="672"/>
      <c r="Q33" s="672"/>
      <c r="R33" s="673"/>
      <c r="S33" s="190" t="s">
        <v>182</v>
      </c>
      <c r="V33" s="517" t="s">
        <v>81</v>
      </c>
      <c r="W33" s="163"/>
      <c r="X33" s="161"/>
      <c r="Y33" s="161"/>
    </row>
    <row r="34" spans="1:25" ht="33.75" customHeight="1" x14ac:dyDescent="0.25">
      <c r="A34" s="741" t="s">
        <v>557</v>
      </c>
      <c r="B34" s="742"/>
      <c r="C34" s="742"/>
      <c r="D34" s="742"/>
      <c r="E34" s="742"/>
      <c r="F34" s="742"/>
      <c r="G34" s="742"/>
      <c r="H34" s="742"/>
      <c r="I34" s="742"/>
      <c r="J34" s="742"/>
      <c r="K34" s="667" t="s">
        <v>160</v>
      </c>
      <c r="L34" s="743"/>
      <c r="M34" s="743"/>
      <c r="N34" s="743"/>
      <c r="O34" s="743"/>
      <c r="P34" s="743"/>
      <c r="Q34" s="743"/>
      <c r="R34" s="743"/>
      <c r="S34" s="744"/>
      <c r="V34" s="517" t="s">
        <v>82</v>
      </c>
      <c r="W34" s="163"/>
      <c r="X34" s="162"/>
      <c r="Y34" s="161"/>
    </row>
    <row r="35" spans="1:25" ht="33.75" customHeight="1" x14ac:dyDescent="0.25">
      <c r="V35" s="517" t="s">
        <v>83</v>
      </c>
      <c r="W35" s="163"/>
      <c r="X35" s="161"/>
      <c r="Y35" s="161"/>
    </row>
    <row r="36" spans="1:25" ht="33.75" customHeight="1" x14ac:dyDescent="0.25">
      <c r="V36" s="517" t="s">
        <v>84</v>
      </c>
      <c r="W36" s="163"/>
      <c r="X36" s="161"/>
      <c r="Y36" s="161"/>
    </row>
    <row r="37" spans="1:25" ht="33.75" customHeight="1" x14ac:dyDescent="0.25">
      <c r="V37" s="517" t="s">
        <v>85</v>
      </c>
      <c r="W37" s="163"/>
      <c r="X37" s="161"/>
      <c r="Y37" s="161"/>
    </row>
    <row r="38" spans="1:25" ht="33.75" customHeight="1" x14ac:dyDescent="0.25">
      <c r="V38" s="517" t="s">
        <v>86</v>
      </c>
      <c r="W38" s="163"/>
      <c r="X38" s="161"/>
      <c r="Y38" s="161"/>
    </row>
    <row r="39" spans="1:25" ht="33.75" customHeight="1" x14ac:dyDescent="0.25">
      <c r="V39" s="517" t="s">
        <v>87</v>
      </c>
      <c r="W39" s="163"/>
      <c r="X39" s="161"/>
      <c r="Y39" s="161"/>
    </row>
    <row r="40" spans="1:25" ht="33.75" customHeight="1" x14ac:dyDescent="0.25">
      <c r="V40" s="517" t="s">
        <v>624</v>
      </c>
      <c r="W40" s="163"/>
      <c r="X40" s="161"/>
      <c r="Y40" s="161"/>
    </row>
    <row r="41" spans="1:25" ht="33.75" customHeight="1" x14ac:dyDescent="0.25">
      <c r="V41" s="517" t="s">
        <v>88</v>
      </c>
      <c r="W41" s="163"/>
      <c r="X41" s="161"/>
      <c r="Y41" s="161"/>
    </row>
    <row r="42" spans="1:25" ht="33.75" customHeight="1" x14ac:dyDescent="0.25">
      <c r="V42" s="517" t="s">
        <v>89</v>
      </c>
      <c r="W42" s="163"/>
      <c r="X42" s="161"/>
      <c r="Y42" s="161"/>
    </row>
    <row r="43" spans="1:25" ht="33.75" customHeight="1" x14ac:dyDescent="0.25">
      <c r="V43" s="517" t="s">
        <v>90</v>
      </c>
      <c r="W43" s="163"/>
      <c r="X43" s="161"/>
      <c r="Y43" s="161"/>
    </row>
    <row r="44" spans="1:25" ht="33.75" customHeight="1" x14ac:dyDescent="0.25">
      <c r="V44" s="517" t="s">
        <v>91</v>
      </c>
      <c r="W44" s="163"/>
      <c r="X44" s="161"/>
      <c r="Y44" s="161"/>
    </row>
    <row r="45" spans="1:25" ht="33.75" customHeight="1" x14ac:dyDescent="0.25">
      <c r="V45" s="517" t="s">
        <v>92</v>
      </c>
      <c r="W45" s="163"/>
      <c r="X45" s="161"/>
      <c r="Y45" s="161"/>
    </row>
    <row r="46" spans="1:25" ht="33.75" customHeight="1" x14ac:dyDescent="0.25">
      <c r="V46" s="517" t="s">
        <v>93</v>
      </c>
      <c r="W46" s="163"/>
      <c r="X46" s="161"/>
      <c r="Y46" s="161"/>
    </row>
    <row r="47" spans="1:25" ht="33.75" customHeight="1" x14ac:dyDescent="0.25">
      <c r="V47" s="517" t="s">
        <v>94</v>
      </c>
      <c r="W47" s="163"/>
      <c r="X47" s="161"/>
      <c r="Y47" s="161"/>
    </row>
    <row r="48" spans="1:25" ht="33.75" customHeight="1" x14ac:dyDescent="0.25">
      <c r="V48" s="517" t="s">
        <v>95</v>
      </c>
      <c r="W48" s="163"/>
      <c r="X48" s="161"/>
      <c r="Y48" s="161"/>
    </row>
    <row r="49" spans="22:25" ht="33.75" customHeight="1" x14ac:dyDescent="0.25">
      <c r="V49" s="517" t="s">
        <v>96</v>
      </c>
      <c r="W49" s="163"/>
      <c r="X49" s="161"/>
      <c r="Y49" s="191"/>
    </row>
    <row r="50" spans="22:25" ht="33.75" customHeight="1" x14ac:dyDescent="0.25">
      <c r="V50" s="517" t="s">
        <v>97</v>
      </c>
      <c r="W50" s="163"/>
      <c r="X50" s="161"/>
      <c r="Y50" s="192"/>
    </row>
    <row r="51" spans="22:25" ht="33.75" customHeight="1" x14ac:dyDescent="0.25">
      <c r="V51" s="517" t="s">
        <v>98</v>
      </c>
      <c r="W51" s="163"/>
      <c r="X51" s="161"/>
      <c r="Y51" s="193"/>
    </row>
    <row r="52" spans="22:25" ht="33.75" customHeight="1" x14ac:dyDescent="0.25">
      <c r="V52" s="517" t="s">
        <v>99</v>
      </c>
      <c r="W52" s="163"/>
      <c r="X52" s="161"/>
      <c r="Y52" s="161"/>
    </row>
    <row r="53" spans="22:25" ht="33.75" customHeight="1" x14ac:dyDescent="0.25">
      <c r="V53" s="517" t="s">
        <v>100</v>
      </c>
      <c r="W53" s="163"/>
      <c r="X53" s="161"/>
      <c r="Y53" s="161"/>
    </row>
    <row r="54" spans="22:25" ht="33.75" customHeight="1" x14ac:dyDescent="0.25">
      <c r="V54" s="517" t="s">
        <v>101</v>
      </c>
      <c r="W54" s="163"/>
      <c r="X54" s="161"/>
      <c r="Y54" s="161"/>
    </row>
    <row r="55" spans="22:25" ht="33.75" customHeight="1" x14ac:dyDescent="0.25">
      <c r="V55" s="517" t="s">
        <v>102</v>
      </c>
      <c r="W55" s="163"/>
      <c r="X55" s="161"/>
      <c r="Y55" s="161"/>
    </row>
    <row r="56" spans="22:25" ht="33.75" customHeight="1" x14ac:dyDescent="0.25">
      <c r="V56" s="517" t="s">
        <v>586</v>
      </c>
      <c r="W56" s="163"/>
      <c r="X56" s="161"/>
      <c r="Y56" s="161"/>
    </row>
    <row r="57" spans="22:25" ht="33.75" customHeight="1" x14ac:dyDescent="0.25">
      <c r="V57" s="517" t="s">
        <v>103</v>
      </c>
      <c r="W57" s="163"/>
      <c r="X57" s="161"/>
      <c r="Y57" s="161"/>
    </row>
    <row r="58" spans="22:25" ht="33.75" customHeight="1" x14ac:dyDescent="0.25">
      <c r="V58" s="517" t="s">
        <v>104</v>
      </c>
      <c r="W58" s="163"/>
      <c r="X58" s="161"/>
      <c r="Y58" s="161"/>
    </row>
    <row r="59" spans="22:25" ht="33.75" customHeight="1" x14ac:dyDescent="0.25">
      <c r="V59" s="517" t="s">
        <v>105</v>
      </c>
      <c r="W59" s="163"/>
      <c r="X59" s="161"/>
      <c r="Y59" s="161"/>
    </row>
    <row r="60" spans="22:25" ht="33.75" customHeight="1" x14ac:dyDescent="0.25">
      <c r="V60" s="517"/>
      <c r="W60" s="163"/>
      <c r="X60" s="161"/>
      <c r="Y60" s="161"/>
    </row>
    <row r="61" spans="22:25" ht="33.75" customHeight="1" x14ac:dyDescent="0.25">
      <c r="V61" s="156"/>
      <c r="W61" s="163"/>
      <c r="X61" s="161"/>
      <c r="Y61" s="161"/>
    </row>
    <row r="62" spans="22:25" ht="33.75" customHeight="1" x14ac:dyDescent="0.25">
      <c r="V62" s="156"/>
      <c r="W62" s="163"/>
      <c r="X62" s="161"/>
      <c r="Y62" s="161"/>
    </row>
  </sheetData>
  <sheetProtection sheet="1" selectLockedCells="1"/>
  <dataConsolidate/>
  <mergeCells count="105">
    <mergeCell ref="A34:J34"/>
    <mergeCell ref="K34:S34"/>
    <mergeCell ref="L4:S4"/>
    <mergeCell ref="A5:B5"/>
    <mergeCell ref="D5:F5"/>
    <mergeCell ref="G5:S5"/>
    <mergeCell ref="A6:B6"/>
    <mergeCell ref="C6:J6"/>
    <mergeCell ref="K6:L6"/>
    <mergeCell ref="M6:S6"/>
    <mergeCell ref="C10:J10"/>
    <mergeCell ref="K10:S10"/>
    <mergeCell ref="A7:B7"/>
    <mergeCell ref="D7:F7"/>
    <mergeCell ref="G7:S7"/>
    <mergeCell ref="A8:B8"/>
    <mergeCell ref="C8:J8"/>
    <mergeCell ref="K8:S8"/>
    <mergeCell ref="A11:B13"/>
    <mergeCell ref="C11:D11"/>
    <mergeCell ref="E11:J11"/>
    <mergeCell ref="K11:L12"/>
    <mergeCell ref="M11:S12"/>
    <mergeCell ref="C12:D12"/>
    <mergeCell ref="A2:B2"/>
    <mergeCell ref="C2:I2"/>
    <mergeCell ref="J2:J4"/>
    <mergeCell ref="L2:S2"/>
    <mergeCell ref="A3:B3"/>
    <mergeCell ref="C3:I3"/>
    <mergeCell ref="L3:S3"/>
    <mergeCell ref="A4:B4"/>
    <mergeCell ref="C4:I4"/>
    <mergeCell ref="E12:J12"/>
    <mergeCell ref="C13:D13"/>
    <mergeCell ref="E13:S13"/>
    <mergeCell ref="A9:B9"/>
    <mergeCell ref="D9:F9"/>
    <mergeCell ref="G9:S9"/>
    <mergeCell ref="A10:B10"/>
    <mergeCell ref="M16:O16"/>
    <mergeCell ref="P16:R16"/>
    <mergeCell ref="A17:B17"/>
    <mergeCell ref="C17:F17"/>
    <mergeCell ref="G17:J17"/>
    <mergeCell ref="K17:L17"/>
    <mergeCell ref="M17:N17"/>
    <mergeCell ref="P17:Q17"/>
    <mergeCell ref="E14:S14"/>
    <mergeCell ref="A15:B16"/>
    <mergeCell ref="C15:D15"/>
    <mergeCell ref="E15:F15"/>
    <mergeCell ref="G15:J15"/>
    <mergeCell ref="K15:L16"/>
    <mergeCell ref="M15:R15"/>
    <mergeCell ref="C16:D16"/>
    <mergeCell ref="E16:F16"/>
    <mergeCell ref="G16:J16"/>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C23:E23"/>
    <mergeCell ref="F23:H23"/>
    <mergeCell ref="J23:K23"/>
    <mergeCell ref="L23:M23"/>
    <mergeCell ref="O23:P23"/>
    <mergeCell ref="A31:C31"/>
    <mergeCell ref="D31:J31"/>
    <mergeCell ref="K31:L31"/>
    <mergeCell ref="M31:S31"/>
    <mergeCell ref="C25:E25"/>
    <mergeCell ref="F25:H25"/>
    <mergeCell ref="J25:K25"/>
    <mergeCell ref="L25:M25"/>
    <mergeCell ref="O25:P25"/>
    <mergeCell ref="Q25:R25"/>
    <mergeCell ref="A23:A25"/>
    <mergeCell ref="Q23:R23"/>
    <mergeCell ref="C24:E24"/>
    <mergeCell ref="F24:H24"/>
    <mergeCell ref="J24:K24"/>
    <mergeCell ref="L24:M24"/>
    <mergeCell ref="O24:P24"/>
    <mergeCell ref="Q24:R24"/>
    <mergeCell ref="A28:S30"/>
    <mergeCell ref="A32:C32"/>
    <mergeCell ref="E32:F32"/>
    <mergeCell ref="G32:I32"/>
    <mergeCell ref="J32:S32"/>
    <mergeCell ref="A33:C33"/>
    <mergeCell ref="D33:E33"/>
    <mergeCell ref="F33:I33"/>
    <mergeCell ref="K33:L33"/>
    <mergeCell ref="M33:R33"/>
  </mergeCells>
  <phoneticPr fontId="1"/>
  <conditionalFormatting sqref="C4:I4">
    <cfRule type="containsText" dxfId="268" priority="4" operator="containsText" text="選択してください">
      <formula>NOT(ISERROR(SEARCH("選択してください",C4)))</formula>
    </cfRule>
  </conditionalFormatting>
  <conditionalFormatting sqref="M18:S19">
    <cfRule type="containsBlanks" dxfId="267" priority="3">
      <formula>LEN(TRIM(M18))=0</formula>
    </cfRule>
  </conditionalFormatting>
  <conditionalFormatting sqref="G32:I32">
    <cfRule type="containsText" dxfId="266" priority="2" operator="containsText" text="選択してください">
      <formula>NOT(ISERROR(SEARCH("選択してください",G32)))</formula>
    </cfRule>
  </conditionalFormatting>
  <conditionalFormatting sqref="K34:S34">
    <cfRule type="containsText" dxfId="265" priority="1" operator="containsText" text="選択してください">
      <formula>NOT(ISERROR(SEARCH("選択してください",K34)))</formula>
    </cfRule>
  </conditionalFormatting>
  <dataValidations xWindow="1009" yWindow="513" count="21">
    <dataValidation type="list" allowBlank="1" showInputMessage="1" showErrorMessage="1" prompt="令和７年７月１日時点の組織形態を選択してください。" sqref="C4:I4">
      <formula1>"選択してください,法人,個人事業者,中小企業団体等,中小企業グループ（共同申請）"</formula1>
    </dataValidation>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概ね申請可能です。" sqref="G32:I32">
      <formula1>"選択してください,東京都,神奈川県,千葉県,埼玉県,茨城県,栃木県,群馬県,山梨県"</formula1>
    </dataValidation>
    <dataValidation allowBlank="1" showInputMessage="1" showErrorMessage="1" prompt="募集要項P.6（３）を参照し入力してください。" sqref="D31:J31"/>
    <dataValidation imeMode="fullKatakana" allowBlank="1" showInputMessage="1" showErrorMessage="1" sqref="C2:I2 L2:S2 E11:J11"/>
    <dataValidation imeMode="halfAlpha" allowBlank="1" showInputMessage="1" showErrorMessage="1" sqref="E14"/>
    <dataValidation allowBlank="1" showInputMessage="1" showErrorMessage="1" prompt="区市町村以下を記入してください。" sqref="J32:S32"/>
    <dataValidation allowBlank="1" showErrorMessage="1" sqref="G9:S9"/>
    <dataValidation type="custom" imeMode="halfAlpha" allowBlank="1" showInputMessage="1" showErrorMessage="1" sqref="F25:H25 L25:M25 Q25:R25">
      <formula1>LENB(F25)=LEN(F25)</formula1>
    </dataValidation>
    <dataValidation imeMode="hiragana" allowBlank="1" showInputMessage="1" showErrorMessage="1" prompt="本店所在地と同じ場合は「同上」と入力してください。" sqref="G7:S7"/>
    <dataValidation imeMode="hiragana" allowBlank="1" showInputMessage="1" showErrorMessage="1" prompt="和暦で年月日を入力してください。" sqref="G15:J16"/>
    <dataValidation allowBlank="1" showInputMessage="1" showErrorMessage="1" prompt="個人事業者は「屋号」ではなく「代表者名」を入力してください。" sqref="C3:I3"/>
    <dataValidation imeMode="disabled" allowBlank="1" showInputMessage="1" showErrorMessage="1" sqref="D5:F5 C6:J6 M6:S6 F24:H24 Q20:R24 M31:S31 D9:F9 E13:S13 M15:R15 P16:R16 C17:F17 E32:F32 R17 C10:J10 L23:M24"/>
    <dataValidation imeMode="disabled" allowBlank="1" showInputMessage="1" showErrorMessage="1" prompt="従業員は、派遣社員やアルバイトを含めた全ての従業員を指します。" sqref="M17:N17"/>
    <dataValidation type="list" allowBlank="1" showInputMessage="1" showErrorMessage="1" prompt="募集要項P.31「日本標準産業分類表」を参照してください。_x000a_大分類から先に選択してください。" sqref="M18:S18">
      <formula1>$V$1:$Y$1</formula1>
    </dataValidation>
    <dataValidation type="list" allowBlank="1" showInputMessage="1" showErrorMessage="1" prompt="大分類から先に選択してください。" sqref="M19:S19">
      <formula1>INDIRECT($M$18)</formula1>
    </dataValidation>
    <dataValidation imeMode="disabled" allowBlank="1" showInputMessage="1" showErrorMessage="1" prompt="直近の決算書記載の売上高を入力してください。_x000a_売上未計上の場合は入力不要です。" sqref="F23:H23"/>
    <dataValidation allowBlank="1" showInputMessage="1" showErrorMessage="1" prompt="「履歴事項全部証明書（登記簿謄本）」上の所在地を入力してください。_x000a_都道府県から入力してください。_x000a_例）東京都千代田区神田練塀町３－３ 大東ビル４階" sqref="G5:S5"/>
    <dataValidation allowBlank="1" showInputMessage="1" showErrorMessage="1" prompt="連絡担当者は、申請事業者の役員・従業員に限ります。" sqref="E12:J12"/>
    <dataValidation type="list" showInputMessage="1" showErrorMessage="1" sqref="K34">
      <formula1>"選択してください,いいえ,はい（上記は公社訪問場所の情報となります）"</formula1>
    </dataValidation>
    <dataValidation imeMode="disabled" allowBlank="1" showInputMessage="1" showErrorMessage="1" prompt="本店所在地と同じ場合は「同上」と入力してください。" sqref="D7:F7 C8:J8"/>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33"/>
  <sheetViews>
    <sheetView view="pageBreakPreview" zoomScaleNormal="100" zoomScaleSheetLayoutView="100" workbookViewId="0">
      <selection activeCell="B18" sqref="B18"/>
    </sheetView>
  </sheetViews>
  <sheetFormatPr defaultColWidth="2.08984375" defaultRowHeight="12" x14ac:dyDescent="0.2"/>
  <cols>
    <col min="1" max="1" width="6" style="4" customWidth="1"/>
    <col min="2" max="3" width="13.08984375" style="4" customWidth="1"/>
    <col min="4" max="8" width="7.6328125" style="4" customWidth="1"/>
    <col min="9" max="9" width="9.36328125" style="4" customWidth="1"/>
    <col min="10" max="12" width="11.36328125" style="4" customWidth="1"/>
    <col min="13" max="224" width="2.453125" style="4" customWidth="1"/>
    <col min="225" max="16384" width="2.08984375" style="4"/>
  </cols>
  <sheetData>
    <row r="1" spans="1:12" ht="15" customHeight="1" x14ac:dyDescent="0.2">
      <c r="A1" s="481"/>
      <c r="B1" s="480"/>
      <c r="C1" s="480"/>
      <c r="D1" s="480"/>
      <c r="E1" s="482"/>
      <c r="F1" s="482"/>
      <c r="G1" s="482"/>
      <c r="H1" s="482"/>
      <c r="I1" s="482"/>
      <c r="J1" s="482"/>
      <c r="K1" s="482"/>
      <c r="L1" s="512" t="s">
        <v>439</v>
      </c>
    </row>
    <row r="2" spans="1:12" ht="20" customHeight="1" x14ac:dyDescent="0.2">
      <c r="A2" s="481" t="s">
        <v>542</v>
      </c>
      <c r="B2" s="480"/>
      <c r="C2" s="480"/>
      <c r="D2" s="480"/>
      <c r="E2" s="482"/>
      <c r="F2" s="482"/>
      <c r="G2" s="482"/>
      <c r="H2" s="482"/>
      <c r="I2" s="482"/>
      <c r="J2" s="482"/>
      <c r="K2" s="482"/>
      <c r="L2" s="482"/>
    </row>
    <row r="3" spans="1:12" ht="15" customHeight="1" x14ac:dyDescent="0.2">
      <c r="A3" s="483" t="s">
        <v>532</v>
      </c>
      <c r="B3" s="484"/>
      <c r="C3" s="484"/>
      <c r="D3" s="484"/>
      <c r="E3" s="484"/>
      <c r="F3" s="484"/>
      <c r="G3" s="484"/>
      <c r="H3" s="484"/>
      <c r="I3" s="484"/>
      <c r="J3" s="484"/>
      <c r="K3" s="484"/>
      <c r="L3" s="484"/>
    </row>
    <row r="4" spans="1:12" ht="15" customHeight="1" x14ac:dyDescent="0.2">
      <c r="A4" s="483" t="s">
        <v>533</v>
      </c>
      <c r="B4" s="484"/>
      <c r="C4" s="484"/>
      <c r="D4" s="484"/>
      <c r="E4" s="484"/>
      <c r="F4" s="484"/>
      <c r="G4" s="484"/>
      <c r="H4" s="484"/>
      <c r="I4" s="484"/>
      <c r="J4" s="484"/>
      <c r="K4" s="484"/>
      <c r="L4" s="484"/>
    </row>
    <row r="5" spans="1:12" ht="15" customHeight="1" x14ac:dyDescent="0.2">
      <c r="A5" s="483" t="s">
        <v>534</v>
      </c>
      <c r="B5" s="484"/>
      <c r="C5" s="484"/>
      <c r="D5" s="484"/>
      <c r="E5" s="484"/>
      <c r="F5" s="484"/>
      <c r="G5" s="484"/>
      <c r="H5" s="484"/>
      <c r="I5" s="484"/>
      <c r="J5" s="484"/>
      <c r="K5" s="484"/>
      <c r="L5" s="484"/>
    </row>
    <row r="6" spans="1:12" ht="15" customHeight="1" x14ac:dyDescent="0.2">
      <c r="A6" s="483" t="s">
        <v>554</v>
      </c>
      <c r="B6" s="484"/>
      <c r="C6" s="484"/>
      <c r="D6" s="484"/>
      <c r="E6" s="484"/>
      <c r="F6" s="484"/>
      <c r="G6" s="484"/>
      <c r="H6" s="484"/>
      <c r="I6" s="484"/>
      <c r="J6" s="484"/>
      <c r="K6" s="484"/>
      <c r="L6" s="484"/>
    </row>
    <row r="7" spans="1:12" ht="15" customHeight="1" x14ac:dyDescent="0.2">
      <c r="A7" s="483" t="s">
        <v>644</v>
      </c>
      <c r="B7" s="484"/>
      <c r="C7" s="484"/>
      <c r="D7" s="484"/>
      <c r="E7" s="484"/>
      <c r="F7" s="484"/>
      <c r="G7" s="484"/>
      <c r="H7" s="484"/>
      <c r="I7" s="484"/>
      <c r="J7" s="484"/>
      <c r="K7" s="484"/>
      <c r="L7" s="484"/>
    </row>
    <row r="8" spans="1:12" ht="15" customHeight="1" x14ac:dyDescent="0.2">
      <c r="A8" s="483" t="s">
        <v>645</v>
      </c>
      <c r="B8" s="484"/>
      <c r="C8" s="484"/>
      <c r="D8" s="484"/>
      <c r="E8" s="484"/>
      <c r="F8" s="484"/>
      <c r="G8" s="484"/>
      <c r="H8" s="484"/>
      <c r="I8" s="484"/>
      <c r="J8" s="484"/>
      <c r="K8" s="484"/>
      <c r="L8" s="484"/>
    </row>
    <row r="9" spans="1:12" ht="15" customHeight="1" x14ac:dyDescent="0.2">
      <c r="A9" s="483" t="s">
        <v>646</v>
      </c>
      <c r="B9" s="484"/>
      <c r="C9" s="484"/>
      <c r="D9" s="484"/>
      <c r="E9" s="484"/>
      <c r="F9" s="484"/>
      <c r="G9" s="484"/>
      <c r="H9" s="484"/>
      <c r="I9" s="484"/>
      <c r="J9" s="484"/>
      <c r="K9" s="484"/>
      <c r="L9" s="484"/>
    </row>
    <row r="10" spans="1:12" ht="15" customHeight="1" x14ac:dyDescent="0.2">
      <c r="A10" s="483" t="s">
        <v>647</v>
      </c>
      <c r="B10" s="484"/>
      <c r="C10" s="484"/>
      <c r="D10" s="484"/>
      <c r="E10" s="484"/>
      <c r="F10" s="484"/>
      <c r="G10" s="484"/>
      <c r="H10" s="484"/>
      <c r="I10" s="484"/>
      <c r="J10" s="484"/>
      <c r="K10" s="484"/>
      <c r="L10" s="484"/>
    </row>
    <row r="11" spans="1:12" ht="15" customHeight="1" x14ac:dyDescent="0.2">
      <c r="A11" s="483" t="s">
        <v>513</v>
      </c>
      <c r="B11" s="484"/>
      <c r="C11" s="484"/>
      <c r="D11" s="484"/>
      <c r="E11" s="484"/>
      <c r="F11" s="484"/>
      <c r="G11" s="484"/>
      <c r="H11" s="484"/>
      <c r="I11" s="484"/>
      <c r="J11" s="484"/>
      <c r="K11" s="484"/>
      <c r="L11" s="484"/>
    </row>
    <row r="12" spans="1:12" ht="15" customHeight="1" x14ac:dyDescent="0.2">
      <c r="A12" s="483" t="s">
        <v>514</v>
      </c>
      <c r="B12" s="484"/>
      <c r="C12" s="484"/>
      <c r="D12" s="484"/>
      <c r="E12" s="484"/>
      <c r="F12" s="484"/>
      <c r="G12" s="484"/>
      <c r="H12" s="484"/>
      <c r="I12" s="484"/>
      <c r="J12" s="484"/>
      <c r="K12" s="484"/>
      <c r="L12" s="484"/>
    </row>
    <row r="13" spans="1:12" ht="15" customHeight="1" x14ac:dyDescent="0.2">
      <c r="A13" s="483" t="s">
        <v>535</v>
      </c>
      <c r="B13" s="484"/>
      <c r="C13" s="484"/>
      <c r="D13" s="484"/>
      <c r="E13" s="484"/>
      <c r="F13" s="484"/>
      <c r="G13" s="484"/>
      <c r="H13" s="484"/>
      <c r="I13" s="484"/>
      <c r="J13" s="484"/>
      <c r="K13" s="484"/>
      <c r="L13" s="484"/>
    </row>
    <row r="14" spans="1:12" ht="15" customHeight="1" x14ac:dyDescent="0.2">
      <c r="A14" s="485"/>
      <c r="B14" s="480"/>
      <c r="C14" s="480"/>
      <c r="D14" s="480"/>
      <c r="E14" s="486"/>
      <c r="F14" s="486"/>
      <c r="G14" s="487"/>
      <c r="H14" s="487"/>
      <c r="I14" s="488"/>
      <c r="J14" s="488"/>
      <c r="K14" s="488"/>
      <c r="L14" s="488"/>
    </row>
    <row r="15" spans="1:12" ht="25" customHeight="1" x14ac:dyDescent="0.2">
      <c r="A15" s="1511" t="s">
        <v>515</v>
      </c>
      <c r="B15" s="1512" t="s">
        <v>516</v>
      </c>
      <c r="C15" s="1512"/>
      <c r="D15" s="489" t="s">
        <v>517</v>
      </c>
      <c r="E15" s="490"/>
      <c r="F15" s="490"/>
      <c r="G15" s="490"/>
      <c r="H15" s="490"/>
      <c r="I15" s="491" t="s">
        <v>518</v>
      </c>
      <c r="J15" s="1513" t="s">
        <v>519</v>
      </c>
      <c r="K15" s="1513"/>
      <c r="L15" s="1513"/>
    </row>
    <row r="16" spans="1:12" ht="24.75" customHeight="1" x14ac:dyDescent="0.2">
      <c r="A16" s="1511"/>
      <c r="B16" s="1514" t="s">
        <v>520</v>
      </c>
      <c r="C16" s="1514" t="s">
        <v>521</v>
      </c>
      <c r="D16" s="1515" t="s">
        <v>187</v>
      </c>
      <c r="E16" s="1515"/>
      <c r="F16" s="492" t="s">
        <v>522</v>
      </c>
      <c r="G16" s="1516" t="s">
        <v>188</v>
      </c>
      <c r="H16" s="1516"/>
      <c r="I16" s="1510" t="s">
        <v>523</v>
      </c>
      <c r="J16" s="1510" t="s">
        <v>524</v>
      </c>
      <c r="K16" s="1510" t="s">
        <v>525</v>
      </c>
      <c r="L16" s="1510" t="s">
        <v>526</v>
      </c>
    </row>
    <row r="17" spans="1:16" ht="127.5" customHeight="1" x14ac:dyDescent="0.2">
      <c r="A17" s="1511"/>
      <c r="B17" s="1514"/>
      <c r="C17" s="1514"/>
      <c r="D17" s="493" t="s">
        <v>527</v>
      </c>
      <c r="E17" s="494" t="s">
        <v>528</v>
      </c>
      <c r="F17" s="494" t="s">
        <v>529</v>
      </c>
      <c r="G17" s="494" t="s">
        <v>530</v>
      </c>
      <c r="H17" s="494" t="s">
        <v>531</v>
      </c>
      <c r="I17" s="1510"/>
      <c r="J17" s="1510"/>
      <c r="K17" s="1510"/>
      <c r="L17" s="1510"/>
    </row>
    <row r="18" spans="1:16" ht="30" customHeight="1" x14ac:dyDescent="0.2">
      <c r="A18" s="495">
        <f>ROW()-ROW('3-7【開・改】直接人件費'!$A$17)</f>
        <v>1</v>
      </c>
      <c r="B18" s="479"/>
      <c r="C18" s="496"/>
      <c r="D18" s="497"/>
      <c r="E18" s="497"/>
      <c r="F18" s="497"/>
      <c r="G18" s="497"/>
      <c r="H18" s="497"/>
      <c r="I18" s="498">
        <f>SUM(D18:H18)</f>
        <v>0</v>
      </c>
      <c r="J18" s="499"/>
      <c r="K18" s="500">
        <f>L18</f>
        <v>0</v>
      </c>
      <c r="L18" s="500">
        <f>I18*J18</f>
        <v>0</v>
      </c>
      <c r="M18" s="501" t="str">
        <f>IF(OR(AND(B18="",C18="",D18="",E18="",F18="",G18="",H18="",J18=""),
       AND(B18&lt;&gt;"",C18&lt;&gt;"",OR(D18&lt;&gt;"",E18&lt;&gt;"",F18&lt;&gt;"",G18&lt;&gt;"",H18&lt;&gt;""),J18&lt;&gt;"")),
   "",
     "←必要項目を入力してください。")</f>
        <v/>
      </c>
    </row>
    <row r="19" spans="1:16" ht="30" customHeight="1" x14ac:dyDescent="0.2">
      <c r="A19" s="495">
        <f>ROW()-ROW('3-7【開・改】直接人件費'!$A$17)</f>
        <v>2</v>
      </c>
      <c r="B19" s="479"/>
      <c r="C19" s="496"/>
      <c r="D19" s="497"/>
      <c r="E19" s="497"/>
      <c r="F19" s="497"/>
      <c r="G19" s="497"/>
      <c r="H19" s="497"/>
      <c r="I19" s="498">
        <f t="shared" ref="I19:I32" si="0">SUM(D19:H19)</f>
        <v>0</v>
      </c>
      <c r="J19" s="499"/>
      <c r="K19" s="500">
        <f t="shared" ref="K19:K32" si="1">L19</f>
        <v>0</v>
      </c>
      <c r="L19" s="500">
        <f t="shared" ref="L19:L31" si="2">I19*J19</f>
        <v>0</v>
      </c>
      <c r="M19" s="501" t="str">
        <f t="shared" ref="M19:M32" si="3">IF(OR(AND(B19="",C19="",D19="",E19="",F19="",G19="",H19="",J19=""),
       AND(B19&lt;&gt;"",C19&lt;&gt;"",OR(D19&lt;&gt;"",E19&lt;&gt;"",F19&lt;&gt;"",G19&lt;&gt;"",H19&lt;&gt;""),J19&lt;&gt;"")),
   "",
     "←必要項目を入力してください。")</f>
        <v/>
      </c>
    </row>
    <row r="20" spans="1:16" ht="30" customHeight="1" x14ac:dyDescent="0.2">
      <c r="A20" s="495">
        <f>ROW()-ROW('3-7【開・改】直接人件費'!$A$17)</f>
        <v>3</v>
      </c>
      <c r="B20" s="479"/>
      <c r="C20" s="496"/>
      <c r="D20" s="497"/>
      <c r="E20" s="497"/>
      <c r="F20" s="497"/>
      <c r="G20" s="497"/>
      <c r="H20" s="497"/>
      <c r="I20" s="498">
        <f t="shared" si="0"/>
        <v>0</v>
      </c>
      <c r="J20" s="499"/>
      <c r="K20" s="500">
        <f t="shared" si="1"/>
        <v>0</v>
      </c>
      <c r="L20" s="500">
        <f t="shared" si="2"/>
        <v>0</v>
      </c>
      <c r="M20" s="501" t="str">
        <f t="shared" si="3"/>
        <v/>
      </c>
    </row>
    <row r="21" spans="1:16" ht="30" customHeight="1" x14ac:dyDescent="0.2">
      <c r="A21" s="495">
        <f>ROW()-ROW('3-7【開・改】直接人件費'!$A$17)</f>
        <v>4</v>
      </c>
      <c r="B21" s="479"/>
      <c r="C21" s="496"/>
      <c r="D21" s="497"/>
      <c r="E21" s="497"/>
      <c r="F21" s="497"/>
      <c r="G21" s="497"/>
      <c r="H21" s="497"/>
      <c r="I21" s="498">
        <f t="shared" si="0"/>
        <v>0</v>
      </c>
      <c r="J21" s="499"/>
      <c r="K21" s="500">
        <f t="shared" si="1"/>
        <v>0</v>
      </c>
      <c r="L21" s="500">
        <f t="shared" si="2"/>
        <v>0</v>
      </c>
      <c r="M21" s="501" t="str">
        <f t="shared" si="3"/>
        <v/>
      </c>
    </row>
    <row r="22" spans="1:16" ht="30" customHeight="1" x14ac:dyDescent="0.2">
      <c r="A22" s="495">
        <f>ROW()-ROW('3-7【開・改】直接人件費'!$A$17)</f>
        <v>5</v>
      </c>
      <c r="B22" s="479"/>
      <c r="C22" s="496"/>
      <c r="D22" s="497"/>
      <c r="E22" s="497"/>
      <c r="F22" s="497"/>
      <c r="G22" s="497"/>
      <c r="H22" s="497"/>
      <c r="I22" s="498">
        <f t="shared" si="0"/>
        <v>0</v>
      </c>
      <c r="J22" s="499"/>
      <c r="K22" s="500">
        <f t="shared" si="1"/>
        <v>0</v>
      </c>
      <c r="L22" s="500">
        <f t="shared" si="2"/>
        <v>0</v>
      </c>
      <c r="M22" s="501" t="str">
        <f t="shared" si="3"/>
        <v/>
      </c>
    </row>
    <row r="23" spans="1:16" ht="30" customHeight="1" x14ac:dyDescent="0.2">
      <c r="A23" s="495">
        <f>ROW()-ROW('3-7【開・改】直接人件費'!$A$17)</f>
        <v>6</v>
      </c>
      <c r="B23" s="479"/>
      <c r="C23" s="496"/>
      <c r="D23" s="497"/>
      <c r="E23" s="497"/>
      <c r="F23" s="497"/>
      <c r="G23" s="497"/>
      <c r="H23" s="497"/>
      <c r="I23" s="498">
        <f t="shared" si="0"/>
        <v>0</v>
      </c>
      <c r="J23" s="499"/>
      <c r="K23" s="500">
        <f t="shared" si="1"/>
        <v>0</v>
      </c>
      <c r="L23" s="500">
        <f t="shared" si="2"/>
        <v>0</v>
      </c>
      <c r="M23" s="501" t="str">
        <f t="shared" si="3"/>
        <v/>
      </c>
    </row>
    <row r="24" spans="1:16" ht="30" customHeight="1" x14ac:dyDescent="0.2">
      <c r="A24" s="495">
        <f>ROW()-ROW('3-7【開・改】直接人件費'!$A$17)</f>
        <v>7</v>
      </c>
      <c r="B24" s="479"/>
      <c r="C24" s="496"/>
      <c r="D24" s="497"/>
      <c r="E24" s="497"/>
      <c r="F24" s="497"/>
      <c r="G24" s="497"/>
      <c r="H24" s="497"/>
      <c r="I24" s="498">
        <f t="shared" si="0"/>
        <v>0</v>
      </c>
      <c r="J24" s="499"/>
      <c r="K24" s="500">
        <f t="shared" si="1"/>
        <v>0</v>
      </c>
      <c r="L24" s="500">
        <f t="shared" si="2"/>
        <v>0</v>
      </c>
      <c r="M24" s="501" t="str">
        <f t="shared" si="3"/>
        <v/>
      </c>
    </row>
    <row r="25" spans="1:16" ht="30" customHeight="1" x14ac:dyDescent="0.2">
      <c r="A25" s="495">
        <f>ROW()-ROW('3-7【開・改】直接人件費'!$A$17)</f>
        <v>8</v>
      </c>
      <c r="B25" s="479"/>
      <c r="C25" s="496"/>
      <c r="D25" s="497"/>
      <c r="E25" s="497"/>
      <c r="F25" s="497"/>
      <c r="G25" s="497"/>
      <c r="H25" s="497"/>
      <c r="I25" s="498">
        <f t="shared" si="0"/>
        <v>0</v>
      </c>
      <c r="J25" s="499"/>
      <c r="K25" s="500">
        <f t="shared" si="1"/>
        <v>0</v>
      </c>
      <c r="L25" s="500">
        <f t="shared" si="2"/>
        <v>0</v>
      </c>
      <c r="M25" s="501" t="str">
        <f t="shared" si="3"/>
        <v/>
      </c>
      <c r="P25" s="32"/>
    </row>
    <row r="26" spans="1:16" ht="30" customHeight="1" x14ac:dyDescent="0.2">
      <c r="A26" s="495">
        <f>ROW()-ROW('3-7【開・改】直接人件費'!$A$17)</f>
        <v>9</v>
      </c>
      <c r="B26" s="479"/>
      <c r="C26" s="496"/>
      <c r="D26" s="497"/>
      <c r="E26" s="497"/>
      <c r="F26" s="497"/>
      <c r="G26" s="497"/>
      <c r="H26" s="497"/>
      <c r="I26" s="498">
        <f t="shared" si="0"/>
        <v>0</v>
      </c>
      <c r="J26" s="499"/>
      <c r="K26" s="500">
        <f t="shared" si="1"/>
        <v>0</v>
      </c>
      <c r="L26" s="500">
        <f t="shared" si="2"/>
        <v>0</v>
      </c>
      <c r="M26" s="501" t="str">
        <f t="shared" si="3"/>
        <v/>
      </c>
    </row>
    <row r="27" spans="1:16" ht="30" customHeight="1" x14ac:dyDescent="0.2">
      <c r="A27" s="495">
        <f>ROW()-ROW('3-7【開・改】直接人件費'!$A$17)</f>
        <v>10</v>
      </c>
      <c r="B27" s="479"/>
      <c r="C27" s="496"/>
      <c r="D27" s="497"/>
      <c r="E27" s="497"/>
      <c r="F27" s="497"/>
      <c r="G27" s="497"/>
      <c r="H27" s="497"/>
      <c r="I27" s="498">
        <f t="shared" si="0"/>
        <v>0</v>
      </c>
      <c r="J27" s="499"/>
      <c r="K27" s="500">
        <f t="shared" si="1"/>
        <v>0</v>
      </c>
      <c r="L27" s="500">
        <f t="shared" si="2"/>
        <v>0</v>
      </c>
      <c r="M27" s="501" t="str">
        <f t="shared" si="3"/>
        <v/>
      </c>
    </row>
    <row r="28" spans="1:16" ht="30" customHeight="1" x14ac:dyDescent="0.2">
      <c r="A28" s="495">
        <f>ROW()-ROW('3-7【開・改】直接人件費'!$A$17)</f>
        <v>11</v>
      </c>
      <c r="B28" s="479"/>
      <c r="C28" s="496"/>
      <c r="D28" s="497"/>
      <c r="E28" s="497"/>
      <c r="F28" s="497"/>
      <c r="G28" s="497"/>
      <c r="H28" s="497"/>
      <c r="I28" s="498">
        <f t="shared" si="0"/>
        <v>0</v>
      </c>
      <c r="J28" s="499"/>
      <c r="K28" s="500">
        <f t="shared" si="1"/>
        <v>0</v>
      </c>
      <c r="L28" s="500">
        <f t="shared" si="2"/>
        <v>0</v>
      </c>
      <c r="M28" s="501" t="str">
        <f t="shared" si="3"/>
        <v/>
      </c>
    </row>
    <row r="29" spans="1:16" ht="30" customHeight="1" x14ac:dyDescent="0.2">
      <c r="A29" s="495">
        <f>ROW()-ROW('3-7【開・改】直接人件費'!$A$17)</f>
        <v>12</v>
      </c>
      <c r="B29" s="479"/>
      <c r="C29" s="496"/>
      <c r="D29" s="497"/>
      <c r="E29" s="497"/>
      <c r="F29" s="497"/>
      <c r="G29" s="497"/>
      <c r="H29" s="497"/>
      <c r="I29" s="498">
        <f t="shared" si="0"/>
        <v>0</v>
      </c>
      <c r="J29" s="499"/>
      <c r="K29" s="500">
        <f t="shared" si="1"/>
        <v>0</v>
      </c>
      <c r="L29" s="500">
        <f t="shared" si="2"/>
        <v>0</v>
      </c>
      <c r="M29" s="501" t="str">
        <f t="shared" si="3"/>
        <v/>
      </c>
    </row>
    <row r="30" spans="1:16" ht="30" customHeight="1" x14ac:dyDescent="0.2">
      <c r="A30" s="495">
        <f>ROW()-ROW('3-7【開・改】直接人件費'!$A$17)</f>
        <v>13</v>
      </c>
      <c r="B30" s="479"/>
      <c r="C30" s="496"/>
      <c r="D30" s="497"/>
      <c r="E30" s="497"/>
      <c r="F30" s="497"/>
      <c r="G30" s="497"/>
      <c r="H30" s="497"/>
      <c r="I30" s="498">
        <f t="shared" si="0"/>
        <v>0</v>
      </c>
      <c r="J30" s="499"/>
      <c r="K30" s="500">
        <f t="shared" si="1"/>
        <v>0</v>
      </c>
      <c r="L30" s="500">
        <f t="shared" si="2"/>
        <v>0</v>
      </c>
      <c r="M30" s="501" t="str">
        <f t="shared" si="3"/>
        <v/>
      </c>
    </row>
    <row r="31" spans="1:16" ht="30" customHeight="1" x14ac:dyDescent="0.2">
      <c r="A31" s="495">
        <f>ROW()-ROW('3-7【開・改】直接人件費'!$A$17)</f>
        <v>14</v>
      </c>
      <c r="B31" s="479"/>
      <c r="C31" s="496"/>
      <c r="D31" s="497"/>
      <c r="E31" s="497"/>
      <c r="F31" s="497"/>
      <c r="G31" s="497"/>
      <c r="H31" s="497"/>
      <c r="I31" s="498">
        <f t="shared" si="0"/>
        <v>0</v>
      </c>
      <c r="J31" s="499"/>
      <c r="K31" s="500">
        <f t="shared" si="1"/>
        <v>0</v>
      </c>
      <c r="L31" s="500">
        <f t="shared" si="2"/>
        <v>0</v>
      </c>
      <c r="M31" s="501" t="str">
        <f t="shared" si="3"/>
        <v/>
      </c>
    </row>
    <row r="32" spans="1:16" ht="30" customHeight="1" x14ac:dyDescent="0.2">
      <c r="A32" s="502">
        <f>ROW()-ROW('3-7【開・改】直接人件費'!$A$17)</f>
        <v>15</v>
      </c>
      <c r="B32" s="503"/>
      <c r="C32" s="496"/>
      <c r="D32" s="504"/>
      <c r="E32" s="504"/>
      <c r="F32" s="504"/>
      <c r="G32" s="504"/>
      <c r="H32" s="504"/>
      <c r="I32" s="505">
        <f t="shared" si="0"/>
        <v>0</v>
      </c>
      <c r="J32" s="499"/>
      <c r="K32" s="506">
        <f t="shared" si="1"/>
        <v>0</v>
      </c>
      <c r="L32" s="506">
        <f>I32*J32</f>
        <v>0</v>
      </c>
      <c r="M32" s="501" t="str">
        <f t="shared" si="3"/>
        <v/>
      </c>
    </row>
    <row r="33" spans="1:12" ht="30" customHeight="1" x14ac:dyDescent="0.2">
      <c r="A33" s="507"/>
      <c r="B33" s="508"/>
      <c r="C33" s="508"/>
      <c r="D33" s="508"/>
      <c r="E33" s="508"/>
      <c r="F33" s="508"/>
      <c r="G33" s="508"/>
      <c r="H33" s="508"/>
      <c r="I33" s="509"/>
      <c r="J33" s="510" t="s">
        <v>41</v>
      </c>
      <c r="K33" s="511">
        <f>SUM(K18:K32)</f>
        <v>0</v>
      </c>
      <c r="L33" s="511">
        <f>SUM(L18:L32)</f>
        <v>0</v>
      </c>
    </row>
  </sheetData>
  <sheetProtection sheet="1" formatCells="0" selectLockedCells="1"/>
  <mergeCells count="11">
    <mergeCell ref="K16:K17"/>
    <mergeCell ref="L16:L17"/>
    <mergeCell ref="A15:A17"/>
    <mergeCell ref="B15:C15"/>
    <mergeCell ref="J15:L15"/>
    <mergeCell ref="B16:B17"/>
    <mergeCell ref="C16:C17"/>
    <mergeCell ref="D16:E16"/>
    <mergeCell ref="G16:H16"/>
    <mergeCell ref="I16:I17"/>
    <mergeCell ref="J16:J17"/>
  </mergeCells>
  <phoneticPr fontId="1"/>
  <conditionalFormatting sqref="B18:H32 J18:J32">
    <cfRule type="expression" dxfId="97" priority="2">
      <formula>AND(OR($B18&lt;&gt;"",$C18&lt;&gt;"",$D18&lt;&gt;"",$E18&lt;&gt;"",$F18&lt;&gt;"",$G18&lt;&gt;"",$H18&lt;&gt;"",$J18&lt;&gt;""),B18="")</formula>
    </cfRule>
  </conditionalFormatting>
  <conditionalFormatting sqref="D18:H32">
    <cfRule type="expression" dxfId="96" priority="1">
      <formula>OR($D18&lt;&gt;"",$E18&lt;&gt;"",$F18&lt;&gt;"",$G18&lt;&gt;"",$H18&lt;&gt;"")</formula>
    </cfRule>
  </conditionalFormatting>
  <dataValidations count="3">
    <dataValidation type="list" allowBlank="1" showInputMessage="1" showErrorMessage="1" error="プルダウンより選択してください" promptTitle="時間単価をプルダウンより選択してください" prompt="募集要項p.16「人件費単価一覧表」を参照してください" sqref="J18:J32">
      <formula1>"1040,1110,1180,1240,1330,1410,1490,1580,1660,1830,1990,2160,2330,2490,2660,2820,2990,3160,3410,3660,3910,4160,4410,4660,4910,5160"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8:H32">
      <formula1>0</formula1>
    </dataValidation>
    <dataValidation allowBlank="1" showInputMessage="1" showErrorMessage="1" prompt="従事者の氏名を入力してください" sqref="B18:B32"/>
  </dataValidations>
  <printOptions horizontalCentered="1"/>
  <pageMargins left="0.17" right="0.17" top="0.17" bottom="0.41" header="0.17" footer="0.17"/>
  <pageSetup paperSize="9" scale="90"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27"/>
  <sheetViews>
    <sheetView showGridLines="0" view="pageBreakPreview" zoomScale="98" zoomScaleNormal="100" zoomScaleSheetLayoutView="98" workbookViewId="0">
      <selection activeCell="B6" sqref="B6:C6"/>
    </sheetView>
  </sheetViews>
  <sheetFormatPr defaultColWidth="2.08984375" defaultRowHeight="13" x14ac:dyDescent="0.2"/>
  <cols>
    <col min="1" max="1" width="6.08984375" style="5" customWidth="1"/>
    <col min="2" max="2" width="13.90625" style="72" customWidth="1"/>
    <col min="3" max="3" width="9.7265625" style="72" customWidth="1"/>
    <col min="4" max="4" width="13.453125" style="72" customWidth="1"/>
    <col min="5" max="5" width="5" style="13" customWidth="1"/>
    <col min="6" max="6" width="4.36328125" style="5" customWidth="1"/>
    <col min="7" max="7" width="9.08984375" style="5" customWidth="1"/>
    <col min="8" max="8" width="11.453125" style="5" customWidth="1"/>
    <col min="9" max="9" width="9.6328125" style="5" customWidth="1"/>
    <col min="10" max="10" width="13.453125" style="72" customWidth="1"/>
    <col min="11" max="11" width="2.453125" style="9" customWidth="1"/>
    <col min="12" max="12" width="11.26953125" style="4" customWidth="1"/>
    <col min="13" max="13" width="9.453125" style="4" customWidth="1"/>
    <col min="14" max="14" width="6.26953125" style="4" customWidth="1"/>
    <col min="15" max="54" width="2.08984375" style="4" customWidth="1"/>
    <col min="55" max="55" width="3" style="4" customWidth="1"/>
    <col min="56" max="213" width="2.08984375" style="4" customWidth="1"/>
    <col min="214" max="16384" width="2.08984375" style="4"/>
  </cols>
  <sheetData>
    <row r="1" spans="1:26" s="78" customFormat="1" ht="15" customHeight="1" x14ac:dyDescent="0.2">
      <c r="A1" s="73"/>
      <c r="B1" s="76"/>
      <c r="C1" s="76"/>
      <c r="D1" s="76"/>
      <c r="E1" s="76"/>
      <c r="F1" s="76"/>
      <c r="G1" s="76"/>
      <c r="H1" s="76"/>
      <c r="I1" s="76"/>
      <c r="J1" s="19" t="s">
        <v>349</v>
      </c>
      <c r="K1" s="74"/>
      <c r="L1" s="77"/>
      <c r="M1" s="102"/>
      <c r="N1" s="102"/>
      <c r="O1" s="77"/>
      <c r="P1" s="77"/>
      <c r="Q1" s="77"/>
      <c r="R1" s="77"/>
      <c r="S1" s="77"/>
      <c r="T1" s="30"/>
      <c r="U1" s="31"/>
      <c r="V1" s="30"/>
      <c r="W1" s="30"/>
      <c r="X1" s="30"/>
      <c r="Y1" s="30"/>
      <c r="Z1" s="30"/>
    </row>
    <row r="2" spans="1:26" s="78" customFormat="1" ht="15" customHeight="1" x14ac:dyDescent="0.2">
      <c r="A2" s="73" t="s">
        <v>259</v>
      </c>
      <c r="B2" s="76"/>
      <c r="C2" s="76"/>
      <c r="D2" s="76"/>
      <c r="E2" s="76"/>
      <c r="F2" s="76"/>
      <c r="G2" s="76"/>
      <c r="H2" s="76"/>
      <c r="I2" s="76"/>
      <c r="J2" s="76"/>
      <c r="K2" s="74"/>
      <c r="L2" s="77"/>
      <c r="M2" s="77"/>
      <c r="N2" s="77"/>
      <c r="O2" s="77"/>
      <c r="P2" s="77"/>
      <c r="Q2" s="77"/>
      <c r="R2" s="77"/>
      <c r="S2" s="77"/>
      <c r="T2" s="79"/>
      <c r="U2" s="79"/>
      <c r="V2" s="79"/>
      <c r="W2" s="79"/>
      <c r="X2" s="79"/>
      <c r="Y2" s="79"/>
      <c r="Z2" s="79"/>
    </row>
    <row r="3" spans="1:26" s="78" customFormat="1" ht="15" customHeight="1" x14ac:dyDescent="0.2">
      <c r="A3" s="73"/>
      <c r="B3" s="76"/>
      <c r="C3" s="76"/>
      <c r="D3" s="76"/>
      <c r="E3" s="76"/>
      <c r="F3" s="76"/>
      <c r="G3" s="76"/>
      <c r="H3" s="76"/>
      <c r="I3" s="76"/>
      <c r="J3" s="76"/>
      <c r="K3" s="74"/>
      <c r="L3" s="77"/>
      <c r="M3" s="77"/>
      <c r="N3" s="77"/>
      <c r="O3" s="77"/>
      <c r="P3" s="77"/>
      <c r="Q3" s="77"/>
      <c r="R3" s="77"/>
      <c r="S3" s="77"/>
      <c r="T3" s="79"/>
      <c r="U3" s="79"/>
      <c r="V3" s="79"/>
      <c r="W3" s="79"/>
      <c r="X3" s="79"/>
      <c r="Y3" s="79"/>
      <c r="Z3" s="79"/>
    </row>
    <row r="4" spans="1:26" s="78" customFormat="1" ht="15" customHeight="1" x14ac:dyDescent="0.2">
      <c r="A4" s="76" t="s">
        <v>358</v>
      </c>
      <c r="B4" s="76"/>
      <c r="C4" s="76"/>
      <c r="D4" s="76"/>
      <c r="E4" s="76"/>
      <c r="F4" s="76"/>
      <c r="G4" s="76"/>
      <c r="H4" s="76"/>
      <c r="I4" s="76"/>
      <c r="J4" s="76"/>
      <c r="K4" s="74"/>
      <c r="L4" s="77"/>
      <c r="M4" s="77"/>
      <c r="N4" s="77"/>
      <c r="O4" s="77"/>
      <c r="P4" s="77"/>
      <c r="Q4" s="77"/>
      <c r="R4" s="77"/>
      <c r="S4" s="77"/>
      <c r="T4" s="79"/>
      <c r="U4" s="79"/>
      <c r="V4" s="79"/>
      <c r="W4" s="79"/>
      <c r="X4" s="79"/>
      <c r="Y4" s="79"/>
      <c r="Z4" s="79"/>
    </row>
    <row r="5" spans="1:26" s="78" customFormat="1" ht="35.15" customHeight="1" x14ac:dyDescent="0.2">
      <c r="A5" s="336" t="s">
        <v>353</v>
      </c>
      <c r="B5" s="1523" t="s">
        <v>359</v>
      </c>
      <c r="C5" s="1524"/>
      <c r="D5" s="336" t="s">
        <v>354</v>
      </c>
      <c r="E5" s="1525" t="s">
        <v>355</v>
      </c>
      <c r="F5" s="1526"/>
      <c r="G5" s="1524"/>
      <c r="H5" s="1525" t="s">
        <v>356</v>
      </c>
      <c r="I5" s="1526"/>
      <c r="J5" s="1524"/>
      <c r="K5" s="74"/>
      <c r="L5" s="77"/>
      <c r="M5" s="77"/>
      <c r="N5" s="77"/>
      <c r="O5" s="77"/>
      <c r="P5" s="77"/>
      <c r="Q5" s="77"/>
      <c r="R5" s="77"/>
      <c r="S5" s="77"/>
      <c r="T5" s="79"/>
      <c r="U5" s="79"/>
      <c r="V5" s="79"/>
      <c r="W5" s="79"/>
      <c r="X5" s="79"/>
      <c r="Y5" s="79"/>
      <c r="Z5" s="79"/>
    </row>
    <row r="6" spans="1:26" s="78" customFormat="1" ht="35.15" customHeight="1" x14ac:dyDescent="0.2">
      <c r="A6" s="334" t="s">
        <v>357</v>
      </c>
      <c r="B6" s="1517"/>
      <c r="C6" s="1518"/>
      <c r="D6" s="376"/>
      <c r="E6" s="1519"/>
      <c r="F6" s="1520"/>
      <c r="G6" s="1521"/>
      <c r="H6" s="1517"/>
      <c r="I6" s="1522"/>
      <c r="J6" s="1518"/>
      <c r="K6" s="377" t="str">
        <f>IF(OR(AND($B6="",$D6="",$E6="",$H6=""),AND($B6&lt;&gt;"",$D6&lt;&gt;"",$E6&lt;&gt;"",$H6&lt;&gt;"")),"","←全ての項目を入力してください。")</f>
        <v/>
      </c>
      <c r="L6" s="77"/>
      <c r="M6" s="77"/>
      <c r="N6" s="77"/>
      <c r="O6" s="77"/>
      <c r="P6" s="77"/>
      <c r="Q6" s="77"/>
      <c r="R6" s="77"/>
      <c r="S6" s="77"/>
      <c r="T6" s="79"/>
      <c r="U6" s="79"/>
      <c r="V6" s="79"/>
      <c r="W6" s="79"/>
      <c r="X6" s="79"/>
      <c r="Y6" s="79"/>
      <c r="Z6" s="79"/>
    </row>
    <row r="7" spans="1:26" s="78" customFormat="1" ht="35.15" customHeight="1" x14ac:dyDescent="0.2">
      <c r="A7" s="336">
        <v>2</v>
      </c>
      <c r="B7" s="1517"/>
      <c r="C7" s="1518"/>
      <c r="D7" s="376"/>
      <c r="E7" s="1519"/>
      <c r="F7" s="1520"/>
      <c r="G7" s="1521"/>
      <c r="H7" s="1517"/>
      <c r="I7" s="1522"/>
      <c r="J7" s="1518"/>
      <c r="K7" s="377" t="str">
        <f>IF(OR(AND($B7="",$D7="",$E7="",$H7=""),AND($B7&lt;&gt;"",$D7&lt;&gt;"",$E7&lt;&gt;"",$H7&lt;&gt;"")),"","←全ての項目を入力してください。")</f>
        <v/>
      </c>
      <c r="L7" s="77"/>
      <c r="M7" s="77"/>
      <c r="N7" s="77"/>
      <c r="O7" s="77"/>
      <c r="P7" s="77"/>
      <c r="Q7" s="77"/>
      <c r="R7" s="77"/>
      <c r="S7" s="77"/>
      <c r="T7" s="79"/>
      <c r="U7" s="79"/>
      <c r="V7" s="79"/>
      <c r="W7" s="79"/>
      <c r="X7" s="79"/>
      <c r="Y7" s="79"/>
      <c r="Z7" s="79"/>
    </row>
    <row r="8" spans="1:26" s="78" customFormat="1" ht="35.15" customHeight="1" x14ac:dyDescent="0.2">
      <c r="A8" s="336">
        <v>3</v>
      </c>
      <c r="B8" s="1517"/>
      <c r="C8" s="1518"/>
      <c r="D8" s="376"/>
      <c r="E8" s="1519"/>
      <c r="F8" s="1520"/>
      <c r="G8" s="1521"/>
      <c r="H8" s="1517"/>
      <c r="I8" s="1522"/>
      <c r="J8" s="1518"/>
      <c r="K8" s="377" t="str">
        <f>IF(OR(AND($B8="",$D8="",$E8="",$H8=""),AND($B8&lt;&gt;"",$D8&lt;&gt;"",$E8&lt;&gt;"",$H8&lt;&gt;"")),"","←全ての項目を入力してください。")</f>
        <v/>
      </c>
      <c r="L8" s="77"/>
      <c r="M8" s="77"/>
      <c r="N8" s="77"/>
      <c r="O8" s="77"/>
      <c r="P8" s="77"/>
      <c r="Q8" s="77"/>
      <c r="R8" s="77"/>
      <c r="S8" s="77"/>
      <c r="T8" s="79"/>
      <c r="U8" s="79"/>
      <c r="V8" s="79"/>
      <c r="W8" s="79"/>
      <c r="X8" s="79"/>
      <c r="Y8" s="79"/>
      <c r="Z8" s="79"/>
    </row>
    <row r="9" spans="1:26" s="78" customFormat="1" ht="35.15" customHeight="1" x14ac:dyDescent="0.2">
      <c r="A9" s="336">
        <v>4</v>
      </c>
      <c r="B9" s="1517"/>
      <c r="C9" s="1518"/>
      <c r="D9" s="376"/>
      <c r="E9" s="1519"/>
      <c r="F9" s="1520"/>
      <c r="G9" s="1521"/>
      <c r="H9" s="1517"/>
      <c r="I9" s="1522"/>
      <c r="J9" s="1518"/>
      <c r="K9" s="377" t="str">
        <f>IF(OR(AND($B9="",$D9="",$E9="",$H9=""),AND($B9&lt;&gt;"",$D9&lt;&gt;"",$E9&lt;&gt;"",$H9&lt;&gt;"")),"","←全ての項目を入力してください。")</f>
        <v/>
      </c>
      <c r="L9" s="77"/>
      <c r="M9" s="77"/>
      <c r="N9" s="77"/>
      <c r="O9" s="77"/>
      <c r="P9" s="77"/>
      <c r="Q9" s="77"/>
      <c r="R9" s="77"/>
      <c r="S9" s="77"/>
      <c r="T9" s="79"/>
      <c r="U9" s="79"/>
      <c r="V9" s="79"/>
      <c r="W9" s="79"/>
      <c r="X9" s="79"/>
      <c r="Y9" s="79"/>
      <c r="Z9" s="79"/>
    </row>
    <row r="10" spans="1:26" s="78" customFormat="1" ht="35.15" customHeight="1" x14ac:dyDescent="0.2">
      <c r="A10" s="336">
        <v>5</v>
      </c>
      <c r="B10" s="1517"/>
      <c r="C10" s="1518"/>
      <c r="D10" s="376"/>
      <c r="E10" s="1519"/>
      <c r="F10" s="1520"/>
      <c r="G10" s="1521"/>
      <c r="H10" s="1517"/>
      <c r="I10" s="1522"/>
      <c r="J10" s="1518"/>
      <c r="K10" s="377" t="str">
        <f>IF(OR(AND($B10="",$D10="",$E10="",$H10=""),AND($B10&lt;&gt;"",$D10&lt;&gt;"",$E10&lt;&gt;"",$H10&lt;&gt;"")),"","←全ての項目を入力してください。")</f>
        <v/>
      </c>
      <c r="L10" s="77"/>
      <c r="M10" s="77"/>
      <c r="N10" s="77"/>
      <c r="O10" s="77"/>
      <c r="P10" s="77"/>
      <c r="Q10" s="77"/>
      <c r="R10" s="77"/>
      <c r="S10" s="77"/>
      <c r="T10" s="79"/>
      <c r="U10" s="79"/>
      <c r="V10" s="79"/>
      <c r="W10" s="79"/>
      <c r="X10" s="79"/>
      <c r="Y10" s="79"/>
      <c r="Z10" s="79"/>
    </row>
    <row r="11" spans="1:26" s="78" customFormat="1" ht="15" customHeight="1" x14ac:dyDescent="0.2">
      <c r="A11" s="73"/>
      <c r="B11" s="76"/>
      <c r="C11" s="76"/>
      <c r="D11" s="76"/>
      <c r="E11" s="76"/>
      <c r="F11" s="76"/>
      <c r="G11" s="76"/>
      <c r="H11" s="76"/>
      <c r="I11" s="76"/>
      <c r="J11" s="76"/>
      <c r="K11" s="74"/>
      <c r="L11" s="77"/>
      <c r="M11" s="77"/>
      <c r="N11" s="77"/>
      <c r="O11" s="77"/>
      <c r="P11" s="77"/>
      <c r="Q11" s="77"/>
      <c r="R11" s="77"/>
      <c r="S11" s="77"/>
      <c r="T11" s="79"/>
      <c r="U11" s="79"/>
      <c r="V11" s="79"/>
      <c r="W11" s="79"/>
      <c r="X11" s="79"/>
      <c r="Y11" s="79"/>
      <c r="Z11" s="79"/>
    </row>
    <row r="12" spans="1:26" s="78" customFormat="1" ht="15" customHeight="1" x14ac:dyDescent="0.2">
      <c r="A12" s="14" t="s">
        <v>478</v>
      </c>
      <c r="B12" s="76"/>
      <c r="C12" s="76"/>
      <c r="D12" s="76"/>
      <c r="E12" s="76"/>
      <c r="F12" s="76"/>
      <c r="G12" s="76"/>
      <c r="H12" s="76"/>
      <c r="I12" s="76"/>
      <c r="J12" s="76"/>
      <c r="K12" s="74"/>
      <c r="L12" s="77"/>
      <c r="M12" s="103"/>
      <c r="N12" s="103"/>
      <c r="O12" s="77"/>
      <c r="P12" s="77"/>
      <c r="Q12" s="77"/>
      <c r="R12" s="77"/>
      <c r="S12" s="77"/>
      <c r="T12" s="79"/>
      <c r="U12" s="79"/>
      <c r="V12" s="79"/>
      <c r="W12" s="79"/>
      <c r="X12" s="79"/>
      <c r="Y12" s="79"/>
      <c r="Z12" s="79"/>
    </row>
    <row r="13" spans="1:26" ht="15" customHeight="1" x14ac:dyDescent="0.2">
      <c r="A13" s="33" t="s">
        <v>574</v>
      </c>
      <c r="B13" s="29"/>
      <c r="C13" s="29"/>
      <c r="D13" s="29"/>
      <c r="E13" s="29"/>
      <c r="F13" s="29"/>
      <c r="G13" s="29"/>
      <c r="H13" s="29"/>
      <c r="I13" s="29"/>
      <c r="J13" s="29"/>
      <c r="L13" s="32"/>
      <c r="M13" s="32"/>
      <c r="N13" s="32"/>
      <c r="O13" s="32"/>
      <c r="P13" s="32"/>
      <c r="Q13" s="32"/>
      <c r="R13" s="32"/>
      <c r="S13" s="32"/>
      <c r="T13" s="32"/>
      <c r="U13" s="32"/>
      <c r="V13" s="32"/>
      <c r="W13" s="32"/>
      <c r="X13" s="32"/>
      <c r="Y13" s="32"/>
      <c r="Z13" s="32"/>
    </row>
    <row r="14" spans="1:26" ht="15" customHeight="1" x14ac:dyDescent="0.2">
      <c r="A14" s="33" t="s">
        <v>479</v>
      </c>
      <c r="B14" s="29"/>
      <c r="C14" s="29"/>
      <c r="D14" s="29"/>
      <c r="E14" s="29"/>
      <c r="F14" s="29"/>
      <c r="G14" s="29"/>
      <c r="H14" s="29"/>
      <c r="I14" s="29"/>
      <c r="J14" s="29"/>
      <c r="L14" s="32"/>
      <c r="M14" s="32"/>
      <c r="N14" s="32"/>
      <c r="O14" s="32"/>
      <c r="P14" s="32"/>
      <c r="Q14" s="32"/>
      <c r="R14" s="32"/>
      <c r="S14" s="32"/>
      <c r="T14" s="32"/>
      <c r="U14" s="32"/>
      <c r="V14" s="32"/>
      <c r="W14" s="32"/>
      <c r="X14" s="32"/>
      <c r="Y14" s="32"/>
      <c r="Z14" s="32"/>
    </row>
    <row r="15" spans="1:26" ht="15" customHeight="1" x14ac:dyDescent="0.2">
      <c r="A15" s="33" t="s">
        <v>480</v>
      </c>
      <c r="B15" s="15"/>
      <c r="C15" s="34"/>
      <c r="D15" s="34"/>
      <c r="E15" s="35"/>
      <c r="F15" s="34"/>
      <c r="G15" s="34"/>
      <c r="H15" s="34"/>
      <c r="I15" s="34"/>
      <c r="J15" s="10" t="s">
        <v>18</v>
      </c>
    </row>
    <row r="16" spans="1:26" ht="45" customHeight="1" x14ac:dyDescent="0.2">
      <c r="A16" s="24" t="s">
        <v>161</v>
      </c>
      <c r="B16" s="25" t="s">
        <v>19</v>
      </c>
      <c r="C16" s="25" t="s">
        <v>20</v>
      </c>
      <c r="D16" s="25" t="s">
        <v>37</v>
      </c>
      <c r="E16" s="25" t="s">
        <v>21</v>
      </c>
      <c r="F16" s="26" t="s">
        <v>50</v>
      </c>
      <c r="G16" s="25" t="s">
        <v>204</v>
      </c>
      <c r="H16" s="75" t="s">
        <v>214</v>
      </c>
      <c r="I16" s="75" t="s">
        <v>22</v>
      </c>
      <c r="J16" s="27" t="s">
        <v>207</v>
      </c>
      <c r="K16" s="22" t="s">
        <v>190</v>
      </c>
      <c r="L16" s="6"/>
    </row>
    <row r="17" spans="1:45" ht="41.25" customHeight="1" x14ac:dyDescent="0.2">
      <c r="A17" s="379">
        <f t="shared" ref="A17:A26" si="0">ROW()-16</f>
        <v>1</v>
      </c>
      <c r="B17" s="50"/>
      <c r="C17" s="50"/>
      <c r="D17" s="50"/>
      <c r="E17" s="28"/>
      <c r="F17" s="7"/>
      <c r="G17" s="68"/>
      <c r="H17" s="375">
        <f>原材料・副資材費14[[#This Row],[数量
(A)]]*原材料・副資材費14[[#This Row],[単価
（税抜）
(B)]]</f>
        <v>0</v>
      </c>
      <c r="I17" s="375">
        <f>ROUNDDOWN(原材料・副資材費14[[#This Row],[助成対象経費
（税抜）
(A)×(B)]]*1.1,0)</f>
        <v>0</v>
      </c>
      <c r="J17" s="69"/>
      <c r="K17" s="380" t="str">
        <f t="shared" ref="K17:K26" si="1">IF(OR(AND($B17="",$C17="",$D17="",$E17="",$F17="",$G17="",$J17=""),AND($B17&lt;&gt;"",$C17&lt;&gt;"",$D17&lt;&gt;"",$E17&lt;&gt;"",$F17&lt;&gt;"",$G17&lt;&gt;"",$J17&lt;&gt;"")),"","←全ての項目を入力してください。")</f>
        <v/>
      </c>
      <c r="L17" s="104"/>
      <c r="M17" s="32"/>
      <c r="N17" s="32"/>
      <c r="O17" s="32"/>
      <c r="P17" s="32"/>
      <c r="Q17" s="32"/>
      <c r="R17" s="32"/>
      <c r="S17" s="32"/>
    </row>
    <row r="18" spans="1:45" ht="41.25" customHeight="1" x14ac:dyDescent="0.2">
      <c r="A18" s="379">
        <f t="shared" si="0"/>
        <v>2</v>
      </c>
      <c r="B18" s="50"/>
      <c r="C18" s="50"/>
      <c r="D18" s="50"/>
      <c r="E18" s="28"/>
      <c r="F18" s="7"/>
      <c r="G18" s="68"/>
      <c r="H18" s="375">
        <f>原材料・副資材費14[[#This Row],[数量
(A)]]*原材料・副資材費14[[#This Row],[単価
（税抜）
(B)]]</f>
        <v>0</v>
      </c>
      <c r="I18" s="375">
        <f>ROUNDDOWN(原材料・副資材費14[[#This Row],[助成対象経費
（税抜）
(A)×(B)]]*1.1,0)</f>
        <v>0</v>
      </c>
      <c r="J18" s="69"/>
      <c r="K18" s="380" t="str">
        <f t="shared" si="1"/>
        <v/>
      </c>
      <c r="L18" s="32"/>
      <c r="M18" s="32"/>
      <c r="N18" s="32"/>
      <c r="O18" s="32"/>
      <c r="P18" s="32"/>
      <c r="Q18" s="32"/>
      <c r="R18" s="32"/>
      <c r="S18" s="32"/>
    </row>
    <row r="19" spans="1:45" ht="41.25" customHeight="1" x14ac:dyDescent="0.2">
      <c r="A19" s="379">
        <f t="shared" si="0"/>
        <v>3</v>
      </c>
      <c r="B19" s="50"/>
      <c r="C19" s="50"/>
      <c r="D19" s="50"/>
      <c r="E19" s="28"/>
      <c r="F19" s="7"/>
      <c r="G19" s="68"/>
      <c r="H19" s="375">
        <f>原材料・副資材費14[[#This Row],[数量
(A)]]*原材料・副資材費14[[#This Row],[単価
（税抜）
(B)]]</f>
        <v>0</v>
      </c>
      <c r="I19" s="375">
        <f>ROUNDDOWN(原材料・副資材費14[[#This Row],[助成対象経費
（税抜）
(A)×(B)]]*1.1,0)</f>
        <v>0</v>
      </c>
      <c r="J19" s="69"/>
      <c r="K19" s="380" t="str">
        <f t="shared" si="1"/>
        <v/>
      </c>
      <c r="L19" s="104"/>
      <c r="M19" s="32"/>
      <c r="N19" s="32"/>
      <c r="O19" s="32"/>
      <c r="P19" s="32"/>
      <c r="Q19" s="32"/>
      <c r="R19" s="32"/>
      <c r="S19" s="32"/>
    </row>
    <row r="20" spans="1:45" ht="41.25" customHeight="1" x14ac:dyDescent="0.2">
      <c r="A20" s="379">
        <f t="shared" si="0"/>
        <v>4</v>
      </c>
      <c r="B20" s="50"/>
      <c r="C20" s="50"/>
      <c r="D20" s="50"/>
      <c r="E20" s="28"/>
      <c r="F20" s="7"/>
      <c r="G20" s="68"/>
      <c r="H20" s="375">
        <f>原材料・副資材費14[[#This Row],[数量
(A)]]*原材料・副資材費14[[#This Row],[単価
（税抜）
(B)]]</f>
        <v>0</v>
      </c>
      <c r="I20" s="375">
        <f>ROUNDDOWN(原材料・副資材費14[[#This Row],[助成対象経費
（税抜）
(A)×(B)]]*1.1,0)</f>
        <v>0</v>
      </c>
      <c r="J20" s="69"/>
      <c r="K20" s="380" t="str">
        <f t="shared" si="1"/>
        <v/>
      </c>
      <c r="L20" s="105"/>
      <c r="M20" s="105"/>
      <c r="N20" s="32"/>
      <c r="O20" s="32"/>
      <c r="P20" s="32"/>
      <c r="Q20" s="32"/>
      <c r="R20" s="32"/>
      <c r="S20" s="32"/>
    </row>
    <row r="21" spans="1:45" ht="41.25" customHeight="1" x14ac:dyDescent="0.2">
      <c r="A21" s="379">
        <f t="shared" si="0"/>
        <v>5</v>
      </c>
      <c r="B21" s="50"/>
      <c r="C21" s="50"/>
      <c r="D21" s="50"/>
      <c r="E21" s="28"/>
      <c r="F21" s="7"/>
      <c r="G21" s="68"/>
      <c r="H21" s="375">
        <f>原材料・副資材費14[[#This Row],[数量
(A)]]*原材料・副資材費14[[#This Row],[単価
（税抜）
(B)]]</f>
        <v>0</v>
      </c>
      <c r="I21" s="375">
        <f>ROUNDDOWN(原材料・副資材費14[[#This Row],[助成対象経費
（税抜）
(A)×(B)]]*1.1,0)</f>
        <v>0</v>
      </c>
      <c r="J21" s="69"/>
      <c r="K21" s="380" t="str">
        <f t="shared" si="1"/>
        <v/>
      </c>
      <c r="L21" s="105"/>
      <c r="M21" s="105"/>
      <c r="N21" s="32"/>
      <c r="O21" s="32"/>
      <c r="P21" s="32"/>
      <c r="Q21" s="32"/>
      <c r="R21" s="32"/>
      <c r="S21" s="32"/>
    </row>
    <row r="22" spans="1:45" ht="41.25" customHeight="1" x14ac:dyDescent="0.2">
      <c r="A22" s="379">
        <f t="shared" si="0"/>
        <v>6</v>
      </c>
      <c r="B22" s="50"/>
      <c r="C22" s="50"/>
      <c r="D22" s="50"/>
      <c r="E22" s="28"/>
      <c r="F22" s="7"/>
      <c r="G22" s="68"/>
      <c r="H22" s="375">
        <f>原材料・副資材費14[[#This Row],[数量
(A)]]*原材料・副資材費14[[#This Row],[単価
（税抜）
(B)]]</f>
        <v>0</v>
      </c>
      <c r="I22" s="375">
        <f>ROUNDDOWN(原材料・副資材費14[[#This Row],[助成対象経費
（税抜）
(A)×(B)]]*1.1,0)</f>
        <v>0</v>
      </c>
      <c r="J22" s="69"/>
      <c r="K22" s="380" t="str">
        <f t="shared" si="1"/>
        <v/>
      </c>
      <c r="L22" s="32"/>
      <c r="M22" s="32"/>
      <c r="N22" s="32"/>
      <c r="O22" s="32"/>
      <c r="P22" s="32"/>
      <c r="Q22" s="32"/>
      <c r="R22" s="32"/>
      <c r="S22" s="32"/>
    </row>
    <row r="23" spans="1:45" ht="41.25" customHeight="1" x14ac:dyDescent="0.2">
      <c r="A23" s="379">
        <f t="shared" si="0"/>
        <v>7</v>
      </c>
      <c r="B23" s="50"/>
      <c r="C23" s="50"/>
      <c r="D23" s="50"/>
      <c r="E23" s="28"/>
      <c r="F23" s="7"/>
      <c r="G23" s="68"/>
      <c r="H23" s="375">
        <f>原材料・副資材費14[[#This Row],[数量
(A)]]*原材料・副資材費14[[#This Row],[単価
（税抜）
(B)]]</f>
        <v>0</v>
      </c>
      <c r="I23" s="375">
        <f>ROUNDDOWN(原材料・副資材費14[[#This Row],[助成対象経費
（税抜）
(A)×(B)]]*1.1,0)</f>
        <v>0</v>
      </c>
      <c r="J23" s="69"/>
      <c r="K23" s="380" t="str">
        <f t="shared" si="1"/>
        <v/>
      </c>
      <c r="L23" s="32"/>
      <c r="M23" s="32"/>
      <c r="N23" s="32"/>
      <c r="O23" s="32"/>
      <c r="P23" s="32"/>
      <c r="Q23" s="32"/>
      <c r="R23" s="32"/>
      <c r="S23" s="32"/>
    </row>
    <row r="24" spans="1:45" ht="41.25" customHeight="1" x14ac:dyDescent="0.2">
      <c r="A24" s="379">
        <f t="shared" si="0"/>
        <v>8</v>
      </c>
      <c r="B24" s="50"/>
      <c r="C24" s="50"/>
      <c r="D24" s="50"/>
      <c r="E24" s="28"/>
      <c r="F24" s="7"/>
      <c r="G24" s="68"/>
      <c r="H24" s="375">
        <f>原材料・副資材費14[[#This Row],[数量
(A)]]*原材料・副資材費14[[#This Row],[単価
（税抜）
(B)]]</f>
        <v>0</v>
      </c>
      <c r="I24" s="375">
        <f>ROUNDDOWN(原材料・副資材費14[[#This Row],[助成対象経費
（税抜）
(A)×(B)]]*1.1,0)</f>
        <v>0</v>
      </c>
      <c r="J24" s="69"/>
      <c r="K24" s="380" t="str">
        <f t="shared" si="1"/>
        <v/>
      </c>
    </row>
    <row r="25" spans="1:45" ht="41.25" customHeight="1" x14ac:dyDescent="0.2">
      <c r="A25" s="379">
        <f t="shared" si="0"/>
        <v>9</v>
      </c>
      <c r="B25" s="50"/>
      <c r="C25" s="50"/>
      <c r="D25" s="50"/>
      <c r="E25" s="28"/>
      <c r="F25" s="7"/>
      <c r="G25" s="68"/>
      <c r="H25" s="375">
        <f>原材料・副資材費14[[#This Row],[数量
(A)]]*原材料・副資材費14[[#This Row],[単価
（税抜）
(B)]]</f>
        <v>0</v>
      </c>
      <c r="I25" s="375">
        <f>ROUNDDOWN(原材料・副資材費14[[#This Row],[助成対象経費
（税抜）
(A)×(B)]]*1.1,0)</f>
        <v>0</v>
      </c>
      <c r="J25" s="69"/>
      <c r="K25" s="380" t="str">
        <f t="shared" si="1"/>
        <v/>
      </c>
    </row>
    <row r="26" spans="1:45" ht="41.25" customHeight="1" x14ac:dyDescent="0.2">
      <c r="A26" s="379">
        <f t="shared" si="0"/>
        <v>10</v>
      </c>
      <c r="B26" s="50"/>
      <c r="C26" s="50"/>
      <c r="D26" s="50"/>
      <c r="E26" s="28"/>
      <c r="F26" s="7"/>
      <c r="G26" s="68"/>
      <c r="H26" s="375">
        <f>原材料・副資材費14[[#This Row],[数量
(A)]]*原材料・副資材費14[[#This Row],[単価
（税抜）
(B)]]</f>
        <v>0</v>
      </c>
      <c r="I26" s="375">
        <f>ROUNDDOWN(原材料・副資材費14[[#This Row],[助成対象経費
（税抜）
(A)×(B)]]*1.1,0)</f>
        <v>0</v>
      </c>
      <c r="J26" s="69"/>
      <c r="K26" s="380" t="str">
        <f t="shared" si="1"/>
        <v/>
      </c>
      <c r="L26" s="106"/>
      <c r="M26" s="106"/>
    </row>
    <row r="27" spans="1:45" ht="30" customHeight="1" x14ac:dyDescent="0.2">
      <c r="A27" s="110"/>
      <c r="B27" s="111"/>
      <c r="C27" s="111"/>
      <c r="D27" s="111"/>
      <c r="E27" s="112"/>
      <c r="F27" s="113"/>
      <c r="G27" s="114" t="s">
        <v>137</v>
      </c>
      <c r="H27" s="378">
        <f>SUBTOTAL(109,原材料・副資材費14[助成対象経費
（税抜）
(A)×(B)])</f>
        <v>0</v>
      </c>
      <c r="I27" s="378">
        <f>SUBTOTAL(109,原材料・副資材費14[助成事業に
要する経費
（税込）])</f>
        <v>0</v>
      </c>
      <c r="J27" s="116"/>
      <c r="K27" s="23"/>
      <c r="M27" s="107"/>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sheetData>
  <sheetProtection sheet="1" formatCells="0" formatRows="0" insertRows="0" deleteRows="0" selectLockedCells="1"/>
  <mergeCells count="18">
    <mergeCell ref="B5:C5"/>
    <mergeCell ref="E5:G5"/>
    <mergeCell ref="H5:J5"/>
    <mergeCell ref="B6:C6"/>
    <mergeCell ref="E6:G6"/>
    <mergeCell ref="H6:J6"/>
    <mergeCell ref="B7:C7"/>
    <mergeCell ref="E7:G7"/>
    <mergeCell ref="H7:J7"/>
    <mergeCell ref="B8:C8"/>
    <mergeCell ref="E8:G8"/>
    <mergeCell ref="H8:J8"/>
    <mergeCell ref="B10:C10"/>
    <mergeCell ref="E10:G10"/>
    <mergeCell ref="H10:J10"/>
    <mergeCell ref="B9:C9"/>
    <mergeCell ref="E9:G9"/>
    <mergeCell ref="H9:J9"/>
  </mergeCells>
  <phoneticPr fontId="1"/>
  <conditionalFormatting sqref="J17:J26 B17:G26">
    <cfRule type="expression" dxfId="95" priority="4">
      <formula>AND(OR($B17&lt;&gt;"",$C17&lt;&gt;"",$D17&lt;&gt;"",$E17&lt;&gt;"",$F17&lt;&gt;"",$G17&lt;&gt;""),B17="")</formula>
    </cfRule>
  </conditionalFormatting>
  <conditionalFormatting sqref="B6:J10">
    <cfRule type="expression" dxfId="94" priority="2">
      <formula>AND(OR($B6&lt;&gt;"",$D6&lt;&gt;"",$E6&lt;&gt;"",$H6&lt;&gt;""),B6="")</formula>
    </cfRule>
  </conditionalFormatting>
  <conditionalFormatting sqref="D6">
    <cfRule type="expression" dxfId="93" priority="1">
      <formula>AND(OR($B6&lt;&gt;"",$C6&lt;&gt;"",$D6&lt;&gt;"",$E6&lt;&gt;"",$F6&lt;&gt;"",$G6&lt;&gt;"",$J6&lt;&gt;""),D6="")</formula>
    </cfRule>
  </conditionalFormatting>
  <dataValidations xWindow="235" yWindow="577" count="11">
    <dataValidation allowBlank="1" showInputMessage="1" showErrorMessage="1" prompt="未定等不明確の場合は、 申請時点の候補先を記入してください。「未定、検討中」等の記入はできません。" sqref="J26"/>
    <dataValidation type="custom" imeMode="disabled" allowBlank="1" showInputMessage="1" showErrorMessage="1" prompt="本助成事業に必要な最小限の数量を入力してください。" sqref="E17:E26">
      <formula1>ISERROR(FIND(CHAR(10),E17))</formula1>
    </dataValidation>
    <dataValidation allowBlank="1" showErrorMessage="1" prompt="_x000a_" sqref="B17:B26"/>
    <dataValidation type="custom" allowBlank="1" showInputMessage="1" showErrorMessage="1" sqref="K17:K26">
      <formula1>ISERROR(FIND(CHAR(10),K17))</formula1>
    </dataValidation>
    <dataValidation imeMode="disabled" allowBlank="1" showInputMessage="1" showErrorMessage="1" sqref="G17:G26"/>
    <dataValidation allowBlank="1" showInputMessage="1" showErrorMessage="1" prompt="大きさ、材質、規格等を入力してください。" sqref="C17:C26"/>
    <dataValidation allowBlank="1" showInputMessage="1" showErrorMessage="1" prompt="（例）_x000a_・○○部に組込_x000a_・試験用_x000a_" sqref="D17:D26"/>
    <dataValidation allowBlank="1" showInputMessage="1" showErrorMessage="1" prompt="自動計算されます。" sqref="H17:I26"/>
    <dataValidation allowBlank="1" showInputMessage="1" showErrorMessage="1" prompt="先導的ユーザーへの導入費用を計上する場合は、必ず想定しているユーザーを入力してください。" sqref="B6:C10"/>
    <dataValidation allowBlank="1" showInputMessage="1" showErrorMessage="1" prompt="納品予定（年月日）を入力してください。_x000a_（例）R10.1.5" sqref="E6:G10"/>
    <dataValidation allowBlank="1" showInputMessage="1" showErrorMessage="1" prompt="未定等不明確の場合は、 申請時点の候補先を記入してください。「未定、検討中」等の入力はできません。" sqref="J17:J25"/>
  </dataValidations>
  <pageMargins left="0.59055118110236227" right="0.19685039370078741" top="0.39370078740157483" bottom="0.39370078740157483" header="0.19685039370078741" footer="0.19685039370078741"/>
  <pageSetup paperSize="9" fitToHeight="0" orientation="portrait" r:id="rId1"/>
  <headerFooter>
    <oddFooter>&amp;C&amp;10&amp;A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25"/>
  <sheetViews>
    <sheetView showGridLines="0" view="pageBreakPreview" zoomScale="106" zoomScaleNormal="100" zoomScaleSheetLayoutView="106" workbookViewId="0">
      <selection activeCell="B8" sqref="B8"/>
    </sheetView>
  </sheetViews>
  <sheetFormatPr defaultColWidth="2.08984375" defaultRowHeight="15" customHeight="1" x14ac:dyDescent="0.2"/>
  <cols>
    <col min="1" max="1" width="6.90625" style="4" customWidth="1"/>
    <col min="2" max="3" width="14.26953125" style="5" customWidth="1"/>
    <col min="4" max="6" width="5" style="5" customWidth="1"/>
    <col min="7" max="7" width="4.36328125" style="5" customWidth="1"/>
    <col min="8" max="8" width="10.6328125" style="5" customWidth="1"/>
    <col min="9" max="9" width="8" style="5" customWidth="1"/>
    <col min="10" max="10" width="9.6328125" style="5" customWidth="1"/>
    <col min="11" max="11" width="14.26953125" style="5" customWidth="1"/>
    <col min="12" max="12" width="2.453125" style="9" customWidth="1"/>
    <col min="13" max="13" width="9.453125" style="4" customWidth="1"/>
    <col min="14" max="163" width="2.08984375" style="4" customWidth="1"/>
    <col min="164" max="16384" width="2.08984375" style="4"/>
  </cols>
  <sheetData>
    <row r="1" spans="1:22" s="78" customFormat="1" ht="15" customHeight="1" x14ac:dyDescent="0.2">
      <c r="A1" s="73"/>
      <c r="B1" s="76"/>
      <c r="C1" s="76"/>
      <c r="D1" s="76"/>
      <c r="E1" s="76"/>
      <c r="F1" s="76"/>
      <c r="G1" s="76"/>
      <c r="H1" s="76"/>
      <c r="I1" s="76"/>
      <c r="J1" s="133"/>
      <c r="K1" s="19" t="s">
        <v>349</v>
      </c>
      <c r="L1" s="83"/>
    </row>
    <row r="2" spans="1:22" ht="15" customHeight="1" x14ac:dyDescent="0.2">
      <c r="A2" s="14" t="s">
        <v>481</v>
      </c>
      <c r="B2" s="29"/>
      <c r="C2" s="29"/>
      <c r="D2" s="29"/>
      <c r="E2" s="29"/>
      <c r="F2" s="29"/>
      <c r="G2" s="29"/>
      <c r="H2" s="29"/>
      <c r="I2" s="29"/>
      <c r="J2" s="29"/>
      <c r="K2" s="29"/>
    </row>
    <row r="3" spans="1:22" ht="15" customHeight="1" x14ac:dyDescent="0.2">
      <c r="A3" s="16" t="s">
        <v>323</v>
      </c>
      <c r="B3" s="16"/>
      <c r="C3" s="16"/>
      <c r="D3" s="16"/>
      <c r="E3" s="16"/>
      <c r="F3" s="16"/>
      <c r="G3" s="16"/>
      <c r="H3" s="16"/>
      <c r="I3" s="16"/>
      <c r="J3" s="16"/>
      <c r="K3" s="16"/>
    </row>
    <row r="4" spans="1:22" ht="15" customHeight="1" x14ac:dyDescent="0.2">
      <c r="A4" s="16" t="s">
        <v>340</v>
      </c>
      <c r="B4" s="16"/>
      <c r="C4" s="16"/>
      <c r="D4" s="16"/>
      <c r="E4" s="16"/>
      <c r="F4" s="16"/>
      <c r="G4" s="16"/>
      <c r="H4" s="16"/>
      <c r="I4" s="16"/>
      <c r="J4" s="16"/>
      <c r="K4" s="16"/>
    </row>
    <row r="5" spans="1:22" ht="15" customHeight="1" x14ac:dyDescent="0.2">
      <c r="A5" s="311" t="s">
        <v>445</v>
      </c>
      <c r="B5" s="16"/>
      <c r="C5" s="16"/>
      <c r="D5" s="16"/>
      <c r="E5" s="16"/>
      <c r="F5" s="16"/>
      <c r="G5" s="16"/>
      <c r="H5" s="16"/>
      <c r="I5" s="16"/>
      <c r="J5" s="16"/>
      <c r="K5" s="16"/>
    </row>
    <row r="6" spans="1:22" ht="15" customHeight="1" x14ac:dyDescent="0.2">
      <c r="A6" s="312" t="s">
        <v>446</v>
      </c>
      <c r="B6" s="16"/>
      <c r="C6" s="16"/>
      <c r="D6" s="16"/>
      <c r="E6" s="16"/>
      <c r="F6" s="16"/>
      <c r="G6" s="16"/>
      <c r="H6" s="16"/>
      <c r="I6" s="16"/>
      <c r="J6" s="15"/>
      <c r="K6" s="10" t="s">
        <v>18</v>
      </c>
      <c r="L6" s="21"/>
    </row>
    <row r="7" spans="1:22" ht="60" customHeight="1" x14ac:dyDescent="0.2">
      <c r="A7" s="36" t="s">
        <v>161</v>
      </c>
      <c r="B7" s="130" t="s">
        <v>38</v>
      </c>
      <c r="C7" s="130" t="s">
        <v>39</v>
      </c>
      <c r="D7" s="130" t="s">
        <v>205</v>
      </c>
      <c r="E7" s="37" t="s">
        <v>252</v>
      </c>
      <c r="F7" s="37" t="s">
        <v>251</v>
      </c>
      <c r="G7" s="38" t="s">
        <v>51</v>
      </c>
      <c r="H7" s="130" t="s">
        <v>324</v>
      </c>
      <c r="I7" s="130" t="s">
        <v>253</v>
      </c>
      <c r="J7" s="130" t="s">
        <v>36</v>
      </c>
      <c r="K7" s="39" t="s">
        <v>325</v>
      </c>
      <c r="L7" s="65" t="s">
        <v>35</v>
      </c>
    </row>
    <row r="8" spans="1:22" ht="41.25" customHeight="1" x14ac:dyDescent="0.2">
      <c r="A8" s="382">
        <f t="shared" ref="A8:A24" si="0">ROW()-7</f>
        <v>1</v>
      </c>
      <c r="B8" s="50"/>
      <c r="C8" s="50"/>
      <c r="D8" s="40"/>
      <c r="E8" s="67"/>
      <c r="F8" s="58"/>
      <c r="G8" s="7"/>
      <c r="H8" s="58"/>
      <c r="I8" s="375">
        <f>機械装置・工具器具費15[[#This Row],[数量
(A)]]*機械装置・工具器具費15[[#This Row],[ﾘｰｽ･ﾚﾝﾀﾙ料
合計（税抜）
(B)]]</f>
        <v>0</v>
      </c>
      <c r="J8" s="375">
        <f>ROUNDDOWN(機械装置・工具器具費15[[#This Row],[助成対象
経費
（税抜）
(A)×(B）]]*1.1,0)</f>
        <v>0</v>
      </c>
      <c r="K8" s="56"/>
      <c r="L8"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row>
    <row r="9" spans="1:22" ht="41.25" customHeight="1" x14ac:dyDescent="0.2">
      <c r="A9" s="382">
        <f t="shared" si="0"/>
        <v>2</v>
      </c>
      <c r="B9" s="50"/>
      <c r="C9" s="50"/>
      <c r="D9" s="40"/>
      <c r="E9" s="67"/>
      <c r="F9" s="58"/>
      <c r="G9" s="7"/>
      <c r="H9" s="58"/>
      <c r="I9" s="375">
        <f>機械装置・工具器具費15[[#This Row],[数量
(A)]]*機械装置・工具器具費15[[#This Row],[ﾘｰｽ･ﾚﾝﾀﾙ料
合計（税抜）
(B)]]</f>
        <v>0</v>
      </c>
      <c r="J9" s="375">
        <f>ROUNDDOWN(機械装置・工具器具費15[[#This Row],[助成対象
経費
（税抜）
(A)×(B）]]*1.1,0)</f>
        <v>0</v>
      </c>
      <c r="K9" s="56"/>
      <c r="L9"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382">
        <f t="shared" si="0"/>
        <v>3</v>
      </c>
      <c r="B10" s="50"/>
      <c r="C10" s="50"/>
      <c r="D10" s="40"/>
      <c r="E10" s="67"/>
      <c r="F10" s="58"/>
      <c r="G10" s="7"/>
      <c r="H10" s="58"/>
      <c r="I10" s="375">
        <f>機械装置・工具器具費15[[#This Row],[数量
(A)]]*機械装置・工具器具費15[[#This Row],[ﾘｰｽ･ﾚﾝﾀﾙ料
合計（税抜）
(B)]]</f>
        <v>0</v>
      </c>
      <c r="J10" s="375">
        <f>ROUNDDOWN(機械装置・工具器具費15[[#This Row],[助成対象
経費
（税抜）
(A)×(B）]]*1.1,0)</f>
        <v>0</v>
      </c>
      <c r="K10" s="56"/>
      <c r="L10"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382">
        <f t="shared" si="0"/>
        <v>4</v>
      </c>
      <c r="B11" s="50"/>
      <c r="C11" s="50"/>
      <c r="D11" s="40"/>
      <c r="E11" s="67"/>
      <c r="F11" s="58"/>
      <c r="G11" s="7"/>
      <c r="H11" s="58"/>
      <c r="I11" s="375">
        <f>機械装置・工具器具費15[[#This Row],[数量
(A)]]*機械装置・工具器具費15[[#This Row],[ﾘｰｽ･ﾚﾝﾀﾙ料
合計（税抜）
(B)]]</f>
        <v>0</v>
      </c>
      <c r="J11" s="375">
        <f>ROUNDDOWN(機械装置・工具器具費15[[#This Row],[助成対象
経費
（税抜）
(A)×(B）]]*1.1,0)</f>
        <v>0</v>
      </c>
      <c r="K11" s="56"/>
      <c r="L11"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382">
        <f t="shared" si="0"/>
        <v>5</v>
      </c>
      <c r="B12" s="50"/>
      <c r="C12" s="50"/>
      <c r="D12" s="40"/>
      <c r="E12" s="67"/>
      <c r="F12" s="58"/>
      <c r="G12" s="7"/>
      <c r="H12" s="58"/>
      <c r="I12" s="375">
        <f>機械装置・工具器具費15[[#This Row],[数量
(A)]]*機械装置・工具器具費15[[#This Row],[ﾘｰｽ･ﾚﾝﾀﾙ料
合計（税抜）
(B)]]</f>
        <v>0</v>
      </c>
      <c r="J12" s="375">
        <f>ROUNDDOWN(機械装置・工具器具費15[[#This Row],[助成対象
経費
（税抜）
(A)×(B）]]*1.1,0)</f>
        <v>0</v>
      </c>
      <c r="K12" s="56"/>
      <c r="L12"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382">
        <f t="shared" si="0"/>
        <v>6</v>
      </c>
      <c r="B13" s="50"/>
      <c r="C13" s="50"/>
      <c r="D13" s="40"/>
      <c r="E13" s="67"/>
      <c r="F13" s="58"/>
      <c r="G13" s="7"/>
      <c r="H13" s="58"/>
      <c r="I13" s="375">
        <f>機械装置・工具器具費15[[#This Row],[数量
(A)]]*機械装置・工具器具費15[[#This Row],[ﾘｰｽ･ﾚﾝﾀﾙ料
合計（税抜）
(B)]]</f>
        <v>0</v>
      </c>
      <c r="J13" s="375">
        <f>ROUNDDOWN(機械装置・工具器具費15[[#This Row],[助成対象
経費
（税抜）
(A)×(B）]]*1.1,0)</f>
        <v>0</v>
      </c>
      <c r="K13" s="56"/>
      <c r="L13"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382">
        <f t="shared" si="0"/>
        <v>7</v>
      </c>
      <c r="B14" s="50"/>
      <c r="C14" s="50"/>
      <c r="D14" s="40"/>
      <c r="E14" s="67"/>
      <c r="F14" s="58"/>
      <c r="G14" s="7"/>
      <c r="H14" s="58"/>
      <c r="I14" s="375">
        <f>機械装置・工具器具費15[[#This Row],[数量
(A)]]*機械装置・工具器具費15[[#This Row],[ﾘｰｽ･ﾚﾝﾀﾙ料
合計（税抜）
(B)]]</f>
        <v>0</v>
      </c>
      <c r="J14" s="375">
        <f>ROUNDDOWN(機械装置・工具器具費15[[#This Row],[助成対象
経費
（税抜）
(A)×(B）]]*1.1,0)</f>
        <v>0</v>
      </c>
      <c r="K14" s="56"/>
      <c r="L14"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382">
        <f t="shared" si="0"/>
        <v>8</v>
      </c>
      <c r="B15" s="50"/>
      <c r="C15" s="50"/>
      <c r="D15" s="40"/>
      <c r="E15" s="67"/>
      <c r="F15" s="58"/>
      <c r="G15" s="7"/>
      <c r="H15" s="58"/>
      <c r="I15" s="375">
        <f>機械装置・工具器具費15[[#This Row],[数量
(A)]]*機械装置・工具器具費15[[#This Row],[ﾘｰｽ･ﾚﾝﾀﾙ料
合計（税抜）
(B)]]</f>
        <v>0</v>
      </c>
      <c r="J15" s="375">
        <f>ROUNDDOWN(機械装置・工具器具費15[[#This Row],[助成対象
経費
（税抜）
(A)×(B）]]*1.1,0)</f>
        <v>0</v>
      </c>
      <c r="K15" s="56"/>
      <c r="L15"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382">
        <f t="shared" si="0"/>
        <v>9</v>
      </c>
      <c r="B16" s="50"/>
      <c r="C16" s="50"/>
      <c r="D16" s="40"/>
      <c r="E16" s="67"/>
      <c r="F16" s="58"/>
      <c r="G16" s="7"/>
      <c r="H16" s="58"/>
      <c r="I16" s="375">
        <f>機械装置・工具器具費15[[#This Row],[数量
(A)]]*機械装置・工具器具費15[[#This Row],[ﾘｰｽ･ﾚﾝﾀﾙ料
合計（税抜）
(B)]]</f>
        <v>0</v>
      </c>
      <c r="J16" s="375">
        <f>ROUNDDOWN(機械装置・工具器具費15[[#This Row],[助成対象
経費
（税抜）
(A)×(B）]]*1.1,0)</f>
        <v>0</v>
      </c>
      <c r="K16" s="56"/>
      <c r="L16"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382">
        <f t="shared" si="0"/>
        <v>10</v>
      </c>
      <c r="B17" s="50"/>
      <c r="C17" s="50"/>
      <c r="D17" s="40"/>
      <c r="E17" s="67"/>
      <c r="F17" s="58"/>
      <c r="G17" s="7"/>
      <c r="H17" s="58"/>
      <c r="I17" s="375">
        <f>機械装置・工具器具費15[[#This Row],[数量
(A)]]*機械装置・工具器具費15[[#This Row],[ﾘｰｽ･ﾚﾝﾀﾙ料
合計（税抜）
(B)]]</f>
        <v>0</v>
      </c>
      <c r="J17" s="375">
        <f>ROUNDDOWN(機械装置・工具器具費15[[#This Row],[助成対象
経費
（税抜）
(A)×(B）]]*1.1,0)</f>
        <v>0</v>
      </c>
      <c r="K17" s="56"/>
      <c r="L17"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382">
        <f t="shared" si="0"/>
        <v>11</v>
      </c>
      <c r="B18" s="50"/>
      <c r="C18" s="50"/>
      <c r="D18" s="40"/>
      <c r="E18" s="67"/>
      <c r="F18" s="58"/>
      <c r="G18" s="7"/>
      <c r="H18" s="58"/>
      <c r="I18" s="375">
        <f>機械装置・工具器具費15[[#This Row],[数量
(A)]]*機械装置・工具器具費15[[#This Row],[ﾘｰｽ･ﾚﾝﾀﾙ料
合計（税抜）
(B)]]</f>
        <v>0</v>
      </c>
      <c r="J18" s="375">
        <f>ROUNDDOWN(機械装置・工具器具費15[[#This Row],[助成対象
経費
（税抜）
(A)×(B）]]*1.1,0)</f>
        <v>0</v>
      </c>
      <c r="K18" s="56"/>
      <c r="L18"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382">
        <f t="shared" si="0"/>
        <v>12</v>
      </c>
      <c r="B19" s="50"/>
      <c r="C19" s="50"/>
      <c r="D19" s="40"/>
      <c r="E19" s="67"/>
      <c r="F19" s="58"/>
      <c r="G19" s="7"/>
      <c r="H19" s="58"/>
      <c r="I19" s="375">
        <f>機械装置・工具器具費15[[#This Row],[数量
(A)]]*機械装置・工具器具費15[[#This Row],[ﾘｰｽ･ﾚﾝﾀﾙ料
合計（税抜）
(B)]]</f>
        <v>0</v>
      </c>
      <c r="J19" s="375">
        <f>ROUNDDOWN(機械装置・工具器具費15[[#This Row],[助成対象
経費
（税抜）
(A)×(B）]]*1.1,0)</f>
        <v>0</v>
      </c>
      <c r="K19" s="56"/>
      <c r="L19"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382">
        <f t="shared" si="0"/>
        <v>13</v>
      </c>
      <c r="B20" s="50"/>
      <c r="C20" s="50"/>
      <c r="D20" s="40"/>
      <c r="E20" s="67"/>
      <c r="F20" s="58"/>
      <c r="G20" s="7"/>
      <c r="H20" s="58"/>
      <c r="I20" s="375">
        <f>機械装置・工具器具費15[[#This Row],[数量
(A)]]*機械装置・工具器具費15[[#This Row],[ﾘｰｽ･ﾚﾝﾀﾙ料
合計（税抜）
(B)]]</f>
        <v>0</v>
      </c>
      <c r="J20" s="375">
        <f>ROUNDDOWN(機械装置・工具器具費15[[#This Row],[助成対象
経費
（税抜）
(A)×(B）]]*1.1,0)</f>
        <v>0</v>
      </c>
      <c r="K20" s="56"/>
      <c r="L20"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382">
        <f t="shared" si="0"/>
        <v>14</v>
      </c>
      <c r="B21" s="50"/>
      <c r="C21" s="50"/>
      <c r="D21" s="40"/>
      <c r="E21" s="67"/>
      <c r="F21" s="58"/>
      <c r="G21" s="7"/>
      <c r="H21" s="58"/>
      <c r="I21" s="375">
        <f>機械装置・工具器具費15[[#This Row],[数量
(A)]]*機械装置・工具器具費15[[#This Row],[ﾘｰｽ･ﾚﾝﾀﾙ料
合計（税抜）
(B)]]</f>
        <v>0</v>
      </c>
      <c r="J21" s="375">
        <f>ROUNDDOWN(機械装置・工具器具費15[[#This Row],[助成対象
経費
（税抜）
(A)×(B）]]*1.1,0)</f>
        <v>0</v>
      </c>
      <c r="K21" s="56"/>
      <c r="L21"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382">
        <f t="shared" si="0"/>
        <v>15</v>
      </c>
      <c r="B22" s="51"/>
      <c r="C22" s="51"/>
      <c r="D22" s="118"/>
      <c r="E22" s="67"/>
      <c r="F22" s="58"/>
      <c r="G22" s="109"/>
      <c r="H22" s="58"/>
      <c r="I22" s="375">
        <f>機械装置・工具器具費15[[#This Row],[数量
(A)]]*機械装置・工具器具費15[[#This Row],[ﾘｰｽ･ﾚﾝﾀﾙ料
合計（税抜）
(B)]]</f>
        <v>0</v>
      </c>
      <c r="J22" s="375">
        <f>ROUNDDOWN(機械装置・工具器具費15[[#This Row],[助成対象
経費
（税抜）
(A)×(B）]]*1.1,0)</f>
        <v>0</v>
      </c>
      <c r="K22" s="57"/>
      <c r="L22" s="384"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382">
        <f t="shared" si="0"/>
        <v>16</v>
      </c>
      <c r="B23" s="51"/>
      <c r="C23" s="51"/>
      <c r="D23" s="118"/>
      <c r="E23" s="67"/>
      <c r="F23" s="58"/>
      <c r="G23" s="109"/>
      <c r="H23" s="58"/>
      <c r="I23" s="375">
        <f>機械装置・工具器具費15[[#This Row],[数量
(A)]]*機械装置・工具器具費15[[#This Row],[ﾘｰｽ･ﾚﾝﾀﾙ料
合計（税抜）
(B)]]</f>
        <v>0</v>
      </c>
      <c r="J23" s="375">
        <f>ROUNDDOWN(機械装置・工具器具費15[[#This Row],[助成対象
経費
（税抜）
(A)×(B）]]*1.1,0)</f>
        <v>0</v>
      </c>
      <c r="K23" s="57"/>
      <c r="L23" s="384"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3" s="6"/>
      <c r="N23" s="6"/>
      <c r="O23" s="6"/>
      <c r="P23" s="6"/>
      <c r="Q23" s="6"/>
      <c r="R23" s="6"/>
      <c r="S23" s="6"/>
      <c r="T23" s="6"/>
      <c r="U23" s="6"/>
      <c r="V23" s="6"/>
    </row>
    <row r="24" spans="1:22" ht="41.25" customHeight="1" x14ac:dyDescent="0.2">
      <c r="A24" s="382">
        <f t="shared" si="0"/>
        <v>17</v>
      </c>
      <c r="B24" s="50"/>
      <c r="C24" s="50"/>
      <c r="D24" s="40"/>
      <c r="E24" s="67"/>
      <c r="F24" s="58"/>
      <c r="G24" s="7"/>
      <c r="H24" s="58"/>
      <c r="I24" s="375">
        <f>機械装置・工具器具費15[[#This Row],[数量
(A)]]*機械装置・工具器具費15[[#This Row],[ﾘｰｽ･ﾚﾝﾀﾙ料
合計（税抜）
(B)]]</f>
        <v>0</v>
      </c>
      <c r="J24" s="375">
        <f>ROUNDDOWN(機械装置・工具器具費15[[#This Row],[助成対象
経費
（税抜）
(A)×(B）]]*1.1,0)</f>
        <v>0</v>
      </c>
      <c r="K24" s="56"/>
      <c r="L24" s="383"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4" s="6"/>
      <c r="N24" s="6"/>
      <c r="O24" s="6"/>
      <c r="P24" s="6"/>
      <c r="Q24" s="6"/>
      <c r="R24" s="6"/>
      <c r="S24" s="6"/>
      <c r="T24" s="6"/>
      <c r="U24" s="6"/>
      <c r="V24" s="6"/>
    </row>
    <row r="25" spans="1:22" ht="30" customHeight="1" x14ac:dyDescent="0.2">
      <c r="A25" s="119"/>
      <c r="B25" s="120"/>
      <c r="C25" s="120"/>
      <c r="D25" s="120"/>
      <c r="E25" s="120"/>
      <c r="F25" s="120"/>
      <c r="G25" s="121"/>
      <c r="H25" s="64" t="s">
        <v>41</v>
      </c>
      <c r="I25" s="381">
        <f>SUBTOTAL(109,機械装置・工具器具費15[助成対象
経費
（税抜）
(A)×(B）])</f>
        <v>0</v>
      </c>
      <c r="J25" s="381">
        <f>SUBTOTAL(109,機械装置・工具器具費15[助成事業に
要する経費
（税込）])</f>
        <v>0</v>
      </c>
      <c r="K25" s="123"/>
      <c r="L25" s="66"/>
      <c r="M25" s="6"/>
      <c r="N25" s="6"/>
      <c r="O25" s="6"/>
      <c r="P25" s="6"/>
      <c r="Q25" s="6"/>
      <c r="R25" s="6"/>
      <c r="S25" s="6"/>
      <c r="T25" s="6"/>
      <c r="U25" s="6"/>
      <c r="V25" s="6"/>
    </row>
  </sheetData>
  <sheetProtection sheet="1" formatCells="0" formatRows="0" insertRows="0" deleteRows="0" selectLockedCells="1"/>
  <dataConsolidate/>
  <phoneticPr fontId="1"/>
  <conditionalFormatting sqref="E8:E24">
    <cfRule type="expression" dxfId="67" priority="1">
      <formula>$D8="購入"</formula>
    </cfRule>
  </conditionalFormatting>
  <conditionalFormatting sqref="E8:E24">
    <cfRule type="expression" dxfId="66" priority="2">
      <formula>AND(OR($B8&lt;&gt;"",$C8&lt;&gt;"",$D8&lt;&gt;"",$E8&lt;&gt;"",$F8&lt;&gt;"",$G8&lt;&gt;"",$H8&lt;&gt;""),E8="")</formula>
    </cfRule>
  </conditionalFormatting>
  <conditionalFormatting sqref="K8:K24 B8:D24 F8:H24">
    <cfRule type="expression" dxfId="65" priority="3">
      <formula>AND(OR($B8&lt;&gt;"",$C8&lt;&gt;"",$D8&lt;&gt;"",$F8&lt;&gt;"",$G8&lt;&gt;"",$H8&lt;&gt;""),B8="")</formula>
    </cfRule>
  </conditionalFormatting>
  <dataValidations count="8">
    <dataValidation allowBlank="1" showInputMessage="1" showErrorMessage="1" prompt="未定等不明確の場合は、 申請時点の候補先を入力してください。「未定、検討中」等の入力はできません。" sqref="K8:K24"/>
    <dataValidation type="list" allowBlank="1" showInputMessage="1" showErrorMessage="1" sqref="D8:D24">
      <formula1>"ﾘｰｽ,ﾚﾝﾀﾙ"</formula1>
    </dataValidation>
    <dataValidation imeMode="halfAlpha" allowBlank="1" showInputMessage="1" showErrorMessage="1" prompt="本助成事業に必要な最小限の数量を入力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入力してください。_x000a_（例）リース・レンタル月数１年（12ヶ月）の場合→「12」" sqref="E8:E24">
      <formula1>1</formula1>
      <formula2>12</formula2>
    </dataValidation>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106" zoomScaleNormal="100" zoomScaleSheetLayoutView="106"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78" customFormat="1" ht="15" customHeight="1" x14ac:dyDescent="0.2">
      <c r="A1" s="73"/>
      <c r="B1" s="76"/>
      <c r="C1" s="76"/>
      <c r="D1" s="76"/>
      <c r="E1" s="76"/>
      <c r="F1" s="76"/>
      <c r="G1" s="76"/>
      <c r="H1" s="19" t="s">
        <v>349</v>
      </c>
      <c r="I1" s="91"/>
      <c r="J1" s="92"/>
      <c r="K1" s="92"/>
      <c r="L1" s="76"/>
      <c r="M1" s="76"/>
      <c r="N1" s="76"/>
      <c r="O1" s="76"/>
      <c r="P1" s="76"/>
      <c r="Q1" s="76"/>
      <c r="R1" s="76"/>
      <c r="S1" s="76"/>
      <c r="T1" s="79"/>
      <c r="U1" s="79"/>
      <c r="V1" s="93"/>
      <c r="W1" s="93"/>
      <c r="X1" s="93"/>
      <c r="Y1" s="93"/>
      <c r="Z1" s="93"/>
    </row>
    <row r="2" spans="1:44" ht="15" customHeight="1" x14ac:dyDescent="0.2">
      <c r="A2" s="14" t="s">
        <v>465</v>
      </c>
      <c r="B2" s="29"/>
      <c r="C2" s="29"/>
      <c r="D2" s="29"/>
      <c r="E2" s="29"/>
      <c r="F2" s="29"/>
      <c r="G2" s="29"/>
      <c r="H2" s="29"/>
    </row>
    <row r="3" spans="1:44" ht="15" customHeight="1" x14ac:dyDescent="0.2">
      <c r="A3" s="33" t="s">
        <v>466</v>
      </c>
      <c r="B3" s="16"/>
      <c r="C3" s="16"/>
      <c r="D3" s="16"/>
      <c r="E3" s="16"/>
      <c r="F3" s="16"/>
      <c r="G3" s="16"/>
      <c r="H3" s="16"/>
      <c r="L3" s="63"/>
    </row>
    <row r="4" spans="1:44" ht="15" customHeight="1" x14ac:dyDescent="0.2">
      <c r="A4" s="33" t="s">
        <v>575</v>
      </c>
      <c r="B4" s="16"/>
      <c r="C4" s="16"/>
      <c r="D4" s="16"/>
      <c r="E4" s="16"/>
      <c r="F4" s="16"/>
      <c r="G4" s="16"/>
      <c r="H4" s="16"/>
      <c r="L4" s="63"/>
    </row>
    <row r="5" spans="1:44" ht="15" customHeight="1" x14ac:dyDescent="0.2">
      <c r="A5" s="312" t="s">
        <v>447</v>
      </c>
      <c r="B5" s="16"/>
      <c r="C5" s="16"/>
      <c r="D5" s="16"/>
      <c r="E5" s="16"/>
      <c r="F5" s="16"/>
      <c r="G5" s="16"/>
      <c r="H5" s="42" t="s">
        <v>18</v>
      </c>
      <c r="I5" s="54"/>
      <c r="J5" s="5"/>
      <c r="L5" s="61"/>
    </row>
    <row r="6" spans="1:44" ht="45" customHeight="1" x14ac:dyDescent="0.2">
      <c r="A6" s="36" t="s">
        <v>161</v>
      </c>
      <c r="B6" s="130" t="s">
        <v>326</v>
      </c>
      <c r="C6" s="130" t="s">
        <v>327</v>
      </c>
      <c r="D6" s="43" t="s">
        <v>51</v>
      </c>
      <c r="E6" s="44" t="s">
        <v>204</v>
      </c>
      <c r="F6" s="130" t="s">
        <v>215</v>
      </c>
      <c r="G6" s="130" t="s">
        <v>36</v>
      </c>
      <c r="H6" s="39" t="s">
        <v>328</v>
      </c>
      <c r="I6" s="52" t="s">
        <v>35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368">
        <f t="shared" ref="A7:A23" si="0">ROW()-6</f>
        <v>1</v>
      </c>
      <c r="B7" s="50"/>
      <c r="C7" s="45"/>
      <c r="D7" s="11"/>
      <c r="E7" s="45"/>
      <c r="F7" s="365">
        <f>委託16[[#This Row],[数量
(A)]]*委託16[[#This Row],[単価
（税抜）
(B)]]</f>
        <v>0</v>
      </c>
      <c r="G7" s="365">
        <f>ROUNDDOWN(委託16[[#This Row],[助成対象経費
（税抜）
(A)×(B）]]*1.1,0)</f>
        <v>0</v>
      </c>
      <c r="H7" s="56"/>
      <c r="I7"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8" spans="1:44" ht="41.25" customHeight="1" x14ac:dyDescent="0.2">
      <c r="A8" s="368">
        <f t="shared" si="0"/>
        <v>2</v>
      </c>
      <c r="B8" s="50"/>
      <c r="C8" s="45"/>
      <c r="D8" s="11"/>
      <c r="E8" s="45"/>
      <c r="F8" s="365">
        <f>委託16[[#This Row],[数量
(A)]]*委託16[[#This Row],[単価
（税抜）
(B)]]</f>
        <v>0</v>
      </c>
      <c r="G8" s="365">
        <f>ROUNDDOWN(委託16[[#This Row],[助成対象経費
（税抜）
(A)×(B）]]*1.1,0)</f>
        <v>0</v>
      </c>
      <c r="H8" s="56"/>
      <c r="I8"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8" s="94"/>
      <c r="M8" s="95"/>
      <c r="N8" s="95"/>
    </row>
    <row r="9" spans="1:44" ht="41.25" customHeight="1" x14ac:dyDescent="0.2">
      <c r="A9" s="368">
        <f t="shared" si="0"/>
        <v>3</v>
      </c>
      <c r="B9" s="50"/>
      <c r="C9" s="97"/>
      <c r="D9" s="98"/>
      <c r="E9" s="90"/>
      <c r="F9" s="365">
        <f>委託16[[#This Row],[数量
(A)]]*委託16[[#This Row],[単価
（税抜）
(B)]]</f>
        <v>0</v>
      </c>
      <c r="G9" s="365">
        <f>ROUNDDOWN(委託16[[#This Row],[助成対象経費
（税抜）
(A)×(B）]]*1.1,0)</f>
        <v>0</v>
      </c>
      <c r="H9" s="82"/>
      <c r="I9"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9" s="6"/>
      <c r="M9" s="6"/>
      <c r="N9" s="6"/>
    </row>
    <row r="10" spans="1:44" ht="41.25" customHeight="1" x14ac:dyDescent="0.2">
      <c r="A10" s="368">
        <f t="shared" si="0"/>
        <v>4</v>
      </c>
      <c r="B10" s="339"/>
      <c r="C10" s="340"/>
      <c r="D10" s="12"/>
      <c r="E10" s="340"/>
      <c r="F10" s="365">
        <f>委託16[[#This Row],[数量
(A)]]*委託16[[#This Row],[単価
（税抜）
(B)]]</f>
        <v>0</v>
      </c>
      <c r="G10" s="365">
        <f>ROUNDDOWN(委託16[[#This Row],[助成対象経費
（税抜）
(A)×(B）]]*1.1,0)</f>
        <v>0</v>
      </c>
      <c r="H10" s="341"/>
      <c r="I10"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0" s="6"/>
      <c r="M10" s="6"/>
      <c r="N10" s="6"/>
    </row>
    <row r="11" spans="1:44" ht="41.25" customHeight="1" x14ac:dyDescent="0.2">
      <c r="A11" s="368">
        <f t="shared" si="0"/>
        <v>5</v>
      </c>
      <c r="B11" s="50"/>
      <c r="C11" s="45"/>
      <c r="D11" s="11"/>
      <c r="E11" s="45"/>
      <c r="F11" s="365">
        <f>委託16[[#This Row],[数量
(A)]]*委託16[[#This Row],[単価
（税抜）
(B)]]</f>
        <v>0</v>
      </c>
      <c r="G11" s="365">
        <f>ROUNDDOWN(委託16[[#This Row],[助成対象経費
（税抜）
(A)×(B）]]*1.1,0)</f>
        <v>0</v>
      </c>
      <c r="H11" s="56"/>
      <c r="I11"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1" s="6"/>
      <c r="M11" s="6"/>
      <c r="N11" s="6"/>
    </row>
    <row r="12" spans="1:44" ht="41.25" customHeight="1" x14ac:dyDescent="0.2">
      <c r="A12" s="368">
        <f t="shared" si="0"/>
        <v>6</v>
      </c>
      <c r="B12" s="50"/>
      <c r="C12" s="45"/>
      <c r="D12" s="12"/>
      <c r="E12" s="45"/>
      <c r="F12" s="365">
        <f>委託16[[#This Row],[数量
(A)]]*委託16[[#This Row],[単価
（税抜）
(B)]]</f>
        <v>0</v>
      </c>
      <c r="G12" s="365">
        <f>ROUNDDOWN(委託16[[#This Row],[助成対象経費
（税抜）
(A)×(B）]]*1.1,0)</f>
        <v>0</v>
      </c>
      <c r="H12" s="56"/>
      <c r="I12"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2" s="6"/>
      <c r="M12" s="6"/>
      <c r="N12" s="6"/>
    </row>
    <row r="13" spans="1:44" ht="41.25" customHeight="1" x14ac:dyDescent="0.2">
      <c r="A13" s="368">
        <f t="shared" si="0"/>
        <v>7</v>
      </c>
      <c r="B13" s="50"/>
      <c r="C13" s="45"/>
      <c r="D13" s="12"/>
      <c r="E13" s="45"/>
      <c r="F13" s="365">
        <f>委託16[[#This Row],[数量
(A)]]*委託16[[#This Row],[単価
（税抜）
(B)]]</f>
        <v>0</v>
      </c>
      <c r="G13" s="365">
        <f>ROUNDDOWN(委託16[[#This Row],[助成対象経費
（税抜）
(A)×(B）]]*1.1,0)</f>
        <v>0</v>
      </c>
      <c r="H13" s="56"/>
      <c r="I13"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4" spans="1:44" ht="41.25" customHeight="1" x14ac:dyDescent="0.2">
      <c r="A14" s="368">
        <f t="shared" si="0"/>
        <v>8</v>
      </c>
      <c r="B14" s="50"/>
      <c r="C14" s="45"/>
      <c r="D14" s="12"/>
      <c r="E14" s="45"/>
      <c r="F14" s="365">
        <f>委託16[[#This Row],[数量
(A)]]*委託16[[#This Row],[単価
（税抜）
(B)]]</f>
        <v>0</v>
      </c>
      <c r="G14" s="365">
        <f>ROUNDDOWN(委託16[[#This Row],[助成対象経費
（税抜）
(A)×(B）]]*1.1,0)</f>
        <v>0</v>
      </c>
      <c r="H14" s="56"/>
      <c r="I14"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5" spans="1:44" ht="41.25" customHeight="1" x14ac:dyDescent="0.2">
      <c r="A15" s="368">
        <f t="shared" si="0"/>
        <v>9</v>
      </c>
      <c r="B15" s="50"/>
      <c r="C15" s="45"/>
      <c r="D15" s="12"/>
      <c r="E15" s="45"/>
      <c r="F15" s="365">
        <f>委託16[[#This Row],[数量
(A)]]*委託16[[#This Row],[単価
（税抜）
(B)]]</f>
        <v>0</v>
      </c>
      <c r="G15" s="365">
        <f>ROUNDDOWN(委託16[[#This Row],[助成対象経費
（税抜）
(A)×(B）]]*1.1,0)</f>
        <v>0</v>
      </c>
      <c r="H15" s="56"/>
      <c r="I15"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5" s="6"/>
      <c r="L15" s="6"/>
      <c r="M15" s="6"/>
    </row>
    <row r="16" spans="1:44" ht="41.25" customHeight="1" x14ac:dyDescent="0.2">
      <c r="A16" s="368">
        <f t="shared" si="0"/>
        <v>10</v>
      </c>
      <c r="B16" s="50"/>
      <c r="C16" s="45"/>
      <c r="D16" s="12"/>
      <c r="E16" s="45"/>
      <c r="F16" s="365">
        <f>委託16[[#This Row],[数量
(A)]]*委託16[[#This Row],[単価
（税抜）
(B)]]</f>
        <v>0</v>
      </c>
      <c r="G16" s="365">
        <f>ROUNDDOWN(委託16[[#This Row],[助成対象経費
（税抜）
(A)×(B）]]*1.1,0)</f>
        <v>0</v>
      </c>
      <c r="H16" s="56"/>
      <c r="I16"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6" s="6"/>
      <c r="L16" s="6"/>
      <c r="M16" s="6"/>
    </row>
    <row r="17" spans="1:16" ht="41.25" customHeight="1" x14ac:dyDescent="0.2">
      <c r="A17" s="368">
        <f t="shared" si="0"/>
        <v>11</v>
      </c>
      <c r="B17" s="50"/>
      <c r="C17" s="45"/>
      <c r="D17" s="12"/>
      <c r="E17" s="45"/>
      <c r="F17" s="365">
        <f>委託16[[#This Row],[数量
(A)]]*委託16[[#This Row],[単価
（税抜）
(B)]]</f>
        <v>0</v>
      </c>
      <c r="G17" s="365">
        <f>ROUNDDOWN(委託16[[#This Row],[助成対象経費
（税抜）
(A)×(B）]]*1.1,0)</f>
        <v>0</v>
      </c>
      <c r="H17" s="56"/>
      <c r="I17"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7" s="6"/>
      <c r="L17" s="6"/>
      <c r="M17" s="6"/>
    </row>
    <row r="18" spans="1:16" ht="41.25" customHeight="1" x14ac:dyDescent="0.2">
      <c r="A18" s="368">
        <f t="shared" si="0"/>
        <v>12</v>
      </c>
      <c r="B18" s="50"/>
      <c r="C18" s="45"/>
      <c r="D18" s="12"/>
      <c r="E18" s="45"/>
      <c r="F18" s="365">
        <f>委託16[[#This Row],[数量
(A)]]*委託16[[#This Row],[単価
（税抜）
(B)]]</f>
        <v>0</v>
      </c>
      <c r="G18" s="365">
        <f>ROUNDDOWN(委託16[[#This Row],[助成対象経費
（税抜）
(A)×(B）]]*1.1,0)</f>
        <v>0</v>
      </c>
      <c r="H18" s="56"/>
      <c r="I18"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8" s="6"/>
      <c r="L18" s="6"/>
      <c r="M18" s="6"/>
    </row>
    <row r="19" spans="1:16" ht="41.25" customHeight="1" x14ac:dyDescent="0.2">
      <c r="A19" s="368">
        <f t="shared" si="0"/>
        <v>13</v>
      </c>
      <c r="B19" s="50"/>
      <c r="C19" s="45"/>
      <c r="D19" s="12"/>
      <c r="E19" s="45"/>
      <c r="F19" s="365">
        <f>委託16[[#This Row],[数量
(A)]]*委託16[[#This Row],[単価
（税抜）
(B)]]</f>
        <v>0</v>
      </c>
      <c r="G19" s="365">
        <f>ROUNDDOWN(委託16[[#This Row],[助成対象経費
（税抜）
(A)×(B）]]*1.1,0)</f>
        <v>0</v>
      </c>
      <c r="H19" s="56"/>
      <c r="I19"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9" s="6"/>
      <c r="L19" s="6"/>
      <c r="M19" s="6"/>
    </row>
    <row r="20" spans="1:16" ht="41.25" customHeight="1" x14ac:dyDescent="0.2">
      <c r="A20" s="368">
        <f t="shared" si="0"/>
        <v>14</v>
      </c>
      <c r="B20" s="50"/>
      <c r="C20" s="45"/>
      <c r="D20" s="12"/>
      <c r="E20" s="45"/>
      <c r="F20" s="365">
        <f>委託16[[#This Row],[数量
(A)]]*委託16[[#This Row],[単価
（税抜）
(B)]]</f>
        <v>0</v>
      </c>
      <c r="G20" s="365">
        <f>ROUNDDOWN(委託16[[#This Row],[助成対象経費
（税抜）
(A)×(B）]]*1.1,0)</f>
        <v>0</v>
      </c>
      <c r="H20" s="56"/>
      <c r="I20"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0" s="6"/>
      <c r="L20" s="6"/>
      <c r="M20" s="6"/>
    </row>
    <row r="21" spans="1:16" ht="41.25" customHeight="1" x14ac:dyDescent="0.2">
      <c r="A21" s="368">
        <f t="shared" si="0"/>
        <v>15</v>
      </c>
      <c r="B21" s="50"/>
      <c r="C21" s="45"/>
      <c r="D21" s="12"/>
      <c r="E21" s="45"/>
      <c r="F21" s="365">
        <f>委託16[[#This Row],[数量
(A)]]*委託16[[#This Row],[単価
（税抜）
(B)]]</f>
        <v>0</v>
      </c>
      <c r="G21" s="365">
        <f>ROUNDDOWN(委託16[[#This Row],[助成対象経費
（税抜）
(A)×(B）]]*1.1,0)</f>
        <v>0</v>
      </c>
      <c r="H21" s="57"/>
      <c r="I21" s="370"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1" s="6"/>
      <c r="L21" s="6"/>
      <c r="M21" s="6"/>
    </row>
    <row r="22" spans="1:16" ht="41.25" customHeight="1" x14ac:dyDescent="0.2">
      <c r="A22" s="368">
        <f t="shared" si="0"/>
        <v>16</v>
      </c>
      <c r="B22" s="50"/>
      <c r="C22" s="45"/>
      <c r="D22" s="12"/>
      <c r="E22" s="45"/>
      <c r="F22" s="365">
        <f>委託16[[#This Row],[数量
(A)]]*委託16[[#This Row],[単価
（税抜）
(B)]]</f>
        <v>0</v>
      </c>
      <c r="G22" s="365">
        <f>ROUNDDOWN(委託16[[#This Row],[助成対象経費
（税抜）
(A)×(B）]]*1.1,0)</f>
        <v>0</v>
      </c>
      <c r="H22" s="57"/>
      <c r="I22" s="370"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2" s="6"/>
      <c r="L22" s="6"/>
      <c r="M22" s="6"/>
    </row>
    <row r="23" spans="1:16" ht="41.25" customHeight="1" x14ac:dyDescent="0.2">
      <c r="A23" s="368">
        <f t="shared" si="0"/>
        <v>17</v>
      </c>
      <c r="B23" s="50"/>
      <c r="C23" s="45"/>
      <c r="D23" s="12"/>
      <c r="E23" s="45"/>
      <c r="F23" s="365">
        <f>委託16[[#This Row],[数量
(A)]]*委託16[[#This Row],[単価
（税抜）
(B)]]</f>
        <v>0</v>
      </c>
      <c r="G23" s="365">
        <f>ROUNDDOWN(委託16[[#This Row],[助成対象経費
（税抜）
(A)×(B）]]*1.1,0)</f>
        <v>0</v>
      </c>
      <c r="H23" s="56"/>
      <c r="I23" s="369"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3" s="95"/>
      <c r="L23" s="95"/>
      <c r="M23" s="95"/>
    </row>
    <row r="24" spans="1:16" ht="30" customHeight="1" x14ac:dyDescent="0.2">
      <c r="A24" s="41"/>
      <c r="B24" s="46"/>
      <c r="C24" s="46"/>
      <c r="D24" s="47"/>
      <c r="E24" s="48" t="s">
        <v>41</v>
      </c>
      <c r="F24" s="366">
        <f>SUBTOTAL(109,委託16[助成対象経費
（税抜）
(A)×(B）])</f>
        <v>0</v>
      </c>
      <c r="G24" s="367">
        <f>SUBTOTAL(109,委託16[助成事業に
要する経費
（税込）])</f>
        <v>0</v>
      </c>
      <c r="H24" s="49"/>
      <c r="I24" s="55"/>
      <c r="K24" s="6"/>
      <c r="L24" s="6"/>
      <c r="M24" s="6"/>
    </row>
    <row r="25" spans="1:16" ht="14.25" customHeight="1" x14ac:dyDescent="0.2">
      <c r="K25" s="96"/>
      <c r="L25" s="96"/>
      <c r="M25" s="96"/>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9">
    <cfRule type="expression" dxfId="37" priority="1">
      <formula>AND(OR($B9&lt;&gt;"",$C9&lt;&gt;"",$D9&lt;&gt;"",$E9&lt;&gt;"",$H9&lt;&gt;""),H9="")</formula>
    </cfRule>
  </conditionalFormatting>
  <conditionalFormatting sqref="C10:E10">
    <cfRule type="expression" dxfId="36" priority="5">
      <formula>AND(OR($B10&lt;&gt;"",$C10&lt;&gt;"",$D10&lt;&gt;"",$E10&lt;&gt;"",$H10&lt;&gt;""),C10="")</formula>
    </cfRule>
  </conditionalFormatting>
  <conditionalFormatting sqref="H8">
    <cfRule type="expression" dxfId="35" priority="3">
      <formula>AND(OR($B8&lt;&gt;"",$C8&lt;&gt;"",$D8&lt;&gt;"",$E8&lt;&gt;"",$H8&lt;&gt;""),H8="")</formula>
    </cfRule>
  </conditionalFormatting>
  <conditionalFormatting sqref="H11:H23 B7:E7 H7 C11:E23 B8:B23 E8">
    <cfRule type="expression" dxfId="34" priority="7">
      <formula>AND(OR($B7&lt;&gt;"",$C7&lt;&gt;"",$D7&lt;&gt;"",$E7&lt;&gt;"",$H7&lt;&gt;""),B7="")</formula>
    </cfRule>
  </conditionalFormatting>
  <conditionalFormatting sqref="H10">
    <cfRule type="expression" dxfId="33" priority="6">
      <formula>AND(OR($B10&lt;&gt;"",$C10&lt;&gt;"",$D10&lt;&gt;"",$E10&lt;&gt;"",$H10&lt;&gt;""),H10="")</formula>
    </cfRule>
  </conditionalFormatting>
  <conditionalFormatting sqref="C8:D8">
    <cfRule type="expression" dxfId="32" priority="4">
      <formula>AND(OR($B8&lt;&gt;"",$C8&lt;&gt;"",$D8&lt;&gt;"",$E8&lt;&gt;"",$H8&lt;&gt;""),C8="")</formula>
    </cfRule>
  </conditionalFormatting>
  <conditionalFormatting sqref="C9:E9">
    <cfRule type="expression" dxfId="31" priority="2">
      <formula>AND(OR($B9&lt;&gt;"",$C9&lt;&gt;"",$D9&lt;&gt;"",$E9&lt;&gt;"",$H9&lt;&gt;""),C9="")</formula>
    </cfRule>
  </conditionalFormatting>
  <dataValidations count="6">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入力してください。「未定、検討中」等の入力はできません。_x000a_" sqref="H7:H23"/>
    <dataValidation imeMode="disabled" allowBlank="1" showInputMessage="1" showErrorMessage="1" prompt="１件あたりの単価が税抜100万円以上の場合は、原則２社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入力してください。" sqref="B7:B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V34"/>
  <sheetViews>
    <sheetView showGridLines="0" view="pageBreakPreview" zoomScale="98" zoomScaleNormal="100" zoomScaleSheetLayoutView="98" workbookViewId="0">
      <selection activeCell="J6" sqref="J6:S6"/>
    </sheetView>
  </sheetViews>
  <sheetFormatPr defaultColWidth="1.90625" defaultRowHeight="15" customHeight="1" x14ac:dyDescent="0.2"/>
  <cols>
    <col min="1" max="5" width="2.7265625" style="4" customWidth="1"/>
    <col min="6" max="7" width="2.36328125" style="4" customWidth="1"/>
    <col min="8" max="9" width="1.6328125" style="4" customWidth="1"/>
    <col min="10" max="35" width="2.7265625" style="4" customWidth="1"/>
    <col min="36" max="224" width="2.453125" style="4" customWidth="1"/>
    <col min="225" max="16384" width="1.90625" style="4"/>
  </cols>
  <sheetData>
    <row r="1" spans="1:100" ht="15" customHeight="1" x14ac:dyDescent="0.2">
      <c r="A1" s="14" t="s">
        <v>482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349</v>
      </c>
    </row>
    <row r="2" spans="1:100" ht="15" customHeight="1" x14ac:dyDescent="0.2">
      <c r="A2" s="63" t="s">
        <v>593</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100" ht="15" customHeight="1" x14ac:dyDescent="0.2">
      <c r="A3" s="61" t="s">
        <v>543</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100" ht="15" customHeight="1" x14ac:dyDescent="0.2">
      <c r="A4" s="62" t="s">
        <v>228</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CD4" s="32"/>
      <c r="CE4" s="32"/>
      <c r="CF4" s="32"/>
      <c r="CG4" s="32"/>
      <c r="CH4" s="32"/>
      <c r="CI4" s="32"/>
      <c r="CJ4" s="32"/>
      <c r="CK4" s="32"/>
      <c r="CL4" s="32"/>
      <c r="CM4" s="32"/>
      <c r="CN4" s="32"/>
      <c r="CO4" s="32"/>
      <c r="CP4" s="32"/>
      <c r="CQ4" s="32"/>
      <c r="CR4" s="32"/>
      <c r="CS4" s="32"/>
      <c r="CT4" s="32"/>
      <c r="CU4" s="32"/>
      <c r="CV4" s="32"/>
    </row>
    <row r="5" spans="1:100" ht="19.5" customHeight="1" x14ac:dyDescent="0.2">
      <c r="A5" s="1464" t="s">
        <v>163</v>
      </c>
      <c r="B5" s="1347"/>
      <c r="C5" s="1347"/>
      <c r="D5" s="1347"/>
      <c r="E5" s="1348"/>
      <c r="F5" s="1533" t="s">
        <v>321</v>
      </c>
      <c r="G5" s="1534"/>
      <c r="H5" s="1401"/>
      <c r="I5" s="1470"/>
      <c r="J5" s="1465" t="s">
        <v>329</v>
      </c>
      <c r="K5" s="1466"/>
      <c r="L5" s="1466"/>
      <c r="M5" s="1466"/>
      <c r="N5" s="1466"/>
      <c r="O5" s="1466"/>
      <c r="P5" s="1466"/>
      <c r="Q5" s="1466"/>
      <c r="R5" s="1466"/>
      <c r="S5" s="1466"/>
      <c r="T5" s="1467"/>
      <c r="U5" s="1468"/>
      <c r="V5" s="1468"/>
      <c r="W5" s="1468"/>
      <c r="X5" s="1468"/>
      <c r="Y5" s="1468"/>
      <c r="Z5" s="1468"/>
      <c r="AA5" s="1468"/>
      <c r="AB5" s="1468"/>
      <c r="AC5" s="1468"/>
      <c r="AD5" s="1468"/>
      <c r="AE5" s="1468"/>
      <c r="AF5" s="1468"/>
      <c r="AG5" s="1468"/>
      <c r="AH5" s="1468"/>
      <c r="AI5" s="1469"/>
      <c r="BS5" s="6"/>
      <c r="BT5" s="6"/>
      <c r="BU5" s="6"/>
      <c r="BV5" s="6"/>
      <c r="BW5" s="6"/>
      <c r="BX5" s="6"/>
      <c r="BY5" s="6"/>
      <c r="CC5" s="6"/>
      <c r="CD5" s="323"/>
      <c r="CE5" s="323"/>
      <c r="CF5" s="323"/>
      <c r="CG5" s="323"/>
      <c r="CH5" s="323"/>
      <c r="CI5" s="323"/>
      <c r="CJ5" s="323"/>
      <c r="CK5" s="323"/>
      <c r="CL5" s="323"/>
      <c r="CM5" s="323"/>
      <c r="CN5" s="323"/>
      <c r="CO5" s="323"/>
      <c r="CP5" s="323"/>
      <c r="CQ5" s="323"/>
      <c r="CR5" s="323"/>
      <c r="CS5" s="323"/>
      <c r="CT5" s="323"/>
      <c r="CU5" s="323"/>
      <c r="CV5" s="32"/>
    </row>
    <row r="6" spans="1:100" ht="19.5" customHeight="1" x14ac:dyDescent="0.2">
      <c r="A6" s="1456" t="s">
        <v>24</v>
      </c>
      <c r="B6" s="1389"/>
      <c r="C6" s="1389"/>
      <c r="D6" s="1389"/>
      <c r="E6" s="1389"/>
      <c r="F6" s="1389"/>
      <c r="G6" s="1389"/>
      <c r="H6" s="1389"/>
      <c r="I6" s="1390"/>
      <c r="J6" s="1457"/>
      <c r="K6" s="1458"/>
      <c r="L6" s="1458"/>
      <c r="M6" s="1458"/>
      <c r="N6" s="1458"/>
      <c r="O6" s="1458"/>
      <c r="P6" s="1458"/>
      <c r="Q6" s="1458"/>
      <c r="R6" s="1458"/>
      <c r="S6" s="1458"/>
      <c r="T6" s="1459" t="s">
        <v>363</v>
      </c>
      <c r="U6" s="1460"/>
      <c r="V6" s="1460"/>
      <c r="W6" s="1460"/>
      <c r="X6" s="1460"/>
      <c r="Y6" s="1460"/>
      <c r="Z6" s="1460"/>
      <c r="AA6" s="1461"/>
      <c r="AB6" s="1462"/>
      <c r="AC6" s="1462"/>
      <c r="AD6" s="1462"/>
      <c r="AE6" s="1462"/>
      <c r="AF6" s="1462"/>
      <c r="AG6" s="1462"/>
      <c r="AH6" s="1462"/>
      <c r="AI6" s="1463"/>
      <c r="BS6" s="6"/>
      <c r="BT6" s="6"/>
      <c r="BU6" s="6"/>
      <c r="BV6" s="6"/>
      <c r="BW6" s="6"/>
      <c r="BX6" s="6"/>
      <c r="BY6" s="6"/>
      <c r="CC6" s="6"/>
      <c r="CD6" s="323"/>
      <c r="CE6" s="323"/>
      <c r="CF6" s="323"/>
      <c r="CG6" s="323"/>
      <c r="CH6" s="323"/>
      <c r="CI6" s="323"/>
      <c r="CJ6" s="323"/>
      <c r="CK6" s="323"/>
      <c r="CL6" s="323"/>
      <c r="CM6" s="323"/>
      <c r="CN6" s="323"/>
      <c r="CO6" s="323"/>
      <c r="CP6" s="323"/>
      <c r="CQ6" s="323"/>
      <c r="CR6" s="323"/>
      <c r="CS6" s="323"/>
      <c r="CT6" s="323"/>
      <c r="CU6" s="323"/>
      <c r="CV6" s="32"/>
    </row>
    <row r="7" spans="1:100" ht="19.5" customHeight="1" x14ac:dyDescent="0.2">
      <c r="A7" s="1456" t="s">
        <v>330</v>
      </c>
      <c r="B7" s="1389"/>
      <c r="C7" s="1389"/>
      <c r="D7" s="1389"/>
      <c r="E7" s="1389"/>
      <c r="F7" s="1389"/>
      <c r="G7" s="1389"/>
      <c r="H7" s="1389"/>
      <c r="I7" s="1390"/>
      <c r="J7" s="1471"/>
      <c r="K7" s="1472"/>
      <c r="L7" s="1472"/>
      <c r="M7" s="1472"/>
      <c r="N7" s="1472"/>
      <c r="O7" s="1472"/>
      <c r="P7" s="1472"/>
      <c r="Q7" s="1472"/>
      <c r="R7" s="1472"/>
      <c r="S7" s="1472"/>
      <c r="T7" s="1472"/>
      <c r="U7" s="1472"/>
      <c r="V7" s="1472"/>
      <c r="W7" s="1472"/>
      <c r="X7" s="1472"/>
      <c r="Y7" s="1472"/>
      <c r="Z7" s="1472"/>
      <c r="AA7" s="1472"/>
      <c r="AB7" s="1472"/>
      <c r="AC7" s="1472"/>
      <c r="AD7" s="1472"/>
      <c r="AE7" s="1472"/>
      <c r="AF7" s="1472"/>
      <c r="AG7" s="1472"/>
      <c r="AH7" s="1472"/>
      <c r="AI7" s="1473"/>
      <c r="BS7" s="6"/>
      <c r="BT7" s="6"/>
      <c r="BU7" s="6"/>
      <c r="BV7" s="6"/>
      <c r="BW7" s="6"/>
      <c r="BX7" s="6"/>
      <c r="BY7" s="6"/>
      <c r="CC7" s="6"/>
      <c r="CD7" s="323"/>
      <c r="CE7" s="323"/>
      <c r="CF7" s="323"/>
      <c r="CG7" s="323"/>
      <c r="CH7" s="323"/>
      <c r="CI7" s="323"/>
      <c r="CJ7" s="323"/>
      <c r="CK7" s="323"/>
      <c r="CL7" s="323"/>
      <c r="CM7" s="323"/>
      <c r="CN7" s="323"/>
      <c r="CO7" s="323"/>
      <c r="CP7" s="323"/>
      <c r="CQ7" s="323"/>
      <c r="CR7" s="323"/>
      <c r="CS7" s="323"/>
      <c r="CT7" s="323"/>
      <c r="CU7" s="323"/>
      <c r="CV7" s="32"/>
    </row>
    <row r="8" spans="1:100" ht="19.5" customHeight="1" x14ac:dyDescent="0.2">
      <c r="A8" s="1364" t="s">
        <v>27</v>
      </c>
      <c r="B8" s="1365"/>
      <c r="C8" s="1365"/>
      <c r="D8" s="1365"/>
      <c r="E8" s="1365"/>
      <c r="F8" s="1365"/>
      <c r="G8" s="1365"/>
      <c r="H8" s="1365"/>
      <c r="I8" s="1366"/>
      <c r="J8" s="1474"/>
      <c r="K8" s="1475"/>
      <c r="L8" s="1475"/>
      <c r="M8" s="1475"/>
      <c r="N8" s="1475"/>
      <c r="O8" s="1475"/>
      <c r="P8" s="1475"/>
      <c r="Q8" s="1475"/>
      <c r="R8" s="1475"/>
      <c r="S8" s="1475"/>
      <c r="T8" s="1476" t="s">
        <v>232</v>
      </c>
      <c r="U8" s="1477"/>
      <c r="V8" s="1477"/>
      <c r="W8" s="1477"/>
      <c r="X8" s="1477"/>
      <c r="Y8" s="1477"/>
      <c r="Z8" s="1477"/>
      <c r="AA8" s="1478"/>
      <c r="AB8" s="1377"/>
      <c r="AC8" s="1377"/>
      <c r="AD8" s="1377"/>
      <c r="AE8" s="1377"/>
      <c r="AF8" s="1377"/>
      <c r="AG8" s="1377"/>
      <c r="AH8" s="1377"/>
      <c r="AI8" s="1378"/>
      <c r="BS8" s="6"/>
      <c r="BT8" s="6"/>
      <c r="BU8" s="6"/>
      <c r="BV8" s="6"/>
      <c r="BW8" s="6"/>
      <c r="BX8" s="6"/>
      <c r="BY8" s="6"/>
      <c r="CC8" s="6"/>
      <c r="CD8" s="323"/>
      <c r="CE8" s="323"/>
      <c r="CF8" s="323"/>
      <c r="CG8" s="323"/>
      <c r="CH8" s="323"/>
      <c r="CI8" s="323"/>
      <c r="CJ8" s="323"/>
      <c r="CK8" s="323"/>
      <c r="CL8" s="323"/>
      <c r="CM8" s="323"/>
      <c r="CN8" s="323"/>
      <c r="CO8" s="323"/>
      <c r="CP8" s="323"/>
      <c r="CQ8" s="323"/>
      <c r="CR8" s="323"/>
      <c r="CS8" s="323"/>
      <c r="CT8" s="323"/>
      <c r="CU8" s="323"/>
      <c r="CV8" s="32"/>
    </row>
    <row r="9" spans="1:100" ht="54" customHeight="1" x14ac:dyDescent="0.2">
      <c r="A9" s="1479" t="s">
        <v>331</v>
      </c>
      <c r="B9" s="1480"/>
      <c r="C9" s="1480"/>
      <c r="D9" s="1480"/>
      <c r="E9" s="1480"/>
      <c r="F9" s="1480"/>
      <c r="G9" s="1480"/>
      <c r="H9" s="1480"/>
      <c r="I9" s="1481"/>
      <c r="J9" s="1530"/>
      <c r="K9" s="1531"/>
      <c r="L9" s="1531"/>
      <c r="M9" s="1531"/>
      <c r="N9" s="1531"/>
      <c r="O9" s="1531"/>
      <c r="P9" s="1531"/>
      <c r="Q9" s="1531"/>
      <c r="R9" s="1531"/>
      <c r="S9" s="1531"/>
      <c r="T9" s="1531"/>
      <c r="U9" s="1531"/>
      <c r="V9" s="1531"/>
      <c r="W9" s="1531"/>
      <c r="X9" s="1531"/>
      <c r="Y9" s="1531"/>
      <c r="Z9" s="1531"/>
      <c r="AA9" s="1531"/>
      <c r="AB9" s="1531"/>
      <c r="AC9" s="1531"/>
      <c r="AD9" s="1531"/>
      <c r="AE9" s="1531"/>
      <c r="AF9" s="1531"/>
      <c r="AG9" s="1531"/>
      <c r="AH9" s="1531"/>
      <c r="AI9" s="1532"/>
      <c r="BS9" s="6"/>
      <c r="BT9" s="6"/>
      <c r="BU9" s="6"/>
      <c r="BV9" s="6"/>
      <c r="BW9" s="6"/>
      <c r="BX9" s="6"/>
      <c r="BY9" s="6"/>
      <c r="CC9" s="6"/>
      <c r="CD9" s="323"/>
      <c r="CE9" s="323"/>
      <c r="CF9" s="323"/>
      <c r="CG9" s="323"/>
      <c r="CH9" s="323"/>
      <c r="CI9" s="323"/>
      <c r="CJ9" s="323"/>
      <c r="CK9" s="323"/>
      <c r="CL9" s="323"/>
      <c r="CM9" s="323"/>
      <c r="CN9" s="323"/>
      <c r="CO9" s="323"/>
      <c r="CP9" s="323"/>
      <c r="CQ9" s="323"/>
      <c r="CR9" s="323"/>
      <c r="CS9" s="323"/>
      <c r="CT9" s="323"/>
      <c r="CU9" s="323"/>
      <c r="CV9" s="32"/>
    </row>
    <row r="10" spans="1:100" ht="19.5" customHeight="1" x14ac:dyDescent="0.2">
      <c r="A10" s="1364" t="s">
        <v>30</v>
      </c>
      <c r="B10" s="1365"/>
      <c r="C10" s="1365"/>
      <c r="D10" s="1365"/>
      <c r="E10" s="1365"/>
      <c r="F10" s="1365"/>
      <c r="G10" s="1365"/>
      <c r="H10" s="1365"/>
      <c r="I10" s="1366"/>
      <c r="J10" s="1398" t="s">
        <v>237</v>
      </c>
      <c r="K10" s="1365"/>
      <c r="L10" s="1365"/>
      <c r="M10" s="1365"/>
      <c r="N10" s="1377"/>
      <c r="O10" s="1377"/>
      <c r="P10" s="1365" t="s">
        <v>31</v>
      </c>
      <c r="Q10" s="1365"/>
      <c r="R10" s="1377"/>
      <c r="S10" s="1377"/>
      <c r="T10" s="1447" t="s">
        <v>238</v>
      </c>
      <c r="U10" s="1447"/>
      <c r="V10" s="1365" t="s">
        <v>33</v>
      </c>
      <c r="W10" s="1365"/>
      <c r="X10" s="1365"/>
      <c r="Y10" s="1365" t="s">
        <v>239</v>
      </c>
      <c r="Z10" s="1365"/>
      <c r="AA10" s="1365"/>
      <c r="AB10" s="1377"/>
      <c r="AC10" s="1377"/>
      <c r="AD10" s="1365" t="s">
        <v>31</v>
      </c>
      <c r="AE10" s="1365"/>
      <c r="AF10" s="1377"/>
      <c r="AG10" s="1377"/>
      <c r="AH10" s="1365" t="s">
        <v>32</v>
      </c>
      <c r="AI10" s="1509"/>
      <c r="BS10" s="6"/>
      <c r="BT10" s="6"/>
      <c r="BU10" s="6"/>
      <c r="BV10" s="6"/>
      <c r="BW10" s="6"/>
      <c r="BX10" s="6"/>
      <c r="BY10" s="6"/>
    </row>
    <row r="11" spans="1:100" ht="19.5" customHeight="1" x14ac:dyDescent="0.2">
      <c r="A11" s="1364" t="s">
        <v>148</v>
      </c>
      <c r="B11" s="1365"/>
      <c r="C11" s="1365"/>
      <c r="D11" s="1365"/>
      <c r="E11" s="1365"/>
      <c r="F11" s="1365"/>
      <c r="G11" s="1365"/>
      <c r="H11" s="1365"/>
      <c r="I11" s="1366"/>
      <c r="J11" s="1430"/>
      <c r="K11" s="1430"/>
      <c r="L11" s="1430"/>
      <c r="M11" s="1430"/>
      <c r="N11" s="1430"/>
      <c r="O11" s="1430"/>
      <c r="P11" s="1430"/>
      <c r="Q11" s="1430"/>
      <c r="R11" s="1430"/>
      <c r="S11" s="1430"/>
      <c r="T11" s="1430"/>
      <c r="U11" s="1430"/>
      <c r="V11" s="1430"/>
      <c r="W11" s="1430"/>
      <c r="X11" s="1485" t="s">
        <v>150</v>
      </c>
      <c r="Y11" s="1485"/>
      <c r="Z11" s="1485"/>
      <c r="AA11" s="1485"/>
      <c r="AB11" s="1485"/>
      <c r="AC11" s="1485"/>
      <c r="AD11" s="1485"/>
      <c r="AE11" s="1485"/>
      <c r="AF11" s="1485"/>
      <c r="AG11" s="1485"/>
      <c r="AH11" s="1485"/>
      <c r="AI11" s="1486"/>
    </row>
    <row r="12" spans="1:100" ht="54" customHeight="1" x14ac:dyDescent="0.2">
      <c r="A12" s="1487" t="s">
        <v>332</v>
      </c>
      <c r="B12" s="1365"/>
      <c r="C12" s="1365"/>
      <c r="D12" s="1365"/>
      <c r="E12" s="1365"/>
      <c r="F12" s="1365"/>
      <c r="G12" s="1365"/>
      <c r="H12" s="1365"/>
      <c r="I12" s="1366"/>
      <c r="J12" s="1527"/>
      <c r="K12" s="1528"/>
      <c r="L12" s="1528"/>
      <c r="M12" s="1528"/>
      <c r="N12" s="1528"/>
      <c r="O12" s="1528"/>
      <c r="P12" s="1528"/>
      <c r="Q12" s="1528"/>
      <c r="R12" s="1528"/>
      <c r="S12" s="1528"/>
      <c r="T12" s="1528"/>
      <c r="U12" s="1528"/>
      <c r="V12" s="1528"/>
      <c r="W12" s="1528"/>
      <c r="X12" s="1528"/>
      <c r="Y12" s="1528"/>
      <c r="Z12" s="1528"/>
      <c r="AA12" s="1528"/>
      <c r="AB12" s="1528"/>
      <c r="AC12" s="1528"/>
      <c r="AD12" s="1528"/>
      <c r="AE12" s="1528"/>
      <c r="AF12" s="1528"/>
      <c r="AG12" s="1528"/>
      <c r="AH12" s="1528"/>
      <c r="AI12" s="1529"/>
      <c r="CC12" s="100"/>
    </row>
    <row r="13" spans="1:100" ht="41.25" customHeight="1" x14ac:dyDescent="0.2">
      <c r="A13" s="1364" t="s">
        <v>234</v>
      </c>
      <c r="B13" s="1365"/>
      <c r="C13" s="1365"/>
      <c r="D13" s="1365"/>
      <c r="E13" s="1365"/>
      <c r="F13" s="1365"/>
      <c r="G13" s="1365"/>
      <c r="H13" s="1365"/>
      <c r="I13" s="1366"/>
      <c r="J13" s="1395"/>
      <c r="K13" s="1396"/>
      <c r="L13" s="1396"/>
      <c r="M13" s="1396"/>
      <c r="N13" s="1396"/>
      <c r="O13" s="1396"/>
      <c r="P13" s="1396"/>
      <c r="Q13" s="1396"/>
      <c r="R13" s="1396"/>
      <c r="S13" s="1396"/>
      <c r="T13" s="1396"/>
      <c r="U13" s="1396"/>
      <c r="V13" s="1396"/>
      <c r="W13" s="1396"/>
      <c r="X13" s="1396"/>
      <c r="Y13" s="1396"/>
      <c r="Z13" s="1396"/>
      <c r="AA13" s="1396"/>
      <c r="AB13" s="1396"/>
      <c r="AC13" s="1396"/>
      <c r="AD13" s="1396"/>
      <c r="AE13" s="1396"/>
      <c r="AF13" s="1396"/>
      <c r="AG13" s="1396"/>
      <c r="AH13" s="1396"/>
      <c r="AI13" s="1397"/>
    </row>
    <row r="14" spans="1:100" ht="54" customHeight="1" x14ac:dyDescent="0.2">
      <c r="A14" s="1487" t="s">
        <v>333</v>
      </c>
      <c r="B14" s="1365"/>
      <c r="C14" s="1365"/>
      <c r="D14" s="1365"/>
      <c r="E14" s="1365"/>
      <c r="F14" s="1365"/>
      <c r="G14" s="1365"/>
      <c r="H14" s="1365"/>
      <c r="I14" s="1366"/>
      <c r="J14" s="1488"/>
      <c r="K14" s="1489"/>
      <c r="L14" s="1489"/>
      <c r="M14" s="1396"/>
      <c r="N14" s="1396"/>
      <c r="O14" s="1396"/>
      <c r="P14" s="1396"/>
      <c r="Q14" s="1396"/>
      <c r="R14" s="1396"/>
      <c r="S14" s="1396"/>
      <c r="T14" s="1396"/>
      <c r="U14" s="1396"/>
      <c r="V14" s="1396"/>
      <c r="W14" s="1396"/>
      <c r="X14" s="1396"/>
      <c r="Y14" s="1396"/>
      <c r="Z14" s="1396"/>
      <c r="AA14" s="1396"/>
      <c r="AB14" s="1396"/>
      <c r="AC14" s="1396"/>
      <c r="AD14" s="1396"/>
      <c r="AE14" s="1396"/>
      <c r="AF14" s="1396"/>
      <c r="AG14" s="1396"/>
      <c r="AH14" s="1396"/>
      <c r="AI14" s="1397"/>
    </row>
    <row r="15" spans="1:100" ht="19.5" customHeight="1" x14ac:dyDescent="0.2">
      <c r="A15" s="1492" t="s">
        <v>544</v>
      </c>
      <c r="B15" s="1380"/>
      <c r="C15" s="1380"/>
      <c r="D15" s="1380"/>
      <c r="E15" s="1380"/>
      <c r="F15" s="1380"/>
      <c r="G15" s="1380"/>
      <c r="H15" s="1380"/>
      <c r="I15" s="1380"/>
      <c r="J15" s="1501" t="s">
        <v>550</v>
      </c>
      <c r="K15" s="1502"/>
      <c r="L15" s="1503"/>
      <c r="M15" s="1500"/>
      <c r="N15" s="1500"/>
      <c r="O15" s="1500"/>
      <c r="P15" s="1500"/>
      <c r="Q15" s="1500"/>
      <c r="R15" s="1500"/>
      <c r="S15" s="1500"/>
      <c r="T15" s="1505" t="s">
        <v>154</v>
      </c>
      <c r="U15" s="1505"/>
      <c r="V15" s="1493"/>
      <c r="W15" s="1504" t="s">
        <v>551</v>
      </c>
      <c r="X15" s="1447"/>
      <c r="Y15" s="1448"/>
      <c r="Z15" s="1500"/>
      <c r="AA15" s="1500"/>
      <c r="AB15" s="1500"/>
      <c r="AC15" s="1500"/>
      <c r="AD15" s="1500"/>
      <c r="AE15" s="1500"/>
      <c r="AF15" s="1500"/>
      <c r="AG15" s="1493" t="s">
        <v>154</v>
      </c>
      <c r="AH15" s="1494"/>
      <c r="AI15" s="1495"/>
    </row>
    <row r="16" spans="1:100" ht="45" customHeight="1" x14ac:dyDescent="0.2">
      <c r="A16" s="1385"/>
      <c r="B16" s="1386"/>
      <c r="C16" s="1386"/>
      <c r="D16" s="1386"/>
      <c r="E16" s="1386"/>
      <c r="F16" s="1386"/>
      <c r="G16" s="1386"/>
      <c r="H16" s="1386"/>
      <c r="I16" s="1386"/>
      <c r="J16" s="1506" t="s">
        <v>555</v>
      </c>
      <c r="K16" s="1507"/>
      <c r="L16" s="1508"/>
      <c r="M16" s="1396"/>
      <c r="N16" s="1396"/>
      <c r="O16" s="1396"/>
      <c r="P16" s="1396"/>
      <c r="Q16" s="1396"/>
      <c r="R16" s="1396"/>
      <c r="S16" s="1396"/>
      <c r="T16" s="1396"/>
      <c r="U16" s="1396"/>
      <c r="V16" s="1396"/>
      <c r="W16" s="1396"/>
      <c r="X16" s="1396"/>
      <c r="Y16" s="1396"/>
      <c r="Z16" s="1396"/>
      <c r="AA16" s="1396"/>
      <c r="AB16" s="1396"/>
      <c r="AC16" s="1396"/>
      <c r="AD16" s="1396"/>
      <c r="AE16" s="1396"/>
      <c r="AF16" s="1396"/>
      <c r="AG16" s="1396"/>
      <c r="AH16" s="1396"/>
      <c r="AI16" s="1397"/>
    </row>
    <row r="17" spans="1:39" ht="19.5" customHeight="1" x14ac:dyDescent="0.2">
      <c r="A17" s="1417" t="s">
        <v>229</v>
      </c>
      <c r="B17" s="1418"/>
      <c r="C17" s="1418"/>
      <c r="D17" s="1418"/>
      <c r="E17" s="1418"/>
      <c r="F17" s="1418"/>
      <c r="G17" s="1418"/>
      <c r="H17" s="1418"/>
      <c r="I17" s="1418"/>
      <c r="J17" s="1496"/>
      <c r="K17" s="1496"/>
      <c r="L17" s="1496"/>
      <c r="M17" s="1418"/>
      <c r="N17" s="1418"/>
      <c r="O17" s="1418"/>
      <c r="P17" s="1418"/>
      <c r="Q17" s="1418"/>
      <c r="R17" s="1418"/>
      <c r="S17" s="1418"/>
      <c r="T17" s="1418"/>
      <c r="U17" s="1418"/>
      <c r="V17" s="1418"/>
      <c r="W17" s="1418"/>
      <c r="X17" s="1418"/>
      <c r="Y17" s="1418"/>
      <c r="Z17" s="1418"/>
      <c r="AA17" s="1418"/>
      <c r="AB17" s="1418"/>
      <c r="AC17" s="1419"/>
      <c r="AD17" s="1497" t="s">
        <v>160</v>
      </c>
      <c r="AE17" s="1498"/>
      <c r="AF17" s="1498"/>
      <c r="AG17" s="1498"/>
      <c r="AH17" s="1498"/>
      <c r="AI17" s="1499"/>
    </row>
    <row r="18" spans="1:39" ht="3.75" customHeight="1" x14ac:dyDescent="0.2">
      <c r="A18" s="1490"/>
      <c r="B18" s="1490"/>
      <c r="C18" s="1490"/>
      <c r="D18" s="1490"/>
      <c r="E18" s="1490"/>
      <c r="F18" s="1490"/>
      <c r="G18" s="1490"/>
      <c r="H18" s="1490"/>
      <c r="I18" s="1490"/>
      <c r="J18" s="1490"/>
      <c r="K18" s="1490"/>
      <c r="L18" s="1490"/>
      <c r="M18" s="1490"/>
      <c r="N18" s="1490"/>
      <c r="O18" s="1490"/>
      <c r="P18" s="1490"/>
      <c r="Q18" s="1490"/>
      <c r="R18" s="1490"/>
      <c r="S18" s="1490"/>
      <c r="T18" s="1490"/>
      <c r="U18" s="1490"/>
      <c r="V18" s="1490"/>
      <c r="W18" s="1490"/>
      <c r="X18" s="1490"/>
      <c r="Y18" s="1490"/>
      <c r="Z18" s="1490"/>
      <c r="AA18" s="1490"/>
      <c r="AB18" s="1490"/>
      <c r="AC18" s="1490"/>
      <c r="AD18" s="1491"/>
      <c r="AE18" s="1491"/>
      <c r="AF18" s="1491"/>
      <c r="AG18" s="1491"/>
      <c r="AH18" s="1491"/>
      <c r="AI18" s="1491"/>
      <c r="AJ18" s="62"/>
      <c r="AK18" s="62"/>
      <c r="AL18" s="62"/>
      <c r="AM18" s="62"/>
    </row>
    <row r="19" spans="1:39" ht="19.5" customHeight="1" x14ac:dyDescent="0.2">
      <c r="A19" s="1464" t="s">
        <v>163</v>
      </c>
      <c r="B19" s="1347"/>
      <c r="C19" s="1347"/>
      <c r="D19" s="1347"/>
      <c r="E19" s="1348"/>
      <c r="F19" s="1533" t="s">
        <v>321</v>
      </c>
      <c r="G19" s="1534"/>
      <c r="H19" s="1401"/>
      <c r="I19" s="1470"/>
      <c r="J19" s="1465" t="s">
        <v>329</v>
      </c>
      <c r="K19" s="1466"/>
      <c r="L19" s="1466"/>
      <c r="M19" s="1466"/>
      <c r="N19" s="1466"/>
      <c r="O19" s="1466"/>
      <c r="P19" s="1466"/>
      <c r="Q19" s="1466"/>
      <c r="R19" s="1466"/>
      <c r="S19" s="1466"/>
      <c r="T19" s="1467"/>
      <c r="U19" s="1468"/>
      <c r="V19" s="1468"/>
      <c r="W19" s="1468"/>
      <c r="X19" s="1468"/>
      <c r="Y19" s="1468"/>
      <c r="Z19" s="1468"/>
      <c r="AA19" s="1468"/>
      <c r="AB19" s="1468"/>
      <c r="AC19" s="1468"/>
      <c r="AD19" s="1468"/>
      <c r="AE19" s="1468"/>
      <c r="AF19" s="1468"/>
      <c r="AG19" s="1468"/>
      <c r="AH19" s="1468"/>
      <c r="AI19" s="1469"/>
    </row>
    <row r="20" spans="1:39" ht="19.5" customHeight="1" x14ac:dyDescent="0.2">
      <c r="A20" s="1456" t="s">
        <v>24</v>
      </c>
      <c r="B20" s="1389"/>
      <c r="C20" s="1389"/>
      <c r="D20" s="1389"/>
      <c r="E20" s="1389"/>
      <c r="F20" s="1389"/>
      <c r="G20" s="1389"/>
      <c r="H20" s="1389"/>
      <c r="I20" s="1390"/>
      <c r="J20" s="1457"/>
      <c r="K20" s="1458"/>
      <c r="L20" s="1458"/>
      <c r="M20" s="1458"/>
      <c r="N20" s="1458"/>
      <c r="O20" s="1458"/>
      <c r="P20" s="1458"/>
      <c r="Q20" s="1458"/>
      <c r="R20" s="1458"/>
      <c r="S20" s="1458"/>
      <c r="T20" s="1459" t="s">
        <v>363</v>
      </c>
      <c r="U20" s="1460"/>
      <c r="V20" s="1460"/>
      <c r="W20" s="1460"/>
      <c r="X20" s="1460"/>
      <c r="Y20" s="1460"/>
      <c r="Z20" s="1460"/>
      <c r="AA20" s="1461"/>
      <c r="AB20" s="1462"/>
      <c r="AC20" s="1462"/>
      <c r="AD20" s="1462"/>
      <c r="AE20" s="1462"/>
      <c r="AF20" s="1462"/>
      <c r="AG20" s="1462"/>
      <c r="AH20" s="1462"/>
      <c r="AI20" s="1463"/>
    </row>
    <row r="21" spans="1:39" ht="19.5" customHeight="1" x14ac:dyDescent="0.2">
      <c r="A21" s="1456" t="s">
        <v>330</v>
      </c>
      <c r="B21" s="1389"/>
      <c r="C21" s="1389"/>
      <c r="D21" s="1389"/>
      <c r="E21" s="1389"/>
      <c r="F21" s="1389"/>
      <c r="G21" s="1389"/>
      <c r="H21" s="1389"/>
      <c r="I21" s="1390"/>
      <c r="J21" s="1471"/>
      <c r="K21" s="1472"/>
      <c r="L21" s="1472"/>
      <c r="M21" s="1472"/>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3"/>
    </row>
    <row r="22" spans="1:39" ht="19.5" customHeight="1" x14ac:dyDescent="0.2">
      <c r="A22" s="1364" t="s">
        <v>27</v>
      </c>
      <c r="B22" s="1365"/>
      <c r="C22" s="1365"/>
      <c r="D22" s="1365"/>
      <c r="E22" s="1365"/>
      <c r="F22" s="1365"/>
      <c r="G22" s="1365"/>
      <c r="H22" s="1365"/>
      <c r="I22" s="1366"/>
      <c r="J22" s="1474"/>
      <c r="K22" s="1475"/>
      <c r="L22" s="1475"/>
      <c r="M22" s="1475"/>
      <c r="N22" s="1475"/>
      <c r="O22" s="1475"/>
      <c r="P22" s="1475"/>
      <c r="Q22" s="1475"/>
      <c r="R22" s="1475"/>
      <c r="S22" s="1475"/>
      <c r="T22" s="1476" t="s">
        <v>232</v>
      </c>
      <c r="U22" s="1477"/>
      <c r="V22" s="1477"/>
      <c r="W22" s="1477"/>
      <c r="X22" s="1477"/>
      <c r="Y22" s="1477"/>
      <c r="Z22" s="1477"/>
      <c r="AA22" s="1478"/>
      <c r="AB22" s="1377"/>
      <c r="AC22" s="1377"/>
      <c r="AD22" s="1377"/>
      <c r="AE22" s="1377"/>
      <c r="AF22" s="1377"/>
      <c r="AG22" s="1377"/>
      <c r="AH22" s="1377"/>
      <c r="AI22" s="1378"/>
    </row>
    <row r="23" spans="1:39" ht="54" customHeight="1" x14ac:dyDescent="0.2">
      <c r="A23" s="1479" t="s">
        <v>331</v>
      </c>
      <c r="B23" s="1480"/>
      <c r="C23" s="1480"/>
      <c r="D23" s="1480"/>
      <c r="E23" s="1480"/>
      <c r="F23" s="1480"/>
      <c r="G23" s="1480"/>
      <c r="H23" s="1480"/>
      <c r="I23" s="1481"/>
      <c r="J23" s="1530"/>
      <c r="K23" s="1531"/>
      <c r="L23" s="1531"/>
      <c r="M23" s="1531"/>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2"/>
    </row>
    <row r="24" spans="1:39" ht="19.5" customHeight="1" x14ac:dyDescent="0.2">
      <c r="A24" s="1364" t="s">
        <v>30</v>
      </c>
      <c r="B24" s="1365"/>
      <c r="C24" s="1365"/>
      <c r="D24" s="1365"/>
      <c r="E24" s="1365"/>
      <c r="F24" s="1365"/>
      <c r="G24" s="1365"/>
      <c r="H24" s="1365"/>
      <c r="I24" s="1366"/>
      <c r="J24" s="1398" t="s">
        <v>237</v>
      </c>
      <c r="K24" s="1365"/>
      <c r="L24" s="1365"/>
      <c r="M24" s="1365"/>
      <c r="N24" s="1377"/>
      <c r="O24" s="1377"/>
      <c r="P24" s="1365" t="s">
        <v>31</v>
      </c>
      <c r="Q24" s="1365"/>
      <c r="R24" s="1377"/>
      <c r="S24" s="1377"/>
      <c r="T24" s="1447" t="s">
        <v>238</v>
      </c>
      <c r="U24" s="1447"/>
      <c r="V24" s="1365" t="s">
        <v>33</v>
      </c>
      <c r="W24" s="1365"/>
      <c r="X24" s="1365"/>
      <c r="Y24" s="1365" t="s">
        <v>239</v>
      </c>
      <c r="Z24" s="1365"/>
      <c r="AA24" s="1365"/>
      <c r="AB24" s="1377"/>
      <c r="AC24" s="1377"/>
      <c r="AD24" s="1365" t="s">
        <v>31</v>
      </c>
      <c r="AE24" s="1365"/>
      <c r="AF24" s="1377"/>
      <c r="AG24" s="1377"/>
      <c r="AH24" s="1365" t="s">
        <v>32</v>
      </c>
      <c r="AI24" s="1509"/>
    </row>
    <row r="25" spans="1:39" ht="19.5" customHeight="1" x14ac:dyDescent="0.2">
      <c r="A25" s="1364" t="s">
        <v>148</v>
      </c>
      <c r="B25" s="1365"/>
      <c r="C25" s="1365"/>
      <c r="D25" s="1365"/>
      <c r="E25" s="1365"/>
      <c r="F25" s="1365"/>
      <c r="G25" s="1365"/>
      <c r="H25" s="1365"/>
      <c r="I25" s="1366"/>
      <c r="J25" s="1430"/>
      <c r="K25" s="1430"/>
      <c r="L25" s="1430"/>
      <c r="M25" s="1430"/>
      <c r="N25" s="1430"/>
      <c r="O25" s="1430"/>
      <c r="P25" s="1430"/>
      <c r="Q25" s="1430"/>
      <c r="R25" s="1430"/>
      <c r="S25" s="1430"/>
      <c r="T25" s="1430"/>
      <c r="U25" s="1430"/>
      <c r="V25" s="1430"/>
      <c r="W25" s="1430"/>
      <c r="X25" s="1485" t="s">
        <v>150</v>
      </c>
      <c r="Y25" s="1485"/>
      <c r="Z25" s="1485"/>
      <c r="AA25" s="1485"/>
      <c r="AB25" s="1485"/>
      <c r="AC25" s="1485"/>
      <c r="AD25" s="1485"/>
      <c r="AE25" s="1485"/>
      <c r="AF25" s="1485"/>
      <c r="AG25" s="1485"/>
      <c r="AH25" s="1485"/>
      <c r="AI25" s="1486"/>
    </row>
    <row r="26" spans="1:39" ht="54" customHeight="1" x14ac:dyDescent="0.2">
      <c r="A26" s="1487" t="s">
        <v>332</v>
      </c>
      <c r="B26" s="1365"/>
      <c r="C26" s="1365"/>
      <c r="D26" s="1365"/>
      <c r="E26" s="1365"/>
      <c r="F26" s="1365"/>
      <c r="G26" s="1365"/>
      <c r="H26" s="1365"/>
      <c r="I26" s="1366"/>
      <c r="J26" s="1527"/>
      <c r="K26" s="1528"/>
      <c r="L26" s="1528"/>
      <c r="M26" s="1528"/>
      <c r="N26" s="1528"/>
      <c r="O26" s="1528"/>
      <c r="P26" s="1528"/>
      <c r="Q26" s="1528"/>
      <c r="R26" s="1528"/>
      <c r="S26" s="1528"/>
      <c r="T26" s="1528"/>
      <c r="U26" s="1528"/>
      <c r="V26" s="1528"/>
      <c r="W26" s="1528"/>
      <c r="X26" s="1528"/>
      <c r="Y26" s="1528"/>
      <c r="Z26" s="1528"/>
      <c r="AA26" s="1528"/>
      <c r="AB26" s="1528"/>
      <c r="AC26" s="1528"/>
      <c r="AD26" s="1528"/>
      <c r="AE26" s="1528"/>
      <c r="AF26" s="1528"/>
      <c r="AG26" s="1528"/>
      <c r="AH26" s="1528"/>
      <c r="AI26" s="1529"/>
    </row>
    <row r="27" spans="1:39" ht="41.25" customHeight="1" x14ac:dyDescent="0.2">
      <c r="A27" s="1364" t="s">
        <v>234</v>
      </c>
      <c r="B27" s="1365"/>
      <c r="C27" s="1365"/>
      <c r="D27" s="1365"/>
      <c r="E27" s="1365"/>
      <c r="F27" s="1365"/>
      <c r="G27" s="1365"/>
      <c r="H27" s="1365"/>
      <c r="I27" s="1366"/>
      <c r="J27" s="1395"/>
      <c r="K27" s="1396"/>
      <c r="L27" s="1396"/>
      <c r="M27" s="1396"/>
      <c r="N27" s="1396"/>
      <c r="O27" s="1396"/>
      <c r="P27" s="1396"/>
      <c r="Q27" s="1396"/>
      <c r="R27" s="1396"/>
      <c r="S27" s="1396"/>
      <c r="T27" s="1396"/>
      <c r="U27" s="1396"/>
      <c r="V27" s="1396"/>
      <c r="W27" s="1396"/>
      <c r="X27" s="1396"/>
      <c r="Y27" s="1396"/>
      <c r="Z27" s="1396"/>
      <c r="AA27" s="1396"/>
      <c r="AB27" s="1396"/>
      <c r="AC27" s="1396"/>
      <c r="AD27" s="1396"/>
      <c r="AE27" s="1396"/>
      <c r="AF27" s="1396"/>
      <c r="AG27" s="1396"/>
      <c r="AH27" s="1396"/>
      <c r="AI27" s="1397"/>
    </row>
    <row r="28" spans="1:39" ht="45" customHeight="1" x14ac:dyDescent="0.2">
      <c r="A28" s="1487" t="s">
        <v>333</v>
      </c>
      <c r="B28" s="1365"/>
      <c r="C28" s="1365"/>
      <c r="D28" s="1365"/>
      <c r="E28" s="1365"/>
      <c r="F28" s="1365"/>
      <c r="G28" s="1365"/>
      <c r="H28" s="1365"/>
      <c r="I28" s="1366"/>
      <c r="J28" s="1488"/>
      <c r="K28" s="1489"/>
      <c r="L28" s="1489"/>
      <c r="M28" s="1396"/>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7"/>
    </row>
    <row r="29" spans="1:39" ht="19.5" customHeight="1" x14ac:dyDescent="0.2">
      <c r="A29" s="1492" t="s">
        <v>544</v>
      </c>
      <c r="B29" s="1380"/>
      <c r="C29" s="1380"/>
      <c r="D29" s="1380"/>
      <c r="E29" s="1380"/>
      <c r="F29" s="1380"/>
      <c r="G29" s="1380"/>
      <c r="H29" s="1380"/>
      <c r="I29" s="1380"/>
      <c r="J29" s="1501" t="s">
        <v>550</v>
      </c>
      <c r="K29" s="1502"/>
      <c r="L29" s="1503"/>
      <c r="M29" s="1500"/>
      <c r="N29" s="1500"/>
      <c r="O29" s="1500"/>
      <c r="P29" s="1500"/>
      <c r="Q29" s="1500"/>
      <c r="R29" s="1500"/>
      <c r="S29" s="1500"/>
      <c r="T29" s="1505" t="s">
        <v>154</v>
      </c>
      <c r="U29" s="1505"/>
      <c r="V29" s="1493"/>
      <c r="W29" s="1504" t="s">
        <v>551</v>
      </c>
      <c r="X29" s="1447"/>
      <c r="Y29" s="1448"/>
      <c r="Z29" s="1500"/>
      <c r="AA29" s="1500"/>
      <c r="AB29" s="1500"/>
      <c r="AC29" s="1500"/>
      <c r="AD29" s="1500"/>
      <c r="AE29" s="1500"/>
      <c r="AF29" s="1500"/>
      <c r="AG29" s="1493" t="s">
        <v>154</v>
      </c>
      <c r="AH29" s="1494"/>
      <c r="AI29" s="1495"/>
    </row>
    <row r="30" spans="1:39" ht="45" customHeight="1" x14ac:dyDescent="0.2">
      <c r="A30" s="1385"/>
      <c r="B30" s="1386"/>
      <c r="C30" s="1386"/>
      <c r="D30" s="1386"/>
      <c r="E30" s="1386"/>
      <c r="F30" s="1386"/>
      <c r="G30" s="1386"/>
      <c r="H30" s="1386"/>
      <c r="I30" s="1386"/>
      <c r="J30" s="1506" t="s">
        <v>555</v>
      </c>
      <c r="K30" s="1507"/>
      <c r="L30" s="1508"/>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7"/>
    </row>
    <row r="31" spans="1:39" ht="19.5" customHeight="1" x14ac:dyDescent="0.2">
      <c r="A31" s="1417" t="s">
        <v>229</v>
      </c>
      <c r="B31" s="1418"/>
      <c r="C31" s="1418"/>
      <c r="D31" s="1418"/>
      <c r="E31" s="1418"/>
      <c r="F31" s="1418"/>
      <c r="G31" s="1418"/>
      <c r="H31" s="1418"/>
      <c r="I31" s="1418"/>
      <c r="J31" s="1496"/>
      <c r="K31" s="1496"/>
      <c r="L31" s="1496"/>
      <c r="M31" s="1418"/>
      <c r="N31" s="1418"/>
      <c r="O31" s="1418"/>
      <c r="P31" s="1418"/>
      <c r="Q31" s="1418"/>
      <c r="R31" s="1418"/>
      <c r="S31" s="1418"/>
      <c r="T31" s="1418"/>
      <c r="U31" s="1418"/>
      <c r="V31" s="1418"/>
      <c r="W31" s="1418"/>
      <c r="X31" s="1418"/>
      <c r="Y31" s="1418"/>
      <c r="Z31" s="1418"/>
      <c r="AA31" s="1418"/>
      <c r="AB31" s="1418"/>
      <c r="AC31" s="1419"/>
      <c r="AD31" s="1497" t="s">
        <v>160</v>
      </c>
      <c r="AE31" s="1498"/>
      <c r="AF31" s="1498"/>
      <c r="AG31" s="1498"/>
      <c r="AH31" s="1498"/>
      <c r="AI31" s="1499"/>
    </row>
    <row r="34" spans="2:2" ht="15" customHeight="1" x14ac:dyDescent="0.2">
      <c r="B34" s="2"/>
    </row>
  </sheetData>
  <sheetProtection sheet="1" formatCells="0" formatRows="0" insertRows="0" deleteRows="0" selectLockedCells="1"/>
  <mergeCells count="100">
    <mergeCell ref="AG29:AI29"/>
    <mergeCell ref="J30:L30"/>
    <mergeCell ref="M30:AI30"/>
    <mergeCell ref="A31:AC31"/>
    <mergeCell ref="AD31:AI31"/>
    <mergeCell ref="A29:I30"/>
    <mergeCell ref="J29:L29"/>
    <mergeCell ref="M29:S29"/>
    <mergeCell ref="T29:V29"/>
    <mergeCell ref="W29:Y29"/>
    <mergeCell ref="Z29:AF29"/>
    <mergeCell ref="A26:I26"/>
    <mergeCell ref="J26:AI26"/>
    <mergeCell ref="A27:I27"/>
    <mergeCell ref="J27:AI27"/>
    <mergeCell ref="A28:I28"/>
    <mergeCell ref="J28:AI28"/>
    <mergeCell ref="AF24:AG24"/>
    <mergeCell ref="AH24:AI24"/>
    <mergeCell ref="A25:I25"/>
    <mergeCell ref="J25:W25"/>
    <mergeCell ref="X25:AI25"/>
    <mergeCell ref="T24:U24"/>
    <mergeCell ref="V24:X24"/>
    <mergeCell ref="Y24:AA24"/>
    <mergeCell ref="AB24:AC24"/>
    <mergeCell ref="AD24:AE24"/>
    <mergeCell ref="A24:I24"/>
    <mergeCell ref="J24:M24"/>
    <mergeCell ref="N24:O24"/>
    <mergeCell ref="P24:Q24"/>
    <mergeCell ref="R24:S24"/>
    <mergeCell ref="A22:I22"/>
    <mergeCell ref="J22:S22"/>
    <mergeCell ref="T22:AA22"/>
    <mergeCell ref="AB22:AI22"/>
    <mergeCell ref="A23:I23"/>
    <mergeCell ref="J23:AI23"/>
    <mergeCell ref="A20:I20"/>
    <mergeCell ref="J20:S20"/>
    <mergeCell ref="T20:AA20"/>
    <mergeCell ref="AB20:AI20"/>
    <mergeCell ref="A21:I21"/>
    <mergeCell ref="J21:AI21"/>
    <mergeCell ref="A18:AC18"/>
    <mergeCell ref="AD18:AI18"/>
    <mergeCell ref="A19:E19"/>
    <mergeCell ref="J19:S19"/>
    <mergeCell ref="T19:AI19"/>
    <mergeCell ref="F19:G19"/>
    <mergeCell ref="H19:I19"/>
    <mergeCell ref="A5:E5"/>
    <mergeCell ref="J5:S5"/>
    <mergeCell ref="T5:AI5"/>
    <mergeCell ref="A6:I6"/>
    <mergeCell ref="J6:S6"/>
    <mergeCell ref="T6:AA6"/>
    <mergeCell ref="AB6:AI6"/>
    <mergeCell ref="F5:G5"/>
    <mergeCell ref="H5:I5"/>
    <mergeCell ref="A7:I7"/>
    <mergeCell ref="J7:AI7"/>
    <mergeCell ref="A8:I8"/>
    <mergeCell ref="J8:S8"/>
    <mergeCell ref="T8:AA8"/>
    <mergeCell ref="AB8:AI8"/>
    <mergeCell ref="A9:I9"/>
    <mergeCell ref="J9:AI9"/>
    <mergeCell ref="A10:I10"/>
    <mergeCell ref="J10:M10"/>
    <mergeCell ref="N10:O10"/>
    <mergeCell ref="P10:Q10"/>
    <mergeCell ref="R10:S10"/>
    <mergeCell ref="T10:U10"/>
    <mergeCell ref="V10:X10"/>
    <mergeCell ref="Y10:AA10"/>
    <mergeCell ref="AB10:AC10"/>
    <mergeCell ref="AD10:AE10"/>
    <mergeCell ref="AF10:AG10"/>
    <mergeCell ref="AH10:AI10"/>
    <mergeCell ref="A11:I11"/>
    <mergeCell ref="J11:W11"/>
    <mergeCell ref="X11:AI11"/>
    <mergeCell ref="A12:I12"/>
    <mergeCell ref="J12:AI12"/>
    <mergeCell ref="A17:AC17"/>
    <mergeCell ref="AD17:AI17"/>
    <mergeCell ref="A13:I13"/>
    <mergeCell ref="J13:AI13"/>
    <mergeCell ref="A14:I14"/>
    <mergeCell ref="J14:AI14"/>
    <mergeCell ref="A15:I16"/>
    <mergeCell ref="J15:L15"/>
    <mergeCell ref="M15:S15"/>
    <mergeCell ref="T15:V15"/>
    <mergeCell ref="W15:Y15"/>
    <mergeCell ref="Z15:AF15"/>
    <mergeCell ref="AG15:AI15"/>
    <mergeCell ref="J16:L16"/>
    <mergeCell ref="M16:AI16"/>
  </mergeCells>
  <phoneticPr fontId="1"/>
  <conditionalFormatting sqref="AD17:AI17">
    <cfRule type="containsText" dxfId="9" priority="2" operator="containsText" text="選択してください">
      <formula>NOT(ISERROR(SEARCH("選択してください",AD17)))</formula>
    </cfRule>
  </conditionalFormatting>
  <conditionalFormatting sqref="AD31:AI31">
    <cfRule type="containsText" dxfId="8" priority="1" operator="containsText" text="選択してください">
      <formula>NOT(ISERROR(SEARCH("選択してください",AD31)))</formula>
    </cfRule>
  </conditionalFormatting>
  <dataValidations count="13">
    <dataValidation type="list" allowBlank="1" showErrorMessage="1" prompt="_x000a_" sqref="AD17:AI17 AD31:AI31">
      <formula1>"選択してください,関連あり,関連なし"</formula1>
    </dataValidation>
    <dataValidation allowBlank="1" showErrorMessage="1" sqref="J12:AI13 J26:AI27"/>
    <dataValidation allowBlank="1" showErrorMessage="1" prompt="_x000a_" sqref="AG15:AI15 J15:J16 AG29:AI29 J29:J30"/>
    <dataValidation imeMode="halfAlpha" allowBlank="1" showInputMessage="1" showErrorMessage="1" sqref="AB6 AB20"/>
    <dataValidation type="custom" imeMode="halfAlpha" allowBlank="1" showInputMessage="1" showErrorMessage="1" prompt="「(8)委託費」の「助成事業に要する経費（税込）」の金額を入力してください。" sqref="J25:W25">
      <formula1>LENB(J25)=LEN(J25)</formula1>
    </dataValidation>
    <dataValidation allowBlank="1" showInputMessage="1" showErrorMessage="1" prompt="前ページの「(8)委託費」の「経費番号」（委-1、委-2）を記入してください。" sqref="F5:G5 F19:G19"/>
    <dataValidation allowBlank="1" showInputMessage="1" showErrorMessage="1" prompt="やむを得ず２社提出できない場合は、その理由を入力してください。_x000a_（ただし、「過去に取引実績があるから」等は不可）_x000a_" sqref="M30:AI30"/>
    <dataValidation type="custom" imeMode="disabled" allowBlank="1" showInputMessage="1" showErrorMessage="1" sqref="M15:S15 Z15:AF15 M29:S29 Z29:AF29">
      <formula1>LENB(M15)=LEN(M15)</formula1>
    </dataValidation>
    <dataValidation allowBlank="1" showInputMessage="1" showErrorMessage="1" prompt="選定に至った委託先の特長と理由を具体的に入力してください。" sqref="J28:AI28"/>
    <dataValidation type="custom" imeMode="halfAlpha" allowBlank="1" showInputMessage="1" showErrorMessage="1" prompt="「(8)委託費」の「助成事業に要する経費（税込）」の金額を入力してください。" sqref="J11:W11">
      <formula1>LENB(J11)=LEN(J11)</formula1>
    </dataValidation>
    <dataValidation allowBlank="1" showInputMessage="1" showErrorMessage="1" prompt="選定に至った委託先の特長と理由を具体的に入力してください。" sqref="J14:AI14"/>
    <dataValidation allowBlank="1" showInputMessage="1" showErrorMessage="1" prompt="やむを得ず２社提出できない場合は、その理由を入力してください。_x000a_（ただし、「過去に取引実績があるから」等は不可）_x000a_" sqref="M16:AI16"/>
    <dataValidation allowBlank="1" showInputMessage="1" showErrorMessage="1" prompt="前シートの「(8)委託費」の「経費番号」を入力してください。" sqref="H5:I5 H19:I19"/>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33"/>
  <sheetViews>
    <sheetView view="pageBreakPreview" zoomScaleNormal="100" zoomScaleSheetLayoutView="100" workbookViewId="0">
      <selection activeCell="B18" sqref="B18"/>
    </sheetView>
  </sheetViews>
  <sheetFormatPr defaultColWidth="2.08984375" defaultRowHeight="12" x14ac:dyDescent="0.2"/>
  <cols>
    <col min="1" max="1" width="6" style="4" customWidth="1"/>
    <col min="2" max="3" width="13.08984375" style="4" customWidth="1"/>
    <col min="4" max="8" width="7.6328125" style="4" customWidth="1"/>
    <col min="9" max="9" width="9.36328125" style="4" customWidth="1"/>
    <col min="10" max="12" width="11.36328125" style="4" customWidth="1"/>
    <col min="13" max="224" width="2.453125" style="4" customWidth="1"/>
    <col min="225" max="16384" width="2.08984375" style="4"/>
  </cols>
  <sheetData>
    <row r="1" spans="1:12" ht="15" customHeight="1" x14ac:dyDescent="0.2">
      <c r="A1" s="481"/>
      <c r="B1" s="480"/>
      <c r="C1" s="480"/>
      <c r="D1" s="480"/>
      <c r="E1" s="482"/>
      <c r="F1" s="482"/>
      <c r="G1" s="482"/>
      <c r="H1" s="482"/>
      <c r="I1" s="482"/>
      <c r="J1" s="482"/>
      <c r="K1" s="482"/>
      <c r="L1" s="512" t="s">
        <v>540</v>
      </c>
    </row>
    <row r="2" spans="1:12" ht="30" customHeight="1" x14ac:dyDescent="0.2">
      <c r="A2" s="481" t="s">
        <v>536</v>
      </c>
      <c r="B2" s="480"/>
      <c r="C2" s="480"/>
      <c r="D2" s="480"/>
      <c r="E2" s="482"/>
      <c r="F2" s="482"/>
      <c r="G2" s="482"/>
      <c r="H2" s="482"/>
      <c r="I2" s="482"/>
      <c r="J2" s="482"/>
      <c r="K2" s="482"/>
      <c r="L2" s="512"/>
    </row>
    <row r="3" spans="1:12" ht="15" customHeight="1" x14ac:dyDescent="0.2">
      <c r="A3" s="483" t="s">
        <v>537</v>
      </c>
      <c r="B3" s="484"/>
      <c r="C3" s="484"/>
      <c r="D3" s="484"/>
      <c r="E3" s="484"/>
      <c r="F3" s="484"/>
      <c r="G3" s="484"/>
      <c r="H3" s="484"/>
      <c r="I3" s="484"/>
      <c r="J3" s="484"/>
      <c r="K3" s="484"/>
      <c r="L3" s="484"/>
    </row>
    <row r="4" spans="1:12" ht="15" customHeight="1" x14ac:dyDescent="0.2">
      <c r="A4" s="483" t="s">
        <v>533</v>
      </c>
      <c r="B4" s="484"/>
      <c r="C4" s="484"/>
      <c r="D4" s="484"/>
      <c r="E4" s="484"/>
      <c r="F4" s="484"/>
      <c r="G4" s="484"/>
      <c r="H4" s="484"/>
      <c r="I4" s="484"/>
      <c r="J4" s="484"/>
      <c r="K4" s="484"/>
      <c r="L4" s="484"/>
    </row>
    <row r="5" spans="1:12" ht="15" customHeight="1" x14ac:dyDescent="0.2">
      <c r="A5" s="483" t="s">
        <v>538</v>
      </c>
      <c r="B5" s="484"/>
      <c r="C5" s="484"/>
      <c r="D5" s="484"/>
      <c r="E5" s="484"/>
      <c r="F5" s="484"/>
      <c r="G5" s="484"/>
      <c r="H5" s="484"/>
      <c r="I5" s="484"/>
      <c r="J5" s="484"/>
      <c r="K5" s="484"/>
      <c r="L5" s="484"/>
    </row>
    <row r="6" spans="1:12" ht="15" customHeight="1" x14ac:dyDescent="0.2">
      <c r="A6" s="483" t="s">
        <v>556</v>
      </c>
      <c r="B6" s="484"/>
      <c r="C6" s="484"/>
      <c r="D6" s="484"/>
      <c r="E6" s="484"/>
      <c r="F6" s="484"/>
      <c r="G6" s="484"/>
      <c r="H6" s="484"/>
      <c r="I6" s="484"/>
      <c r="J6" s="484"/>
      <c r="K6" s="484"/>
      <c r="L6" s="484"/>
    </row>
    <row r="7" spans="1:12" ht="15" customHeight="1" x14ac:dyDescent="0.2">
      <c r="A7" s="483" t="s">
        <v>644</v>
      </c>
      <c r="B7" s="484"/>
      <c r="C7" s="484"/>
      <c r="D7" s="484"/>
      <c r="E7" s="484"/>
      <c r="F7" s="484"/>
      <c r="G7" s="484"/>
      <c r="H7" s="484"/>
      <c r="I7" s="484"/>
      <c r="J7" s="484"/>
      <c r="K7" s="484"/>
      <c r="L7" s="484"/>
    </row>
    <row r="8" spans="1:12" ht="15" customHeight="1" x14ac:dyDescent="0.2">
      <c r="A8" s="483" t="s">
        <v>645</v>
      </c>
      <c r="B8" s="484"/>
      <c r="C8" s="484"/>
      <c r="D8" s="484"/>
      <c r="E8" s="484"/>
      <c r="F8" s="484"/>
      <c r="G8" s="484"/>
      <c r="H8" s="484"/>
      <c r="I8" s="484"/>
      <c r="J8" s="484"/>
      <c r="K8" s="484"/>
      <c r="L8" s="484"/>
    </row>
    <row r="9" spans="1:12" ht="15" customHeight="1" x14ac:dyDescent="0.2">
      <c r="A9" s="483" t="s">
        <v>646</v>
      </c>
      <c r="B9" s="484"/>
      <c r="C9" s="484"/>
      <c r="D9" s="484"/>
      <c r="E9" s="484"/>
      <c r="F9" s="484"/>
      <c r="G9" s="484"/>
      <c r="H9" s="484"/>
      <c r="I9" s="484"/>
      <c r="J9" s="484"/>
      <c r="K9" s="484"/>
      <c r="L9" s="484"/>
    </row>
    <row r="10" spans="1:12" ht="15" customHeight="1" x14ac:dyDescent="0.2">
      <c r="A10" s="483" t="s">
        <v>647</v>
      </c>
      <c r="B10" s="484"/>
      <c r="C10" s="484"/>
      <c r="D10" s="484"/>
      <c r="E10" s="484"/>
      <c r="F10" s="484"/>
      <c r="G10" s="484"/>
      <c r="H10" s="484"/>
      <c r="I10" s="484"/>
      <c r="J10" s="484"/>
      <c r="K10" s="484"/>
      <c r="L10" s="484"/>
    </row>
    <row r="11" spans="1:12" ht="15" customHeight="1" x14ac:dyDescent="0.2">
      <c r="A11" s="483" t="s">
        <v>513</v>
      </c>
      <c r="B11" s="484"/>
      <c r="C11" s="484"/>
      <c r="D11" s="484"/>
      <c r="E11" s="484"/>
      <c r="F11" s="484"/>
      <c r="G11" s="484"/>
      <c r="H11" s="484"/>
      <c r="I11" s="484"/>
      <c r="J11" s="484"/>
      <c r="K11" s="484"/>
      <c r="L11" s="484"/>
    </row>
    <row r="12" spans="1:12" ht="15" customHeight="1" x14ac:dyDescent="0.2">
      <c r="A12" s="483" t="s">
        <v>514</v>
      </c>
      <c r="B12" s="484"/>
      <c r="C12" s="484"/>
      <c r="D12" s="484"/>
      <c r="E12" s="484"/>
      <c r="F12" s="484"/>
      <c r="G12" s="484"/>
      <c r="H12" s="484"/>
      <c r="I12" s="484"/>
      <c r="J12" s="484"/>
      <c r="K12" s="484"/>
      <c r="L12" s="484"/>
    </row>
    <row r="13" spans="1:12" ht="15" customHeight="1" x14ac:dyDescent="0.2">
      <c r="A13" s="483" t="s">
        <v>539</v>
      </c>
      <c r="B13" s="484"/>
      <c r="C13" s="484"/>
      <c r="D13" s="484"/>
      <c r="E13" s="484"/>
      <c r="F13" s="484"/>
      <c r="G13" s="484"/>
      <c r="H13" s="484"/>
      <c r="I13" s="484"/>
      <c r="J13" s="484"/>
      <c r="K13" s="484"/>
      <c r="L13" s="484"/>
    </row>
    <row r="14" spans="1:12" ht="15" customHeight="1" x14ac:dyDescent="0.2">
      <c r="A14" s="485" t="s">
        <v>622</v>
      </c>
      <c r="B14" s="480"/>
      <c r="C14" s="480"/>
      <c r="D14" s="480"/>
      <c r="E14" s="486"/>
      <c r="F14" s="486"/>
      <c r="G14" s="487"/>
      <c r="H14" s="487"/>
      <c r="I14" s="488"/>
      <c r="J14" s="488"/>
      <c r="K14" s="488"/>
      <c r="L14" s="488"/>
    </row>
    <row r="15" spans="1:12" ht="25" customHeight="1" x14ac:dyDescent="0.2">
      <c r="A15" s="1511" t="s">
        <v>515</v>
      </c>
      <c r="B15" s="1512" t="s">
        <v>516</v>
      </c>
      <c r="C15" s="1512"/>
      <c r="D15" s="489" t="s">
        <v>517</v>
      </c>
      <c r="E15" s="490"/>
      <c r="F15" s="490"/>
      <c r="G15" s="490"/>
      <c r="H15" s="490"/>
      <c r="I15" s="491" t="s">
        <v>518</v>
      </c>
      <c r="J15" s="1513" t="s">
        <v>519</v>
      </c>
      <c r="K15" s="1513"/>
      <c r="L15" s="1513"/>
    </row>
    <row r="16" spans="1:12" ht="24.75" customHeight="1" x14ac:dyDescent="0.2">
      <c r="A16" s="1511"/>
      <c r="B16" s="1514" t="s">
        <v>520</v>
      </c>
      <c r="C16" s="1514" t="s">
        <v>521</v>
      </c>
      <c r="D16" s="1515" t="s">
        <v>187</v>
      </c>
      <c r="E16" s="1515"/>
      <c r="F16" s="492" t="s">
        <v>522</v>
      </c>
      <c r="G16" s="1516" t="s">
        <v>188</v>
      </c>
      <c r="H16" s="1516"/>
      <c r="I16" s="1510" t="s">
        <v>523</v>
      </c>
      <c r="J16" s="1510" t="s">
        <v>524</v>
      </c>
      <c r="K16" s="1510" t="s">
        <v>525</v>
      </c>
      <c r="L16" s="1510" t="s">
        <v>526</v>
      </c>
    </row>
    <row r="17" spans="1:16" ht="127.5" customHeight="1" x14ac:dyDescent="0.2">
      <c r="A17" s="1511"/>
      <c r="B17" s="1514"/>
      <c r="C17" s="1514"/>
      <c r="D17" s="493" t="s">
        <v>527</v>
      </c>
      <c r="E17" s="494" t="s">
        <v>528</v>
      </c>
      <c r="F17" s="494" t="s">
        <v>529</v>
      </c>
      <c r="G17" s="494" t="s">
        <v>530</v>
      </c>
      <c r="H17" s="494" t="s">
        <v>531</v>
      </c>
      <c r="I17" s="1510"/>
      <c r="J17" s="1510"/>
      <c r="K17" s="1510"/>
      <c r="L17" s="1510"/>
    </row>
    <row r="18" spans="1:16" ht="30" customHeight="1" x14ac:dyDescent="0.2">
      <c r="A18" s="495">
        <f>ROW()-ROW('3-12【普及促進】直接人件費（先導的ユーザー）'!$A$17)</f>
        <v>1</v>
      </c>
      <c r="B18" s="479"/>
      <c r="C18" s="496"/>
      <c r="D18" s="497"/>
      <c r="E18" s="497"/>
      <c r="F18" s="497"/>
      <c r="G18" s="497"/>
      <c r="H18" s="497"/>
      <c r="I18" s="498">
        <f>SUM(D18:H18)</f>
        <v>0</v>
      </c>
      <c r="J18" s="499"/>
      <c r="K18" s="500">
        <f>L18</f>
        <v>0</v>
      </c>
      <c r="L18" s="500">
        <f>I18*J18</f>
        <v>0</v>
      </c>
      <c r="M18" s="501" t="str">
        <f>IF(OR(AND(B18="",C18="",D18="",E18="",F18="",G18="",H18="",J18=""),
       AND(B18&lt;&gt;"",C18&lt;&gt;"",OR(D18&lt;&gt;"",E18&lt;&gt;"",F18&lt;&gt;"",G18&lt;&gt;"",H18&lt;&gt;""),J18&lt;&gt;"")),
   "",
     "←必要項目を入力してください。")</f>
        <v/>
      </c>
    </row>
    <row r="19" spans="1:16" ht="30" customHeight="1" x14ac:dyDescent="0.2">
      <c r="A19" s="495">
        <f>ROW()-ROW('3-12【普及促進】直接人件費（先導的ユーザー）'!$A$17)</f>
        <v>2</v>
      </c>
      <c r="B19" s="479"/>
      <c r="C19" s="496"/>
      <c r="D19" s="497"/>
      <c r="E19" s="497"/>
      <c r="F19" s="497"/>
      <c r="G19" s="497"/>
      <c r="H19" s="497"/>
      <c r="I19" s="498">
        <f t="shared" ref="I19:I32" si="0">SUM(D19:H19)</f>
        <v>0</v>
      </c>
      <c r="J19" s="499"/>
      <c r="K19" s="500">
        <f t="shared" ref="K19:K32" si="1">L19</f>
        <v>0</v>
      </c>
      <c r="L19" s="500">
        <f t="shared" ref="L19:L31" si="2">I19*J19</f>
        <v>0</v>
      </c>
      <c r="M19" s="501" t="str">
        <f t="shared" ref="M19:M32" si="3">IF(OR(AND(B19="",C19="",D19="",E19="",F19="",G19="",H19="",J19=""),
       AND(B19&lt;&gt;"",C19&lt;&gt;"",OR(D19&lt;&gt;"",E19&lt;&gt;"",F19&lt;&gt;"",G19&lt;&gt;"",H19&lt;&gt;""),J19&lt;&gt;"")),
   "",
     "←必要項目を入力してください。")</f>
        <v/>
      </c>
    </row>
    <row r="20" spans="1:16" ht="30" customHeight="1" x14ac:dyDescent="0.2">
      <c r="A20" s="495">
        <f>ROW()-ROW('3-12【普及促進】直接人件費（先導的ユーザー）'!$A$17)</f>
        <v>3</v>
      </c>
      <c r="B20" s="479"/>
      <c r="C20" s="496"/>
      <c r="D20" s="497"/>
      <c r="E20" s="497"/>
      <c r="F20" s="497"/>
      <c r="G20" s="497"/>
      <c r="H20" s="497"/>
      <c r="I20" s="498">
        <f t="shared" si="0"/>
        <v>0</v>
      </c>
      <c r="J20" s="499"/>
      <c r="K20" s="500">
        <f t="shared" si="1"/>
        <v>0</v>
      </c>
      <c r="L20" s="500">
        <f t="shared" si="2"/>
        <v>0</v>
      </c>
      <c r="M20" s="501" t="str">
        <f t="shared" si="3"/>
        <v/>
      </c>
    </row>
    <row r="21" spans="1:16" ht="30" customHeight="1" x14ac:dyDescent="0.2">
      <c r="A21" s="495">
        <f>ROW()-ROW('3-12【普及促進】直接人件費（先導的ユーザー）'!$A$17)</f>
        <v>4</v>
      </c>
      <c r="B21" s="479"/>
      <c r="C21" s="496"/>
      <c r="D21" s="497"/>
      <c r="E21" s="497"/>
      <c r="F21" s="497"/>
      <c r="G21" s="497"/>
      <c r="H21" s="497"/>
      <c r="I21" s="498">
        <f t="shared" si="0"/>
        <v>0</v>
      </c>
      <c r="J21" s="499"/>
      <c r="K21" s="500">
        <f t="shared" si="1"/>
        <v>0</v>
      </c>
      <c r="L21" s="500">
        <f t="shared" si="2"/>
        <v>0</v>
      </c>
      <c r="M21" s="501" t="str">
        <f t="shared" si="3"/>
        <v/>
      </c>
    </row>
    <row r="22" spans="1:16" ht="30" customHeight="1" x14ac:dyDescent="0.2">
      <c r="A22" s="495">
        <f>ROW()-ROW('3-12【普及促進】直接人件費（先導的ユーザー）'!$A$17)</f>
        <v>5</v>
      </c>
      <c r="B22" s="479"/>
      <c r="C22" s="496"/>
      <c r="D22" s="497"/>
      <c r="E22" s="497"/>
      <c r="F22" s="497"/>
      <c r="G22" s="497"/>
      <c r="H22" s="497"/>
      <c r="I22" s="498">
        <f t="shared" si="0"/>
        <v>0</v>
      </c>
      <c r="J22" s="499"/>
      <c r="K22" s="500">
        <f t="shared" si="1"/>
        <v>0</v>
      </c>
      <c r="L22" s="500">
        <f t="shared" si="2"/>
        <v>0</v>
      </c>
      <c r="M22" s="501" t="str">
        <f t="shared" si="3"/>
        <v/>
      </c>
    </row>
    <row r="23" spans="1:16" ht="30" customHeight="1" x14ac:dyDescent="0.2">
      <c r="A23" s="495">
        <f>ROW()-ROW('3-12【普及促進】直接人件費（先導的ユーザー）'!$A$17)</f>
        <v>6</v>
      </c>
      <c r="B23" s="479"/>
      <c r="C23" s="496"/>
      <c r="D23" s="497"/>
      <c r="E23" s="497"/>
      <c r="F23" s="497"/>
      <c r="G23" s="497"/>
      <c r="H23" s="497"/>
      <c r="I23" s="498">
        <f t="shared" si="0"/>
        <v>0</v>
      </c>
      <c r="J23" s="499"/>
      <c r="K23" s="500">
        <f t="shared" si="1"/>
        <v>0</v>
      </c>
      <c r="L23" s="500">
        <f t="shared" si="2"/>
        <v>0</v>
      </c>
      <c r="M23" s="501" t="str">
        <f t="shared" si="3"/>
        <v/>
      </c>
    </row>
    <row r="24" spans="1:16" ht="30" customHeight="1" x14ac:dyDescent="0.2">
      <c r="A24" s="495">
        <f>ROW()-ROW('3-12【普及促進】直接人件費（先導的ユーザー）'!$A$17)</f>
        <v>7</v>
      </c>
      <c r="B24" s="479"/>
      <c r="C24" s="496"/>
      <c r="D24" s="497"/>
      <c r="E24" s="497"/>
      <c r="F24" s="497"/>
      <c r="G24" s="497"/>
      <c r="H24" s="497"/>
      <c r="I24" s="498">
        <f t="shared" si="0"/>
        <v>0</v>
      </c>
      <c r="J24" s="499"/>
      <c r="K24" s="500">
        <f t="shared" si="1"/>
        <v>0</v>
      </c>
      <c r="L24" s="500">
        <f t="shared" si="2"/>
        <v>0</v>
      </c>
      <c r="M24" s="501" t="str">
        <f t="shared" si="3"/>
        <v/>
      </c>
    </row>
    <row r="25" spans="1:16" ht="30" customHeight="1" x14ac:dyDescent="0.2">
      <c r="A25" s="495">
        <f>ROW()-ROW('3-12【普及促進】直接人件費（先導的ユーザー）'!$A$17)</f>
        <v>8</v>
      </c>
      <c r="B25" s="479"/>
      <c r="C25" s="496"/>
      <c r="D25" s="497"/>
      <c r="E25" s="497"/>
      <c r="F25" s="497"/>
      <c r="G25" s="497"/>
      <c r="H25" s="497"/>
      <c r="I25" s="498">
        <f t="shared" si="0"/>
        <v>0</v>
      </c>
      <c r="J25" s="499"/>
      <c r="K25" s="500">
        <f t="shared" si="1"/>
        <v>0</v>
      </c>
      <c r="L25" s="500">
        <f t="shared" si="2"/>
        <v>0</v>
      </c>
      <c r="M25" s="501" t="str">
        <f t="shared" si="3"/>
        <v/>
      </c>
      <c r="P25" s="32"/>
    </row>
    <row r="26" spans="1:16" ht="30" customHeight="1" x14ac:dyDescent="0.2">
      <c r="A26" s="495">
        <f>ROW()-ROW('3-12【普及促進】直接人件費（先導的ユーザー）'!$A$17)</f>
        <v>9</v>
      </c>
      <c r="B26" s="479"/>
      <c r="C26" s="496"/>
      <c r="D26" s="497"/>
      <c r="E26" s="497"/>
      <c r="F26" s="497"/>
      <c r="G26" s="497"/>
      <c r="H26" s="497"/>
      <c r="I26" s="498">
        <f t="shared" si="0"/>
        <v>0</v>
      </c>
      <c r="J26" s="499"/>
      <c r="K26" s="500">
        <f t="shared" si="1"/>
        <v>0</v>
      </c>
      <c r="L26" s="500">
        <f t="shared" si="2"/>
        <v>0</v>
      </c>
      <c r="M26" s="501" t="str">
        <f t="shared" si="3"/>
        <v/>
      </c>
    </row>
    <row r="27" spans="1:16" ht="30" customHeight="1" x14ac:dyDescent="0.2">
      <c r="A27" s="495">
        <f>ROW()-ROW('3-12【普及促進】直接人件費（先導的ユーザー）'!$A$17)</f>
        <v>10</v>
      </c>
      <c r="B27" s="479"/>
      <c r="C27" s="496"/>
      <c r="D27" s="497"/>
      <c r="E27" s="497"/>
      <c r="F27" s="497"/>
      <c r="G27" s="497"/>
      <c r="H27" s="497"/>
      <c r="I27" s="498">
        <f t="shared" si="0"/>
        <v>0</v>
      </c>
      <c r="J27" s="499"/>
      <c r="K27" s="500">
        <f t="shared" si="1"/>
        <v>0</v>
      </c>
      <c r="L27" s="500">
        <f t="shared" si="2"/>
        <v>0</v>
      </c>
      <c r="M27" s="501" t="str">
        <f t="shared" si="3"/>
        <v/>
      </c>
    </row>
    <row r="28" spans="1:16" ht="30" customHeight="1" x14ac:dyDescent="0.2">
      <c r="A28" s="495">
        <f>ROW()-ROW('3-12【普及促進】直接人件費（先導的ユーザー）'!$A$17)</f>
        <v>11</v>
      </c>
      <c r="B28" s="479"/>
      <c r="C28" s="496"/>
      <c r="D28" s="497"/>
      <c r="E28" s="497"/>
      <c r="F28" s="497"/>
      <c r="G28" s="497"/>
      <c r="H28" s="497"/>
      <c r="I28" s="498">
        <f t="shared" si="0"/>
        <v>0</v>
      </c>
      <c r="J28" s="499"/>
      <c r="K28" s="500">
        <f t="shared" si="1"/>
        <v>0</v>
      </c>
      <c r="L28" s="500">
        <f t="shared" si="2"/>
        <v>0</v>
      </c>
      <c r="M28" s="501" t="str">
        <f t="shared" si="3"/>
        <v/>
      </c>
    </row>
    <row r="29" spans="1:16" ht="30" customHeight="1" x14ac:dyDescent="0.2">
      <c r="A29" s="495">
        <f>ROW()-ROW('3-12【普及促進】直接人件費（先導的ユーザー）'!$A$17)</f>
        <v>12</v>
      </c>
      <c r="B29" s="479"/>
      <c r="C29" s="496"/>
      <c r="D29" s="497"/>
      <c r="E29" s="497"/>
      <c r="F29" s="497"/>
      <c r="G29" s="497"/>
      <c r="H29" s="497"/>
      <c r="I29" s="498">
        <f t="shared" si="0"/>
        <v>0</v>
      </c>
      <c r="J29" s="499"/>
      <c r="K29" s="500">
        <f t="shared" si="1"/>
        <v>0</v>
      </c>
      <c r="L29" s="500">
        <f t="shared" si="2"/>
        <v>0</v>
      </c>
      <c r="M29" s="501" t="str">
        <f t="shared" si="3"/>
        <v/>
      </c>
    </row>
    <row r="30" spans="1:16" ht="30" customHeight="1" x14ac:dyDescent="0.2">
      <c r="A30" s="495">
        <f>ROW()-ROW('3-12【普及促進】直接人件費（先導的ユーザー）'!$A$17)</f>
        <v>13</v>
      </c>
      <c r="B30" s="479"/>
      <c r="C30" s="496"/>
      <c r="D30" s="497"/>
      <c r="E30" s="497"/>
      <c r="F30" s="497"/>
      <c r="G30" s="497"/>
      <c r="H30" s="497"/>
      <c r="I30" s="498">
        <f t="shared" si="0"/>
        <v>0</v>
      </c>
      <c r="J30" s="499"/>
      <c r="K30" s="500">
        <f t="shared" si="1"/>
        <v>0</v>
      </c>
      <c r="L30" s="500">
        <f t="shared" si="2"/>
        <v>0</v>
      </c>
      <c r="M30" s="501" t="str">
        <f t="shared" si="3"/>
        <v/>
      </c>
    </row>
    <row r="31" spans="1:16" ht="30" customHeight="1" x14ac:dyDescent="0.2">
      <c r="A31" s="495">
        <f>ROW()-ROW('3-12【普及促進】直接人件費（先導的ユーザー）'!$A$17)</f>
        <v>14</v>
      </c>
      <c r="B31" s="479"/>
      <c r="C31" s="496"/>
      <c r="D31" s="497"/>
      <c r="E31" s="497"/>
      <c r="F31" s="497"/>
      <c r="G31" s="497"/>
      <c r="H31" s="497"/>
      <c r="I31" s="498">
        <f t="shared" si="0"/>
        <v>0</v>
      </c>
      <c r="J31" s="499"/>
      <c r="K31" s="500">
        <f t="shared" si="1"/>
        <v>0</v>
      </c>
      <c r="L31" s="500">
        <f t="shared" si="2"/>
        <v>0</v>
      </c>
      <c r="M31" s="501" t="str">
        <f t="shared" si="3"/>
        <v/>
      </c>
    </row>
    <row r="32" spans="1:16" ht="30" customHeight="1" x14ac:dyDescent="0.2">
      <c r="A32" s="502">
        <f>ROW()-ROW('3-12【普及促進】直接人件費（先導的ユーザー）'!$A$17)</f>
        <v>15</v>
      </c>
      <c r="B32" s="503"/>
      <c r="C32" s="496"/>
      <c r="D32" s="504"/>
      <c r="E32" s="504"/>
      <c r="F32" s="504"/>
      <c r="G32" s="504"/>
      <c r="H32" s="504"/>
      <c r="I32" s="505">
        <f t="shared" si="0"/>
        <v>0</v>
      </c>
      <c r="J32" s="499"/>
      <c r="K32" s="506">
        <f t="shared" si="1"/>
        <v>0</v>
      </c>
      <c r="L32" s="506">
        <f>I32*J32</f>
        <v>0</v>
      </c>
      <c r="M32" s="501" t="str">
        <f t="shared" si="3"/>
        <v/>
      </c>
    </row>
    <row r="33" spans="1:12" ht="30" customHeight="1" x14ac:dyDescent="0.2">
      <c r="A33" s="507"/>
      <c r="B33" s="508"/>
      <c r="C33" s="508"/>
      <c r="D33" s="508"/>
      <c r="E33" s="508"/>
      <c r="F33" s="508"/>
      <c r="G33" s="508"/>
      <c r="H33" s="508"/>
      <c r="I33" s="509"/>
      <c r="J33" s="510" t="s">
        <v>41</v>
      </c>
      <c r="K33" s="511">
        <f>SUM(K18:K32)</f>
        <v>0</v>
      </c>
      <c r="L33" s="511">
        <f>SUM(L18:L32)</f>
        <v>0</v>
      </c>
    </row>
  </sheetData>
  <sheetProtection sheet="1" formatCells="0" selectLockedCells="1"/>
  <mergeCells count="11">
    <mergeCell ref="L16:L17"/>
    <mergeCell ref="A15:A17"/>
    <mergeCell ref="B15:C15"/>
    <mergeCell ref="J15:L15"/>
    <mergeCell ref="B16:B17"/>
    <mergeCell ref="C16:C17"/>
    <mergeCell ref="D16:E16"/>
    <mergeCell ref="G16:H16"/>
    <mergeCell ref="I16:I17"/>
    <mergeCell ref="J16:J17"/>
    <mergeCell ref="K16:K17"/>
  </mergeCells>
  <phoneticPr fontId="1"/>
  <conditionalFormatting sqref="B18:H32 J18:J32">
    <cfRule type="expression" dxfId="7" priority="2">
      <formula>AND(OR($B18&lt;&gt;"",$C18&lt;&gt;"",$D18&lt;&gt;"",$E18&lt;&gt;"",$F18&lt;&gt;"",$G18&lt;&gt;"",$H18&lt;&gt;"",$J18&lt;&gt;""),B18="")</formula>
    </cfRule>
  </conditionalFormatting>
  <conditionalFormatting sqref="D18:H32">
    <cfRule type="expression" dxfId="6" priority="1">
      <formula>OR($D18&lt;&gt;"",$E18&lt;&gt;"",$F18&lt;&gt;"",$G18&lt;&gt;"",$H18&lt;&gt;"")</formula>
    </cfRule>
  </conditionalFormatting>
  <dataValidations count="3">
    <dataValidation allowBlank="1" showInputMessage="1" showErrorMessage="1" prompt="従事者の氏名を入力してください" sqref="B18:B32"/>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8:H32">
      <formula1>0</formula1>
    </dataValidation>
    <dataValidation type="list" allowBlank="1" showInputMessage="1" showErrorMessage="1" error="プルダウンより選択してください" promptTitle="時間単価をプルダウンより選択してください" prompt="募集要項p.16「人件費単価一覧表」を参照してください" sqref="J18:J32">
      <formula1>"1040,1110,1180,1240,1330,1410,1490,1580,1660,1830,1990,2160,2330,2490,2660,2820,2990,3160,3410,3660,3910,4160,4410,4660,4910,5160"</formula1>
    </dataValidation>
  </dataValidations>
  <printOptions horizontalCentered="1"/>
  <pageMargins left="0.17" right="0.17" top="0.17" bottom="0.41" header="0.17" footer="0.17"/>
  <pageSetup paperSize="9" scale="90" fitToHeight="0"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4"/>
  <sheetViews>
    <sheetView showGridLines="0" view="pageBreakPreview" zoomScaleNormal="100" zoomScaleSheetLayoutView="100" workbookViewId="0">
      <selection activeCell="B6" sqref="B6"/>
    </sheetView>
  </sheetViews>
  <sheetFormatPr defaultRowHeight="13" x14ac:dyDescent="0.2"/>
  <cols>
    <col min="1" max="2" width="5" customWidth="1"/>
    <col min="3" max="3" width="14.6328125" customWidth="1"/>
    <col min="4" max="4" width="12.6328125" customWidth="1"/>
    <col min="5" max="5" width="13.6328125" customWidth="1"/>
    <col min="6" max="6" width="9.1796875" customWidth="1"/>
    <col min="7" max="7" width="5.6328125" customWidth="1"/>
    <col min="8" max="8" width="9.6328125" customWidth="1"/>
    <col min="9" max="9" width="11.7265625" customWidth="1"/>
    <col min="10" max="10" width="9.6328125" customWidth="1"/>
    <col min="11" max="11" width="15.6328125" customWidth="1"/>
    <col min="12" max="12" width="1.7265625" customWidth="1"/>
  </cols>
  <sheetData>
    <row r="1" spans="1:17" ht="14" x14ac:dyDescent="0.2">
      <c r="A1" s="73"/>
      <c r="B1" s="73"/>
      <c r="C1" s="76"/>
      <c r="D1" s="76"/>
      <c r="E1" s="76"/>
      <c r="F1" s="76"/>
      <c r="G1" s="76"/>
      <c r="H1" s="76"/>
      <c r="I1" s="76"/>
      <c r="J1" s="76"/>
      <c r="K1" s="19" t="s">
        <v>350</v>
      </c>
      <c r="L1" s="91"/>
    </row>
    <row r="2" spans="1:17" x14ac:dyDescent="0.2">
      <c r="A2" s="14" t="s">
        <v>467</v>
      </c>
      <c r="B2" s="14"/>
      <c r="C2" s="29"/>
      <c r="D2" s="29"/>
      <c r="E2" s="29"/>
      <c r="F2" s="29"/>
      <c r="G2" s="29"/>
      <c r="H2" s="29"/>
      <c r="I2" s="29"/>
      <c r="J2" s="29"/>
      <c r="K2" s="29"/>
      <c r="L2" s="53"/>
    </row>
    <row r="3" spans="1:17" x14ac:dyDescent="0.2">
      <c r="A3" s="33" t="s">
        <v>483</v>
      </c>
      <c r="B3" s="33"/>
      <c r="C3" s="16"/>
      <c r="D3" s="16"/>
      <c r="E3" s="16"/>
      <c r="F3" s="16"/>
      <c r="G3" s="16"/>
      <c r="H3" s="16"/>
      <c r="I3" s="16"/>
      <c r="J3" s="16"/>
      <c r="K3" s="16"/>
      <c r="L3" s="53"/>
    </row>
    <row r="4" spans="1:17" x14ac:dyDescent="0.2">
      <c r="A4" s="16"/>
      <c r="B4" s="16"/>
      <c r="C4" s="16"/>
      <c r="D4" s="16"/>
      <c r="E4" s="16"/>
      <c r="F4" s="16"/>
      <c r="G4" s="16"/>
      <c r="H4" s="16"/>
      <c r="I4" s="16"/>
      <c r="J4" s="16"/>
      <c r="K4" s="42" t="s">
        <v>18</v>
      </c>
      <c r="L4" s="54"/>
    </row>
    <row r="5" spans="1:17" ht="36" x14ac:dyDescent="0.2">
      <c r="A5" s="313" t="s">
        <v>161</v>
      </c>
      <c r="B5" s="343" t="s">
        <v>362</v>
      </c>
      <c r="C5" s="314" t="s">
        <v>334</v>
      </c>
      <c r="D5" s="314" t="s">
        <v>336</v>
      </c>
      <c r="E5" s="314" t="s">
        <v>335</v>
      </c>
      <c r="F5" s="314" t="s">
        <v>327</v>
      </c>
      <c r="G5" s="315" t="s">
        <v>51</v>
      </c>
      <c r="H5" s="316" t="s">
        <v>204</v>
      </c>
      <c r="I5" s="314" t="s">
        <v>215</v>
      </c>
      <c r="J5" s="314" t="s">
        <v>36</v>
      </c>
      <c r="K5" s="337" t="s">
        <v>344</v>
      </c>
      <c r="L5" s="330" t="s">
        <v>35</v>
      </c>
      <c r="P5" s="246"/>
      <c r="Q5" s="403" t="s">
        <v>282</v>
      </c>
    </row>
    <row r="6" spans="1:17" ht="25" customHeight="1" x14ac:dyDescent="0.2">
      <c r="A6" s="387">
        <f>ROW()-5</f>
        <v>1</v>
      </c>
      <c r="B6" s="391" t="s">
        <v>376</v>
      </c>
      <c r="C6" s="456"/>
      <c r="D6" s="392"/>
      <c r="E6" s="457"/>
      <c r="F6" s="393"/>
      <c r="G6" s="394"/>
      <c r="H6" s="393"/>
      <c r="I6" s="385">
        <f>'3-13【普及促進】展示会出展費・広告費'!$F6*'3-13【普及促進】展示会出展費・広告費'!$H6-Q6</f>
        <v>0</v>
      </c>
      <c r="J6" s="385">
        <f>ROUNDDOWN('3-13【普及促進】展示会出展費・広告費'!$F6*'3-13【普及促進】展示会出展費・広告費'!$H6*1.1,0)</f>
        <v>0</v>
      </c>
      <c r="K6" s="458"/>
      <c r="L6" s="388" t="str">
        <f>IF(OR(AND('3-13【普及促進】展示会出展費・広告費'!$C6="",'3-13【普及促進】展示会出展費・広告費'!$D6="",'3-13【普及促進】展示会出展費・広告費'!$E6="",'3-13【普及促進】展示会出展費・広告費'!$F6="",'3-13【普及促進】展示会出展費・広告費'!$G6="",'3-13【普及促進】展示会出展費・広告費'!$H6="",'3-13【普及促進】展示会出展費・広告費'!$K6=""),
          AND('3-13【普及促進】展示会出展費・広告費'!$C6&lt;&gt;"",'3-13【普及促進】展示会出展費・広告費'!$D6&lt;&gt;"",'3-13【普及促進】展示会出展費・広告費'!$E6&lt;&gt;"",'3-13【普及促進】展示会出展費・広告費'!$F6&lt;&gt;"",'3-13【普及促進】展示会出展費・広告費'!$G6&lt;&gt;"",'3-13【普及促進】展示会出展費・広告費'!$H6&lt;&gt;"",'3-13【普及促進】展示会出展費・広告費'!$K6&lt;&gt;"")),
    "",
    "←全ての項目を入力してください。")</f>
        <v/>
      </c>
      <c r="P6" s="248" t="s">
        <v>364</v>
      </c>
      <c r="Q6" s="401"/>
    </row>
    <row r="7" spans="1:17" ht="25" customHeight="1" x14ac:dyDescent="0.2">
      <c r="A7" s="387">
        <f>ROW()-5</f>
        <v>2</v>
      </c>
      <c r="B7" s="391"/>
      <c r="C7" s="456"/>
      <c r="D7" s="392"/>
      <c r="E7" s="457"/>
      <c r="F7" s="393"/>
      <c r="G7" s="394"/>
      <c r="H7" s="393"/>
      <c r="I7" s="385">
        <f>'3-13【普及促進】展示会出展費・広告費'!$F7*'3-13【普及促進】展示会出展費・広告費'!$H7-Q7</f>
        <v>0</v>
      </c>
      <c r="J7" s="385">
        <f>ROUNDDOWN('3-13【普及促進】展示会出展費・広告費'!$I7*1.1,0)</f>
        <v>0</v>
      </c>
      <c r="K7" s="458"/>
      <c r="L7" s="388" t="str">
        <f>IF(OR(AND('3-13【普及促進】展示会出展費・広告費'!$C7="",'3-13【普及促進】展示会出展費・広告費'!$D7="",'3-13【普及促進】展示会出展費・広告費'!$E7="",'3-13【普及促進】展示会出展費・広告費'!$F7="",'3-13【普及促進】展示会出展費・広告費'!$G7="",'3-13【普及促進】展示会出展費・広告費'!$H7="",'3-13【普及促進】展示会出展費・広告費'!$K7=""),
          AND('3-13【普及促進】展示会出展費・広告費'!$C7&lt;&gt;"",'3-13【普及促進】展示会出展費・広告費'!$D7&lt;&gt;"",'3-13【普及促進】展示会出展費・広告費'!$E7&lt;&gt;"",'3-13【普及促進】展示会出展費・広告費'!$F7&lt;&gt;"",'3-13【普及促進】展示会出展費・広告費'!$G7&lt;&gt;"",'3-13【普及促進】展示会出展費・広告費'!$H7&lt;&gt;"",'3-13【普及促進】展示会出展費・広告費'!$K7&lt;&gt;"")),
    "",
    "←全ての項目を入力してください。")</f>
        <v/>
      </c>
      <c r="P7" s="248" t="s">
        <v>365</v>
      </c>
      <c r="Q7" s="401"/>
    </row>
    <row r="8" spans="1:17" ht="25" customHeight="1" x14ac:dyDescent="0.2">
      <c r="A8" s="387">
        <f>ROW()-5</f>
        <v>3</v>
      </c>
      <c r="B8" s="391"/>
      <c r="C8" s="456"/>
      <c r="D8" s="392"/>
      <c r="E8" s="457"/>
      <c r="F8" s="393"/>
      <c r="G8" s="394"/>
      <c r="H8" s="393"/>
      <c r="I8" s="385">
        <f>'3-13【普及促進】展示会出展費・広告費'!$F8*'3-13【普及促進】展示会出展費・広告費'!$H8-Q8</f>
        <v>0</v>
      </c>
      <c r="J8" s="385">
        <f>ROUNDDOWN('3-13【普及促進】展示会出展費・広告費'!$I8*1.1,0)</f>
        <v>0</v>
      </c>
      <c r="K8" s="458"/>
      <c r="L8" s="388" t="str">
        <f>IF(OR(AND('3-13【普及促進】展示会出展費・広告費'!$C8="",'3-13【普及促進】展示会出展費・広告費'!$D8="",'3-13【普及促進】展示会出展費・広告費'!$E8="",'3-13【普及促進】展示会出展費・広告費'!$F8="",'3-13【普及促進】展示会出展費・広告費'!$G8="",'3-13【普及促進】展示会出展費・広告費'!$H8="",'3-13【普及促進】展示会出展費・広告費'!$K8=""),
          AND('3-13【普及促進】展示会出展費・広告費'!$C8&lt;&gt;"",'3-13【普及促進】展示会出展費・広告費'!$D8&lt;&gt;"",'3-13【普及促進】展示会出展費・広告費'!$E8&lt;&gt;"",'3-13【普及促進】展示会出展費・広告費'!$F8&lt;&gt;"",'3-13【普及促進】展示会出展費・広告費'!$G8&lt;&gt;"",'3-13【普及促進】展示会出展費・広告費'!$H8&lt;&gt;"",'3-13【普及促進】展示会出展費・広告費'!$K8&lt;&gt;"")),
    "",
    "←全ての項目を入力してください。")</f>
        <v/>
      </c>
      <c r="P8" s="248" t="s">
        <v>366</v>
      </c>
      <c r="Q8" s="401"/>
    </row>
    <row r="9" spans="1:17" ht="25" customHeight="1" x14ac:dyDescent="0.2">
      <c r="A9" s="387">
        <f>ROW()-5</f>
        <v>4</v>
      </c>
      <c r="B9" s="391"/>
      <c r="C9" s="456"/>
      <c r="D9" s="392"/>
      <c r="E9" s="457"/>
      <c r="F9" s="393"/>
      <c r="G9" s="394"/>
      <c r="H9" s="393"/>
      <c r="I9" s="385">
        <f>'3-13【普及促進】展示会出展費・広告費'!$F9*'3-13【普及促進】展示会出展費・広告費'!$H9-Q9</f>
        <v>0</v>
      </c>
      <c r="J9" s="385">
        <f>ROUNDDOWN('3-13【普及促進】展示会出展費・広告費'!$I9*1.1,0)</f>
        <v>0</v>
      </c>
      <c r="K9" s="458"/>
      <c r="L9" s="388" t="str">
        <f>IF(OR(AND('3-13【普及促進】展示会出展費・広告費'!$C9="",'3-13【普及促進】展示会出展費・広告費'!$D9="",'3-13【普及促進】展示会出展費・広告費'!$E9="",'3-13【普及促進】展示会出展費・広告費'!$F9="",'3-13【普及促進】展示会出展費・広告費'!$G9="",'3-13【普及促進】展示会出展費・広告費'!$H9="",'3-13【普及促進】展示会出展費・広告費'!$K9=""),
          AND('3-13【普及促進】展示会出展費・広告費'!$C9&lt;&gt;"",'3-13【普及促進】展示会出展費・広告費'!$D9&lt;&gt;"",'3-13【普及促進】展示会出展費・広告費'!$E9&lt;&gt;"",'3-13【普及促進】展示会出展費・広告費'!$F9&lt;&gt;"",'3-13【普及促進】展示会出展費・広告費'!$G9&lt;&gt;"",'3-13【普及促進】展示会出展費・広告費'!$H9&lt;&gt;"",'3-13【普及促進】展示会出展費・広告費'!$K9&lt;&gt;"")),
    "",
    "←全ての項目を入力してください。")</f>
        <v/>
      </c>
      <c r="P9" s="248" t="s">
        <v>367</v>
      </c>
      <c r="Q9" s="402"/>
    </row>
    <row r="10" spans="1:17" ht="25" customHeight="1" x14ac:dyDescent="0.2">
      <c r="A10" s="387">
        <f>ROW()-5</f>
        <v>5</v>
      </c>
      <c r="B10" s="391"/>
      <c r="C10" s="456"/>
      <c r="D10" s="392"/>
      <c r="E10" s="457"/>
      <c r="F10" s="393"/>
      <c r="G10" s="394"/>
      <c r="H10" s="393"/>
      <c r="I10" s="385">
        <f>'3-13【普及促進】展示会出展費・広告費'!$F10*'3-13【普及促進】展示会出展費・広告費'!$H10-Q10</f>
        <v>0</v>
      </c>
      <c r="J10" s="385">
        <f>ROUNDDOWN('3-13【普及促進】展示会出展費・広告費'!$I10*1.1,0)</f>
        <v>0</v>
      </c>
      <c r="K10" s="458"/>
      <c r="L10" s="388" t="str">
        <f>IF(OR(AND('3-13【普及促進】展示会出展費・広告費'!$C10="",'3-13【普及促進】展示会出展費・広告費'!$D10="",'3-13【普及促進】展示会出展費・広告費'!$E10="",'3-13【普及促進】展示会出展費・広告費'!$F10="",'3-13【普及促進】展示会出展費・広告費'!$G10="",'3-13【普及促進】展示会出展費・広告費'!$H10="",'3-13【普及促進】展示会出展費・広告費'!$K10=""),
          AND('3-13【普及促進】展示会出展費・広告費'!$C10&lt;&gt;"",'3-13【普及促進】展示会出展費・広告費'!$D10&lt;&gt;"",'3-13【普及促進】展示会出展費・広告費'!$E10&lt;&gt;"",'3-13【普及促進】展示会出展費・広告費'!$F10&lt;&gt;"",'3-13【普及促進】展示会出展費・広告費'!$G10&lt;&gt;"",'3-13【普及促進】展示会出展費・広告費'!$H10&lt;&gt;"",'3-13【普及促進】展示会出展費・広告費'!$K10&lt;&gt;"")),
    "",
    "←全ての項目を入力してください。")</f>
        <v/>
      </c>
      <c r="P10" s="248" t="s">
        <v>368</v>
      </c>
      <c r="Q10" s="401"/>
    </row>
    <row r="11" spans="1:17" ht="25" customHeight="1" x14ac:dyDescent="0.2">
      <c r="A11" s="317"/>
      <c r="B11" s="342"/>
      <c r="C11" s="318"/>
      <c r="D11" s="318"/>
      <c r="E11" s="318"/>
      <c r="F11" s="318"/>
      <c r="G11" s="318"/>
      <c r="H11" s="319" t="s">
        <v>41</v>
      </c>
      <c r="I11" s="386">
        <f>SUBTOTAL(109,'3-13【普及促進】展示会出展費・広告費'!$I$6:$I$10)</f>
        <v>0</v>
      </c>
      <c r="J11" s="386">
        <f>SUBTOTAL(109,'3-13【普及促進】展示会出展費・広告費'!$J$6:$J$10)</f>
        <v>0</v>
      </c>
      <c r="K11" s="338"/>
      <c r="L11" s="399"/>
      <c r="M11" s="400"/>
    </row>
    <row r="14" spans="1:17" x14ac:dyDescent="0.2">
      <c r="A14" s="14" t="s">
        <v>468</v>
      </c>
      <c r="B14" s="14"/>
      <c r="C14" s="29"/>
      <c r="D14" s="29"/>
      <c r="E14" s="29"/>
      <c r="F14" s="29"/>
      <c r="G14" s="29"/>
      <c r="H14" s="29"/>
      <c r="I14" s="29"/>
      <c r="J14" s="29"/>
      <c r="K14" s="29"/>
      <c r="L14" s="53"/>
    </row>
    <row r="15" spans="1:17" x14ac:dyDescent="0.2">
      <c r="A15" s="33" t="s">
        <v>484</v>
      </c>
      <c r="B15" s="33"/>
      <c r="C15" s="16"/>
      <c r="D15" s="16"/>
      <c r="E15" s="16"/>
      <c r="F15" s="16"/>
      <c r="G15" s="16"/>
      <c r="H15" s="16"/>
      <c r="I15" s="16"/>
      <c r="J15" s="16"/>
      <c r="K15" s="16"/>
      <c r="L15" s="53"/>
    </row>
    <row r="16" spans="1:17" x14ac:dyDescent="0.2">
      <c r="A16" s="16"/>
      <c r="B16" s="16"/>
      <c r="C16" s="16"/>
      <c r="D16" s="16"/>
      <c r="E16" s="16"/>
      <c r="F16" s="16"/>
      <c r="G16" s="16"/>
      <c r="H16" s="16"/>
      <c r="I16" s="16"/>
      <c r="J16" s="16"/>
      <c r="K16" s="42" t="s">
        <v>18</v>
      </c>
      <c r="L16" s="54"/>
    </row>
    <row r="17" spans="1:17" ht="36" x14ac:dyDescent="0.2">
      <c r="A17" s="313" t="s">
        <v>161</v>
      </c>
      <c r="B17" s="1537" t="s">
        <v>341</v>
      </c>
      <c r="C17" s="1538"/>
      <c r="D17" s="1537" t="s">
        <v>342</v>
      </c>
      <c r="E17" s="1538"/>
      <c r="F17" s="335" t="s">
        <v>327</v>
      </c>
      <c r="G17" s="315" t="s">
        <v>51</v>
      </c>
      <c r="H17" s="316" t="s">
        <v>204</v>
      </c>
      <c r="I17" s="314" t="s">
        <v>215</v>
      </c>
      <c r="J17" s="314" t="s">
        <v>36</v>
      </c>
      <c r="K17" s="332" t="s">
        <v>343</v>
      </c>
      <c r="L17" s="330"/>
      <c r="Q17" s="403" t="s">
        <v>282</v>
      </c>
    </row>
    <row r="18" spans="1:17" ht="28" customHeight="1" x14ac:dyDescent="0.2">
      <c r="A18" s="389">
        <f>ROW()-17</f>
        <v>1</v>
      </c>
      <c r="B18" s="1539"/>
      <c r="C18" s="1540"/>
      <c r="D18" s="1541"/>
      <c r="E18" s="1542"/>
      <c r="F18" s="396"/>
      <c r="G18" s="397"/>
      <c r="H18" s="393"/>
      <c r="I18" s="385">
        <f>'3-13【普及促進】展示会出展費・広告費'!$F18*'3-13【普及促進】展示会出展費・広告費'!$H18-Q18</f>
        <v>0</v>
      </c>
      <c r="J18" s="385">
        <f>ROUNDDOWN('3-13【普及促進】展示会出展費・広告費'!$F18*'3-13【普及促進】展示会出展費・広告費'!$H18*1.1,0)</f>
        <v>0</v>
      </c>
      <c r="K18" s="459"/>
      <c r="L18" s="388" t="str">
        <f>IF(OR(AND($B18="",$D18="",$F18="",$G18="",$H18="",$K18=""),AND($B18&lt;&gt;"",$D18&lt;&gt;"",$F18&lt;&gt;"",$G18&lt;&gt;"",$H18&lt;&gt;"",$K18&lt;&gt;"")),"","←全ての項目を入力してください。")</f>
        <v/>
      </c>
      <c r="P18" s="248" t="s">
        <v>369</v>
      </c>
      <c r="Q18" s="401"/>
    </row>
    <row r="19" spans="1:17" ht="28" customHeight="1" x14ac:dyDescent="0.2">
      <c r="A19" s="389">
        <f>ROW()-17</f>
        <v>2</v>
      </c>
      <c r="B19" s="1539"/>
      <c r="C19" s="1540"/>
      <c r="D19" s="1541"/>
      <c r="E19" s="1542"/>
      <c r="F19" s="398"/>
      <c r="G19" s="397"/>
      <c r="H19" s="393"/>
      <c r="I19" s="385">
        <f>'3-13【普及促進】展示会出展費・広告費'!$F19*'3-13【普及促進】展示会出展費・広告費'!$H19-Q19</f>
        <v>0</v>
      </c>
      <c r="J19" s="385">
        <f>ROUNDDOWN('3-13【普及促進】展示会出展費・広告費'!$F19*'3-13【普及促進】展示会出展費・広告費'!$H19*1.1,0)</f>
        <v>0</v>
      </c>
      <c r="K19" s="459"/>
      <c r="L19" s="388" t="str">
        <f>IF(OR(AND($B19="",$D19="",$F19="",$G19="",$H19="",$K19=""),AND($B19&lt;&gt;"",$D19&lt;&gt;"",$F19&lt;&gt;"",$G19&lt;&gt;"",$H19&lt;&gt;"",$K19&lt;&gt;"")),"","←全ての項目を入力してください。")</f>
        <v/>
      </c>
      <c r="P19" s="248" t="s">
        <v>370</v>
      </c>
      <c r="Q19" s="401"/>
    </row>
    <row r="20" spans="1:17" ht="28" customHeight="1" x14ac:dyDescent="0.2">
      <c r="A20" s="389">
        <f>ROW()-17</f>
        <v>3</v>
      </c>
      <c r="B20" s="1539"/>
      <c r="C20" s="1540"/>
      <c r="D20" s="1541"/>
      <c r="E20" s="1542"/>
      <c r="F20" s="398"/>
      <c r="G20" s="397"/>
      <c r="H20" s="393"/>
      <c r="I20" s="385">
        <f>'3-13【普及促進】展示会出展費・広告費'!$F20*'3-13【普及促進】展示会出展費・広告費'!$H20-Q20</f>
        <v>0</v>
      </c>
      <c r="J20" s="385">
        <f>ROUNDDOWN('3-13【普及促進】展示会出展費・広告費'!$F20*'3-13【普及促進】展示会出展費・広告費'!$H20*1.1,0)</f>
        <v>0</v>
      </c>
      <c r="K20" s="459"/>
      <c r="L20" s="388" t="str">
        <f>IF(OR(AND($B20="",$D20="",$F20="",$G20="",$H20="",$K20=""),AND($B20&lt;&gt;"",$D20&lt;&gt;"",$F20&lt;&gt;"",$G20&lt;&gt;"",$H20&lt;&gt;"",$K20&lt;&gt;"")),"","←全ての項目を入力してください。")</f>
        <v/>
      </c>
      <c r="P20" s="248" t="s">
        <v>371</v>
      </c>
      <c r="Q20" s="401"/>
    </row>
    <row r="21" spans="1:17" ht="28" customHeight="1" x14ac:dyDescent="0.2">
      <c r="A21" s="389">
        <f>ROW()-17</f>
        <v>4</v>
      </c>
      <c r="B21" s="1539"/>
      <c r="C21" s="1540"/>
      <c r="D21" s="1541"/>
      <c r="E21" s="1542"/>
      <c r="F21" s="398"/>
      <c r="G21" s="397"/>
      <c r="H21" s="393"/>
      <c r="I21" s="385">
        <f>'3-13【普及促進】展示会出展費・広告費'!$F21*'3-13【普及促進】展示会出展費・広告費'!$H21-Q21</f>
        <v>0</v>
      </c>
      <c r="J21" s="385">
        <f>ROUNDDOWN('3-13【普及促進】展示会出展費・広告費'!$F21*'3-13【普及促進】展示会出展費・広告費'!$H21*1.1,0)</f>
        <v>0</v>
      </c>
      <c r="K21" s="459"/>
      <c r="L21" s="388" t="str">
        <f>IF(OR(AND($B21="",$D21="",$F21="",$G21="",$H21="",$K21=""),AND($B21&lt;&gt;"",$D21&lt;&gt;"",$F21&lt;&gt;"",$G21&lt;&gt;"",$H21&lt;&gt;"",$K21&lt;&gt;"")),"","←全ての項目を入力してください。")</f>
        <v/>
      </c>
      <c r="P21" s="248" t="s">
        <v>372</v>
      </c>
      <c r="Q21" s="402"/>
    </row>
    <row r="22" spans="1:17" ht="28" customHeight="1" x14ac:dyDescent="0.2">
      <c r="A22" s="389">
        <f>ROW()-17</f>
        <v>5</v>
      </c>
      <c r="B22" s="1539"/>
      <c r="C22" s="1540"/>
      <c r="D22" s="1541"/>
      <c r="E22" s="1542"/>
      <c r="F22" s="398"/>
      <c r="G22" s="397"/>
      <c r="H22" s="393"/>
      <c r="I22" s="385">
        <f>'3-13【普及促進】展示会出展費・広告費'!$F22*'3-13【普及促進】展示会出展費・広告費'!$H22-Q22</f>
        <v>0</v>
      </c>
      <c r="J22" s="385">
        <f>ROUNDDOWN('3-13【普及促進】展示会出展費・広告費'!$F22*'3-13【普及促進】展示会出展費・広告費'!$H22*1.1,0)</f>
        <v>0</v>
      </c>
      <c r="K22" s="459"/>
      <c r="L22" s="388" t="str">
        <f>IF(OR(AND($B22="",$D22="",$F22="",$G22="",$H22="",$K22=""),AND($B22&lt;&gt;"",$D22&lt;&gt;"",$F22&lt;&gt;"",$G22&lt;&gt;"",$H22&lt;&gt;"",$K22&lt;&gt;"")),"","←全ての項目を入力してください。")</f>
        <v/>
      </c>
      <c r="P22" s="248" t="s">
        <v>373</v>
      </c>
      <c r="Q22" s="401"/>
    </row>
    <row r="23" spans="1:17" ht="25" customHeight="1" x14ac:dyDescent="0.2">
      <c r="A23" s="317"/>
      <c r="B23" s="342"/>
      <c r="C23" s="318"/>
      <c r="D23" s="318"/>
      <c r="E23" s="318"/>
      <c r="F23" s="318"/>
      <c r="G23" s="318"/>
      <c r="H23" s="319" t="s">
        <v>41</v>
      </c>
      <c r="I23" s="386">
        <f>SUBTOTAL(109,'3-13【普及促進】展示会出展費・広告費'!$I$18:$I$22)</f>
        <v>0</v>
      </c>
      <c r="J23" s="386">
        <f>SUBTOTAL(109,'3-13【普及促進】展示会出展費・広告費'!$J$18:$J$22)</f>
        <v>0</v>
      </c>
      <c r="K23" s="333"/>
      <c r="L23" s="331"/>
    </row>
    <row r="24" spans="1:17" ht="12.75" customHeight="1" x14ac:dyDescent="0.2"/>
    <row r="25" spans="1:17" ht="12.75" customHeight="1" x14ac:dyDescent="0.2"/>
    <row r="26" spans="1:17" x14ac:dyDescent="0.2">
      <c r="A26" s="14" t="s">
        <v>345</v>
      </c>
      <c r="B26" s="14"/>
      <c r="C26" s="29"/>
      <c r="D26" s="29"/>
      <c r="E26" s="29"/>
      <c r="F26" s="29"/>
      <c r="G26" s="29"/>
      <c r="H26" s="29"/>
      <c r="I26" s="29"/>
      <c r="J26" s="29"/>
      <c r="K26" s="29"/>
      <c r="L26" s="53"/>
    </row>
    <row r="27" spans="1:17" x14ac:dyDescent="0.2">
      <c r="A27" s="16"/>
      <c r="B27" s="16"/>
      <c r="C27" s="16"/>
      <c r="D27" s="16"/>
      <c r="E27" s="16"/>
      <c r="F27" s="16"/>
      <c r="G27" s="16"/>
      <c r="H27" s="16"/>
      <c r="I27" s="16"/>
      <c r="J27" s="16"/>
      <c r="K27" s="42" t="s">
        <v>18</v>
      </c>
      <c r="L27" s="54"/>
    </row>
    <row r="28" spans="1:17" ht="36" x14ac:dyDescent="0.2">
      <c r="A28" s="313" t="s">
        <v>161</v>
      </c>
      <c r="B28" s="1537" t="s">
        <v>346</v>
      </c>
      <c r="C28" s="1538"/>
      <c r="D28" s="1537" t="s">
        <v>40</v>
      </c>
      <c r="E28" s="1538"/>
      <c r="F28" s="314" t="s">
        <v>327</v>
      </c>
      <c r="G28" s="315" t="s">
        <v>51</v>
      </c>
      <c r="H28" s="316" t="s">
        <v>204</v>
      </c>
      <c r="I28" s="314" t="s">
        <v>215</v>
      </c>
      <c r="J28" s="314" t="s">
        <v>36</v>
      </c>
      <c r="K28" s="337" t="s">
        <v>312</v>
      </c>
      <c r="L28" s="330"/>
    </row>
    <row r="29" spans="1:17" ht="28" customHeight="1" x14ac:dyDescent="0.2">
      <c r="A29" s="390">
        <f>ROW()-28</f>
        <v>1</v>
      </c>
      <c r="B29" s="1543"/>
      <c r="C29" s="1544"/>
      <c r="D29" s="1535"/>
      <c r="E29" s="1536"/>
      <c r="F29" s="393"/>
      <c r="G29" s="394"/>
      <c r="H29" s="393"/>
      <c r="I29" s="385">
        <f>'3-13【普及促進】展示会出展費・広告費'!$F29*'3-13【普及促進】展示会出展費・広告費'!$H29</f>
        <v>0</v>
      </c>
      <c r="J29" s="385">
        <f>ROUNDDOWN('3-13【普及促進】展示会出展費・広告費'!$I29*1.1,0)</f>
        <v>0</v>
      </c>
      <c r="K29" s="395"/>
      <c r="L29" s="388" t="str">
        <f>IF(OR(AND($B29="",$D29="",$F29="",$G29="",$H29=""),AND($B29&lt;&gt;"",$D29&lt;&gt;"",$F29&lt;&gt;"",$G29&lt;&gt;"",$H29&lt;&gt;"")),"","←全ての項目を入力してください。")</f>
        <v/>
      </c>
    </row>
    <row r="30" spans="1:17" ht="28" customHeight="1" x14ac:dyDescent="0.2">
      <c r="A30" s="390">
        <f>ROW()-28</f>
        <v>2</v>
      </c>
      <c r="B30" s="1543"/>
      <c r="C30" s="1544"/>
      <c r="D30" s="1535"/>
      <c r="E30" s="1536"/>
      <c r="F30" s="393"/>
      <c r="G30" s="394"/>
      <c r="H30" s="393"/>
      <c r="I30" s="385">
        <f>'3-13【普及促進】展示会出展費・広告費'!$F30*'3-13【普及促進】展示会出展費・広告費'!$H30</f>
        <v>0</v>
      </c>
      <c r="J30" s="385">
        <f>ROUNDDOWN('3-13【普及促進】展示会出展費・広告費'!$I30*1.1,0)</f>
        <v>0</v>
      </c>
      <c r="K30" s="395"/>
      <c r="L30" s="388" t="str">
        <f>IF(OR(AND($B30="",$D30="",$F30="",$G30="",$H30=""),AND($B30&lt;&gt;"",$D30&lt;&gt;"",$F30&lt;&gt;"",$G30&lt;&gt;"",$H30&lt;&gt;"")),"","←全ての項目を入力してください。")</f>
        <v/>
      </c>
    </row>
    <row r="31" spans="1:17" ht="28" customHeight="1" x14ac:dyDescent="0.2">
      <c r="A31" s="390">
        <f>ROW()-28</f>
        <v>3</v>
      </c>
      <c r="B31" s="1543"/>
      <c r="C31" s="1544"/>
      <c r="D31" s="1535"/>
      <c r="E31" s="1536"/>
      <c r="F31" s="393"/>
      <c r="G31" s="394"/>
      <c r="H31" s="393"/>
      <c r="I31" s="385">
        <f>'3-13【普及促進】展示会出展費・広告費'!$F31*'3-13【普及促進】展示会出展費・広告費'!$H31</f>
        <v>0</v>
      </c>
      <c r="J31" s="385">
        <f>ROUNDDOWN('3-13【普及促進】展示会出展費・広告費'!$I31*1.1,0)</f>
        <v>0</v>
      </c>
      <c r="K31" s="395"/>
      <c r="L31" s="388" t="str">
        <f>IF(OR(AND($B31="",$D31="",$F31="",$G31="",$H31=""),AND($B31&lt;&gt;"",$D31&lt;&gt;"",$F31&lt;&gt;"",$G31&lt;&gt;"",$H31&lt;&gt;"")),"","←全ての項目を入力してください。")</f>
        <v/>
      </c>
    </row>
    <row r="32" spans="1:17" ht="28" customHeight="1" x14ac:dyDescent="0.2">
      <c r="A32" s="390">
        <f>ROW()-28</f>
        <v>4</v>
      </c>
      <c r="B32" s="1543"/>
      <c r="C32" s="1544"/>
      <c r="D32" s="1535"/>
      <c r="E32" s="1536"/>
      <c r="F32" s="393"/>
      <c r="G32" s="394"/>
      <c r="H32" s="393"/>
      <c r="I32" s="385">
        <f>'3-13【普及促進】展示会出展費・広告費'!$F32*'3-13【普及促進】展示会出展費・広告費'!$H32</f>
        <v>0</v>
      </c>
      <c r="J32" s="385">
        <f>ROUNDDOWN('3-13【普及促進】展示会出展費・広告費'!$I32*1.1,0)</f>
        <v>0</v>
      </c>
      <c r="K32" s="395"/>
      <c r="L32" s="388" t="str">
        <f>IF(OR(AND($B32="",$D32="",$F32="",$G32="",$H32=""),AND($B32&lt;&gt;"",$D32&lt;&gt;"",$F32&lt;&gt;"",$G32&lt;&gt;"",$H32&lt;&gt;"")),"","←全ての項目を入力してください。")</f>
        <v/>
      </c>
    </row>
    <row r="33" spans="1:12" ht="28" customHeight="1" x14ac:dyDescent="0.2">
      <c r="A33" s="390">
        <f>ROW()-28</f>
        <v>5</v>
      </c>
      <c r="B33" s="1543"/>
      <c r="C33" s="1544"/>
      <c r="D33" s="1535"/>
      <c r="E33" s="1536"/>
      <c r="F33" s="393"/>
      <c r="G33" s="394"/>
      <c r="H33" s="393"/>
      <c r="I33" s="385">
        <f>'3-13【普及促進】展示会出展費・広告費'!$F33*'3-13【普及促進】展示会出展費・広告費'!$H33</f>
        <v>0</v>
      </c>
      <c r="J33" s="385">
        <f>ROUNDDOWN('3-13【普及促進】展示会出展費・広告費'!$I33*1.1,0)</f>
        <v>0</v>
      </c>
      <c r="K33" s="395"/>
      <c r="L33" s="388" t="str">
        <f>IF(OR(AND($B33="",$D33="",$F33="",$G33="",$H33=""),AND($B33&lt;&gt;"",$D33&lt;&gt;"",$F33&lt;&gt;"",$G33&lt;&gt;"",$H33&lt;&gt;"")),"","←全ての項目を入力してください。")</f>
        <v/>
      </c>
    </row>
    <row r="34" spans="1:12" ht="25" customHeight="1" x14ac:dyDescent="0.2">
      <c r="A34" s="317"/>
      <c r="B34" s="342"/>
      <c r="C34" s="318"/>
      <c r="D34" s="318"/>
      <c r="E34" s="318"/>
      <c r="F34" s="318"/>
      <c r="G34" s="318"/>
      <c r="H34" s="319" t="s">
        <v>41</v>
      </c>
      <c r="I34" s="386">
        <f>SUBTOTAL(109,'3-13【普及促進】展示会出展費・広告費'!$I$29:$I$33)</f>
        <v>0</v>
      </c>
      <c r="J34" s="386">
        <f>SUBTOTAL(109,'3-13【普及促進】展示会出展費・広告費'!$J$29:$J$33)</f>
        <v>0</v>
      </c>
      <c r="K34" s="338"/>
      <c r="L34" s="331"/>
    </row>
  </sheetData>
  <sheetProtection sheet="1" insertRows="0" deleteRows="0" selectLockedCells="1"/>
  <mergeCells count="24">
    <mergeCell ref="B31:C31"/>
    <mergeCell ref="B32:C32"/>
    <mergeCell ref="B33:C33"/>
    <mergeCell ref="B21:C21"/>
    <mergeCell ref="B22:C22"/>
    <mergeCell ref="B28:C28"/>
    <mergeCell ref="B29:C29"/>
    <mergeCell ref="B30:C30"/>
    <mergeCell ref="B17:C17"/>
    <mergeCell ref="B18:C18"/>
    <mergeCell ref="B19:C19"/>
    <mergeCell ref="B20:C20"/>
    <mergeCell ref="D22:E22"/>
    <mergeCell ref="D17:E17"/>
    <mergeCell ref="D18:E18"/>
    <mergeCell ref="D19:E19"/>
    <mergeCell ref="D20:E20"/>
    <mergeCell ref="D21:E21"/>
    <mergeCell ref="D32:E32"/>
    <mergeCell ref="D33:E33"/>
    <mergeCell ref="D28:E28"/>
    <mergeCell ref="D29:E29"/>
    <mergeCell ref="D30:E30"/>
    <mergeCell ref="D31:E31"/>
  </mergeCells>
  <phoneticPr fontId="1"/>
  <conditionalFormatting sqref="K6:K10 C6:H10">
    <cfRule type="expression" dxfId="5" priority="22">
      <formula>AND(OR($C6&lt;&gt;"",$D6&lt;&gt;"",$E6&lt;&gt;"",$F6&lt;&gt;"",$G6&lt;&gt;"",$H6&lt;&gt;"",$K6&lt;&gt;""),C6="")</formula>
    </cfRule>
  </conditionalFormatting>
  <conditionalFormatting sqref="F18:H22 K18:K22 D18:D22">
    <cfRule type="expression" dxfId="4" priority="15">
      <formula>AND(OR($B18&lt;&gt;"",$D18&lt;&gt;"",$F18&lt;&gt;"",$G18&lt;&gt;"",$H18&lt;&gt;"",$K18&lt;&gt;""),D18="")</formula>
    </cfRule>
  </conditionalFormatting>
  <conditionalFormatting sqref="F29:H33 B29:D33">
    <cfRule type="expression" dxfId="3" priority="8">
      <formula>AND(OR($B29&lt;&gt;"",$D29&lt;&gt;"",$F29&lt;&gt;"",$G29&lt;&gt;"",$H29&lt;&gt;""),B29="")</formula>
    </cfRule>
  </conditionalFormatting>
  <conditionalFormatting sqref="K18:K22 B18:H22">
    <cfRule type="expression" dxfId="2" priority="1">
      <formula>AND(OR($B18&lt;&gt;"",$D18&lt;&gt;"",$F18&lt;&gt;"",$G18&lt;&gt;"",$H18&lt;&gt;""),B18="")</formula>
    </cfRule>
  </conditionalFormatting>
  <dataValidations xWindow="247" yWindow="447" count="13">
    <dataValidation type="custom" allowBlank="1" showInputMessage="1" showErrorMessage="1" prompt="自動計算されます。" sqref="I6:J10 I29:J33 I18:J22">
      <formula1>ISERROR(FIND(CHAR(10),I6))</formula1>
    </dataValidation>
    <dataValidation type="custom" allowBlank="1" showInputMessage="1" showErrorMessage="1" sqref="L6:L10 L18:L22 L29:L33">
      <formula1>ISERROR(FIND(CHAR(10),L6))</formula1>
    </dataValidation>
    <dataValidation imeMode="halfAlpha" allowBlank="1" showInputMessage="1" showErrorMessage="1" sqref="F18:F22 F6:F10 F29:F33"/>
    <dataValidation allowBlank="1" showInputMessage="1" showErrorMessage="1" prompt="未定等不明確の場合は、 申請時点の候補先を入力してください。「未定、検討中」等の入力はできません。_x000a_" sqref="K6:K10"/>
    <dataValidation type="list" allowBlank="1" showInputMessage="1" showErrorMessage="1" sqref="G6:G10">
      <formula1>"小間"</formula1>
    </dataValidation>
    <dataValidation allowBlank="1" showInputMessage="1" showErrorMessage="1" prompt="助成対象は小間料のみです。装飾費、資材費等は対象となりません。" sqref="H6:H10"/>
    <dataValidation type="list" allowBlank="1" showInputMessage="1" showErrorMessage="1" sqref="B18:C22">
      <formula1>"選択してください,印刷物製作,新聞・雑誌等の広告掲載,プレスリリース配信サービス,PR映像制作"</formula1>
    </dataValidation>
    <dataValidation type="list" allowBlank="1" showInputMessage="1" showErrorMessage="1" sqref="B6:B10">
      <formula1>"選択してください,○,　,"</formula1>
    </dataValidation>
    <dataValidation allowBlank="1" showInputMessage="1" showErrorMessage="1" prompt="オンライン展示会の場合には「－」と入力してください" sqref="E6:E10"/>
    <dataValidation allowBlank="1" showInputMessage="1" showErrorMessage="1" prompt="開催期間（年月日）を入力してください。_x000a_（例）R9.1.5～R9.1.10" sqref="D6:D10"/>
    <dataValidation allowBlank="1" showInputMessage="1" showErrorMessage="1" prompt="未定等不明確の場合は、 申請時点の候補先を入力してください。「未定、検討中」等の入力はできません。_x000a_" sqref="K18:K22"/>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 sqref="D19:E22"/>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_x000a_" sqref="D18:E18"/>
  </dataValidations>
  <pageMargins left="0.625" right="0.48958333333333331" top="0.75" bottom="0.75" header="0.3" footer="0.3"/>
  <pageSetup paperSize="9" scale="82"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60"/>
  <sheetViews>
    <sheetView showGridLines="0" view="pageBreakPreview" zoomScale="85" zoomScaleNormal="100" zoomScaleSheetLayoutView="85" workbookViewId="0">
      <selection activeCell="B4" sqref="B4:E4"/>
    </sheetView>
  </sheetViews>
  <sheetFormatPr defaultColWidth="9" defaultRowHeight="12" x14ac:dyDescent="0.2"/>
  <cols>
    <col min="1" max="1" width="5.36328125" style="93" customWidth="1"/>
    <col min="2" max="2" width="16.26953125" style="93" customWidth="1"/>
    <col min="3" max="3" width="23.6328125" style="93" customWidth="1"/>
    <col min="4" max="4" width="24.6328125" style="93" customWidth="1"/>
    <col min="5" max="5" width="12.453125" style="93" customWidth="1"/>
    <col min="6" max="7" width="12.6328125" style="93" customWidth="1"/>
    <col min="8" max="8" width="3.08984375" style="93" customWidth="1"/>
    <col min="9" max="9" width="9" style="93" customWidth="1"/>
    <col min="10" max="11" width="9" style="93"/>
    <col min="12" max="12" width="11.26953125" style="93" customWidth="1"/>
    <col min="13" max="13" width="9.453125" style="93" customWidth="1"/>
    <col min="14" max="14" width="6.26953125" style="93" customWidth="1"/>
    <col min="15" max="16384" width="9" style="93"/>
  </cols>
  <sheetData>
    <row r="1" spans="1:8" ht="20" customHeight="1" x14ac:dyDescent="0.2">
      <c r="A1" s="439" t="s">
        <v>502</v>
      </c>
      <c r="B1" s="195"/>
      <c r="C1" s="195"/>
      <c r="D1" s="195"/>
      <c r="E1" s="195"/>
      <c r="F1" s="195"/>
    </row>
    <row r="2" spans="1:8" ht="30" customHeight="1" x14ac:dyDescent="0.2">
      <c r="A2" s="757" t="s">
        <v>629</v>
      </c>
      <c r="B2" s="757"/>
      <c r="C2" s="757"/>
      <c r="D2" s="757"/>
      <c r="E2" s="757"/>
      <c r="F2" s="757"/>
      <c r="G2" s="758"/>
    </row>
    <row r="3" spans="1:8" ht="30" customHeight="1" x14ac:dyDescent="0.2">
      <c r="A3" s="202" t="s">
        <v>220</v>
      </c>
      <c r="B3" s="762" t="s">
        <v>53</v>
      </c>
      <c r="C3" s="763"/>
      <c r="D3" s="763"/>
      <c r="E3" s="764"/>
      <c r="F3" s="768" t="s">
        <v>145</v>
      </c>
      <c r="G3" s="769"/>
      <c r="H3" s="476"/>
    </row>
    <row r="4" spans="1:8" ht="30" customHeight="1" x14ac:dyDescent="0.2">
      <c r="A4" s="198"/>
      <c r="B4" s="765"/>
      <c r="C4" s="766"/>
      <c r="D4" s="766"/>
      <c r="E4" s="767"/>
      <c r="F4" s="770" t="s">
        <v>160</v>
      </c>
      <c r="G4" s="771"/>
    </row>
    <row r="5" spans="1:8" ht="30" customHeight="1" x14ac:dyDescent="0.2">
      <c r="A5" s="198"/>
      <c r="B5" s="765"/>
      <c r="C5" s="766"/>
      <c r="D5" s="766"/>
      <c r="E5" s="767"/>
      <c r="F5" s="772"/>
      <c r="G5" s="773"/>
    </row>
    <row r="6" spans="1:8" ht="30" customHeight="1" x14ac:dyDescent="0.2">
      <c r="A6" s="198"/>
      <c r="B6" s="765"/>
      <c r="C6" s="766"/>
      <c r="D6" s="766"/>
      <c r="E6" s="767"/>
      <c r="F6" s="772"/>
      <c r="G6" s="773"/>
    </row>
    <row r="7" spans="1:8" ht="30" customHeight="1" x14ac:dyDescent="0.2">
      <c r="A7" s="198"/>
      <c r="B7" s="765"/>
      <c r="C7" s="766"/>
      <c r="D7" s="766"/>
      <c r="E7" s="767"/>
      <c r="F7" s="774"/>
      <c r="G7" s="775"/>
    </row>
    <row r="8" spans="1:8" ht="15" customHeight="1" x14ac:dyDescent="0.2">
      <c r="A8" s="204"/>
      <c r="B8" s="204"/>
      <c r="C8" s="204"/>
      <c r="D8" s="204"/>
      <c r="E8" s="204"/>
      <c r="F8" s="475"/>
    </row>
    <row r="9" spans="1:8" ht="15" customHeight="1" x14ac:dyDescent="0.2">
      <c r="A9" s="473" t="s">
        <v>504</v>
      </c>
      <c r="B9" s="205"/>
      <c r="C9" s="205"/>
      <c r="D9" s="205"/>
      <c r="E9" s="205"/>
      <c r="F9" s="205"/>
    </row>
    <row r="10" spans="1:8" ht="20" customHeight="1" x14ac:dyDescent="0.2">
      <c r="A10" s="757" t="s">
        <v>630</v>
      </c>
      <c r="B10" s="757"/>
      <c r="C10" s="757"/>
      <c r="D10" s="757"/>
      <c r="E10" s="757"/>
      <c r="F10" s="757"/>
      <c r="G10" s="758"/>
    </row>
    <row r="11" spans="1:8" ht="30" customHeight="1" x14ac:dyDescent="0.2">
      <c r="A11" s="206" t="s">
        <v>220</v>
      </c>
      <c r="B11" s="463" t="s">
        <v>152</v>
      </c>
      <c r="C11" s="768" t="s">
        <v>153</v>
      </c>
      <c r="D11" s="763"/>
      <c r="E11" s="776"/>
      <c r="F11" s="779" t="s">
        <v>506</v>
      </c>
      <c r="G11" s="600"/>
      <c r="H11" s="476"/>
    </row>
    <row r="12" spans="1:8" ht="30" customHeight="1" x14ac:dyDescent="0.2">
      <c r="A12" s="198"/>
      <c r="B12" s="207"/>
      <c r="C12" s="777"/>
      <c r="D12" s="766"/>
      <c r="E12" s="778"/>
      <c r="F12" s="777"/>
      <c r="G12" s="773"/>
    </row>
    <row r="13" spans="1:8" ht="30" customHeight="1" x14ac:dyDescent="0.2">
      <c r="A13" s="198"/>
      <c r="B13" s="207"/>
      <c r="C13" s="777"/>
      <c r="D13" s="766"/>
      <c r="E13" s="778"/>
      <c r="F13" s="777"/>
      <c r="G13" s="773"/>
    </row>
    <row r="14" spans="1:8" ht="30" customHeight="1" x14ac:dyDescent="0.2">
      <c r="A14" s="198"/>
      <c r="B14" s="207"/>
      <c r="C14" s="777"/>
      <c r="D14" s="766"/>
      <c r="E14" s="778"/>
      <c r="F14" s="777"/>
      <c r="G14" s="773"/>
    </row>
    <row r="15" spans="1:8" ht="15" customHeight="1" x14ac:dyDescent="0.2">
      <c r="A15" s="204"/>
      <c r="B15" s="204"/>
      <c r="C15" s="204"/>
      <c r="D15" s="204"/>
      <c r="E15" s="204"/>
      <c r="F15" s="475"/>
    </row>
    <row r="16" spans="1:8" ht="20" customHeight="1" x14ac:dyDescent="0.2">
      <c r="A16" s="439" t="s">
        <v>503</v>
      </c>
      <c r="B16" s="195"/>
      <c r="C16" s="195"/>
      <c r="D16" s="195"/>
      <c r="E16" s="195"/>
      <c r="F16" s="195"/>
    </row>
    <row r="17" spans="1:7" ht="15" customHeight="1" x14ac:dyDescent="0.2">
      <c r="A17" s="474" t="s">
        <v>505</v>
      </c>
      <c r="B17" s="195"/>
      <c r="C17" s="195"/>
      <c r="D17" s="195"/>
      <c r="E17" s="195"/>
      <c r="F17" s="195"/>
    </row>
    <row r="18" spans="1:7" ht="30" customHeight="1" x14ac:dyDescent="0.2">
      <c r="A18" s="759" t="s">
        <v>631</v>
      </c>
      <c r="B18" s="759"/>
      <c r="C18" s="759"/>
      <c r="D18" s="759"/>
      <c r="E18" s="759"/>
      <c r="F18" s="759"/>
      <c r="G18" s="761"/>
    </row>
    <row r="19" spans="1:7" ht="30" customHeight="1" x14ac:dyDescent="0.2">
      <c r="A19" s="196" t="s">
        <v>219</v>
      </c>
      <c r="B19" s="197" t="s">
        <v>134</v>
      </c>
      <c r="C19" s="197" t="s">
        <v>135</v>
      </c>
      <c r="D19" s="197" t="s">
        <v>136</v>
      </c>
      <c r="E19" s="197" t="s">
        <v>49</v>
      </c>
      <c r="F19" s="196" t="s">
        <v>507</v>
      </c>
      <c r="G19" s="196" t="s">
        <v>508</v>
      </c>
    </row>
    <row r="20" spans="1:7" ht="30" customHeight="1" x14ac:dyDescent="0.2">
      <c r="A20" s="198"/>
      <c r="B20" s="199"/>
      <c r="C20" s="199"/>
      <c r="D20" s="199"/>
      <c r="E20" s="200"/>
      <c r="F20" s="201" t="s">
        <v>160</v>
      </c>
      <c r="G20" s="201" t="s">
        <v>160</v>
      </c>
    </row>
    <row r="21" spans="1:7" ht="30" customHeight="1" x14ac:dyDescent="0.2">
      <c r="A21" s="198"/>
      <c r="B21" s="199"/>
      <c r="C21" s="199"/>
      <c r="D21" s="199"/>
      <c r="E21" s="200"/>
      <c r="F21" s="201"/>
      <c r="G21" s="201"/>
    </row>
    <row r="22" spans="1:7" ht="30" customHeight="1" x14ac:dyDescent="0.2">
      <c r="A22" s="198"/>
      <c r="B22" s="199"/>
      <c r="C22" s="199"/>
      <c r="D22" s="199"/>
      <c r="E22" s="200"/>
      <c r="F22" s="201"/>
      <c r="G22" s="201"/>
    </row>
    <row r="23" spans="1:7" ht="30" customHeight="1" x14ac:dyDescent="0.2">
      <c r="A23" s="198"/>
      <c r="B23" s="199"/>
      <c r="C23" s="199"/>
      <c r="D23" s="199"/>
      <c r="E23" s="200"/>
      <c r="F23" s="201"/>
      <c r="G23" s="201"/>
    </row>
    <row r="24" spans="1:7" ht="30" customHeight="1" x14ac:dyDescent="0.2">
      <c r="A24" s="198"/>
      <c r="B24" s="199"/>
      <c r="C24" s="199"/>
      <c r="D24" s="199"/>
      <c r="E24" s="200"/>
      <c r="F24" s="201"/>
      <c r="G24" s="201"/>
    </row>
    <row r="25" spans="1:7" ht="15" customHeight="1" x14ac:dyDescent="0.2">
      <c r="A25" s="781" t="s">
        <v>591</v>
      </c>
      <c r="B25" s="781"/>
      <c r="C25" s="781"/>
      <c r="D25" s="781"/>
      <c r="E25" s="781"/>
      <c r="F25" s="781"/>
    </row>
    <row r="26" spans="1:7" ht="15" customHeight="1" x14ac:dyDescent="0.2">
      <c r="A26" s="475"/>
      <c r="B26" s="475"/>
      <c r="C26" s="475"/>
      <c r="D26" s="475"/>
      <c r="E26" s="475"/>
      <c r="F26" s="475"/>
    </row>
    <row r="27" spans="1:7" ht="15" customHeight="1" x14ac:dyDescent="0.2">
      <c r="A27" s="474" t="s">
        <v>200</v>
      </c>
      <c r="B27" s="194"/>
      <c r="C27" s="194"/>
      <c r="D27" s="194"/>
      <c r="E27" s="194"/>
      <c r="F27" s="194"/>
    </row>
    <row r="28" spans="1:7" ht="30" customHeight="1" x14ac:dyDescent="0.2">
      <c r="A28" s="759" t="s">
        <v>632</v>
      </c>
      <c r="B28" s="760"/>
      <c r="C28" s="760"/>
      <c r="D28" s="760"/>
      <c r="E28" s="760"/>
      <c r="F28" s="760"/>
      <c r="G28" s="761"/>
    </row>
    <row r="29" spans="1:7" ht="30" customHeight="1" x14ac:dyDescent="0.2">
      <c r="A29" s="196" t="s">
        <v>219</v>
      </c>
      <c r="B29" s="197" t="s">
        <v>134</v>
      </c>
      <c r="C29" s="197" t="s">
        <v>135</v>
      </c>
      <c r="D29" s="197" t="s">
        <v>136</v>
      </c>
      <c r="E29" s="197" t="s">
        <v>49</v>
      </c>
      <c r="F29" s="196" t="s">
        <v>507</v>
      </c>
      <c r="G29" s="196" t="s">
        <v>508</v>
      </c>
    </row>
    <row r="30" spans="1:7" ht="30" customHeight="1" x14ac:dyDescent="0.2">
      <c r="A30" s="198"/>
      <c r="B30" s="199"/>
      <c r="C30" s="199"/>
      <c r="D30" s="199"/>
      <c r="E30" s="200"/>
      <c r="F30" s="201" t="s">
        <v>160</v>
      </c>
      <c r="G30" s="201" t="s">
        <v>160</v>
      </c>
    </row>
    <row r="31" spans="1:7" ht="30" customHeight="1" x14ac:dyDescent="0.2">
      <c r="A31" s="198"/>
      <c r="B31" s="199"/>
      <c r="C31" s="199"/>
      <c r="D31" s="199"/>
      <c r="E31" s="200"/>
      <c r="F31" s="201"/>
      <c r="G31" s="201"/>
    </row>
    <row r="32" spans="1:7" ht="30" customHeight="1" x14ac:dyDescent="0.2">
      <c r="A32" s="198"/>
      <c r="B32" s="199"/>
      <c r="C32" s="199"/>
      <c r="D32" s="199"/>
      <c r="E32" s="200"/>
      <c r="F32" s="201"/>
      <c r="G32" s="201"/>
    </row>
    <row r="33" spans="1:7" ht="30" customHeight="1" x14ac:dyDescent="0.2">
      <c r="A33" s="198"/>
      <c r="B33" s="199"/>
      <c r="C33" s="199"/>
      <c r="D33" s="199"/>
      <c r="E33" s="200"/>
      <c r="F33" s="201"/>
      <c r="G33" s="201"/>
    </row>
    <row r="34" spans="1:7" ht="30" customHeight="1" x14ac:dyDescent="0.2">
      <c r="A34" s="198"/>
      <c r="B34" s="199"/>
      <c r="C34" s="199"/>
      <c r="D34" s="199"/>
      <c r="E34" s="200"/>
      <c r="F34" s="201"/>
      <c r="G34" s="201"/>
    </row>
    <row r="35" spans="1:7" ht="15" customHeight="1" x14ac:dyDescent="0.2">
      <c r="A35" s="780" t="s">
        <v>590</v>
      </c>
      <c r="B35" s="780"/>
      <c r="C35" s="780"/>
      <c r="D35" s="780"/>
      <c r="E35" s="780"/>
      <c r="F35" s="780"/>
      <c r="G35" s="780"/>
    </row>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4" spans="1:7" ht="12" customHeight="1" x14ac:dyDescent="0.2"/>
    <row r="45" spans="1:7"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sheetProtection sheet="1" formatCells="0" formatRows="0" insertRows="0" deleteRows="0" selectLockedCells="1"/>
  <mergeCells count="24">
    <mergeCell ref="A10:G10"/>
    <mergeCell ref="A35:G35"/>
    <mergeCell ref="A25:F25"/>
    <mergeCell ref="C13:E13"/>
    <mergeCell ref="C14:E14"/>
    <mergeCell ref="F13:G13"/>
    <mergeCell ref="F14:G14"/>
    <mergeCell ref="A18:G18"/>
    <mergeCell ref="A2:G2"/>
    <mergeCell ref="A28:G28"/>
    <mergeCell ref="B3:E3"/>
    <mergeCell ref="B4:E4"/>
    <mergeCell ref="B5:E5"/>
    <mergeCell ref="B6:E6"/>
    <mergeCell ref="F3:G3"/>
    <mergeCell ref="F4:G4"/>
    <mergeCell ref="F5:G5"/>
    <mergeCell ref="F6:G6"/>
    <mergeCell ref="B7:E7"/>
    <mergeCell ref="F7:G7"/>
    <mergeCell ref="C11:E11"/>
    <mergeCell ref="C12:E12"/>
    <mergeCell ref="F11:G11"/>
    <mergeCell ref="F12:G12"/>
  </mergeCells>
  <phoneticPr fontId="1"/>
  <dataValidations count="11">
    <dataValidation type="list" allowBlank="1" showInputMessage="1" showErrorMessage="1" prompt="本申請との内容の重複の有無を選択してください。" sqref="G30">
      <formula1>"選択してください,有,無"</formula1>
    </dataValidation>
    <dataValidation type="list" allowBlank="1" showInputMessage="1" showErrorMessage="1" prompt="現在の利用状況について選択してください。" sqref="F4:F7">
      <formula1>"選択してください,利用中,利用終了"</formula1>
    </dataValidation>
    <dataValidation type="custom" imeMode="halfAlpha" allowBlank="1" showInputMessage="1" showErrorMessage="1" sqref="E30:E34 E20:E24">
      <formula1>LENB(E20)=LEN(E20)</formula1>
    </dataValidation>
    <dataValidation type="list" allowBlank="1" showInputMessage="1" showErrorMessage="1" prompt="本申請との内容の重複の有無を選択してください。" sqref="G31:G34">
      <formula1>"有,無"</formula1>
    </dataValidation>
    <dataValidation type="list" allowBlank="1" showInputMessage="1" showErrorMessage="1" sqref="A30:A34">
      <formula1>"R7,R6,R5,R4,R3,R2"</formula1>
    </dataValidation>
    <dataValidation type="list" allowBlank="1" showInputMessage="1" showErrorMessage="1" sqref="A4:A7">
      <formula1>"R7,R6,R5,R4"</formula1>
    </dataValidation>
    <dataValidation type="list" allowBlank="1" showInputMessage="1" showErrorMessage="1" prompt="本申請との経費の重複の有無を選択してください。" sqref="F20 F30">
      <formula1>"選択してください,有,無"</formula1>
    </dataValidation>
    <dataValidation type="list" allowBlank="1" showInputMessage="1" showErrorMessage="1" prompt="本申請との経費の重複の有無を選択してください。" sqref="F21:F24 F31:F34">
      <formula1>"有,無"</formula1>
    </dataValidation>
    <dataValidation type="list" allowBlank="1" showInputMessage="1" showErrorMessage="1" prompt="本申請との内容の重複の有無を選択してください。" sqref="G20">
      <formula1>"選択してください,有,無"</formula1>
    </dataValidation>
    <dataValidation type="list" allowBlank="1" showInputMessage="1" showErrorMessage="1" prompt="本申請との内容の重複の有無を選択してください。" sqref="G21:G24">
      <formula1>"有,無"</formula1>
    </dataValidation>
    <dataValidation type="list" allowBlank="1" showInputMessage="1" showErrorMessage="1" sqref="A12:A14 A20:A24">
      <formula1>"R7,R6,R5,R4,R3,R2"</formula1>
    </dataValidation>
  </dataValidations>
  <pageMargins left="0.59055118110236227" right="0.19685039370078741" top="0.39370078740157483" bottom="0.39370078740157483" header="0.19685039370078741" footer="0.19685039370078741"/>
  <pageSetup paperSize="9" scale="90" orientation="portrait" r:id="rId1"/>
  <headerFooter>
    <oddFooter>&amp;C&amp;10&amp;A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9"/>
  <sheetViews>
    <sheetView showGridLines="0" view="pageBreakPreview" topLeftCell="A13" zoomScaleNormal="100" zoomScaleSheetLayoutView="100" workbookViewId="0">
      <selection activeCell="B5" sqref="B5"/>
    </sheetView>
  </sheetViews>
  <sheetFormatPr defaultColWidth="9" defaultRowHeight="15" customHeight="1" x14ac:dyDescent="0.2"/>
  <cols>
    <col min="1" max="1" width="4.08984375" style="210" customWidth="1"/>
    <col min="2" max="2" width="25.6328125" style="210" customWidth="1"/>
    <col min="3" max="4" width="9.6328125" style="210" customWidth="1"/>
    <col min="5" max="5" width="16.6328125" style="210" customWidth="1"/>
    <col min="6" max="7" width="12.6328125" style="210" customWidth="1"/>
    <col min="8" max="11" width="9" style="210"/>
    <col min="12" max="12" width="11.26953125" style="210" customWidth="1"/>
    <col min="13" max="13" width="9.453125" style="210" customWidth="1"/>
    <col min="14" max="14" width="6.26953125" style="210" customWidth="1"/>
    <col min="15" max="16384" width="9" style="210"/>
  </cols>
  <sheetData>
    <row r="1" spans="1:24" ht="15" customHeight="1" x14ac:dyDescent="0.2">
      <c r="A1" s="208" t="s">
        <v>201</v>
      </c>
      <c r="B1" s="208"/>
      <c r="C1" s="209"/>
      <c r="D1" s="209"/>
      <c r="E1" s="209"/>
      <c r="F1" s="209"/>
      <c r="G1" s="209"/>
    </row>
    <row r="2" spans="1:24" ht="75" customHeight="1" x14ac:dyDescent="0.2">
      <c r="A2" s="782" t="s">
        <v>560</v>
      </c>
      <c r="B2" s="782"/>
      <c r="C2" s="782"/>
      <c r="D2" s="782"/>
      <c r="E2" s="782"/>
      <c r="F2" s="782"/>
      <c r="G2" s="782"/>
    </row>
    <row r="3" spans="1:24" s="409" customFormat="1" ht="15" customHeight="1" x14ac:dyDescent="0.2">
      <c r="A3" s="407"/>
      <c r="B3" s="408"/>
      <c r="C3" s="408"/>
      <c r="D3" s="408"/>
      <c r="E3" s="408"/>
      <c r="F3" s="408"/>
      <c r="G3" s="325" t="s">
        <v>633</v>
      </c>
    </row>
    <row r="4" spans="1:24" ht="30" customHeight="1" x14ac:dyDescent="0.2">
      <c r="A4" s="212" t="s">
        <v>159</v>
      </c>
      <c r="B4" s="213" t="s">
        <v>183</v>
      </c>
      <c r="C4" s="213" t="s">
        <v>176</v>
      </c>
      <c r="D4" s="213" t="s">
        <v>177</v>
      </c>
      <c r="E4" s="214" t="s">
        <v>250</v>
      </c>
      <c r="F4" s="213" t="s">
        <v>12</v>
      </c>
      <c r="G4" s="215" t="s">
        <v>184</v>
      </c>
      <c r="H4" s="216"/>
      <c r="I4" s="216"/>
      <c r="J4" s="216"/>
      <c r="K4" s="216"/>
      <c r="L4" s="216"/>
      <c r="M4" s="216"/>
      <c r="N4" s="216"/>
      <c r="O4" s="216"/>
      <c r="P4" s="216"/>
      <c r="Q4" s="216"/>
      <c r="R4" s="216"/>
      <c r="S4" s="216"/>
      <c r="T4" s="216"/>
      <c r="U4" s="216"/>
      <c r="V4" s="216"/>
      <c r="W4" s="216"/>
      <c r="X4" s="216"/>
    </row>
    <row r="5" spans="1:24" ht="30" customHeight="1" x14ac:dyDescent="0.2">
      <c r="A5" s="345">
        <f>ROW()-ROW(テーブル17[[#Headers],[No.]])</f>
        <v>1</v>
      </c>
      <c r="B5" s="217"/>
      <c r="C5" s="218"/>
      <c r="D5" s="218"/>
      <c r="E5" s="218"/>
      <c r="F5" s="527"/>
      <c r="G5" s="528" t="str">
        <f>IFERROR(テーブル17[[#This Row],[持ち株数]]/$F$17,"")</f>
        <v/>
      </c>
      <c r="H5" s="216"/>
      <c r="I5" s="216"/>
      <c r="J5" s="216"/>
      <c r="K5" s="216"/>
      <c r="L5" s="216"/>
      <c r="M5" s="216"/>
      <c r="N5" s="216"/>
      <c r="O5" s="216"/>
      <c r="P5" s="216"/>
      <c r="Q5" s="216"/>
      <c r="R5" s="216"/>
      <c r="S5" s="216"/>
      <c r="T5" s="216"/>
      <c r="U5" s="216"/>
      <c r="V5" s="216"/>
      <c r="W5" s="216"/>
      <c r="X5" s="216"/>
    </row>
    <row r="6" spans="1:24" ht="30" customHeight="1" x14ac:dyDescent="0.2">
      <c r="A6" s="345">
        <f>ROW()-ROW(テーブル17[[#Headers],[No.]])</f>
        <v>2</v>
      </c>
      <c r="B6" s="217"/>
      <c r="C6" s="218"/>
      <c r="D6" s="218"/>
      <c r="E6" s="218"/>
      <c r="F6" s="527"/>
      <c r="G6" s="528" t="str">
        <f>IFERROR(テーブル17[[#This Row],[持ち株数]]/$F$17,"")</f>
        <v/>
      </c>
      <c r="H6" s="216"/>
      <c r="I6" s="216"/>
      <c r="J6" s="216"/>
      <c r="K6" s="216"/>
      <c r="L6" s="216"/>
      <c r="M6" s="216"/>
      <c r="N6" s="216"/>
      <c r="O6" s="216"/>
      <c r="P6" s="216"/>
      <c r="Q6" s="216"/>
      <c r="R6" s="216"/>
      <c r="S6" s="216"/>
      <c r="T6" s="216"/>
      <c r="U6" s="216"/>
      <c r="V6" s="216"/>
      <c r="W6" s="216"/>
      <c r="X6" s="216"/>
    </row>
    <row r="7" spans="1:24" ht="30" customHeight="1" x14ac:dyDescent="0.2">
      <c r="A7" s="345">
        <f>ROW()-ROW(テーブル17[[#Headers],[No.]])</f>
        <v>3</v>
      </c>
      <c r="B7" s="217"/>
      <c r="C7" s="218"/>
      <c r="D7" s="218"/>
      <c r="E7" s="218"/>
      <c r="F7" s="527"/>
      <c r="G7" s="528" t="str">
        <f>IFERROR(テーブル17[[#This Row],[持ち株数]]/$F$17,"")</f>
        <v/>
      </c>
      <c r="I7" s="216"/>
      <c r="J7" s="216"/>
      <c r="K7" s="216"/>
      <c r="L7" s="216"/>
      <c r="M7" s="216"/>
      <c r="N7" s="216"/>
      <c r="O7" s="216"/>
      <c r="P7" s="216"/>
      <c r="Q7" s="216"/>
      <c r="R7" s="216"/>
      <c r="S7" s="216"/>
      <c r="T7" s="216"/>
      <c r="U7" s="216"/>
      <c r="V7" s="216"/>
      <c r="W7" s="216"/>
      <c r="X7" s="216"/>
    </row>
    <row r="8" spans="1:24" ht="30" customHeight="1" x14ac:dyDescent="0.2">
      <c r="A8" s="345">
        <f>ROW()-ROW(テーブル17[[#Headers],[No.]])</f>
        <v>4</v>
      </c>
      <c r="B8" s="217"/>
      <c r="C8" s="218"/>
      <c r="D8" s="218"/>
      <c r="E8" s="218"/>
      <c r="F8" s="527"/>
      <c r="G8" s="528" t="str">
        <f>IFERROR(テーブル17[[#This Row],[持ち株数]]/$F$17,"")</f>
        <v/>
      </c>
    </row>
    <row r="9" spans="1:24" ht="30" customHeight="1" x14ac:dyDescent="0.2">
      <c r="A9" s="345">
        <f>ROW()-ROW(テーブル17[[#Headers],[No.]])</f>
        <v>5</v>
      </c>
      <c r="B9" s="217"/>
      <c r="C9" s="218"/>
      <c r="D9" s="218"/>
      <c r="E9" s="218"/>
      <c r="F9" s="527"/>
      <c r="G9" s="528" t="str">
        <f>IFERROR(テーブル17[[#This Row],[持ち株数]]/$F$17,"")</f>
        <v/>
      </c>
    </row>
    <row r="10" spans="1:24" ht="30" customHeight="1" x14ac:dyDescent="0.2">
      <c r="A10" s="345">
        <f>ROW()-ROW(テーブル17[[#Headers],[No.]])</f>
        <v>6</v>
      </c>
      <c r="B10" s="217"/>
      <c r="C10" s="218"/>
      <c r="D10" s="218"/>
      <c r="E10" s="218"/>
      <c r="F10" s="527"/>
      <c r="G10" s="528" t="str">
        <f>IFERROR(テーブル17[[#This Row],[持ち株数]]/$F$17,"")</f>
        <v/>
      </c>
    </row>
    <row r="11" spans="1:24" ht="30" customHeight="1" x14ac:dyDescent="0.2">
      <c r="A11" s="345">
        <f>ROW()-ROW(テーブル17[[#Headers],[No.]])</f>
        <v>7</v>
      </c>
      <c r="B11" s="217"/>
      <c r="C11" s="218"/>
      <c r="D11" s="218"/>
      <c r="E11" s="218"/>
      <c r="F11" s="527"/>
      <c r="G11" s="528" t="str">
        <f>IFERROR(テーブル17[[#This Row],[持ち株数]]/$F$17,"")</f>
        <v/>
      </c>
    </row>
    <row r="12" spans="1:24" ht="30" customHeight="1" x14ac:dyDescent="0.2">
      <c r="A12" s="345">
        <f>ROW()-ROW(テーブル17[[#Headers],[No.]])</f>
        <v>8</v>
      </c>
      <c r="B12" s="217"/>
      <c r="C12" s="218"/>
      <c r="D12" s="218"/>
      <c r="E12" s="218"/>
      <c r="F12" s="527"/>
      <c r="G12" s="528" t="str">
        <f>IFERROR(テーブル17[[#This Row],[持ち株数]]/$F$17,"")</f>
        <v/>
      </c>
    </row>
    <row r="13" spans="1:24" ht="30" customHeight="1" x14ac:dyDescent="0.2">
      <c r="A13" s="345">
        <f>ROW()-ROW(テーブル17[[#Headers],[No.]])</f>
        <v>9</v>
      </c>
      <c r="B13" s="217"/>
      <c r="C13" s="218"/>
      <c r="D13" s="218"/>
      <c r="E13" s="218"/>
      <c r="F13" s="527"/>
      <c r="G13" s="528" t="str">
        <f>IFERROR(テーブル17[[#This Row],[持ち株数]]/$F$17,"")</f>
        <v/>
      </c>
    </row>
    <row r="14" spans="1:24" ht="30" customHeight="1" x14ac:dyDescent="0.2">
      <c r="A14" s="345">
        <f>ROW()-ROW(テーブル17[[#Headers],[No.]])</f>
        <v>10</v>
      </c>
      <c r="B14" s="217"/>
      <c r="C14" s="218"/>
      <c r="D14" s="218"/>
      <c r="E14" s="218"/>
      <c r="F14" s="527"/>
      <c r="G14" s="528" t="str">
        <f>IFERROR(テーブル17[[#This Row],[持ち株数]]/$F$17,"")</f>
        <v/>
      </c>
    </row>
    <row r="15" spans="1:24" ht="30" customHeight="1" x14ac:dyDescent="0.2">
      <c r="A15" s="345">
        <f>ROW()-ROW(テーブル17[[#Headers],[No.]])</f>
        <v>11</v>
      </c>
      <c r="B15" s="217"/>
      <c r="C15" s="218"/>
      <c r="D15" s="218"/>
      <c r="E15" s="218"/>
      <c r="F15" s="527"/>
      <c r="G15" s="528" t="str">
        <f>IFERROR(テーブル17[[#This Row],[持ち株数]]/$F$17,"")</f>
        <v/>
      </c>
    </row>
    <row r="16" spans="1:24" ht="30" customHeight="1" thickBot="1" x14ac:dyDescent="0.25">
      <c r="A16" s="219" t="s">
        <v>178</v>
      </c>
      <c r="B16" s="220" t="s">
        <v>13</v>
      </c>
      <c r="C16" s="221"/>
      <c r="D16" s="221"/>
      <c r="E16" s="221"/>
      <c r="F16" s="529"/>
      <c r="G16" s="530" t="str">
        <f>IFERROR(テーブル17[[#This Row],[持ち株数]]/$F$17,"")</f>
        <v/>
      </c>
    </row>
    <row r="17" spans="1:9" ht="30" customHeight="1" thickTop="1" x14ac:dyDescent="0.2">
      <c r="A17" s="783" t="s">
        <v>14</v>
      </c>
      <c r="B17" s="783"/>
      <c r="C17" s="783"/>
      <c r="D17" s="783"/>
      <c r="E17" s="783"/>
      <c r="F17" s="531" t="str">
        <f>IF(SUBTOTAL(109,テーブル17[持ち株数])=0,"",SUBTOTAL(109,テーブル17[持ち株数]))</f>
        <v/>
      </c>
      <c r="G17" s="532" t="str">
        <f>IF(SUBTOTAL(109,テーブル17[持ち株比率])=0,"",SUBTOTAL(109,テーブル17[持ち株比率]))</f>
        <v/>
      </c>
    </row>
    <row r="18" spans="1:9" ht="30" customHeight="1" x14ac:dyDescent="0.2">
      <c r="A18" s="784" t="s">
        <v>255</v>
      </c>
      <c r="B18" s="785"/>
      <c r="C18" s="785"/>
      <c r="D18" s="785"/>
      <c r="E18" s="785"/>
      <c r="F18" s="785"/>
      <c r="G18" s="786"/>
    </row>
    <row r="19" spans="1:9" ht="75" customHeight="1" x14ac:dyDescent="0.2">
      <c r="A19" s="787"/>
      <c r="B19" s="788"/>
      <c r="C19" s="788"/>
      <c r="D19" s="788"/>
      <c r="E19" s="788"/>
      <c r="F19" s="788"/>
      <c r="G19" s="789"/>
    </row>
    <row r="20" spans="1:9" ht="15" customHeight="1" x14ac:dyDescent="0.2">
      <c r="A20" s="790"/>
      <c r="B20" s="791"/>
      <c r="C20" s="791"/>
      <c r="D20" s="791"/>
      <c r="E20" s="791"/>
      <c r="F20" s="791"/>
      <c r="G20" s="792"/>
    </row>
    <row r="21" spans="1:9" ht="32" customHeight="1" x14ac:dyDescent="0.2">
      <c r="A21" s="799" t="s">
        <v>638</v>
      </c>
      <c r="B21" s="799"/>
      <c r="C21" s="799"/>
      <c r="D21" s="799"/>
      <c r="E21" s="799"/>
      <c r="F21" s="799"/>
      <c r="G21" s="799"/>
    </row>
    <row r="22" spans="1:9" ht="30" customHeight="1" x14ac:dyDescent="0.2">
      <c r="A22" s="203" t="s">
        <v>159</v>
      </c>
      <c r="B22" s="533" t="s">
        <v>616</v>
      </c>
      <c r="C22" s="793" t="s">
        <v>615</v>
      </c>
      <c r="D22" s="794"/>
      <c r="E22" s="533" t="s">
        <v>618</v>
      </c>
      <c r="F22" s="533" t="s">
        <v>619</v>
      </c>
      <c r="G22" s="533" t="s">
        <v>617</v>
      </c>
      <c r="I22" s="222"/>
    </row>
    <row r="23" spans="1:9" ht="30" customHeight="1" x14ac:dyDescent="0.2">
      <c r="A23" s="223">
        <v>1</v>
      </c>
      <c r="B23" s="224"/>
      <c r="C23" s="795"/>
      <c r="D23" s="773"/>
      <c r="E23" s="535"/>
      <c r="F23" s="536"/>
      <c r="G23" s="534"/>
    </row>
    <row r="24" spans="1:9" ht="30" customHeight="1" x14ac:dyDescent="0.2">
      <c r="A24" s="223">
        <v>2</v>
      </c>
      <c r="B24" s="224"/>
      <c r="C24" s="795"/>
      <c r="D24" s="773"/>
      <c r="E24" s="535"/>
      <c r="F24" s="536"/>
      <c r="G24" s="534"/>
    </row>
    <row r="25" spans="1:9" ht="30" customHeight="1" x14ac:dyDescent="0.2">
      <c r="A25" s="223">
        <v>3</v>
      </c>
      <c r="B25" s="224"/>
      <c r="C25" s="795"/>
      <c r="D25" s="773"/>
      <c r="E25" s="535"/>
      <c r="F25" s="536"/>
      <c r="G25" s="534"/>
    </row>
    <row r="26" spans="1:9" ht="30" customHeight="1" x14ac:dyDescent="0.2">
      <c r="A26" s="223">
        <v>4</v>
      </c>
      <c r="B26" s="224"/>
      <c r="C26" s="795"/>
      <c r="D26" s="773"/>
      <c r="E26" s="535"/>
      <c r="F26" s="536"/>
      <c r="G26" s="534"/>
    </row>
    <row r="27" spans="1:9" ht="30" customHeight="1" x14ac:dyDescent="0.2">
      <c r="A27" s="223">
        <v>5</v>
      </c>
      <c r="B27" s="224"/>
      <c r="C27" s="795"/>
      <c r="D27" s="773"/>
      <c r="E27" s="535"/>
      <c r="F27" s="536"/>
      <c r="G27" s="534"/>
    </row>
    <row r="28" spans="1:9" ht="8" customHeight="1" x14ac:dyDescent="0.2">
      <c r="A28" s="796" t="s">
        <v>639</v>
      </c>
      <c r="B28" s="797"/>
      <c r="C28" s="797"/>
      <c r="D28" s="797"/>
      <c r="E28" s="797"/>
      <c r="F28" s="797"/>
      <c r="G28" s="797"/>
    </row>
    <row r="29" spans="1:9" ht="8" customHeight="1" x14ac:dyDescent="0.2">
      <c r="A29" s="798"/>
      <c r="B29" s="798"/>
      <c r="C29" s="798"/>
      <c r="D29" s="798"/>
      <c r="E29" s="798"/>
      <c r="F29" s="798"/>
      <c r="G29" s="798"/>
    </row>
  </sheetData>
  <sheetProtection sheet="1" formatCells="0" formatRows="0" insertRows="0" deleteRows="0" selectLockedCells="1"/>
  <mergeCells count="12">
    <mergeCell ref="C25:D25"/>
    <mergeCell ref="C26:D26"/>
    <mergeCell ref="A28:G29"/>
    <mergeCell ref="C27:D27"/>
    <mergeCell ref="A21:G21"/>
    <mergeCell ref="C23:D23"/>
    <mergeCell ref="C24:D24"/>
    <mergeCell ref="A2:G2"/>
    <mergeCell ref="A17:E17"/>
    <mergeCell ref="A18:G18"/>
    <mergeCell ref="A19:G20"/>
    <mergeCell ref="C22:D22"/>
  </mergeCells>
  <phoneticPr fontId="1"/>
  <dataValidations xWindow="303" yWindow="707" count="13">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F5:F15"/>
    <dataValidation imeMode="hiragana" allowBlank="1" showInputMessage="1" showErrorMessage="1" prompt="No.1～11に全役員及び持株比率が70％を超えるまで全ての株主を持株比率が多い順に入力してください。_x000a_残りの持株数は、その他の株主に含めて入力してください。" sqref="B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iragana" allowBlank="1" showErrorMessage="1" sqref="B6:B15"/>
    <dataValidation imeMode="halfAlpha" allowBlank="1" showInputMessage="1" showErrorMessage="1" prompt="残りの持ち株数は「その他の株主」に含め、持ち株比率が100％になるまで入力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入力してください。" sqref="A19:G20"/>
    <dataValidation allowBlank="1" showInputMessage="1" showErrorMessage="1" prompt="自動計算されます。" sqref="F17:G17"/>
    <dataValidation imeMode="halfAlpha" allowBlank="1" showInputMessage="1" showErrorMessage="1" prompt="「大企業」とは、中小企業者以外の者で、事業を営む者をいいます。_x000a_ただし、次に該当するものは除く。_x000a_・中小企業投資育成株式会社_x000a_・投資事業有限責任組合" sqref="C23:C27"/>
    <dataValidation imeMode="halfAlpha" allowBlank="1" showInputMessage="1" showErrorMessage="1" prompt="数字のみ入力してください。" sqref="E23:E27"/>
    <dataValidation allowBlank="1" showInputMessage="1" showErrorMessage="1" prompt="数字のみ入力してください。" sqref="F23:F27"/>
  </dataValidations>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39"/>
  <sheetViews>
    <sheetView showGridLines="0" view="pageBreakPreview" zoomScale="85" zoomScaleNormal="100" zoomScaleSheetLayoutView="85" workbookViewId="0">
      <selection activeCell="E2" sqref="E2:S4"/>
    </sheetView>
  </sheetViews>
  <sheetFormatPr defaultColWidth="5" defaultRowHeight="15" customHeight="1" x14ac:dyDescent="0.2"/>
  <cols>
    <col min="1" max="3" width="5" style="239"/>
    <col min="4" max="4" width="7" style="239" customWidth="1"/>
    <col min="5" max="19" width="5" style="229"/>
    <col min="20" max="20" width="4.453125" style="210" bestFit="1" customWidth="1"/>
    <col min="21" max="21" width="8.81640625" style="210" bestFit="1" customWidth="1"/>
    <col min="22" max="26" width="5" style="210"/>
    <col min="27" max="16384" width="5" style="229"/>
  </cols>
  <sheetData>
    <row r="1" spans="1:32" ht="15" customHeight="1" x14ac:dyDescent="0.2">
      <c r="A1" s="225" t="s">
        <v>240</v>
      </c>
      <c r="B1" s="226"/>
      <c r="C1" s="226"/>
      <c r="D1" s="226"/>
      <c r="E1" s="226"/>
      <c r="F1" s="226"/>
      <c r="G1" s="226"/>
      <c r="H1" s="226"/>
      <c r="I1" s="226"/>
      <c r="J1" s="226"/>
      <c r="K1" s="226"/>
      <c r="L1" s="226"/>
      <c r="M1" s="226"/>
      <c r="N1" s="226"/>
      <c r="O1" s="226"/>
      <c r="P1" s="226"/>
      <c r="Q1" s="226"/>
      <c r="R1" s="226"/>
      <c r="S1" s="227"/>
      <c r="T1" s="211"/>
      <c r="U1" s="228"/>
    </row>
    <row r="2" spans="1:32" ht="15" customHeight="1" x14ac:dyDescent="0.2">
      <c r="A2" s="800" t="s">
        <v>421</v>
      </c>
      <c r="B2" s="801"/>
      <c r="C2" s="801"/>
      <c r="D2" s="802"/>
      <c r="E2" s="803"/>
      <c r="F2" s="804"/>
      <c r="G2" s="804"/>
      <c r="H2" s="804"/>
      <c r="I2" s="804"/>
      <c r="J2" s="804"/>
      <c r="K2" s="804"/>
      <c r="L2" s="804"/>
      <c r="M2" s="804"/>
      <c r="N2" s="804"/>
      <c r="O2" s="804"/>
      <c r="P2" s="804"/>
      <c r="Q2" s="804"/>
      <c r="R2" s="804"/>
      <c r="S2" s="805"/>
      <c r="T2" s="230"/>
      <c r="U2" s="230"/>
      <c r="V2" s="231"/>
      <c r="W2" s="231"/>
      <c r="X2" s="231"/>
      <c r="Y2" s="231"/>
      <c r="Z2" s="231"/>
      <c r="AA2" s="232"/>
      <c r="AB2" s="232"/>
      <c r="AC2" s="232"/>
      <c r="AD2" s="232"/>
      <c r="AE2" s="232"/>
    </row>
    <row r="3" spans="1:32" ht="15" customHeight="1" x14ac:dyDescent="0.2">
      <c r="A3" s="821" t="s">
        <v>360</v>
      </c>
      <c r="B3" s="822"/>
      <c r="C3" s="822"/>
      <c r="D3" s="823"/>
      <c r="E3" s="806"/>
      <c r="F3" s="807"/>
      <c r="G3" s="807"/>
      <c r="H3" s="807"/>
      <c r="I3" s="807"/>
      <c r="J3" s="807"/>
      <c r="K3" s="807"/>
      <c r="L3" s="807"/>
      <c r="M3" s="807"/>
      <c r="N3" s="807"/>
      <c r="O3" s="807"/>
      <c r="P3" s="807"/>
      <c r="Q3" s="807"/>
      <c r="R3" s="807"/>
      <c r="S3" s="808"/>
      <c r="T3" s="230"/>
      <c r="U3" s="230"/>
      <c r="V3" s="231"/>
      <c r="W3" s="231"/>
      <c r="X3" s="231"/>
      <c r="Y3" s="231"/>
      <c r="Z3" s="231"/>
      <c r="AA3" s="232"/>
      <c r="AB3" s="232"/>
      <c r="AC3" s="232"/>
      <c r="AD3" s="232"/>
      <c r="AE3" s="232"/>
    </row>
    <row r="4" spans="1:32" ht="20.25" customHeight="1" x14ac:dyDescent="0.2">
      <c r="A4" s="824">
        <f>IF(LEN(E2)&lt;=30,LEN(E2),"→30字を超過しています")</f>
        <v>0</v>
      </c>
      <c r="B4" s="825"/>
      <c r="C4" s="825"/>
      <c r="D4" s="826"/>
      <c r="E4" s="806"/>
      <c r="F4" s="807"/>
      <c r="G4" s="807"/>
      <c r="H4" s="807"/>
      <c r="I4" s="807"/>
      <c r="J4" s="807"/>
      <c r="K4" s="807"/>
      <c r="L4" s="807"/>
      <c r="M4" s="807"/>
      <c r="N4" s="807"/>
      <c r="O4" s="807"/>
      <c r="P4" s="807"/>
      <c r="Q4" s="807"/>
      <c r="R4" s="807"/>
      <c r="S4" s="808"/>
      <c r="T4" s="443"/>
      <c r="U4" s="230"/>
      <c r="V4" s="231"/>
      <c r="W4" s="231"/>
      <c r="X4" s="231"/>
      <c r="Y4" s="231"/>
      <c r="Z4" s="231"/>
      <c r="AA4" s="232"/>
      <c r="AB4" s="232"/>
      <c r="AC4" s="232"/>
      <c r="AD4" s="232"/>
      <c r="AE4" s="232"/>
    </row>
    <row r="5" spans="1:32" s="329" customFormat="1" ht="20" customHeight="1" x14ac:dyDescent="0.2">
      <c r="A5" s="830" t="s">
        <v>418</v>
      </c>
      <c r="B5" s="831"/>
      <c r="C5" s="831"/>
      <c r="D5" s="831"/>
      <c r="E5" s="831"/>
      <c r="F5" s="831"/>
      <c r="G5" s="831"/>
      <c r="H5" s="831"/>
      <c r="I5" s="831"/>
      <c r="J5" s="831"/>
      <c r="K5" s="831"/>
      <c r="L5" s="831"/>
      <c r="M5" s="831"/>
      <c r="N5" s="831"/>
      <c r="O5" s="831"/>
      <c r="P5" s="831"/>
      <c r="Q5" s="831"/>
      <c r="R5" s="831"/>
      <c r="S5" s="832"/>
      <c r="T5" s="326"/>
      <c r="U5" s="326"/>
      <c r="V5" s="327"/>
      <c r="W5" s="327"/>
      <c r="X5" s="327"/>
      <c r="Y5" s="327"/>
      <c r="Z5" s="327"/>
      <c r="AA5" s="328"/>
      <c r="AB5" s="328"/>
      <c r="AC5" s="328"/>
      <c r="AD5" s="328"/>
      <c r="AE5" s="328"/>
    </row>
    <row r="6" spans="1:32" s="233" customFormat="1" ht="30" customHeight="1" x14ac:dyDescent="0.2">
      <c r="A6" s="827" t="s">
        <v>419</v>
      </c>
      <c r="B6" s="828"/>
      <c r="C6" s="828"/>
      <c r="D6" s="829"/>
      <c r="E6" s="833" t="s">
        <v>607</v>
      </c>
      <c r="F6" s="834"/>
      <c r="G6" s="834"/>
      <c r="H6" s="834"/>
      <c r="I6" s="834"/>
      <c r="J6" s="834"/>
      <c r="K6" s="834"/>
      <c r="L6" s="834"/>
      <c r="M6" s="834"/>
      <c r="N6" s="834"/>
      <c r="O6" s="834"/>
      <c r="P6" s="834"/>
      <c r="Q6" s="834"/>
      <c r="R6" s="834"/>
      <c r="S6" s="835"/>
      <c r="T6" s="230"/>
      <c r="U6" s="230"/>
      <c r="V6" s="231"/>
      <c r="W6" s="231"/>
      <c r="X6" s="231"/>
      <c r="Y6" s="231"/>
      <c r="Z6" s="231"/>
      <c r="AA6" s="232"/>
      <c r="AB6" s="232"/>
      <c r="AC6" s="232"/>
      <c r="AD6" s="232"/>
      <c r="AE6" s="232"/>
      <c r="AF6" s="234"/>
    </row>
    <row r="7" spans="1:32" ht="32" customHeight="1" x14ac:dyDescent="0.2">
      <c r="A7" s="836" t="s">
        <v>420</v>
      </c>
      <c r="B7" s="837"/>
      <c r="C7" s="837"/>
      <c r="D7" s="838"/>
      <c r="E7" s="839"/>
      <c r="F7" s="840"/>
      <c r="G7" s="840"/>
      <c r="H7" s="840"/>
      <c r="I7" s="840"/>
      <c r="J7" s="840"/>
      <c r="K7" s="840"/>
      <c r="L7" s="840"/>
      <c r="M7" s="840"/>
      <c r="N7" s="840"/>
      <c r="O7" s="840"/>
      <c r="P7" s="840"/>
      <c r="Q7" s="840"/>
      <c r="R7" s="840"/>
      <c r="S7" s="841"/>
      <c r="T7" s="230"/>
      <c r="U7" s="230"/>
      <c r="V7" s="231"/>
      <c r="W7" s="231"/>
      <c r="X7" s="231"/>
      <c r="Y7" s="231"/>
      <c r="Z7" s="231"/>
      <c r="AA7" s="232"/>
      <c r="AB7" s="232"/>
      <c r="AC7" s="232"/>
      <c r="AD7" s="232"/>
      <c r="AE7" s="232"/>
    </row>
    <row r="8" spans="1:32" s="233" customFormat="1" ht="90" customHeight="1" x14ac:dyDescent="0.2">
      <c r="A8" s="809" t="s">
        <v>495</v>
      </c>
      <c r="B8" s="810"/>
      <c r="C8" s="810"/>
      <c r="D8" s="811"/>
      <c r="E8" s="812"/>
      <c r="F8" s="813"/>
      <c r="G8" s="813"/>
      <c r="H8" s="813"/>
      <c r="I8" s="813"/>
      <c r="J8" s="813"/>
      <c r="K8" s="813"/>
      <c r="L8" s="813"/>
      <c r="M8" s="813"/>
      <c r="N8" s="813"/>
      <c r="O8" s="813"/>
      <c r="P8" s="813"/>
      <c r="Q8" s="813"/>
      <c r="R8" s="813"/>
      <c r="S8" s="814"/>
      <c r="T8" s="230"/>
      <c r="U8" s="230"/>
      <c r="V8" s="231"/>
      <c r="W8" s="231"/>
      <c r="X8" s="231"/>
      <c r="Y8" s="231"/>
      <c r="Z8" s="231"/>
      <c r="AA8" s="232"/>
      <c r="AB8" s="232"/>
      <c r="AC8" s="232"/>
      <c r="AD8" s="232"/>
      <c r="AE8" s="232"/>
      <c r="AF8" s="234"/>
    </row>
    <row r="9" spans="1:32" s="233" customFormat="1" ht="15.75" customHeight="1" x14ac:dyDescent="0.2">
      <c r="A9" s="818">
        <f>IF(LEN(E8)&lt;=200,LEN(E8),"→200字を超過しています")</f>
        <v>0</v>
      </c>
      <c r="B9" s="819"/>
      <c r="C9" s="819"/>
      <c r="D9" s="820"/>
      <c r="E9" s="815"/>
      <c r="F9" s="816"/>
      <c r="G9" s="816"/>
      <c r="H9" s="816"/>
      <c r="I9" s="816"/>
      <c r="J9" s="816"/>
      <c r="K9" s="816"/>
      <c r="L9" s="816"/>
      <c r="M9" s="816"/>
      <c r="N9" s="816"/>
      <c r="O9" s="816"/>
      <c r="P9" s="816"/>
      <c r="Q9" s="816"/>
      <c r="R9" s="816"/>
      <c r="S9" s="817"/>
      <c r="T9" s="230"/>
      <c r="U9" s="230"/>
      <c r="V9" s="231"/>
      <c r="W9" s="231"/>
      <c r="X9" s="231"/>
      <c r="Y9" s="231"/>
      <c r="Z9" s="231"/>
      <c r="AA9" s="232"/>
      <c r="AB9" s="232"/>
      <c r="AC9" s="232"/>
      <c r="AD9" s="232"/>
      <c r="AE9" s="232"/>
      <c r="AF9" s="234"/>
    </row>
    <row r="10" spans="1:32" s="438" customFormat="1" ht="20" customHeight="1" x14ac:dyDescent="0.2">
      <c r="A10" s="879" t="s">
        <v>448</v>
      </c>
      <c r="B10" s="880"/>
      <c r="C10" s="880"/>
      <c r="D10" s="880"/>
      <c r="E10" s="880"/>
      <c r="F10" s="880"/>
      <c r="G10" s="880"/>
      <c r="H10" s="880"/>
      <c r="I10" s="880"/>
      <c r="J10" s="880"/>
      <c r="K10" s="881">
        <f>IF(LEN(A11)&lt;=600,LEN(A11))</f>
        <v>0</v>
      </c>
      <c r="L10" s="882"/>
      <c r="M10" s="882"/>
      <c r="N10" s="882"/>
      <c r="O10" s="882"/>
      <c r="P10" s="882"/>
      <c r="Q10" s="882"/>
      <c r="R10" s="882"/>
      <c r="S10" s="883"/>
      <c r="T10" s="462"/>
      <c r="V10" s="869"/>
      <c r="W10" s="869"/>
      <c r="X10" s="869"/>
      <c r="Y10" s="869"/>
      <c r="Z10" s="869"/>
      <c r="AA10" s="869"/>
      <c r="AB10" s="869"/>
    </row>
    <row r="11" spans="1:32" s="438" customFormat="1" ht="15" customHeight="1" x14ac:dyDescent="0.2">
      <c r="A11" s="870"/>
      <c r="B11" s="871"/>
      <c r="C11" s="871"/>
      <c r="D11" s="871"/>
      <c r="E11" s="871"/>
      <c r="F11" s="871"/>
      <c r="G11" s="871"/>
      <c r="H11" s="871"/>
      <c r="I11" s="871"/>
      <c r="J11" s="871"/>
      <c r="K11" s="871"/>
      <c r="L11" s="871"/>
      <c r="M11" s="871"/>
      <c r="N11" s="871"/>
      <c r="O11" s="871"/>
      <c r="P11" s="871"/>
      <c r="Q11" s="871"/>
      <c r="R11" s="871"/>
      <c r="S11" s="872"/>
      <c r="T11" s="444"/>
      <c r="U11" s="442"/>
    </row>
    <row r="12" spans="1:32" s="438" customFormat="1" ht="15" customHeight="1" x14ac:dyDescent="0.2">
      <c r="A12" s="873"/>
      <c r="B12" s="874"/>
      <c r="C12" s="874"/>
      <c r="D12" s="874"/>
      <c r="E12" s="874"/>
      <c r="F12" s="874"/>
      <c r="G12" s="874"/>
      <c r="H12" s="874"/>
      <c r="I12" s="874"/>
      <c r="J12" s="874"/>
      <c r="K12" s="874"/>
      <c r="L12" s="874"/>
      <c r="M12" s="874"/>
      <c r="N12" s="874"/>
      <c r="O12" s="874"/>
      <c r="P12" s="874"/>
      <c r="Q12" s="874"/>
      <c r="R12" s="874"/>
      <c r="S12" s="875"/>
      <c r="T12" s="444"/>
      <c r="U12" s="437"/>
    </row>
    <row r="13" spans="1:32" s="438" customFormat="1" ht="15" customHeight="1" x14ac:dyDescent="0.2">
      <c r="A13" s="873"/>
      <c r="B13" s="874"/>
      <c r="C13" s="874"/>
      <c r="D13" s="874"/>
      <c r="E13" s="874"/>
      <c r="F13" s="874"/>
      <c r="G13" s="874"/>
      <c r="H13" s="874"/>
      <c r="I13" s="874"/>
      <c r="J13" s="874"/>
      <c r="K13" s="874"/>
      <c r="L13" s="874"/>
      <c r="M13" s="874"/>
      <c r="N13" s="874"/>
      <c r="O13" s="874"/>
      <c r="P13" s="874"/>
      <c r="Q13" s="874"/>
      <c r="R13" s="874"/>
      <c r="S13" s="875"/>
      <c r="T13" s="444"/>
      <c r="U13" s="437"/>
    </row>
    <row r="14" spans="1:32" s="438" customFormat="1" ht="15" customHeight="1" x14ac:dyDescent="0.2">
      <c r="A14" s="873"/>
      <c r="B14" s="874"/>
      <c r="C14" s="874"/>
      <c r="D14" s="874"/>
      <c r="E14" s="874"/>
      <c r="F14" s="874"/>
      <c r="G14" s="874"/>
      <c r="H14" s="874"/>
      <c r="I14" s="874"/>
      <c r="J14" s="874"/>
      <c r="K14" s="874"/>
      <c r="L14" s="874"/>
      <c r="M14" s="874"/>
      <c r="N14" s="874"/>
      <c r="O14" s="874"/>
      <c r="P14" s="874"/>
      <c r="Q14" s="874"/>
      <c r="R14" s="874"/>
      <c r="S14" s="875"/>
      <c r="T14" s="444"/>
      <c r="U14" s="437"/>
    </row>
    <row r="15" spans="1:32" s="438" customFormat="1" ht="15" customHeight="1" x14ac:dyDescent="0.2">
      <c r="A15" s="873"/>
      <c r="B15" s="874"/>
      <c r="C15" s="874"/>
      <c r="D15" s="874"/>
      <c r="E15" s="874"/>
      <c r="F15" s="874"/>
      <c r="G15" s="874"/>
      <c r="H15" s="874"/>
      <c r="I15" s="874"/>
      <c r="J15" s="874"/>
      <c r="K15" s="874"/>
      <c r="L15" s="874"/>
      <c r="M15" s="874"/>
      <c r="N15" s="874"/>
      <c r="O15" s="874"/>
      <c r="P15" s="874"/>
      <c r="Q15" s="874"/>
      <c r="R15" s="874"/>
      <c r="S15" s="875"/>
      <c r="T15" s="444"/>
      <c r="U15" s="437"/>
    </row>
    <row r="16" spans="1:32" s="438" customFormat="1" ht="15" customHeight="1" x14ac:dyDescent="0.2">
      <c r="A16" s="873"/>
      <c r="B16" s="874"/>
      <c r="C16" s="874"/>
      <c r="D16" s="874"/>
      <c r="E16" s="874"/>
      <c r="F16" s="874"/>
      <c r="G16" s="874"/>
      <c r="H16" s="874"/>
      <c r="I16" s="874"/>
      <c r="J16" s="874"/>
      <c r="K16" s="874"/>
      <c r="L16" s="874"/>
      <c r="M16" s="874"/>
      <c r="N16" s="874"/>
      <c r="O16" s="874"/>
      <c r="P16" s="874"/>
      <c r="Q16" s="874"/>
      <c r="R16" s="874"/>
      <c r="S16" s="875"/>
      <c r="T16" s="444"/>
      <c r="U16" s="437"/>
      <c r="Y16" s="440"/>
    </row>
    <row r="17" spans="1:31" s="438" customFormat="1" ht="15" customHeight="1" x14ac:dyDescent="0.2">
      <c r="A17" s="873"/>
      <c r="B17" s="874"/>
      <c r="C17" s="874"/>
      <c r="D17" s="874"/>
      <c r="E17" s="874"/>
      <c r="F17" s="874"/>
      <c r="G17" s="874"/>
      <c r="H17" s="874"/>
      <c r="I17" s="874"/>
      <c r="J17" s="874"/>
      <c r="K17" s="874"/>
      <c r="L17" s="874"/>
      <c r="M17" s="874"/>
      <c r="N17" s="874"/>
      <c r="O17" s="874"/>
      <c r="P17" s="874"/>
      <c r="Q17" s="874"/>
      <c r="R17" s="874"/>
      <c r="S17" s="875"/>
      <c r="T17" s="444"/>
      <c r="U17" s="437"/>
    </row>
    <row r="18" spans="1:31" s="438" customFormat="1" ht="15" customHeight="1" x14ac:dyDescent="0.2">
      <c r="A18" s="873"/>
      <c r="B18" s="874"/>
      <c r="C18" s="874"/>
      <c r="D18" s="874"/>
      <c r="E18" s="874"/>
      <c r="F18" s="874"/>
      <c r="G18" s="874"/>
      <c r="H18" s="874"/>
      <c r="I18" s="874"/>
      <c r="J18" s="874"/>
      <c r="K18" s="874"/>
      <c r="L18" s="874"/>
      <c r="M18" s="874"/>
      <c r="N18" s="874"/>
      <c r="O18" s="874"/>
      <c r="P18" s="874"/>
      <c r="Q18" s="874"/>
      <c r="R18" s="874"/>
      <c r="S18" s="875"/>
      <c r="T18" s="444"/>
      <c r="U18" s="437"/>
    </row>
    <row r="19" spans="1:31" s="438" customFormat="1" ht="14.25" customHeight="1" x14ac:dyDescent="0.2">
      <c r="A19" s="873"/>
      <c r="B19" s="874"/>
      <c r="C19" s="874"/>
      <c r="D19" s="874"/>
      <c r="E19" s="874"/>
      <c r="F19" s="874"/>
      <c r="G19" s="874"/>
      <c r="H19" s="874"/>
      <c r="I19" s="874"/>
      <c r="J19" s="874"/>
      <c r="K19" s="874"/>
      <c r="L19" s="874"/>
      <c r="M19" s="874"/>
      <c r="N19" s="874"/>
      <c r="O19" s="874"/>
      <c r="P19" s="874"/>
      <c r="Q19" s="874"/>
      <c r="R19" s="874"/>
      <c r="S19" s="875"/>
      <c r="T19" s="444"/>
    </row>
    <row r="20" spans="1:31" s="438" customFormat="1" ht="15" customHeight="1" x14ac:dyDescent="0.2">
      <c r="A20" s="873"/>
      <c r="B20" s="874"/>
      <c r="C20" s="874"/>
      <c r="D20" s="874"/>
      <c r="E20" s="874"/>
      <c r="F20" s="874"/>
      <c r="G20" s="874"/>
      <c r="H20" s="874"/>
      <c r="I20" s="874"/>
      <c r="J20" s="874"/>
      <c r="K20" s="874"/>
      <c r="L20" s="874"/>
      <c r="M20" s="874"/>
      <c r="N20" s="874"/>
      <c r="O20" s="874"/>
      <c r="P20" s="874"/>
      <c r="Q20" s="874"/>
      <c r="R20" s="874"/>
      <c r="S20" s="875"/>
      <c r="T20" s="444"/>
    </row>
    <row r="21" spans="1:31" s="438" customFormat="1" ht="15" customHeight="1" x14ac:dyDescent="0.2">
      <c r="A21" s="873"/>
      <c r="B21" s="874"/>
      <c r="C21" s="874"/>
      <c r="D21" s="874"/>
      <c r="E21" s="874"/>
      <c r="F21" s="874"/>
      <c r="G21" s="874"/>
      <c r="H21" s="874"/>
      <c r="I21" s="874"/>
      <c r="J21" s="874"/>
      <c r="K21" s="874"/>
      <c r="L21" s="874"/>
      <c r="M21" s="874"/>
      <c r="N21" s="874"/>
      <c r="O21" s="874"/>
      <c r="P21" s="874"/>
      <c r="Q21" s="874"/>
      <c r="R21" s="874"/>
      <c r="S21" s="875"/>
      <c r="T21" s="444"/>
    </row>
    <row r="22" spans="1:31" s="438" customFormat="1" ht="15" customHeight="1" x14ac:dyDescent="0.2">
      <c r="A22" s="873"/>
      <c r="B22" s="874"/>
      <c r="C22" s="874"/>
      <c r="D22" s="874"/>
      <c r="E22" s="874"/>
      <c r="F22" s="874"/>
      <c r="G22" s="874"/>
      <c r="H22" s="874"/>
      <c r="I22" s="874"/>
      <c r="J22" s="874"/>
      <c r="K22" s="874"/>
      <c r="L22" s="874"/>
      <c r="M22" s="874"/>
      <c r="N22" s="874"/>
      <c r="O22" s="874"/>
      <c r="P22" s="874"/>
      <c r="Q22" s="874"/>
      <c r="R22" s="874"/>
      <c r="S22" s="875"/>
      <c r="T22" s="444"/>
    </row>
    <row r="23" spans="1:31" s="438" customFormat="1" ht="15" customHeight="1" x14ac:dyDescent="0.2">
      <c r="A23" s="873"/>
      <c r="B23" s="874"/>
      <c r="C23" s="874"/>
      <c r="D23" s="874"/>
      <c r="E23" s="874"/>
      <c r="F23" s="874"/>
      <c r="G23" s="874"/>
      <c r="H23" s="874"/>
      <c r="I23" s="874"/>
      <c r="J23" s="874"/>
      <c r="K23" s="874"/>
      <c r="L23" s="874"/>
      <c r="M23" s="874"/>
      <c r="N23" s="874"/>
      <c r="O23" s="874"/>
      <c r="P23" s="874"/>
      <c r="Q23" s="874"/>
      <c r="R23" s="874"/>
      <c r="S23" s="875"/>
      <c r="T23" s="444"/>
    </row>
    <row r="24" spans="1:31" s="438" customFormat="1" ht="15" customHeight="1" x14ac:dyDescent="0.2">
      <c r="A24" s="876"/>
      <c r="B24" s="877"/>
      <c r="C24" s="877"/>
      <c r="D24" s="877"/>
      <c r="E24" s="877"/>
      <c r="F24" s="877"/>
      <c r="G24" s="877"/>
      <c r="H24" s="877"/>
      <c r="I24" s="877"/>
      <c r="J24" s="877"/>
      <c r="K24" s="877"/>
      <c r="L24" s="877"/>
      <c r="M24" s="877"/>
      <c r="N24" s="877"/>
      <c r="O24" s="877"/>
      <c r="P24" s="877"/>
      <c r="Q24" s="877"/>
      <c r="R24" s="877"/>
      <c r="S24" s="878"/>
      <c r="T24" s="444"/>
    </row>
    <row r="25" spans="1:31" ht="15" customHeight="1" x14ac:dyDescent="0.2">
      <c r="A25" s="800" t="s">
        <v>561</v>
      </c>
      <c r="B25" s="801"/>
      <c r="C25" s="801"/>
      <c r="D25" s="801"/>
      <c r="E25" s="801"/>
      <c r="F25" s="801"/>
      <c r="G25" s="801"/>
      <c r="H25" s="801"/>
      <c r="I25" s="801"/>
      <c r="J25" s="801"/>
      <c r="K25" s="801"/>
      <c r="L25" s="801"/>
      <c r="M25" s="801"/>
      <c r="N25" s="801"/>
      <c r="O25" s="801"/>
      <c r="P25" s="801"/>
      <c r="Q25" s="801"/>
      <c r="R25" s="801"/>
      <c r="S25" s="844"/>
      <c r="T25" s="230"/>
      <c r="U25" s="230"/>
      <c r="V25" s="231"/>
      <c r="W25" s="231"/>
      <c r="X25" s="231"/>
      <c r="Y25" s="231"/>
      <c r="Z25" s="231"/>
      <c r="AA25" s="232"/>
      <c r="AB25" s="232"/>
      <c r="AC25" s="232"/>
      <c r="AD25" s="232"/>
      <c r="AE25" s="232"/>
    </row>
    <row r="26" spans="1:31" ht="15" customHeight="1" x14ac:dyDescent="0.2">
      <c r="A26" s="845"/>
      <c r="B26" s="846"/>
      <c r="C26" s="846"/>
      <c r="D26" s="846"/>
      <c r="E26" s="846"/>
      <c r="F26" s="846"/>
      <c r="G26" s="846"/>
      <c r="H26" s="846"/>
      <c r="I26" s="846"/>
      <c r="J26" s="846"/>
      <c r="K26" s="846"/>
      <c r="L26" s="846"/>
      <c r="M26" s="846"/>
      <c r="N26" s="846"/>
      <c r="O26" s="846"/>
      <c r="P26" s="846"/>
      <c r="Q26" s="846"/>
      <c r="R26" s="846"/>
      <c r="S26" s="847"/>
      <c r="T26" s="230"/>
      <c r="U26" s="230"/>
      <c r="V26" s="231"/>
      <c r="W26" s="231"/>
      <c r="X26" s="231"/>
      <c r="Y26" s="231"/>
      <c r="Z26" s="231"/>
      <c r="AA26" s="232"/>
      <c r="AB26" s="232"/>
      <c r="AC26" s="232"/>
      <c r="AD26" s="232"/>
      <c r="AE26" s="232"/>
    </row>
    <row r="27" spans="1:31" ht="23.25" customHeight="1" x14ac:dyDescent="0.2">
      <c r="A27" s="821" t="s">
        <v>195</v>
      </c>
      <c r="B27" s="822"/>
      <c r="C27" s="822"/>
      <c r="D27" s="823"/>
      <c r="E27" s="851"/>
      <c r="F27" s="852"/>
      <c r="G27" s="852"/>
      <c r="H27" s="852"/>
      <c r="I27" s="852"/>
      <c r="J27" s="852"/>
      <c r="K27" s="852"/>
      <c r="L27" s="852"/>
      <c r="M27" s="852"/>
      <c r="N27" s="852"/>
      <c r="O27" s="852"/>
      <c r="P27" s="852"/>
      <c r="Q27" s="852"/>
      <c r="R27" s="852"/>
      <c r="S27" s="853"/>
      <c r="T27" s="230"/>
      <c r="U27" s="230"/>
      <c r="V27" s="231"/>
      <c r="W27" s="231"/>
      <c r="X27" s="231"/>
      <c r="Y27" s="231"/>
      <c r="Z27" s="231"/>
      <c r="AA27" s="232"/>
      <c r="AB27" s="232"/>
      <c r="AC27" s="232"/>
      <c r="AD27" s="232"/>
      <c r="AE27" s="232"/>
    </row>
    <row r="28" spans="1:31" ht="18" customHeight="1" x14ac:dyDescent="0.2">
      <c r="A28" s="848" t="s">
        <v>337</v>
      </c>
      <c r="B28" s="849"/>
      <c r="C28" s="849"/>
      <c r="D28" s="850"/>
      <c r="E28" s="854"/>
      <c r="F28" s="855"/>
      <c r="G28" s="855"/>
      <c r="H28" s="855"/>
      <c r="I28" s="855"/>
      <c r="J28" s="855"/>
      <c r="K28" s="855"/>
      <c r="L28" s="855"/>
      <c r="M28" s="855"/>
      <c r="N28" s="855"/>
      <c r="O28" s="855"/>
      <c r="P28" s="855"/>
      <c r="Q28" s="855"/>
      <c r="R28" s="855"/>
      <c r="S28" s="856"/>
      <c r="T28" s="230"/>
      <c r="U28" s="230"/>
      <c r="V28" s="231"/>
      <c r="W28" s="231"/>
      <c r="X28" s="231"/>
      <c r="Y28" s="231"/>
      <c r="Z28" s="231"/>
      <c r="AA28" s="232"/>
      <c r="AB28" s="232"/>
      <c r="AC28" s="232"/>
      <c r="AD28" s="232"/>
      <c r="AE28" s="232"/>
    </row>
    <row r="29" spans="1:31" ht="18" customHeight="1" x14ac:dyDescent="0.2">
      <c r="A29" s="821"/>
      <c r="B29" s="822"/>
      <c r="C29" s="822"/>
      <c r="D29" s="823"/>
      <c r="E29" s="857"/>
      <c r="F29" s="858"/>
      <c r="G29" s="858"/>
      <c r="H29" s="858"/>
      <c r="I29" s="858"/>
      <c r="J29" s="858"/>
      <c r="K29" s="858"/>
      <c r="L29" s="858"/>
      <c r="M29" s="858"/>
      <c r="N29" s="858"/>
      <c r="O29" s="858"/>
      <c r="P29" s="858"/>
      <c r="Q29" s="858"/>
      <c r="R29" s="858"/>
      <c r="S29" s="859"/>
      <c r="T29" s="230"/>
      <c r="U29" s="230"/>
      <c r="V29" s="231"/>
      <c r="W29" s="231"/>
      <c r="X29" s="231"/>
      <c r="Y29" s="231"/>
      <c r="Z29" s="231"/>
      <c r="AA29" s="232"/>
      <c r="AB29" s="232"/>
      <c r="AC29" s="232"/>
      <c r="AD29" s="232"/>
      <c r="AE29" s="232"/>
    </row>
    <row r="30" spans="1:31" ht="18" customHeight="1" x14ac:dyDescent="0.2">
      <c r="A30" s="821"/>
      <c r="B30" s="822"/>
      <c r="C30" s="822"/>
      <c r="D30" s="823"/>
      <c r="E30" s="857"/>
      <c r="F30" s="858"/>
      <c r="G30" s="858"/>
      <c r="H30" s="858"/>
      <c r="I30" s="858"/>
      <c r="J30" s="858"/>
      <c r="K30" s="858"/>
      <c r="L30" s="858"/>
      <c r="M30" s="858"/>
      <c r="N30" s="858"/>
      <c r="O30" s="858"/>
      <c r="P30" s="858"/>
      <c r="Q30" s="858"/>
      <c r="R30" s="858"/>
      <c r="S30" s="859"/>
      <c r="T30" s="230"/>
      <c r="U30" s="230"/>
      <c r="V30" s="231"/>
      <c r="W30" s="231"/>
      <c r="X30" s="231"/>
      <c r="Y30" s="231"/>
      <c r="Z30" s="231"/>
      <c r="AA30" s="232"/>
      <c r="AB30" s="232"/>
      <c r="AC30" s="232"/>
      <c r="AD30" s="232"/>
      <c r="AE30" s="232"/>
    </row>
    <row r="31" spans="1:31" ht="18" customHeight="1" x14ac:dyDescent="0.2">
      <c r="A31" s="821"/>
      <c r="B31" s="822"/>
      <c r="C31" s="822"/>
      <c r="D31" s="823"/>
      <c r="E31" s="857"/>
      <c r="F31" s="858"/>
      <c r="G31" s="858"/>
      <c r="H31" s="858"/>
      <c r="I31" s="858"/>
      <c r="J31" s="858"/>
      <c r="K31" s="858"/>
      <c r="L31" s="858"/>
      <c r="M31" s="858"/>
      <c r="N31" s="858"/>
      <c r="O31" s="858"/>
      <c r="P31" s="858"/>
      <c r="Q31" s="858"/>
      <c r="R31" s="858"/>
      <c r="S31" s="859"/>
      <c r="T31" s="230"/>
      <c r="U31" s="230"/>
      <c r="V31" s="231"/>
      <c r="W31" s="231"/>
      <c r="X31" s="231"/>
      <c r="Y31" s="231"/>
      <c r="Z31" s="231"/>
      <c r="AA31" s="232"/>
      <c r="AB31" s="232"/>
      <c r="AC31" s="232"/>
      <c r="AD31" s="232"/>
      <c r="AE31" s="232"/>
    </row>
    <row r="32" spans="1:31" ht="18" customHeight="1" x14ac:dyDescent="0.2">
      <c r="A32" s="884">
        <f>IF(LEN(E28)&lt;=200,LEN(E28),"→200字を超過しています")</f>
        <v>0</v>
      </c>
      <c r="B32" s="885"/>
      <c r="C32" s="885"/>
      <c r="D32" s="886"/>
      <c r="E32" s="860"/>
      <c r="F32" s="861"/>
      <c r="G32" s="861"/>
      <c r="H32" s="861"/>
      <c r="I32" s="861"/>
      <c r="J32" s="861"/>
      <c r="K32" s="861"/>
      <c r="L32" s="861"/>
      <c r="M32" s="861"/>
      <c r="N32" s="861"/>
      <c r="O32" s="861"/>
      <c r="P32" s="861"/>
      <c r="Q32" s="861"/>
      <c r="R32" s="861"/>
      <c r="S32" s="862"/>
    </row>
    <row r="33" spans="1:20" ht="15" customHeight="1" x14ac:dyDescent="0.2">
      <c r="A33" s="836" t="s">
        <v>197</v>
      </c>
      <c r="B33" s="837"/>
      <c r="C33" s="837"/>
      <c r="D33" s="838"/>
      <c r="E33" s="842" t="s">
        <v>160</v>
      </c>
      <c r="F33" s="843"/>
      <c r="G33" s="865"/>
      <c r="H33" s="344"/>
      <c r="I33" s="433" t="s">
        <v>164</v>
      </c>
      <c r="J33" s="344"/>
      <c r="K33" s="432" t="s">
        <v>189</v>
      </c>
      <c r="L33" s="866" t="s">
        <v>634</v>
      </c>
      <c r="M33" s="866"/>
      <c r="N33" s="866"/>
      <c r="O33" s="866"/>
      <c r="P33" s="866"/>
      <c r="Q33" s="866"/>
      <c r="R33" s="866"/>
      <c r="S33" s="867"/>
      <c r="T33" s="211"/>
    </row>
    <row r="34" spans="1:20" ht="15" customHeight="1" x14ac:dyDescent="0.2">
      <c r="A34" s="836" t="s">
        <v>196</v>
      </c>
      <c r="B34" s="837"/>
      <c r="C34" s="837"/>
      <c r="D34" s="838"/>
      <c r="E34" s="842" t="s">
        <v>160</v>
      </c>
      <c r="F34" s="843"/>
      <c r="G34" s="843"/>
      <c r="H34" s="843"/>
      <c r="I34" s="843"/>
      <c r="J34" s="843"/>
      <c r="K34" s="868" t="s">
        <v>203</v>
      </c>
      <c r="L34" s="837"/>
      <c r="M34" s="837"/>
      <c r="N34" s="838"/>
      <c r="O34" s="863"/>
      <c r="P34" s="864"/>
      <c r="Q34" s="864"/>
      <c r="R34" s="864"/>
      <c r="S34" s="235" t="s">
        <v>0</v>
      </c>
      <c r="T34" s="211"/>
    </row>
    <row r="35" spans="1:20" ht="15" customHeight="1" x14ac:dyDescent="0.2">
      <c r="A35" s="887" t="s">
        <v>272</v>
      </c>
      <c r="B35" s="888"/>
      <c r="C35" s="888"/>
      <c r="D35" s="889"/>
      <c r="E35" s="893" t="s">
        <v>273</v>
      </c>
      <c r="F35" s="894"/>
      <c r="G35" s="894"/>
      <c r="H35" s="894"/>
      <c r="I35" s="894"/>
      <c r="J35" s="894"/>
      <c r="K35" s="895"/>
      <c r="L35" s="893" t="s">
        <v>274</v>
      </c>
      <c r="M35" s="894"/>
      <c r="N35" s="894"/>
      <c r="O35" s="894"/>
      <c r="P35" s="894"/>
      <c r="Q35" s="894"/>
      <c r="R35" s="894"/>
      <c r="S35" s="896"/>
      <c r="T35" s="211"/>
    </row>
    <row r="36" spans="1:20" ht="15" customHeight="1" x14ac:dyDescent="0.2">
      <c r="A36" s="887"/>
      <c r="B36" s="888"/>
      <c r="C36" s="888"/>
      <c r="D36" s="889"/>
      <c r="E36" s="897"/>
      <c r="F36" s="843"/>
      <c r="G36" s="843"/>
      <c r="H36" s="843"/>
      <c r="I36" s="843"/>
      <c r="J36" s="843"/>
      <c r="K36" s="865"/>
      <c r="L36" s="897"/>
      <c r="M36" s="843"/>
      <c r="N36" s="843"/>
      <c r="O36" s="843"/>
      <c r="P36" s="843"/>
      <c r="Q36" s="843"/>
      <c r="R36" s="843"/>
      <c r="S36" s="902"/>
      <c r="T36" s="211"/>
    </row>
    <row r="37" spans="1:20" ht="15" customHeight="1" x14ac:dyDescent="0.2">
      <c r="A37" s="887"/>
      <c r="B37" s="888"/>
      <c r="C37" s="888"/>
      <c r="D37" s="889"/>
      <c r="E37" s="897"/>
      <c r="F37" s="843"/>
      <c r="G37" s="843"/>
      <c r="H37" s="843"/>
      <c r="I37" s="843"/>
      <c r="J37" s="843"/>
      <c r="K37" s="865"/>
      <c r="L37" s="897"/>
      <c r="M37" s="843"/>
      <c r="N37" s="843"/>
      <c r="O37" s="843"/>
      <c r="P37" s="843"/>
      <c r="Q37" s="843"/>
      <c r="R37" s="843"/>
      <c r="S37" s="902"/>
      <c r="T37" s="211"/>
    </row>
    <row r="38" spans="1:20" ht="15" customHeight="1" x14ac:dyDescent="0.2">
      <c r="A38" s="890"/>
      <c r="B38" s="891"/>
      <c r="C38" s="891"/>
      <c r="D38" s="892"/>
      <c r="E38" s="898"/>
      <c r="F38" s="899"/>
      <c r="G38" s="899"/>
      <c r="H38" s="899"/>
      <c r="I38" s="899"/>
      <c r="J38" s="899"/>
      <c r="K38" s="900"/>
      <c r="L38" s="898"/>
      <c r="M38" s="899"/>
      <c r="N38" s="899"/>
      <c r="O38" s="899"/>
      <c r="P38" s="899"/>
      <c r="Q38" s="899"/>
      <c r="R38" s="899"/>
      <c r="S38" s="901"/>
      <c r="T38" s="211"/>
    </row>
    <row r="39" spans="1:20" ht="15" customHeight="1" x14ac:dyDescent="0.2">
      <c r="E39" s="455"/>
      <c r="F39" s="455"/>
      <c r="G39" s="455"/>
      <c r="H39" s="455"/>
      <c r="I39" s="455"/>
      <c r="J39" s="455"/>
    </row>
  </sheetData>
  <sheetProtection sheet="1" insertRows="0" deleteRows="0" selectLockedCells="1"/>
  <mergeCells count="38">
    <mergeCell ref="A35:D38"/>
    <mergeCell ref="E35:K35"/>
    <mergeCell ref="L35:S35"/>
    <mergeCell ref="E36:K36"/>
    <mergeCell ref="E38:K38"/>
    <mergeCell ref="L38:S38"/>
    <mergeCell ref="L36:S36"/>
    <mergeCell ref="E37:K37"/>
    <mergeCell ref="L37:S37"/>
    <mergeCell ref="V10:AB10"/>
    <mergeCell ref="A11:S24"/>
    <mergeCell ref="A10:J10"/>
    <mergeCell ref="K10:S10"/>
    <mergeCell ref="A32:D32"/>
    <mergeCell ref="A27:D27"/>
    <mergeCell ref="E34:J34"/>
    <mergeCell ref="A25:S26"/>
    <mergeCell ref="A28:D31"/>
    <mergeCell ref="E27:S27"/>
    <mergeCell ref="E28:S32"/>
    <mergeCell ref="O34:R34"/>
    <mergeCell ref="E33:G33"/>
    <mergeCell ref="L33:S33"/>
    <mergeCell ref="A33:D33"/>
    <mergeCell ref="A34:D34"/>
    <mergeCell ref="K34:N34"/>
    <mergeCell ref="A2:D2"/>
    <mergeCell ref="E2:S4"/>
    <mergeCell ref="A8:D8"/>
    <mergeCell ref="E8:S9"/>
    <mergeCell ref="A9:D9"/>
    <mergeCell ref="A3:D3"/>
    <mergeCell ref="A4:D4"/>
    <mergeCell ref="A6:D6"/>
    <mergeCell ref="A5:S5"/>
    <mergeCell ref="E6:S6"/>
    <mergeCell ref="A7:D7"/>
    <mergeCell ref="E7:S7"/>
  </mergeCells>
  <phoneticPr fontId="1"/>
  <conditionalFormatting sqref="E6:S6">
    <cfRule type="containsText" dxfId="229" priority="4" operator="containsText" text="（選択してください）">
      <formula>NOT(ISERROR(SEARCH("（選択してください）",E6)))</formula>
    </cfRule>
  </conditionalFormatting>
  <conditionalFormatting sqref="E33:G33">
    <cfRule type="containsText" dxfId="228" priority="3" operator="containsText" text="選択してください">
      <formula>NOT(ISERROR(SEARCH("選択してください",E33)))</formula>
    </cfRule>
  </conditionalFormatting>
  <conditionalFormatting sqref="E34:J34">
    <cfRule type="containsText" dxfId="227" priority="1" operator="containsText" text="選択してください">
      <formula>NOT(ISERROR(SEARCH("選択してください",E34)))</formula>
    </cfRule>
    <cfRule type="containsText" priority="2" operator="containsText" text="選択してください">
      <formula>NOT(ISERROR(SEARCH("選択してください",E34)))</formula>
    </cfRule>
  </conditionalFormatting>
  <dataValidations xWindow="1089" yWindow="659" count="6">
    <dataValidation type="list" allowBlank="1" showInputMessage="1" showErrorMessage="1" sqref="E34:J34">
      <formula1>"選択してください,試作品,既存製品"</formula1>
    </dataValidation>
    <dataValidation type="list" allowBlank="1" showInputMessage="1" showErrorMessage="1" sqref="E33">
      <formula1>"選択してください,令和,平成,昭和,大正,明治"</formula1>
    </dataValidation>
    <dataValidation imeMode="disabled" allowBlank="1" showInputMessage="1" showErrorMessage="1" sqref="H33 J33 O34:R34"/>
    <dataValidation allowBlank="1" showInputMessage="1" showErrorMessage="1" prompt="対象製品等は原則１種類です" sqref="E27:S27 E7:S7"/>
    <dataValidation allowBlank="1" showInputMessage="1" showErrorMessage="1" prompt="機能・用途について説明してください_x000a_" sqref="E28:S32"/>
    <dataValidation type="list" allowBlank="1" showInputMessage="1" showErrorMessage="1" sqref="E6:S6">
      <formula1>"（選択してください）,新規開発,改良"</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9"/>
  <sheetViews>
    <sheetView showGridLines="0" view="pageBreakPreview" zoomScale="85" zoomScaleNormal="100" zoomScaleSheetLayoutView="85" workbookViewId="0">
      <selection activeCell="F3" sqref="F3:T10"/>
    </sheetView>
  </sheetViews>
  <sheetFormatPr defaultColWidth="5" defaultRowHeight="15" customHeight="1" x14ac:dyDescent="0.2"/>
  <cols>
    <col min="1" max="1" width="7.6328125" style="229" customWidth="1"/>
    <col min="2" max="2" width="10.6328125" style="239" customWidth="1"/>
    <col min="3" max="3" width="8.6328125" style="239" customWidth="1"/>
    <col min="4" max="4" width="10.6328125" style="239" customWidth="1"/>
    <col min="5" max="5" width="5" style="239"/>
    <col min="6" max="20" width="5" style="229"/>
    <col min="21" max="21" width="4.453125" style="210" bestFit="1" customWidth="1"/>
    <col min="22" max="27" width="5" style="210"/>
    <col min="28" max="16384" width="5" style="229"/>
  </cols>
  <sheetData>
    <row r="1" spans="1:32" ht="15" customHeight="1" x14ac:dyDescent="0.2">
      <c r="A1" s="800" t="s">
        <v>562</v>
      </c>
      <c r="B1" s="600"/>
      <c r="C1" s="600"/>
      <c r="D1" s="600"/>
      <c r="E1" s="600"/>
      <c r="F1" s="600"/>
      <c r="G1" s="600"/>
      <c r="H1" s="600"/>
      <c r="I1" s="600"/>
      <c r="J1" s="600"/>
      <c r="K1" s="600"/>
      <c r="L1" s="600"/>
      <c r="M1" s="600"/>
      <c r="N1" s="600"/>
      <c r="O1" s="600"/>
      <c r="P1" s="600"/>
      <c r="Q1" s="600"/>
      <c r="R1" s="600"/>
      <c r="S1" s="600"/>
      <c r="T1" s="909"/>
      <c r="U1" s="230"/>
      <c r="V1" s="230"/>
      <c r="W1" s="231"/>
      <c r="X1" s="231"/>
      <c r="Y1" s="231"/>
      <c r="Z1" s="231"/>
      <c r="AA1" s="231"/>
      <c r="AB1" s="232"/>
      <c r="AC1" s="232"/>
      <c r="AD1" s="232"/>
      <c r="AE1" s="232"/>
      <c r="AF1" s="232"/>
    </row>
    <row r="2" spans="1:32" ht="15" customHeight="1" x14ac:dyDescent="0.2">
      <c r="A2" s="910"/>
      <c r="B2" s="911"/>
      <c r="C2" s="911"/>
      <c r="D2" s="911"/>
      <c r="E2" s="911"/>
      <c r="F2" s="911"/>
      <c r="G2" s="911"/>
      <c r="H2" s="911"/>
      <c r="I2" s="911"/>
      <c r="J2" s="911"/>
      <c r="K2" s="911"/>
      <c r="L2" s="911"/>
      <c r="M2" s="911"/>
      <c r="N2" s="911"/>
      <c r="O2" s="911"/>
      <c r="P2" s="911"/>
      <c r="Q2" s="911"/>
      <c r="R2" s="911"/>
      <c r="S2" s="911"/>
      <c r="T2" s="912"/>
      <c r="U2" s="230"/>
      <c r="V2" s="230"/>
      <c r="W2" s="231"/>
      <c r="X2" s="231"/>
      <c r="Y2" s="231"/>
      <c r="Z2" s="231"/>
      <c r="AA2" s="231"/>
      <c r="AB2" s="232"/>
      <c r="AC2" s="232"/>
      <c r="AD2" s="232"/>
      <c r="AE2" s="232"/>
      <c r="AF2" s="232"/>
    </row>
    <row r="3" spans="1:32" ht="15" customHeight="1" x14ac:dyDescent="0.2">
      <c r="A3" s="913" t="s">
        <v>491</v>
      </c>
      <c r="B3" s="914"/>
      <c r="C3" s="914"/>
      <c r="D3" s="914"/>
      <c r="E3" s="915"/>
      <c r="F3" s="903"/>
      <c r="G3" s="903"/>
      <c r="H3" s="903"/>
      <c r="I3" s="903"/>
      <c r="J3" s="903"/>
      <c r="K3" s="903"/>
      <c r="L3" s="903"/>
      <c r="M3" s="903"/>
      <c r="N3" s="903"/>
      <c r="O3" s="903"/>
      <c r="P3" s="903"/>
      <c r="Q3" s="903"/>
      <c r="R3" s="903"/>
      <c r="S3" s="903"/>
      <c r="T3" s="904"/>
      <c r="U3" s="211"/>
      <c r="V3" s="236"/>
    </row>
    <row r="4" spans="1:32" ht="15" customHeight="1" x14ac:dyDescent="0.2">
      <c r="A4" s="916"/>
      <c r="B4" s="917"/>
      <c r="C4" s="917"/>
      <c r="D4" s="917"/>
      <c r="E4" s="918"/>
      <c r="F4" s="858"/>
      <c r="G4" s="858"/>
      <c r="H4" s="858"/>
      <c r="I4" s="858"/>
      <c r="J4" s="858"/>
      <c r="K4" s="858"/>
      <c r="L4" s="858"/>
      <c r="M4" s="858"/>
      <c r="N4" s="858"/>
      <c r="O4" s="858"/>
      <c r="P4" s="858"/>
      <c r="Q4" s="858"/>
      <c r="R4" s="858"/>
      <c r="S4" s="858"/>
      <c r="T4" s="859"/>
      <c r="U4" s="211"/>
    </row>
    <row r="5" spans="1:32" ht="15" customHeight="1" x14ac:dyDescent="0.2">
      <c r="A5" s="916"/>
      <c r="B5" s="917"/>
      <c r="C5" s="917"/>
      <c r="D5" s="917"/>
      <c r="E5" s="918"/>
      <c r="F5" s="858"/>
      <c r="G5" s="858"/>
      <c r="H5" s="858"/>
      <c r="I5" s="858"/>
      <c r="J5" s="858"/>
      <c r="K5" s="858"/>
      <c r="L5" s="858"/>
      <c r="M5" s="858"/>
      <c r="N5" s="858"/>
      <c r="O5" s="858"/>
      <c r="P5" s="858"/>
      <c r="Q5" s="858"/>
      <c r="R5" s="858"/>
      <c r="S5" s="858"/>
      <c r="T5" s="859"/>
    </row>
    <row r="6" spans="1:32" ht="15" customHeight="1" x14ac:dyDescent="0.2">
      <c r="A6" s="916"/>
      <c r="B6" s="917"/>
      <c r="C6" s="917"/>
      <c r="D6" s="917"/>
      <c r="E6" s="918"/>
      <c r="F6" s="858"/>
      <c r="G6" s="858"/>
      <c r="H6" s="858"/>
      <c r="I6" s="858"/>
      <c r="J6" s="858"/>
      <c r="K6" s="858"/>
      <c r="L6" s="858"/>
      <c r="M6" s="858"/>
      <c r="N6" s="858"/>
      <c r="O6" s="858"/>
      <c r="P6" s="858"/>
      <c r="Q6" s="858"/>
      <c r="R6" s="858"/>
      <c r="S6" s="858"/>
      <c r="T6" s="859"/>
    </row>
    <row r="7" spans="1:32" ht="15" customHeight="1" x14ac:dyDescent="0.2">
      <c r="A7" s="916"/>
      <c r="B7" s="917"/>
      <c r="C7" s="917"/>
      <c r="D7" s="917"/>
      <c r="E7" s="918"/>
      <c r="F7" s="858"/>
      <c r="G7" s="858"/>
      <c r="H7" s="858"/>
      <c r="I7" s="858"/>
      <c r="J7" s="858"/>
      <c r="K7" s="858"/>
      <c r="L7" s="858"/>
      <c r="M7" s="858"/>
      <c r="N7" s="858"/>
      <c r="O7" s="858"/>
      <c r="P7" s="858"/>
      <c r="Q7" s="858"/>
      <c r="R7" s="858"/>
      <c r="S7" s="858"/>
      <c r="T7" s="859"/>
    </row>
    <row r="8" spans="1:32" ht="15" customHeight="1" x14ac:dyDescent="0.2">
      <c r="A8" s="916"/>
      <c r="B8" s="917"/>
      <c r="C8" s="917"/>
      <c r="D8" s="917"/>
      <c r="E8" s="918"/>
      <c r="F8" s="858"/>
      <c r="G8" s="858"/>
      <c r="H8" s="858"/>
      <c r="I8" s="858"/>
      <c r="J8" s="858"/>
      <c r="K8" s="858"/>
      <c r="L8" s="858"/>
      <c r="M8" s="858"/>
      <c r="N8" s="858"/>
      <c r="O8" s="858"/>
      <c r="P8" s="858"/>
      <c r="Q8" s="858"/>
      <c r="R8" s="858"/>
      <c r="S8" s="858"/>
      <c r="T8" s="859"/>
    </row>
    <row r="9" spans="1:32" ht="15" customHeight="1" x14ac:dyDescent="0.2">
      <c r="A9" s="916"/>
      <c r="B9" s="917"/>
      <c r="C9" s="917"/>
      <c r="D9" s="917"/>
      <c r="E9" s="918"/>
      <c r="F9" s="858"/>
      <c r="G9" s="858"/>
      <c r="H9" s="858"/>
      <c r="I9" s="858"/>
      <c r="J9" s="858"/>
      <c r="K9" s="858"/>
      <c r="L9" s="858"/>
      <c r="M9" s="858"/>
      <c r="N9" s="858"/>
      <c r="O9" s="858"/>
      <c r="P9" s="858"/>
      <c r="Q9" s="858"/>
      <c r="R9" s="858"/>
      <c r="S9" s="858"/>
      <c r="T9" s="859"/>
      <c r="W9" s="237"/>
      <c r="X9" s="238"/>
      <c r="Y9" s="238"/>
      <c r="Z9" s="229"/>
      <c r="AA9" s="229"/>
    </row>
    <row r="10" spans="1:32" ht="15" customHeight="1" x14ac:dyDescent="0.2">
      <c r="A10" s="919">
        <f>LEN(F3)</f>
        <v>0</v>
      </c>
      <c r="B10" s="911"/>
      <c r="C10" s="911"/>
      <c r="D10" s="911"/>
      <c r="E10" s="920"/>
      <c r="F10" s="905"/>
      <c r="G10" s="905"/>
      <c r="H10" s="905"/>
      <c r="I10" s="905"/>
      <c r="J10" s="905"/>
      <c r="K10" s="905"/>
      <c r="L10" s="905"/>
      <c r="M10" s="905"/>
      <c r="N10" s="905"/>
      <c r="O10" s="905"/>
      <c r="P10" s="905"/>
      <c r="Q10" s="905"/>
      <c r="R10" s="905"/>
      <c r="S10" s="905"/>
      <c r="T10" s="906"/>
      <c r="W10" s="237"/>
      <c r="X10" s="237"/>
      <c r="Y10" s="237"/>
      <c r="Z10" s="237"/>
      <c r="AA10" s="237"/>
    </row>
    <row r="11" spans="1:32" ht="15" customHeight="1" x14ac:dyDescent="0.2">
      <c r="A11" s="913" t="s">
        <v>490</v>
      </c>
      <c r="B11" s="914"/>
      <c r="C11" s="914"/>
      <c r="D11" s="914"/>
      <c r="E11" s="915"/>
      <c r="F11" s="907"/>
      <c r="G11" s="903"/>
      <c r="H11" s="903"/>
      <c r="I11" s="903"/>
      <c r="J11" s="903"/>
      <c r="K11" s="903"/>
      <c r="L11" s="903"/>
      <c r="M11" s="903"/>
      <c r="N11" s="903"/>
      <c r="O11" s="903"/>
      <c r="P11" s="903"/>
      <c r="Q11" s="903"/>
      <c r="R11" s="903"/>
      <c r="S11" s="903"/>
      <c r="T11" s="904"/>
    </row>
    <row r="12" spans="1:32" ht="15" customHeight="1" x14ac:dyDescent="0.2">
      <c r="A12" s="916"/>
      <c r="B12" s="917"/>
      <c r="C12" s="917"/>
      <c r="D12" s="917"/>
      <c r="E12" s="918"/>
      <c r="F12" s="908"/>
      <c r="G12" s="858"/>
      <c r="H12" s="858"/>
      <c r="I12" s="858"/>
      <c r="J12" s="858"/>
      <c r="K12" s="858"/>
      <c r="L12" s="858"/>
      <c r="M12" s="858"/>
      <c r="N12" s="858"/>
      <c r="O12" s="858"/>
      <c r="P12" s="858"/>
      <c r="Q12" s="858"/>
      <c r="R12" s="858"/>
      <c r="S12" s="858"/>
      <c r="T12" s="859"/>
    </row>
    <row r="13" spans="1:32" ht="15" customHeight="1" x14ac:dyDescent="0.2">
      <c r="A13" s="916"/>
      <c r="B13" s="917"/>
      <c r="C13" s="917"/>
      <c r="D13" s="917"/>
      <c r="E13" s="918"/>
      <c r="F13" s="908"/>
      <c r="G13" s="858"/>
      <c r="H13" s="858"/>
      <c r="I13" s="858"/>
      <c r="J13" s="858"/>
      <c r="K13" s="858"/>
      <c r="L13" s="858"/>
      <c r="M13" s="858"/>
      <c r="N13" s="858"/>
      <c r="O13" s="858"/>
      <c r="P13" s="858"/>
      <c r="Q13" s="858"/>
      <c r="R13" s="858"/>
      <c r="S13" s="858"/>
      <c r="T13" s="859"/>
    </row>
    <row r="14" spans="1:32" ht="15" customHeight="1" x14ac:dyDescent="0.2">
      <c r="A14" s="916"/>
      <c r="B14" s="917"/>
      <c r="C14" s="917"/>
      <c r="D14" s="917"/>
      <c r="E14" s="918"/>
      <c r="F14" s="908"/>
      <c r="G14" s="858"/>
      <c r="H14" s="858"/>
      <c r="I14" s="858"/>
      <c r="J14" s="858"/>
      <c r="K14" s="858"/>
      <c r="L14" s="858"/>
      <c r="M14" s="858"/>
      <c r="N14" s="858"/>
      <c r="O14" s="858"/>
      <c r="P14" s="858"/>
      <c r="Q14" s="858"/>
      <c r="R14" s="858"/>
      <c r="S14" s="858"/>
      <c r="T14" s="859"/>
      <c r="W14" s="237"/>
      <c r="X14" s="238"/>
      <c r="Y14" s="238"/>
      <c r="Z14" s="229"/>
      <c r="AA14" s="229"/>
    </row>
    <row r="15" spans="1:32" ht="15" customHeight="1" x14ac:dyDescent="0.2">
      <c r="A15" s="916"/>
      <c r="B15" s="917"/>
      <c r="C15" s="917"/>
      <c r="D15" s="917"/>
      <c r="E15" s="918"/>
      <c r="F15" s="908"/>
      <c r="G15" s="858"/>
      <c r="H15" s="858"/>
      <c r="I15" s="858"/>
      <c r="J15" s="858"/>
      <c r="K15" s="858"/>
      <c r="L15" s="858"/>
      <c r="M15" s="858"/>
      <c r="N15" s="858"/>
      <c r="O15" s="858"/>
      <c r="P15" s="858"/>
      <c r="Q15" s="858"/>
      <c r="R15" s="858"/>
      <c r="S15" s="858"/>
      <c r="T15" s="859"/>
      <c r="W15" s="237"/>
      <c r="X15" s="237"/>
      <c r="Y15" s="237"/>
      <c r="Z15" s="237"/>
      <c r="AA15" s="237"/>
    </row>
    <row r="16" spans="1:32" ht="15" customHeight="1" x14ac:dyDescent="0.2">
      <c r="A16" s="916"/>
      <c r="B16" s="917"/>
      <c r="C16" s="917"/>
      <c r="D16" s="917"/>
      <c r="E16" s="918"/>
      <c r="F16" s="908"/>
      <c r="G16" s="858"/>
      <c r="H16" s="858"/>
      <c r="I16" s="858"/>
      <c r="J16" s="858"/>
      <c r="K16" s="858"/>
      <c r="L16" s="858"/>
      <c r="M16" s="858"/>
      <c r="N16" s="858"/>
      <c r="O16" s="858"/>
      <c r="P16" s="858"/>
      <c r="Q16" s="858"/>
      <c r="R16" s="858"/>
      <c r="S16" s="858"/>
      <c r="T16" s="859"/>
      <c r="W16" s="237"/>
      <c r="X16" s="238"/>
      <c r="Y16" s="238"/>
      <c r="Z16" s="229"/>
      <c r="AA16" s="229"/>
    </row>
    <row r="17" spans="1:27" ht="15" customHeight="1" x14ac:dyDescent="0.2">
      <c r="A17" s="916"/>
      <c r="B17" s="917"/>
      <c r="C17" s="917"/>
      <c r="D17" s="917"/>
      <c r="E17" s="918"/>
      <c r="F17" s="908"/>
      <c r="G17" s="858"/>
      <c r="H17" s="858"/>
      <c r="I17" s="858"/>
      <c r="J17" s="858"/>
      <c r="K17" s="858"/>
      <c r="L17" s="858"/>
      <c r="M17" s="858"/>
      <c r="N17" s="858"/>
      <c r="O17" s="858"/>
      <c r="P17" s="858"/>
      <c r="Q17" s="858"/>
      <c r="R17" s="858"/>
      <c r="S17" s="858"/>
      <c r="T17" s="859"/>
      <c r="W17" s="237"/>
      <c r="X17" s="237"/>
      <c r="Y17" s="237"/>
      <c r="Z17" s="237"/>
      <c r="AA17" s="237"/>
    </row>
    <row r="18" spans="1:27" ht="15" customHeight="1" x14ac:dyDescent="0.2">
      <c r="A18" s="921">
        <f>LEN(F11)</f>
        <v>0</v>
      </c>
      <c r="B18" s="583"/>
      <c r="C18" s="583"/>
      <c r="D18" s="583"/>
      <c r="E18" s="922"/>
      <c r="F18" s="908"/>
      <c r="G18" s="858"/>
      <c r="H18" s="858"/>
      <c r="I18" s="858"/>
      <c r="J18" s="858"/>
      <c r="K18" s="858"/>
      <c r="L18" s="858"/>
      <c r="M18" s="858"/>
      <c r="N18" s="858"/>
      <c r="O18" s="858"/>
      <c r="P18" s="858"/>
      <c r="Q18" s="858"/>
      <c r="R18" s="858"/>
      <c r="S18" s="858"/>
      <c r="T18" s="859"/>
      <c r="W18" s="237"/>
      <c r="X18" s="237"/>
      <c r="Y18" s="237"/>
      <c r="Z18" s="237"/>
      <c r="AA18" s="237"/>
    </row>
    <row r="19" spans="1:27" ht="15" customHeight="1" x14ac:dyDescent="0.2">
      <c r="A19" s="800" t="s">
        <v>512</v>
      </c>
      <c r="B19" s="600"/>
      <c r="C19" s="600"/>
      <c r="D19" s="600"/>
      <c r="E19" s="600"/>
      <c r="F19" s="600"/>
      <c r="G19" s="600"/>
      <c r="H19" s="600"/>
      <c r="I19" s="600"/>
      <c r="J19" s="600"/>
      <c r="K19" s="600"/>
      <c r="L19" s="600"/>
      <c r="M19" s="600"/>
      <c r="N19" s="600"/>
      <c r="O19" s="600"/>
      <c r="P19" s="600"/>
      <c r="Q19" s="600"/>
      <c r="R19" s="600"/>
      <c r="S19" s="600"/>
      <c r="T19" s="909"/>
      <c r="U19" s="211"/>
    </row>
    <row r="20" spans="1:27" ht="15" customHeight="1" x14ac:dyDescent="0.2">
      <c r="A20" s="910"/>
      <c r="B20" s="911"/>
      <c r="C20" s="911"/>
      <c r="D20" s="911"/>
      <c r="E20" s="911"/>
      <c r="F20" s="911"/>
      <c r="G20" s="911"/>
      <c r="H20" s="911"/>
      <c r="I20" s="911"/>
      <c r="J20" s="911"/>
      <c r="K20" s="911"/>
      <c r="L20" s="911"/>
      <c r="M20" s="911"/>
      <c r="N20" s="911"/>
      <c r="O20" s="911"/>
      <c r="P20" s="911"/>
      <c r="Q20" s="911"/>
      <c r="R20" s="911"/>
      <c r="S20" s="911"/>
      <c r="T20" s="912"/>
      <c r="U20" s="211"/>
    </row>
    <row r="21" spans="1:27" ht="35" customHeight="1" x14ac:dyDescent="0.2">
      <c r="A21" s="923" t="s">
        <v>563</v>
      </c>
      <c r="B21" s="924"/>
      <c r="C21" s="924"/>
      <c r="D21" s="924"/>
      <c r="E21" s="924"/>
      <c r="F21" s="924"/>
      <c r="G21" s="924"/>
      <c r="H21" s="924"/>
      <c r="I21" s="924"/>
      <c r="J21" s="924"/>
      <c r="K21" s="924"/>
      <c r="L21" s="924"/>
      <c r="M21" s="924"/>
      <c r="N21" s="924"/>
      <c r="O21" s="924"/>
      <c r="P21" s="924"/>
      <c r="Q21" s="924"/>
      <c r="R21" s="924"/>
      <c r="S21" s="924"/>
      <c r="T21" s="559"/>
      <c r="U21" s="211"/>
    </row>
    <row r="22" spans="1:27" ht="15" customHeight="1" x14ac:dyDescent="0.2">
      <c r="A22" s="461"/>
      <c r="B22" s="935" t="s">
        <v>592</v>
      </c>
      <c r="C22" s="914"/>
      <c r="D22" s="914"/>
      <c r="E22" s="914"/>
      <c r="F22" s="914"/>
      <c r="G22" s="914"/>
      <c r="H22" s="914"/>
      <c r="I22" s="914"/>
      <c r="J22" s="914"/>
      <c r="K22" s="914"/>
      <c r="L22" s="914"/>
      <c r="M22" s="914"/>
      <c r="N22" s="914"/>
      <c r="O22" s="914"/>
      <c r="P22" s="914"/>
      <c r="Q22" s="914"/>
      <c r="R22" s="914"/>
      <c r="S22" s="914"/>
      <c r="T22" s="936"/>
      <c r="U22" s="211"/>
    </row>
    <row r="23" spans="1:27" ht="15" customHeight="1" x14ac:dyDescent="0.2">
      <c r="A23" s="460"/>
      <c r="B23" s="911"/>
      <c r="C23" s="911"/>
      <c r="D23" s="911"/>
      <c r="E23" s="911"/>
      <c r="F23" s="911"/>
      <c r="G23" s="911"/>
      <c r="H23" s="911"/>
      <c r="I23" s="911"/>
      <c r="J23" s="911"/>
      <c r="K23" s="911"/>
      <c r="L23" s="911"/>
      <c r="M23" s="911"/>
      <c r="N23" s="911"/>
      <c r="O23" s="911"/>
      <c r="P23" s="911"/>
      <c r="Q23" s="911"/>
      <c r="R23" s="911"/>
      <c r="S23" s="911"/>
      <c r="T23" s="912"/>
      <c r="U23" s="211"/>
    </row>
    <row r="24" spans="1:27" ht="15" customHeight="1" x14ac:dyDescent="0.2">
      <c r="A24" s="931" t="s">
        <v>496</v>
      </c>
      <c r="B24" s="925"/>
      <c r="C24" s="871"/>
      <c r="D24" s="871"/>
      <c r="E24" s="871"/>
      <c r="F24" s="871"/>
      <c r="G24" s="871"/>
      <c r="H24" s="871"/>
      <c r="I24" s="871"/>
      <c r="J24" s="871"/>
      <c r="K24" s="871"/>
      <c r="L24" s="871"/>
      <c r="M24" s="871"/>
      <c r="N24" s="871"/>
      <c r="O24" s="871"/>
      <c r="P24" s="871"/>
      <c r="Q24" s="871"/>
      <c r="R24" s="871"/>
      <c r="S24" s="871"/>
      <c r="T24" s="872"/>
      <c r="U24" s="211"/>
    </row>
    <row r="25" spans="1:27" ht="15" customHeight="1" x14ac:dyDescent="0.2">
      <c r="A25" s="932"/>
      <c r="B25" s="874"/>
      <c r="C25" s="874"/>
      <c r="D25" s="874"/>
      <c r="E25" s="874"/>
      <c r="F25" s="874"/>
      <c r="G25" s="874"/>
      <c r="H25" s="874"/>
      <c r="I25" s="874"/>
      <c r="J25" s="874"/>
      <c r="K25" s="874"/>
      <c r="L25" s="874"/>
      <c r="M25" s="874"/>
      <c r="N25" s="874"/>
      <c r="O25" s="874"/>
      <c r="P25" s="874"/>
      <c r="Q25" s="874"/>
      <c r="R25" s="874"/>
      <c r="S25" s="874"/>
      <c r="T25" s="875"/>
      <c r="U25" s="211"/>
      <c r="Y25" s="240"/>
    </row>
    <row r="26" spans="1:27" ht="15" customHeight="1" x14ac:dyDescent="0.2">
      <c r="A26" s="932"/>
      <c r="B26" s="874"/>
      <c r="C26" s="874"/>
      <c r="D26" s="874"/>
      <c r="E26" s="874"/>
      <c r="F26" s="874"/>
      <c r="G26" s="874"/>
      <c r="H26" s="874"/>
      <c r="I26" s="874"/>
      <c r="J26" s="874"/>
      <c r="K26" s="874"/>
      <c r="L26" s="874"/>
      <c r="M26" s="874"/>
      <c r="N26" s="874"/>
      <c r="O26" s="874"/>
      <c r="P26" s="874"/>
      <c r="Q26" s="874"/>
      <c r="R26" s="874"/>
      <c r="S26" s="874"/>
      <c r="T26" s="875"/>
    </row>
    <row r="27" spans="1:27" ht="15" customHeight="1" x14ac:dyDescent="0.2">
      <c r="A27" s="932"/>
      <c r="B27" s="874"/>
      <c r="C27" s="874"/>
      <c r="D27" s="874"/>
      <c r="E27" s="874"/>
      <c r="F27" s="874"/>
      <c r="G27" s="874"/>
      <c r="H27" s="874"/>
      <c r="I27" s="874"/>
      <c r="J27" s="874"/>
      <c r="K27" s="874"/>
      <c r="L27" s="874"/>
      <c r="M27" s="874"/>
      <c r="N27" s="874"/>
      <c r="O27" s="874"/>
      <c r="P27" s="874"/>
      <c r="Q27" s="874"/>
      <c r="R27" s="874"/>
      <c r="S27" s="874"/>
      <c r="T27" s="875"/>
    </row>
    <row r="28" spans="1:27" ht="15" customHeight="1" x14ac:dyDescent="0.2">
      <c r="A28" s="932"/>
      <c r="B28" s="874"/>
      <c r="C28" s="874"/>
      <c r="D28" s="874"/>
      <c r="E28" s="874"/>
      <c r="F28" s="874"/>
      <c r="G28" s="874"/>
      <c r="H28" s="874"/>
      <c r="I28" s="874"/>
      <c r="J28" s="874"/>
      <c r="K28" s="874"/>
      <c r="L28" s="874"/>
      <c r="M28" s="874"/>
      <c r="N28" s="874"/>
      <c r="O28" s="874"/>
      <c r="P28" s="874"/>
      <c r="Q28" s="874"/>
      <c r="R28" s="874"/>
      <c r="S28" s="874"/>
      <c r="T28" s="875"/>
    </row>
    <row r="29" spans="1:27" ht="15" customHeight="1" x14ac:dyDescent="0.2">
      <c r="A29" s="932"/>
      <c r="B29" s="874"/>
      <c r="C29" s="874"/>
      <c r="D29" s="874"/>
      <c r="E29" s="874"/>
      <c r="F29" s="874"/>
      <c r="G29" s="874"/>
      <c r="H29" s="874"/>
      <c r="I29" s="874"/>
      <c r="J29" s="874"/>
      <c r="K29" s="874"/>
      <c r="L29" s="874"/>
      <c r="M29" s="874"/>
      <c r="N29" s="874"/>
      <c r="O29" s="874"/>
      <c r="P29" s="874"/>
      <c r="Q29" s="874"/>
      <c r="R29" s="874"/>
      <c r="S29" s="874"/>
      <c r="T29" s="875"/>
    </row>
    <row r="30" spans="1:27" ht="15" customHeight="1" x14ac:dyDescent="0.2">
      <c r="A30" s="932"/>
      <c r="B30" s="874"/>
      <c r="C30" s="874"/>
      <c r="D30" s="874"/>
      <c r="E30" s="874"/>
      <c r="F30" s="874"/>
      <c r="G30" s="874"/>
      <c r="H30" s="874"/>
      <c r="I30" s="874"/>
      <c r="J30" s="874"/>
      <c r="K30" s="874"/>
      <c r="L30" s="874"/>
      <c r="M30" s="874"/>
      <c r="N30" s="874"/>
      <c r="O30" s="874"/>
      <c r="P30" s="874"/>
      <c r="Q30" s="874"/>
      <c r="R30" s="874"/>
      <c r="S30" s="874"/>
      <c r="T30" s="875"/>
    </row>
    <row r="31" spans="1:27" ht="15" customHeight="1" x14ac:dyDescent="0.2">
      <c r="A31" s="932"/>
      <c r="B31" s="874"/>
      <c r="C31" s="874"/>
      <c r="D31" s="874"/>
      <c r="E31" s="874"/>
      <c r="F31" s="874"/>
      <c r="G31" s="874"/>
      <c r="H31" s="874"/>
      <c r="I31" s="874"/>
      <c r="J31" s="874"/>
      <c r="K31" s="874"/>
      <c r="L31" s="874"/>
      <c r="M31" s="874"/>
      <c r="N31" s="874"/>
      <c r="O31" s="874"/>
      <c r="P31" s="874"/>
      <c r="Q31" s="874"/>
      <c r="R31" s="874"/>
      <c r="S31" s="874"/>
      <c r="T31" s="875"/>
    </row>
    <row r="32" spans="1:27" ht="15" customHeight="1" x14ac:dyDescent="0.2">
      <c r="A32" s="932"/>
      <c r="B32" s="874"/>
      <c r="C32" s="874"/>
      <c r="D32" s="874"/>
      <c r="E32" s="874"/>
      <c r="F32" s="874"/>
      <c r="G32" s="874"/>
      <c r="H32" s="874"/>
      <c r="I32" s="874"/>
      <c r="J32" s="874"/>
      <c r="K32" s="874"/>
      <c r="L32" s="874"/>
      <c r="M32" s="874"/>
      <c r="N32" s="874"/>
      <c r="O32" s="874"/>
      <c r="P32" s="874"/>
      <c r="Q32" s="874"/>
      <c r="R32" s="874"/>
      <c r="S32" s="874"/>
      <c r="T32" s="875"/>
    </row>
    <row r="33" spans="1:27" ht="15" customHeight="1" x14ac:dyDescent="0.2">
      <c r="A33" s="932"/>
      <c r="B33" s="874"/>
      <c r="C33" s="874"/>
      <c r="D33" s="874"/>
      <c r="E33" s="874"/>
      <c r="F33" s="874"/>
      <c r="G33" s="874"/>
      <c r="H33" s="874"/>
      <c r="I33" s="874"/>
      <c r="J33" s="874"/>
      <c r="K33" s="874"/>
      <c r="L33" s="874"/>
      <c r="M33" s="874"/>
      <c r="N33" s="874"/>
      <c r="O33" s="874"/>
      <c r="P33" s="874"/>
      <c r="Q33" s="874"/>
      <c r="R33" s="874"/>
      <c r="S33" s="874"/>
      <c r="T33" s="875"/>
    </row>
    <row r="34" spans="1:27" ht="15" customHeight="1" x14ac:dyDescent="0.2">
      <c r="A34" s="932"/>
      <c r="B34" s="874"/>
      <c r="C34" s="874"/>
      <c r="D34" s="874"/>
      <c r="E34" s="874"/>
      <c r="F34" s="874"/>
      <c r="G34" s="874"/>
      <c r="H34" s="874"/>
      <c r="I34" s="874"/>
      <c r="J34" s="874"/>
      <c r="K34" s="874"/>
      <c r="L34" s="874"/>
      <c r="M34" s="874"/>
      <c r="N34" s="874"/>
      <c r="O34" s="874"/>
      <c r="P34" s="874"/>
      <c r="Q34" s="874"/>
      <c r="R34" s="874"/>
      <c r="S34" s="874"/>
      <c r="T34" s="875"/>
    </row>
    <row r="35" spans="1:27" ht="15" customHeight="1" x14ac:dyDescent="0.2">
      <c r="A35" s="932"/>
      <c r="B35" s="874"/>
      <c r="C35" s="874"/>
      <c r="D35" s="874"/>
      <c r="E35" s="874"/>
      <c r="F35" s="874"/>
      <c r="G35" s="874"/>
      <c r="H35" s="874"/>
      <c r="I35" s="874"/>
      <c r="J35" s="874"/>
      <c r="K35" s="874"/>
      <c r="L35" s="874"/>
      <c r="M35" s="874"/>
      <c r="N35" s="874"/>
      <c r="O35" s="874"/>
      <c r="P35" s="874"/>
      <c r="Q35" s="874"/>
      <c r="R35" s="874"/>
      <c r="S35" s="874"/>
      <c r="T35" s="875"/>
    </row>
    <row r="36" spans="1:27" ht="15" customHeight="1" x14ac:dyDescent="0.2">
      <c r="A36" s="932"/>
      <c r="B36" s="874"/>
      <c r="C36" s="874"/>
      <c r="D36" s="874"/>
      <c r="E36" s="874"/>
      <c r="F36" s="874"/>
      <c r="G36" s="874"/>
      <c r="H36" s="874"/>
      <c r="I36" s="874"/>
      <c r="J36" s="874"/>
      <c r="K36" s="874"/>
      <c r="L36" s="874"/>
      <c r="M36" s="874"/>
      <c r="N36" s="874"/>
      <c r="O36" s="874"/>
      <c r="P36" s="874"/>
      <c r="Q36" s="874"/>
      <c r="R36" s="874"/>
      <c r="S36" s="874"/>
      <c r="T36" s="875"/>
    </row>
    <row r="37" spans="1:27" ht="15" customHeight="1" x14ac:dyDescent="0.2">
      <c r="A37" s="932"/>
      <c r="B37" s="874"/>
      <c r="C37" s="874"/>
      <c r="D37" s="874"/>
      <c r="E37" s="874"/>
      <c r="F37" s="874"/>
      <c r="G37" s="874"/>
      <c r="H37" s="874"/>
      <c r="I37" s="874"/>
      <c r="J37" s="874"/>
      <c r="K37" s="874"/>
      <c r="L37" s="874"/>
      <c r="M37" s="874"/>
      <c r="N37" s="874"/>
      <c r="O37" s="874"/>
      <c r="P37" s="874"/>
      <c r="Q37" s="874"/>
      <c r="R37" s="874"/>
      <c r="S37" s="874"/>
      <c r="T37" s="875"/>
    </row>
    <row r="38" spans="1:27" ht="15" customHeight="1" x14ac:dyDescent="0.2">
      <c r="A38" s="932"/>
      <c r="B38" s="874"/>
      <c r="C38" s="874"/>
      <c r="D38" s="874"/>
      <c r="E38" s="874"/>
      <c r="F38" s="874"/>
      <c r="G38" s="874"/>
      <c r="H38" s="874"/>
      <c r="I38" s="874"/>
      <c r="J38" s="874"/>
      <c r="K38" s="874"/>
      <c r="L38" s="874"/>
      <c r="M38" s="874"/>
      <c r="N38" s="874"/>
      <c r="O38" s="874"/>
      <c r="P38" s="874"/>
      <c r="Q38" s="874"/>
      <c r="R38" s="874"/>
      <c r="S38" s="874"/>
      <c r="T38" s="875"/>
    </row>
    <row r="39" spans="1:27" ht="15" customHeight="1" x14ac:dyDescent="0.2">
      <c r="A39" s="932"/>
      <c r="B39" s="874"/>
      <c r="C39" s="874"/>
      <c r="D39" s="874"/>
      <c r="E39" s="874"/>
      <c r="F39" s="874"/>
      <c r="G39" s="874"/>
      <c r="H39" s="874"/>
      <c r="I39" s="874"/>
      <c r="J39" s="874"/>
      <c r="K39" s="874"/>
      <c r="L39" s="874"/>
      <c r="M39" s="874"/>
      <c r="N39" s="874"/>
      <c r="O39" s="874"/>
      <c r="P39" s="874"/>
      <c r="Q39" s="874"/>
      <c r="R39" s="874"/>
      <c r="S39" s="874"/>
      <c r="T39" s="875"/>
    </row>
    <row r="40" spans="1:27" ht="15" customHeight="1" x14ac:dyDescent="0.2">
      <c r="A40" s="932"/>
      <c r="B40" s="874"/>
      <c r="C40" s="874"/>
      <c r="D40" s="874"/>
      <c r="E40" s="874"/>
      <c r="F40" s="874"/>
      <c r="G40" s="874"/>
      <c r="H40" s="874"/>
      <c r="I40" s="874"/>
      <c r="J40" s="874"/>
      <c r="K40" s="874"/>
      <c r="L40" s="874"/>
      <c r="M40" s="874"/>
      <c r="N40" s="874"/>
      <c r="O40" s="874"/>
      <c r="P40" s="874"/>
      <c r="Q40" s="874"/>
      <c r="R40" s="874"/>
      <c r="S40" s="874"/>
      <c r="T40" s="875"/>
      <c r="W40" s="237"/>
      <c r="X40" s="237"/>
      <c r="Y40" s="237"/>
      <c r="Z40" s="237"/>
      <c r="AA40" s="237"/>
    </row>
    <row r="41" spans="1:27" ht="15" customHeight="1" x14ac:dyDescent="0.2">
      <c r="A41" s="932"/>
      <c r="B41" s="874"/>
      <c r="C41" s="874"/>
      <c r="D41" s="874"/>
      <c r="E41" s="874"/>
      <c r="F41" s="874"/>
      <c r="G41" s="874"/>
      <c r="H41" s="874"/>
      <c r="I41" s="874"/>
      <c r="J41" s="874"/>
      <c r="K41" s="874"/>
      <c r="L41" s="874"/>
      <c r="M41" s="874"/>
      <c r="N41" s="874"/>
      <c r="O41" s="874"/>
      <c r="P41" s="874"/>
      <c r="Q41" s="874"/>
      <c r="R41" s="874"/>
      <c r="S41" s="874"/>
      <c r="T41" s="875"/>
    </row>
    <row r="42" spans="1:27" ht="15" customHeight="1" x14ac:dyDescent="0.2">
      <c r="A42" s="932"/>
      <c r="B42" s="874"/>
      <c r="C42" s="874"/>
      <c r="D42" s="874"/>
      <c r="E42" s="874"/>
      <c r="F42" s="874"/>
      <c r="G42" s="874"/>
      <c r="H42" s="874"/>
      <c r="I42" s="874"/>
      <c r="J42" s="874"/>
      <c r="K42" s="874"/>
      <c r="L42" s="874"/>
      <c r="M42" s="874"/>
      <c r="N42" s="874"/>
      <c r="O42" s="874"/>
      <c r="P42" s="874"/>
      <c r="Q42" s="874"/>
      <c r="R42" s="874"/>
      <c r="S42" s="874"/>
      <c r="T42" s="875"/>
    </row>
    <row r="43" spans="1:27" ht="15" customHeight="1" x14ac:dyDescent="0.2">
      <c r="A43" s="932"/>
      <c r="B43" s="874"/>
      <c r="C43" s="874"/>
      <c r="D43" s="874"/>
      <c r="E43" s="874"/>
      <c r="F43" s="874"/>
      <c r="G43" s="874"/>
      <c r="H43" s="874"/>
      <c r="I43" s="874"/>
      <c r="J43" s="874"/>
      <c r="K43" s="874"/>
      <c r="L43" s="874"/>
      <c r="M43" s="874"/>
      <c r="N43" s="874"/>
      <c r="O43" s="874"/>
      <c r="P43" s="874"/>
      <c r="Q43" s="874"/>
      <c r="R43" s="874"/>
      <c r="S43" s="874"/>
      <c r="T43" s="875"/>
    </row>
    <row r="44" spans="1:27" ht="15" customHeight="1" x14ac:dyDescent="0.2">
      <c r="A44" s="933"/>
      <c r="B44" s="926"/>
      <c r="C44" s="926"/>
      <c r="D44" s="926"/>
      <c r="E44" s="926"/>
      <c r="F44" s="926"/>
      <c r="G44" s="926"/>
      <c r="H44" s="926"/>
      <c r="I44" s="926"/>
      <c r="J44" s="926"/>
      <c r="K44" s="926"/>
      <c r="L44" s="926"/>
      <c r="M44" s="926"/>
      <c r="N44" s="926"/>
      <c r="O44" s="926"/>
      <c r="P44" s="926"/>
      <c r="Q44" s="926"/>
      <c r="R44" s="926"/>
      <c r="S44" s="926"/>
      <c r="T44" s="927"/>
    </row>
    <row r="45" spans="1:27" ht="15" customHeight="1" x14ac:dyDescent="0.2">
      <c r="A45" s="931" t="s">
        <v>497</v>
      </c>
      <c r="B45" s="928"/>
      <c r="C45" s="871"/>
      <c r="D45" s="871"/>
      <c r="E45" s="871"/>
      <c r="F45" s="871"/>
      <c r="G45" s="871"/>
      <c r="H45" s="871"/>
      <c r="I45" s="871"/>
      <c r="J45" s="871"/>
      <c r="K45" s="871"/>
      <c r="L45" s="871"/>
      <c r="M45" s="871"/>
      <c r="N45" s="871"/>
      <c r="O45" s="871"/>
      <c r="P45" s="871"/>
      <c r="Q45" s="871"/>
      <c r="R45" s="871"/>
      <c r="S45" s="871"/>
      <c r="T45" s="872"/>
      <c r="U45" s="211"/>
      <c r="Y45" s="240"/>
    </row>
    <row r="46" spans="1:27" ht="15" customHeight="1" x14ac:dyDescent="0.2">
      <c r="A46" s="932"/>
      <c r="B46" s="929"/>
      <c r="C46" s="874"/>
      <c r="D46" s="874"/>
      <c r="E46" s="874"/>
      <c r="F46" s="874"/>
      <c r="G46" s="874"/>
      <c r="H46" s="874"/>
      <c r="I46" s="874"/>
      <c r="J46" s="874"/>
      <c r="K46" s="874"/>
      <c r="L46" s="874"/>
      <c r="M46" s="874"/>
      <c r="N46" s="874"/>
      <c r="O46" s="874"/>
      <c r="P46" s="874"/>
      <c r="Q46" s="874"/>
      <c r="R46" s="874"/>
      <c r="S46" s="874"/>
      <c r="T46" s="875"/>
    </row>
    <row r="47" spans="1:27" ht="15" customHeight="1" x14ac:dyDescent="0.2">
      <c r="A47" s="932"/>
      <c r="B47" s="929"/>
      <c r="C47" s="874"/>
      <c r="D47" s="874"/>
      <c r="E47" s="874"/>
      <c r="F47" s="874"/>
      <c r="G47" s="874"/>
      <c r="H47" s="874"/>
      <c r="I47" s="874"/>
      <c r="J47" s="874"/>
      <c r="K47" s="874"/>
      <c r="L47" s="874"/>
      <c r="M47" s="874"/>
      <c r="N47" s="874"/>
      <c r="O47" s="874"/>
      <c r="P47" s="874"/>
      <c r="Q47" s="874"/>
      <c r="R47" s="874"/>
      <c r="S47" s="874"/>
      <c r="T47" s="875"/>
    </row>
    <row r="48" spans="1:27" ht="15" customHeight="1" x14ac:dyDescent="0.2">
      <c r="A48" s="932"/>
      <c r="B48" s="929"/>
      <c r="C48" s="874"/>
      <c r="D48" s="874"/>
      <c r="E48" s="874"/>
      <c r="F48" s="874"/>
      <c r="G48" s="874"/>
      <c r="H48" s="874"/>
      <c r="I48" s="874"/>
      <c r="J48" s="874"/>
      <c r="K48" s="874"/>
      <c r="L48" s="874"/>
      <c r="M48" s="874"/>
      <c r="N48" s="874"/>
      <c r="O48" s="874"/>
      <c r="P48" s="874"/>
      <c r="Q48" s="874"/>
      <c r="R48" s="874"/>
      <c r="S48" s="874"/>
      <c r="T48" s="875"/>
    </row>
    <row r="49" spans="1:27" ht="15" customHeight="1" x14ac:dyDescent="0.2">
      <c r="A49" s="932"/>
      <c r="B49" s="929"/>
      <c r="C49" s="874"/>
      <c r="D49" s="874"/>
      <c r="E49" s="874"/>
      <c r="F49" s="874"/>
      <c r="G49" s="874"/>
      <c r="H49" s="874"/>
      <c r="I49" s="874"/>
      <c r="J49" s="874"/>
      <c r="K49" s="874"/>
      <c r="L49" s="874"/>
      <c r="M49" s="874"/>
      <c r="N49" s="874"/>
      <c r="O49" s="874"/>
      <c r="P49" s="874"/>
      <c r="Q49" s="874"/>
      <c r="R49" s="874"/>
      <c r="S49" s="874"/>
      <c r="T49" s="875"/>
    </row>
    <row r="50" spans="1:27" ht="15" customHeight="1" x14ac:dyDescent="0.2">
      <c r="A50" s="932"/>
      <c r="B50" s="929"/>
      <c r="C50" s="874"/>
      <c r="D50" s="874"/>
      <c r="E50" s="874"/>
      <c r="F50" s="874"/>
      <c r="G50" s="874"/>
      <c r="H50" s="874"/>
      <c r="I50" s="874"/>
      <c r="J50" s="874"/>
      <c r="K50" s="874"/>
      <c r="L50" s="874"/>
      <c r="M50" s="874"/>
      <c r="N50" s="874"/>
      <c r="O50" s="874"/>
      <c r="P50" s="874"/>
      <c r="Q50" s="874"/>
      <c r="R50" s="874"/>
      <c r="S50" s="874"/>
      <c r="T50" s="875"/>
    </row>
    <row r="51" spans="1:27" ht="15" customHeight="1" x14ac:dyDescent="0.2">
      <c r="A51" s="932"/>
      <c r="B51" s="929"/>
      <c r="C51" s="874"/>
      <c r="D51" s="874"/>
      <c r="E51" s="874"/>
      <c r="F51" s="874"/>
      <c r="G51" s="874"/>
      <c r="H51" s="874"/>
      <c r="I51" s="874"/>
      <c r="J51" s="874"/>
      <c r="K51" s="874"/>
      <c r="L51" s="874"/>
      <c r="M51" s="874"/>
      <c r="N51" s="874"/>
      <c r="O51" s="874"/>
      <c r="P51" s="874"/>
      <c r="Q51" s="874"/>
      <c r="R51" s="874"/>
      <c r="S51" s="874"/>
      <c r="T51" s="875"/>
      <c r="W51" s="237"/>
      <c r="X51" s="237"/>
      <c r="Y51" s="237"/>
      <c r="Z51" s="237"/>
      <c r="AA51" s="237"/>
    </row>
    <row r="52" spans="1:27" ht="15" customHeight="1" x14ac:dyDescent="0.2">
      <c r="A52" s="932"/>
      <c r="B52" s="929"/>
      <c r="C52" s="874"/>
      <c r="D52" s="874"/>
      <c r="E52" s="874"/>
      <c r="F52" s="874"/>
      <c r="G52" s="874"/>
      <c r="H52" s="874"/>
      <c r="I52" s="874"/>
      <c r="J52" s="874"/>
      <c r="K52" s="874"/>
      <c r="L52" s="874"/>
      <c r="M52" s="874"/>
      <c r="N52" s="874"/>
      <c r="O52" s="874"/>
      <c r="P52" s="874"/>
      <c r="Q52" s="874"/>
      <c r="R52" s="874"/>
      <c r="S52" s="874"/>
      <c r="T52" s="875"/>
      <c r="W52" s="237"/>
      <c r="X52" s="237"/>
      <c r="Y52" s="237"/>
      <c r="Z52" s="237"/>
      <c r="AA52" s="237"/>
    </row>
    <row r="53" spans="1:27" ht="15" customHeight="1" x14ac:dyDescent="0.2">
      <c r="A53" s="932"/>
      <c r="B53" s="929"/>
      <c r="C53" s="874"/>
      <c r="D53" s="874"/>
      <c r="E53" s="874"/>
      <c r="F53" s="874"/>
      <c r="G53" s="874"/>
      <c r="H53" s="874"/>
      <c r="I53" s="874"/>
      <c r="J53" s="874"/>
      <c r="K53" s="874"/>
      <c r="L53" s="874"/>
      <c r="M53" s="874"/>
      <c r="N53" s="874"/>
      <c r="O53" s="874"/>
      <c r="P53" s="874"/>
      <c r="Q53" s="874"/>
      <c r="R53" s="874"/>
      <c r="S53" s="874"/>
      <c r="T53" s="875"/>
      <c r="W53" s="237"/>
      <c r="X53" s="237"/>
      <c r="Y53" s="237"/>
      <c r="Z53" s="237"/>
      <c r="AA53" s="237"/>
    </row>
    <row r="54" spans="1:27" ht="15" customHeight="1" x14ac:dyDescent="0.2">
      <c r="A54" s="934"/>
      <c r="B54" s="930"/>
      <c r="C54" s="877"/>
      <c r="D54" s="877"/>
      <c r="E54" s="877"/>
      <c r="F54" s="877"/>
      <c r="G54" s="877"/>
      <c r="H54" s="877"/>
      <c r="I54" s="877"/>
      <c r="J54" s="877"/>
      <c r="K54" s="877"/>
      <c r="L54" s="877"/>
      <c r="M54" s="877"/>
      <c r="N54" s="877"/>
      <c r="O54" s="877"/>
      <c r="P54" s="877"/>
      <c r="Q54" s="877"/>
      <c r="R54" s="877"/>
      <c r="S54" s="877"/>
      <c r="T54" s="878"/>
      <c r="W54" s="237"/>
      <c r="X54" s="237"/>
      <c r="Y54" s="237"/>
      <c r="Z54" s="237"/>
      <c r="AA54" s="237"/>
    </row>
    <row r="55" spans="1:27" ht="25" customHeight="1" x14ac:dyDescent="0.2">
      <c r="A55" s="937" t="s">
        <v>564</v>
      </c>
      <c r="B55" s="600"/>
      <c r="C55" s="600"/>
      <c r="D55" s="600"/>
      <c r="E55" s="600"/>
      <c r="F55" s="600"/>
      <c r="G55" s="600"/>
      <c r="H55" s="600"/>
      <c r="I55" s="600"/>
      <c r="J55" s="600"/>
      <c r="K55" s="600"/>
      <c r="L55" s="600"/>
      <c r="M55" s="600"/>
      <c r="N55" s="600"/>
      <c r="O55" s="600"/>
      <c r="P55" s="600"/>
      <c r="Q55" s="600"/>
      <c r="R55" s="600"/>
      <c r="S55" s="600"/>
      <c r="T55" s="909"/>
      <c r="U55" s="211"/>
    </row>
    <row r="56" spans="1:27" ht="25" customHeight="1" x14ac:dyDescent="0.2">
      <c r="A56" s="910"/>
      <c r="B56" s="911"/>
      <c r="C56" s="911"/>
      <c r="D56" s="911"/>
      <c r="E56" s="911"/>
      <c r="F56" s="911"/>
      <c r="G56" s="911"/>
      <c r="H56" s="911"/>
      <c r="I56" s="911"/>
      <c r="J56" s="911"/>
      <c r="K56" s="911"/>
      <c r="L56" s="911"/>
      <c r="M56" s="911"/>
      <c r="N56" s="911"/>
      <c r="O56" s="911"/>
      <c r="P56" s="911"/>
      <c r="Q56" s="911"/>
      <c r="R56" s="911"/>
      <c r="S56" s="911"/>
      <c r="T56" s="912"/>
      <c r="U56" s="211"/>
    </row>
    <row r="57" spans="1:27" ht="18" customHeight="1" x14ac:dyDescent="0.2">
      <c r="A57" s="938" t="s">
        <v>509</v>
      </c>
      <c r="B57" s="477" t="s">
        <v>510</v>
      </c>
      <c r="C57" s="478" t="s">
        <v>511</v>
      </c>
      <c r="D57" s="941" t="s">
        <v>338</v>
      </c>
      <c r="E57" s="942"/>
      <c r="F57" s="942"/>
      <c r="G57" s="942"/>
      <c r="H57" s="942"/>
      <c r="I57" s="947"/>
      <c r="J57" s="948"/>
      <c r="K57" s="948"/>
      <c r="L57" s="948"/>
      <c r="M57" s="948"/>
      <c r="N57" s="948"/>
      <c r="O57" s="948"/>
      <c r="P57" s="948"/>
      <c r="Q57" s="948"/>
      <c r="R57" s="948"/>
      <c r="S57" s="948"/>
      <c r="T57" s="949"/>
      <c r="U57" s="211"/>
    </row>
    <row r="58" spans="1:27" ht="22" customHeight="1" x14ac:dyDescent="0.2">
      <c r="A58" s="939"/>
      <c r="B58" s="943"/>
      <c r="C58" s="945"/>
      <c r="D58" s="761"/>
      <c r="E58" s="761"/>
      <c r="F58" s="761"/>
      <c r="G58" s="761"/>
      <c r="H58" s="761"/>
      <c r="I58" s="950"/>
      <c r="J58" s="951"/>
      <c r="K58" s="951"/>
      <c r="L58" s="951"/>
      <c r="M58" s="951"/>
      <c r="N58" s="951"/>
      <c r="O58" s="951"/>
      <c r="P58" s="951"/>
      <c r="Q58" s="951"/>
      <c r="R58" s="951"/>
      <c r="S58" s="951"/>
      <c r="T58" s="952"/>
    </row>
    <row r="59" spans="1:27" ht="22" customHeight="1" x14ac:dyDescent="0.2">
      <c r="A59" s="940"/>
      <c r="B59" s="944"/>
      <c r="C59" s="946"/>
      <c r="D59" s="758"/>
      <c r="E59" s="758"/>
      <c r="F59" s="758"/>
      <c r="G59" s="758"/>
      <c r="H59" s="758"/>
      <c r="I59" s="953"/>
      <c r="J59" s="954"/>
      <c r="K59" s="954"/>
      <c r="L59" s="954"/>
      <c r="M59" s="954"/>
      <c r="N59" s="954"/>
      <c r="O59" s="954"/>
      <c r="P59" s="954"/>
      <c r="Q59" s="954"/>
      <c r="R59" s="954"/>
      <c r="S59" s="954"/>
      <c r="T59" s="955"/>
    </row>
  </sheetData>
  <sheetProtection sheet="1" formatCells="0" formatRows="0" insertRows="0" deleteRows="0" selectLockedCells="1"/>
  <mergeCells count="20">
    <mergeCell ref="A55:T56"/>
    <mergeCell ref="A57:A59"/>
    <mergeCell ref="D57:H59"/>
    <mergeCell ref="B58:B59"/>
    <mergeCell ref="C58:C59"/>
    <mergeCell ref="I57:T59"/>
    <mergeCell ref="A19:T20"/>
    <mergeCell ref="A21:T21"/>
    <mergeCell ref="B24:T44"/>
    <mergeCell ref="B45:T54"/>
    <mergeCell ref="A24:A44"/>
    <mergeCell ref="A45:A54"/>
    <mergeCell ref="B22:T23"/>
    <mergeCell ref="F3:T10"/>
    <mergeCell ref="F11:T18"/>
    <mergeCell ref="A1:T2"/>
    <mergeCell ref="A3:E9"/>
    <mergeCell ref="A10:E10"/>
    <mergeCell ref="A11:E17"/>
    <mergeCell ref="A18:E18"/>
  </mergeCells>
  <phoneticPr fontId="1"/>
  <dataValidations count="1">
    <dataValidation allowBlank="1" showInputMessage="1" showErrorMessage="1" prompt="助成金で製作した試作品は助成事業完了後５年間保存する義務がありますので、ご注意ください。" sqref="C58:C59 B58:B59"/>
  </dataValidations>
  <pageMargins left="0.59055118110236227" right="0.19685039370078741" top="0.39370078740157483" bottom="0.39370078740157483" header="0.19685039370078741" footer="0.19685039370078741"/>
  <pageSetup paperSize="9" scale="82"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60"/>
  <sheetViews>
    <sheetView showGridLines="0" view="pageBreakPreview" topLeftCell="A7" zoomScale="85" zoomScaleNormal="100" zoomScaleSheetLayoutView="85" workbookViewId="0">
      <selection activeCell="A3" sqref="A3:T9"/>
    </sheetView>
  </sheetViews>
  <sheetFormatPr defaultColWidth="5" defaultRowHeight="15" customHeight="1" x14ac:dyDescent="0.2"/>
  <cols>
    <col min="1" max="3" width="5" style="239"/>
    <col min="4" max="4" width="7" style="239" customWidth="1"/>
    <col min="5" max="19" width="5" style="229"/>
    <col min="20" max="20" width="4.453125" style="210" bestFit="1" customWidth="1"/>
    <col min="21" max="21" width="8.81640625" style="210" bestFit="1" customWidth="1"/>
    <col min="22" max="26" width="5" style="210"/>
    <col min="27" max="16384" width="5" style="229"/>
  </cols>
  <sheetData>
    <row r="1" spans="1:21" ht="17" customHeight="1" x14ac:dyDescent="0.2">
      <c r="A1" s="956" t="s">
        <v>458</v>
      </c>
      <c r="B1" s="583"/>
      <c r="C1" s="583"/>
      <c r="D1" s="583"/>
      <c r="E1" s="583"/>
      <c r="F1" s="583"/>
      <c r="G1" s="583"/>
      <c r="H1" s="583"/>
      <c r="I1" s="583"/>
      <c r="J1" s="583"/>
      <c r="K1" s="583"/>
      <c r="L1" s="583"/>
      <c r="M1" s="583"/>
      <c r="N1" s="583"/>
      <c r="O1" s="583"/>
      <c r="P1" s="583"/>
      <c r="Q1" s="583"/>
      <c r="R1" s="583"/>
      <c r="S1" s="583"/>
      <c r="T1" s="583"/>
      <c r="U1" s="228"/>
    </row>
    <row r="2" spans="1:21" s="438" customFormat="1" ht="15" customHeight="1" x14ac:dyDescent="0.2">
      <c r="A2" s="984" t="s">
        <v>449</v>
      </c>
      <c r="B2" s="985"/>
      <c r="C2" s="985"/>
      <c r="D2" s="985"/>
      <c r="E2" s="985"/>
      <c r="F2" s="985"/>
      <c r="G2" s="985"/>
      <c r="H2" s="985"/>
      <c r="I2" s="985"/>
      <c r="J2" s="985"/>
      <c r="K2" s="985"/>
      <c r="L2" s="985"/>
      <c r="M2" s="985"/>
      <c r="N2" s="985"/>
      <c r="O2" s="985"/>
      <c r="P2" s="985"/>
      <c r="Q2" s="985"/>
      <c r="R2" s="985"/>
      <c r="S2" s="985"/>
      <c r="T2" s="986"/>
    </row>
    <row r="3" spans="1:21" s="438" customFormat="1" ht="13" customHeight="1" x14ac:dyDescent="0.2">
      <c r="A3" s="987"/>
      <c r="B3" s="988"/>
      <c r="C3" s="988"/>
      <c r="D3" s="988"/>
      <c r="E3" s="988"/>
      <c r="F3" s="988"/>
      <c r="G3" s="988"/>
      <c r="H3" s="988"/>
      <c r="I3" s="988"/>
      <c r="J3" s="988"/>
      <c r="K3" s="988"/>
      <c r="L3" s="988"/>
      <c r="M3" s="988"/>
      <c r="N3" s="988"/>
      <c r="O3" s="988"/>
      <c r="P3" s="988"/>
      <c r="Q3" s="988"/>
      <c r="R3" s="988"/>
      <c r="S3" s="988"/>
      <c r="T3" s="989"/>
      <c r="U3" s="438">
        <f>LEN(A3)</f>
        <v>0</v>
      </c>
    </row>
    <row r="4" spans="1:21" s="438" customFormat="1" ht="13" customHeight="1" x14ac:dyDescent="0.2">
      <c r="A4" s="990"/>
      <c r="B4" s="991"/>
      <c r="C4" s="991"/>
      <c r="D4" s="991"/>
      <c r="E4" s="991"/>
      <c r="F4" s="991"/>
      <c r="G4" s="991"/>
      <c r="H4" s="991"/>
      <c r="I4" s="991"/>
      <c r="J4" s="991"/>
      <c r="K4" s="991"/>
      <c r="L4" s="991"/>
      <c r="M4" s="991"/>
      <c r="N4" s="991"/>
      <c r="O4" s="991"/>
      <c r="P4" s="991"/>
      <c r="Q4" s="991"/>
      <c r="R4" s="991"/>
      <c r="S4" s="991"/>
      <c r="T4" s="992"/>
    </row>
    <row r="5" spans="1:21" s="438" customFormat="1" ht="13" customHeight="1" x14ac:dyDescent="0.2">
      <c r="A5" s="990"/>
      <c r="B5" s="991"/>
      <c r="C5" s="991"/>
      <c r="D5" s="991"/>
      <c r="E5" s="991"/>
      <c r="F5" s="991"/>
      <c r="G5" s="991"/>
      <c r="H5" s="991"/>
      <c r="I5" s="991"/>
      <c r="J5" s="991"/>
      <c r="K5" s="991"/>
      <c r="L5" s="991"/>
      <c r="M5" s="991"/>
      <c r="N5" s="991"/>
      <c r="O5" s="991"/>
      <c r="P5" s="991"/>
      <c r="Q5" s="991"/>
      <c r="R5" s="991"/>
      <c r="S5" s="991"/>
      <c r="T5" s="992"/>
    </row>
    <row r="6" spans="1:21" s="438" customFormat="1" ht="13" customHeight="1" x14ac:dyDescent="0.2">
      <c r="A6" s="990"/>
      <c r="B6" s="991"/>
      <c r="C6" s="991"/>
      <c r="D6" s="991"/>
      <c r="E6" s="991"/>
      <c r="F6" s="991"/>
      <c r="G6" s="991"/>
      <c r="H6" s="991"/>
      <c r="I6" s="991"/>
      <c r="J6" s="991"/>
      <c r="K6" s="991"/>
      <c r="L6" s="991"/>
      <c r="M6" s="991"/>
      <c r="N6" s="991"/>
      <c r="O6" s="991"/>
      <c r="P6" s="991"/>
      <c r="Q6" s="991"/>
      <c r="R6" s="991"/>
      <c r="S6" s="991"/>
      <c r="T6" s="992"/>
    </row>
    <row r="7" spans="1:21" s="438" customFormat="1" ht="13" customHeight="1" x14ac:dyDescent="0.2">
      <c r="A7" s="990"/>
      <c r="B7" s="991"/>
      <c r="C7" s="991"/>
      <c r="D7" s="991"/>
      <c r="E7" s="991"/>
      <c r="F7" s="991"/>
      <c r="G7" s="991"/>
      <c r="H7" s="991"/>
      <c r="I7" s="991"/>
      <c r="J7" s="991"/>
      <c r="K7" s="991"/>
      <c r="L7" s="991"/>
      <c r="M7" s="991"/>
      <c r="N7" s="991"/>
      <c r="O7" s="991"/>
      <c r="P7" s="991"/>
      <c r="Q7" s="991"/>
      <c r="R7" s="991"/>
      <c r="S7" s="991"/>
      <c r="T7" s="992"/>
    </row>
    <row r="8" spans="1:21" s="438" customFormat="1" ht="13" customHeight="1" x14ac:dyDescent="0.2">
      <c r="A8" s="990"/>
      <c r="B8" s="991"/>
      <c r="C8" s="991"/>
      <c r="D8" s="991"/>
      <c r="E8" s="991"/>
      <c r="F8" s="991"/>
      <c r="G8" s="991"/>
      <c r="H8" s="991"/>
      <c r="I8" s="991"/>
      <c r="J8" s="991"/>
      <c r="K8" s="991"/>
      <c r="L8" s="991"/>
      <c r="M8" s="991"/>
      <c r="N8" s="991"/>
      <c r="O8" s="991"/>
      <c r="P8" s="991"/>
      <c r="Q8" s="991"/>
      <c r="R8" s="991"/>
      <c r="S8" s="991"/>
      <c r="T8" s="992"/>
    </row>
    <row r="9" spans="1:21" s="438" customFormat="1" ht="13" customHeight="1" x14ac:dyDescent="0.2">
      <c r="A9" s="993"/>
      <c r="B9" s="994"/>
      <c r="C9" s="994"/>
      <c r="D9" s="994"/>
      <c r="E9" s="994"/>
      <c r="F9" s="994"/>
      <c r="G9" s="994"/>
      <c r="H9" s="994"/>
      <c r="I9" s="994"/>
      <c r="J9" s="994"/>
      <c r="K9" s="994"/>
      <c r="L9" s="994"/>
      <c r="M9" s="994"/>
      <c r="N9" s="994"/>
      <c r="O9" s="994"/>
      <c r="P9" s="994"/>
      <c r="Q9" s="994"/>
      <c r="R9" s="994"/>
      <c r="S9" s="994"/>
      <c r="T9" s="995"/>
    </row>
    <row r="10" spans="1:21" s="438" customFormat="1" ht="15" customHeight="1" x14ac:dyDescent="0.2">
      <c r="A10" s="984" t="s">
        <v>450</v>
      </c>
      <c r="B10" s="985"/>
      <c r="C10" s="985"/>
      <c r="D10" s="985"/>
      <c r="E10" s="985"/>
      <c r="F10" s="985"/>
      <c r="G10" s="985"/>
      <c r="H10" s="985"/>
      <c r="I10" s="985"/>
      <c r="J10" s="985"/>
      <c r="K10" s="985"/>
      <c r="L10" s="985"/>
      <c r="M10" s="985"/>
      <c r="N10" s="985"/>
      <c r="O10" s="985"/>
      <c r="P10" s="985"/>
      <c r="Q10" s="985"/>
      <c r="R10" s="985"/>
      <c r="S10" s="985"/>
      <c r="T10" s="986"/>
    </row>
    <row r="11" spans="1:21" s="438" customFormat="1" ht="13" customHeight="1" x14ac:dyDescent="0.2">
      <c r="A11" s="987"/>
      <c r="B11" s="988"/>
      <c r="C11" s="988"/>
      <c r="D11" s="988"/>
      <c r="E11" s="988"/>
      <c r="F11" s="988"/>
      <c r="G11" s="988"/>
      <c r="H11" s="988"/>
      <c r="I11" s="988"/>
      <c r="J11" s="988"/>
      <c r="K11" s="988"/>
      <c r="L11" s="988"/>
      <c r="M11" s="988"/>
      <c r="N11" s="988"/>
      <c r="O11" s="988"/>
      <c r="P11" s="988"/>
      <c r="Q11" s="988"/>
      <c r="R11" s="988"/>
      <c r="S11" s="988"/>
      <c r="T11" s="989"/>
      <c r="U11" s="438">
        <f>LEN(A11)</f>
        <v>0</v>
      </c>
    </row>
    <row r="12" spans="1:21" s="438" customFormat="1" ht="13" customHeight="1" x14ac:dyDescent="0.2">
      <c r="A12" s="990"/>
      <c r="B12" s="991"/>
      <c r="C12" s="991"/>
      <c r="D12" s="991"/>
      <c r="E12" s="991"/>
      <c r="F12" s="991"/>
      <c r="G12" s="991"/>
      <c r="H12" s="991"/>
      <c r="I12" s="991"/>
      <c r="J12" s="991"/>
      <c r="K12" s="991"/>
      <c r="L12" s="991"/>
      <c r="M12" s="991"/>
      <c r="N12" s="991"/>
      <c r="O12" s="991"/>
      <c r="P12" s="991"/>
      <c r="Q12" s="991"/>
      <c r="R12" s="991"/>
      <c r="S12" s="991"/>
      <c r="T12" s="992"/>
    </row>
    <row r="13" spans="1:21" s="438" customFormat="1" ht="13" customHeight="1" x14ac:dyDescent="0.2">
      <c r="A13" s="990"/>
      <c r="B13" s="991"/>
      <c r="C13" s="991"/>
      <c r="D13" s="991"/>
      <c r="E13" s="991"/>
      <c r="F13" s="991"/>
      <c r="G13" s="991"/>
      <c r="H13" s="991"/>
      <c r="I13" s="991"/>
      <c r="J13" s="991"/>
      <c r="K13" s="991"/>
      <c r="L13" s="991"/>
      <c r="M13" s="991"/>
      <c r="N13" s="991"/>
      <c r="O13" s="991"/>
      <c r="P13" s="991"/>
      <c r="Q13" s="991"/>
      <c r="R13" s="991"/>
      <c r="S13" s="991"/>
      <c r="T13" s="992"/>
    </row>
    <row r="14" spans="1:21" s="438" customFormat="1" ht="13" customHeight="1" x14ac:dyDescent="0.2">
      <c r="A14" s="990"/>
      <c r="B14" s="991"/>
      <c r="C14" s="991"/>
      <c r="D14" s="991"/>
      <c r="E14" s="991"/>
      <c r="F14" s="991"/>
      <c r="G14" s="991"/>
      <c r="H14" s="991"/>
      <c r="I14" s="991"/>
      <c r="J14" s="991"/>
      <c r="K14" s="991"/>
      <c r="L14" s="991"/>
      <c r="M14" s="991"/>
      <c r="N14" s="991"/>
      <c r="O14" s="991"/>
      <c r="P14" s="991"/>
      <c r="Q14" s="991"/>
      <c r="R14" s="991"/>
      <c r="S14" s="991"/>
      <c r="T14" s="992"/>
    </row>
    <row r="15" spans="1:21" s="438" customFormat="1" ht="13" customHeight="1" x14ac:dyDescent="0.2">
      <c r="A15" s="990"/>
      <c r="B15" s="991"/>
      <c r="C15" s="991"/>
      <c r="D15" s="991"/>
      <c r="E15" s="991"/>
      <c r="F15" s="991"/>
      <c r="G15" s="991"/>
      <c r="H15" s="991"/>
      <c r="I15" s="991"/>
      <c r="J15" s="991"/>
      <c r="K15" s="991"/>
      <c r="L15" s="991"/>
      <c r="M15" s="991"/>
      <c r="N15" s="991"/>
      <c r="O15" s="991"/>
      <c r="P15" s="991"/>
      <c r="Q15" s="991"/>
      <c r="R15" s="991"/>
      <c r="S15" s="991"/>
      <c r="T15" s="992"/>
    </row>
    <row r="16" spans="1:21" s="438" customFormat="1" ht="13" customHeight="1" x14ac:dyDescent="0.2">
      <c r="A16" s="993"/>
      <c r="B16" s="994"/>
      <c r="C16" s="994"/>
      <c r="D16" s="994"/>
      <c r="E16" s="994"/>
      <c r="F16" s="994"/>
      <c r="G16" s="994"/>
      <c r="H16" s="994"/>
      <c r="I16" s="994"/>
      <c r="J16" s="994"/>
      <c r="K16" s="994"/>
      <c r="L16" s="994"/>
      <c r="M16" s="994"/>
      <c r="N16" s="994"/>
      <c r="O16" s="994"/>
      <c r="P16" s="994"/>
      <c r="Q16" s="994"/>
      <c r="R16" s="994"/>
      <c r="S16" s="994"/>
      <c r="T16" s="995"/>
    </row>
    <row r="17" spans="1:31" s="438" customFormat="1" ht="15" customHeight="1" x14ac:dyDescent="0.2">
      <c r="A17" s="984" t="s">
        <v>451</v>
      </c>
      <c r="B17" s="985"/>
      <c r="C17" s="985"/>
      <c r="D17" s="985"/>
      <c r="E17" s="985"/>
      <c r="F17" s="985"/>
      <c r="G17" s="985"/>
      <c r="H17" s="985"/>
      <c r="I17" s="985"/>
      <c r="J17" s="985"/>
      <c r="K17" s="985"/>
      <c r="L17" s="985"/>
      <c r="M17" s="985"/>
      <c r="N17" s="985"/>
      <c r="O17" s="985"/>
      <c r="P17" s="985"/>
      <c r="Q17" s="985"/>
      <c r="R17" s="985"/>
      <c r="S17" s="985"/>
      <c r="T17" s="986"/>
    </row>
    <row r="18" spans="1:31" s="438" customFormat="1" ht="13" customHeight="1" x14ac:dyDescent="0.2">
      <c r="A18" s="987"/>
      <c r="B18" s="988"/>
      <c r="C18" s="988"/>
      <c r="D18" s="988"/>
      <c r="E18" s="988"/>
      <c r="F18" s="988"/>
      <c r="G18" s="988"/>
      <c r="H18" s="988"/>
      <c r="I18" s="988"/>
      <c r="J18" s="988"/>
      <c r="K18" s="988"/>
      <c r="L18" s="988"/>
      <c r="M18" s="988"/>
      <c r="N18" s="988"/>
      <c r="O18" s="988"/>
      <c r="P18" s="988"/>
      <c r="Q18" s="988"/>
      <c r="R18" s="988"/>
      <c r="S18" s="988"/>
      <c r="T18" s="989"/>
      <c r="U18" s="438">
        <f>LEN(A18)</f>
        <v>0</v>
      </c>
    </row>
    <row r="19" spans="1:31" s="438" customFormat="1" ht="13" customHeight="1" x14ac:dyDescent="0.2">
      <c r="A19" s="990"/>
      <c r="B19" s="991"/>
      <c r="C19" s="991"/>
      <c r="D19" s="991"/>
      <c r="E19" s="991"/>
      <c r="F19" s="991"/>
      <c r="G19" s="991"/>
      <c r="H19" s="991"/>
      <c r="I19" s="991"/>
      <c r="J19" s="991"/>
      <c r="K19" s="991"/>
      <c r="L19" s="991"/>
      <c r="M19" s="991"/>
      <c r="N19" s="991"/>
      <c r="O19" s="991"/>
      <c r="P19" s="991"/>
      <c r="Q19" s="991"/>
      <c r="R19" s="991"/>
      <c r="S19" s="991"/>
      <c r="T19" s="992"/>
    </row>
    <row r="20" spans="1:31" s="438" customFormat="1" ht="13" customHeight="1" x14ac:dyDescent="0.2">
      <c r="A20" s="990"/>
      <c r="B20" s="991"/>
      <c r="C20" s="991"/>
      <c r="D20" s="991"/>
      <c r="E20" s="991"/>
      <c r="F20" s="991"/>
      <c r="G20" s="991"/>
      <c r="H20" s="991"/>
      <c r="I20" s="991"/>
      <c r="J20" s="991"/>
      <c r="K20" s="991"/>
      <c r="L20" s="991"/>
      <c r="M20" s="991"/>
      <c r="N20" s="991"/>
      <c r="O20" s="991"/>
      <c r="P20" s="991"/>
      <c r="Q20" s="991"/>
      <c r="R20" s="991"/>
      <c r="S20" s="991"/>
      <c r="T20" s="992"/>
    </row>
    <row r="21" spans="1:31" s="438" customFormat="1" ht="13" customHeight="1" x14ac:dyDescent="0.2">
      <c r="A21" s="990"/>
      <c r="B21" s="991"/>
      <c r="C21" s="991"/>
      <c r="D21" s="991"/>
      <c r="E21" s="991"/>
      <c r="F21" s="991"/>
      <c r="G21" s="991"/>
      <c r="H21" s="991"/>
      <c r="I21" s="991"/>
      <c r="J21" s="991"/>
      <c r="K21" s="991"/>
      <c r="L21" s="991"/>
      <c r="M21" s="991"/>
      <c r="N21" s="991"/>
      <c r="O21" s="991"/>
      <c r="P21" s="991"/>
      <c r="Q21" s="991"/>
      <c r="R21" s="991"/>
      <c r="S21" s="991"/>
      <c r="T21" s="992"/>
      <c r="W21" s="441"/>
      <c r="X21" s="441"/>
      <c r="Y21" s="441"/>
      <c r="Z21" s="441"/>
      <c r="AA21" s="441"/>
      <c r="AB21" s="441"/>
      <c r="AC21" s="441"/>
      <c r="AD21" s="441"/>
      <c r="AE21" s="441"/>
    </row>
    <row r="22" spans="1:31" s="93" customFormat="1" ht="13" customHeight="1" x14ac:dyDescent="0.2">
      <c r="A22" s="990"/>
      <c r="B22" s="991"/>
      <c r="C22" s="991"/>
      <c r="D22" s="991"/>
      <c r="E22" s="991"/>
      <c r="F22" s="991"/>
      <c r="G22" s="991"/>
      <c r="H22" s="991"/>
      <c r="I22" s="991"/>
      <c r="J22" s="991"/>
      <c r="K22" s="991"/>
      <c r="L22" s="991"/>
      <c r="M22" s="991"/>
      <c r="N22" s="991"/>
      <c r="O22" s="991"/>
      <c r="P22" s="991"/>
      <c r="Q22" s="991"/>
      <c r="R22" s="991"/>
      <c r="S22" s="991"/>
      <c r="T22" s="992"/>
      <c r="W22" s="445"/>
      <c r="X22" s="445"/>
      <c r="Y22" s="445"/>
      <c r="Z22" s="445"/>
      <c r="AA22" s="445"/>
      <c r="AB22" s="445"/>
      <c r="AC22" s="445"/>
      <c r="AD22" s="445"/>
      <c r="AE22" s="445"/>
    </row>
    <row r="23" spans="1:31" s="438" customFormat="1" ht="13" customHeight="1" x14ac:dyDescent="0.2">
      <c r="A23" s="990"/>
      <c r="B23" s="991"/>
      <c r="C23" s="991"/>
      <c r="D23" s="991"/>
      <c r="E23" s="991"/>
      <c r="F23" s="991"/>
      <c r="G23" s="991"/>
      <c r="H23" s="991"/>
      <c r="I23" s="991"/>
      <c r="J23" s="991"/>
      <c r="K23" s="991"/>
      <c r="L23" s="991"/>
      <c r="M23" s="991"/>
      <c r="N23" s="991"/>
      <c r="O23" s="991"/>
      <c r="P23" s="991"/>
      <c r="Q23" s="991"/>
      <c r="R23" s="991"/>
      <c r="S23" s="991"/>
      <c r="T23" s="992"/>
      <c r="W23" s="441"/>
      <c r="X23" s="441"/>
      <c r="Y23" s="441"/>
      <c r="Z23" s="441"/>
      <c r="AA23" s="441"/>
      <c r="AB23" s="441"/>
      <c r="AC23" s="441"/>
      <c r="AD23" s="441"/>
      <c r="AE23" s="441"/>
    </row>
    <row r="24" spans="1:31" s="438" customFormat="1" ht="13" customHeight="1" x14ac:dyDescent="0.2">
      <c r="A24" s="993"/>
      <c r="B24" s="994"/>
      <c r="C24" s="994"/>
      <c r="D24" s="994"/>
      <c r="E24" s="994"/>
      <c r="F24" s="994"/>
      <c r="G24" s="994"/>
      <c r="H24" s="994"/>
      <c r="I24" s="994"/>
      <c r="J24" s="994"/>
      <c r="K24" s="994"/>
      <c r="L24" s="994"/>
      <c r="M24" s="994"/>
      <c r="N24" s="994"/>
      <c r="O24" s="994"/>
      <c r="P24" s="994"/>
      <c r="Q24" s="994"/>
      <c r="R24" s="994"/>
      <c r="S24" s="994"/>
      <c r="T24" s="995"/>
      <c r="W24" s="441"/>
      <c r="X24" s="441"/>
      <c r="Y24" s="441"/>
      <c r="Z24" s="441"/>
      <c r="AA24" s="441"/>
      <c r="AB24" s="441"/>
      <c r="AC24" s="441"/>
      <c r="AD24" s="441"/>
      <c r="AE24" s="441"/>
    </row>
    <row r="25" spans="1:31" s="438" customFormat="1" ht="14" x14ac:dyDescent="0.2">
      <c r="A25" s="1006" t="s">
        <v>452</v>
      </c>
      <c r="B25" s="1007"/>
      <c r="C25" s="1007"/>
      <c r="D25" s="1007"/>
      <c r="E25" s="1007"/>
      <c r="F25" s="1007"/>
      <c r="G25" s="1007"/>
      <c r="H25" s="1007"/>
      <c r="I25" s="1007"/>
      <c r="J25" s="1007"/>
      <c r="K25" s="1007"/>
      <c r="L25" s="1007"/>
      <c r="M25" s="1007"/>
      <c r="N25" s="1007"/>
      <c r="O25" s="1007"/>
      <c r="P25" s="1007"/>
      <c r="Q25" s="1007"/>
      <c r="R25" s="1007"/>
      <c r="S25" s="1007"/>
      <c r="T25" s="1008"/>
      <c r="V25" s="446"/>
    </row>
    <row r="26" spans="1:31" s="438" customFormat="1" ht="13" customHeight="1" x14ac:dyDescent="0.2">
      <c r="A26" s="987"/>
      <c r="B26" s="988"/>
      <c r="C26" s="988"/>
      <c r="D26" s="988"/>
      <c r="E26" s="988"/>
      <c r="F26" s="988"/>
      <c r="G26" s="988"/>
      <c r="H26" s="988"/>
      <c r="I26" s="988"/>
      <c r="J26" s="988"/>
      <c r="K26" s="988"/>
      <c r="L26" s="988"/>
      <c r="M26" s="988"/>
      <c r="N26" s="988"/>
      <c r="O26" s="988"/>
      <c r="P26" s="988"/>
      <c r="Q26" s="988"/>
      <c r="R26" s="988"/>
      <c r="S26" s="988"/>
      <c r="T26" s="989"/>
      <c r="U26" s="438">
        <f>LEN(A26)</f>
        <v>0</v>
      </c>
    </row>
    <row r="27" spans="1:31" s="438" customFormat="1" ht="13" customHeight="1" x14ac:dyDescent="0.2">
      <c r="A27" s="990"/>
      <c r="B27" s="991"/>
      <c r="C27" s="991"/>
      <c r="D27" s="991"/>
      <c r="E27" s="991"/>
      <c r="F27" s="991"/>
      <c r="G27" s="991"/>
      <c r="H27" s="991"/>
      <c r="I27" s="991"/>
      <c r="J27" s="991"/>
      <c r="K27" s="991"/>
      <c r="L27" s="991"/>
      <c r="M27" s="991"/>
      <c r="N27" s="991"/>
      <c r="O27" s="991"/>
      <c r="P27" s="991"/>
      <c r="Q27" s="991"/>
      <c r="R27" s="991"/>
      <c r="S27" s="991"/>
      <c r="T27" s="992"/>
    </row>
    <row r="28" spans="1:31" s="438" customFormat="1" ht="13" customHeight="1" x14ac:dyDescent="0.2">
      <c r="A28" s="990"/>
      <c r="B28" s="991"/>
      <c r="C28" s="991"/>
      <c r="D28" s="991"/>
      <c r="E28" s="991"/>
      <c r="F28" s="991"/>
      <c r="G28" s="991"/>
      <c r="H28" s="991"/>
      <c r="I28" s="991"/>
      <c r="J28" s="991"/>
      <c r="K28" s="991"/>
      <c r="L28" s="991"/>
      <c r="M28" s="991"/>
      <c r="N28" s="991"/>
      <c r="O28" s="991"/>
      <c r="P28" s="991"/>
      <c r="Q28" s="991"/>
      <c r="R28" s="991"/>
      <c r="S28" s="991"/>
      <c r="T28" s="992"/>
    </row>
    <row r="29" spans="1:31" s="438" customFormat="1" ht="13" customHeight="1" x14ac:dyDescent="0.2">
      <c r="A29" s="990"/>
      <c r="B29" s="991"/>
      <c r="C29" s="991"/>
      <c r="D29" s="991"/>
      <c r="E29" s="991"/>
      <c r="F29" s="991"/>
      <c r="G29" s="991"/>
      <c r="H29" s="991"/>
      <c r="I29" s="991"/>
      <c r="J29" s="991"/>
      <c r="K29" s="991"/>
      <c r="L29" s="991"/>
      <c r="M29" s="991"/>
      <c r="N29" s="991"/>
      <c r="O29" s="991"/>
      <c r="P29" s="991"/>
      <c r="Q29" s="991"/>
      <c r="R29" s="991"/>
      <c r="S29" s="991"/>
      <c r="T29" s="992"/>
    </row>
    <row r="30" spans="1:31" s="438" customFormat="1" ht="13" customHeight="1" x14ac:dyDescent="0.2">
      <c r="A30" s="990"/>
      <c r="B30" s="991"/>
      <c r="C30" s="991"/>
      <c r="D30" s="991"/>
      <c r="E30" s="991"/>
      <c r="F30" s="991"/>
      <c r="G30" s="991"/>
      <c r="H30" s="991"/>
      <c r="I30" s="991"/>
      <c r="J30" s="991"/>
      <c r="K30" s="991"/>
      <c r="L30" s="991"/>
      <c r="M30" s="991"/>
      <c r="N30" s="991"/>
      <c r="O30" s="991"/>
      <c r="P30" s="991"/>
      <c r="Q30" s="991"/>
      <c r="R30" s="991"/>
      <c r="S30" s="991"/>
      <c r="T30" s="992"/>
    </row>
    <row r="31" spans="1:31" s="438" customFormat="1" ht="13" customHeight="1" x14ac:dyDescent="0.2">
      <c r="A31" s="990"/>
      <c r="B31" s="991"/>
      <c r="C31" s="991"/>
      <c r="D31" s="991"/>
      <c r="E31" s="991"/>
      <c r="F31" s="991"/>
      <c r="G31" s="991"/>
      <c r="H31" s="991"/>
      <c r="I31" s="991"/>
      <c r="J31" s="991"/>
      <c r="K31" s="991"/>
      <c r="L31" s="991"/>
      <c r="M31" s="991"/>
      <c r="N31" s="991"/>
      <c r="O31" s="991"/>
      <c r="P31" s="991"/>
      <c r="Q31" s="991"/>
      <c r="R31" s="991"/>
      <c r="S31" s="991"/>
      <c r="T31" s="992"/>
    </row>
    <row r="32" spans="1:31" s="438" customFormat="1" ht="13" customHeight="1" x14ac:dyDescent="0.2">
      <c r="A32" s="990"/>
      <c r="B32" s="991"/>
      <c r="C32" s="991"/>
      <c r="D32" s="991"/>
      <c r="E32" s="991"/>
      <c r="F32" s="991"/>
      <c r="G32" s="991"/>
      <c r="H32" s="991"/>
      <c r="I32" s="991"/>
      <c r="J32" s="991"/>
      <c r="K32" s="991"/>
      <c r="L32" s="991"/>
      <c r="M32" s="991"/>
      <c r="N32" s="991"/>
      <c r="O32" s="991"/>
      <c r="P32" s="991"/>
      <c r="Q32" s="991"/>
      <c r="R32" s="991"/>
      <c r="S32" s="991"/>
      <c r="T32" s="992"/>
    </row>
    <row r="33" spans="1:28" s="438" customFormat="1" ht="13" customHeight="1" x14ac:dyDescent="0.2">
      <c r="A33" s="990"/>
      <c r="B33" s="991"/>
      <c r="C33" s="991"/>
      <c r="D33" s="991"/>
      <c r="E33" s="991"/>
      <c r="F33" s="991"/>
      <c r="G33" s="991"/>
      <c r="H33" s="991"/>
      <c r="I33" s="991"/>
      <c r="J33" s="991"/>
      <c r="K33" s="991"/>
      <c r="L33" s="991"/>
      <c r="M33" s="991"/>
      <c r="N33" s="991"/>
      <c r="O33" s="991"/>
      <c r="P33" s="991"/>
      <c r="Q33" s="991"/>
      <c r="R33" s="991"/>
      <c r="S33" s="991"/>
      <c r="T33" s="992"/>
    </row>
    <row r="34" spans="1:28" s="438" customFormat="1" ht="13" customHeight="1" x14ac:dyDescent="0.2">
      <c r="A34" s="990"/>
      <c r="B34" s="991"/>
      <c r="C34" s="991"/>
      <c r="D34" s="991"/>
      <c r="E34" s="991"/>
      <c r="F34" s="991"/>
      <c r="G34" s="991"/>
      <c r="H34" s="991"/>
      <c r="I34" s="991"/>
      <c r="J34" s="991"/>
      <c r="K34" s="991"/>
      <c r="L34" s="991"/>
      <c r="M34" s="991"/>
      <c r="N34" s="991"/>
      <c r="O34" s="991"/>
      <c r="P34" s="991"/>
      <c r="Q34" s="991"/>
      <c r="R34" s="991"/>
      <c r="S34" s="991"/>
      <c r="T34" s="992"/>
    </row>
    <row r="35" spans="1:28" s="438" customFormat="1" ht="13" customHeight="1" x14ac:dyDescent="0.2">
      <c r="A35" s="990"/>
      <c r="B35" s="991"/>
      <c r="C35" s="991"/>
      <c r="D35" s="991"/>
      <c r="E35" s="991"/>
      <c r="F35" s="991"/>
      <c r="G35" s="991"/>
      <c r="H35" s="991"/>
      <c r="I35" s="991"/>
      <c r="J35" s="991"/>
      <c r="K35" s="991"/>
      <c r="L35" s="991"/>
      <c r="M35" s="991"/>
      <c r="N35" s="991"/>
      <c r="O35" s="991"/>
      <c r="P35" s="991"/>
      <c r="Q35" s="991"/>
      <c r="R35" s="991"/>
      <c r="S35" s="991"/>
      <c r="T35" s="992"/>
    </row>
    <row r="36" spans="1:28" s="438" customFormat="1" ht="13" customHeight="1" x14ac:dyDescent="0.2">
      <c r="A36" s="990"/>
      <c r="B36" s="991"/>
      <c r="C36" s="991"/>
      <c r="D36" s="991"/>
      <c r="E36" s="991"/>
      <c r="F36" s="991"/>
      <c r="G36" s="991"/>
      <c r="H36" s="991"/>
      <c r="I36" s="991"/>
      <c r="J36" s="991"/>
      <c r="K36" s="991"/>
      <c r="L36" s="991"/>
      <c r="M36" s="991"/>
      <c r="N36" s="991"/>
      <c r="O36" s="991"/>
      <c r="P36" s="991"/>
      <c r="Q36" s="991"/>
      <c r="R36" s="991"/>
      <c r="S36" s="991"/>
      <c r="T36" s="992"/>
    </row>
    <row r="37" spans="1:28" s="438" customFormat="1" ht="13" customHeight="1" x14ac:dyDescent="0.2">
      <c r="A37" s="990"/>
      <c r="B37" s="991"/>
      <c r="C37" s="991"/>
      <c r="D37" s="991"/>
      <c r="E37" s="991"/>
      <c r="F37" s="991"/>
      <c r="G37" s="991"/>
      <c r="H37" s="991"/>
      <c r="I37" s="991"/>
      <c r="J37" s="991"/>
      <c r="K37" s="991"/>
      <c r="L37" s="991"/>
      <c r="M37" s="991"/>
      <c r="N37" s="991"/>
      <c r="O37" s="991"/>
      <c r="P37" s="991"/>
      <c r="Q37" s="991"/>
      <c r="R37" s="991"/>
      <c r="S37" s="991"/>
      <c r="T37" s="992"/>
    </row>
    <row r="38" spans="1:28" s="438" customFormat="1" ht="13" customHeight="1" x14ac:dyDescent="0.2">
      <c r="A38" s="990"/>
      <c r="B38" s="991"/>
      <c r="C38" s="991"/>
      <c r="D38" s="991"/>
      <c r="E38" s="991"/>
      <c r="F38" s="991"/>
      <c r="G38" s="991"/>
      <c r="H38" s="991"/>
      <c r="I38" s="991"/>
      <c r="J38" s="991"/>
      <c r="K38" s="991"/>
      <c r="L38" s="991"/>
      <c r="M38" s="991"/>
      <c r="N38" s="991"/>
      <c r="O38" s="991"/>
      <c r="P38" s="991"/>
      <c r="Q38" s="991"/>
      <c r="R38" s="991"/>
      <c r="S38" s="991"/>
      <c r="T38" s="992"/>
    </row>
    <row r="39" spans="1:28" s="438" customFormat="1" ht="13" customHeight="1" x14ac:dyDescent="0.2">
      <c r="A39" s="990"/>
      <c r="B39" s="991"/>
      <c r="C39" s="991"/>
      <c r="D39" s="991"/>
      <c r="E39" s="991"/>
      <c r="F39" s="991"/>
      <c r="G39" s="991"/>
      <c r="H39" s="991"/>
      <c r="I39" s="991"/>
      <c r="J39" s="991"/>
      <c r="K39" s="991"/>
      <c r="L39" s="991"/>
      <c r="M39" s="991"/>
      <c r="N39" s="991"/>
      <c r="O39" s="991"/>
      <c r="P39" s="991"/>
      <c r="Q39" s="991"/>
      <c r="R39" s="991"/>
      <c r="S39" s="991"/>
      <c r="T39" s="992"/>
    </row>
    <row r="40" spans="1:28" s="438" customFormat="1" ht="13" customHeight="1" x14ac:dyDescent="0.2">
      <c r="A40" s="990"/>
      <c r="B40" s="991"/>
      <c r="C40" s="991"/>
      <c r="D40" s="991"/>
      <c r="E40" s="991"/>
      <c r="F40" s="991"/>
      <c r="G40" s="991"/>
      <c r="H40" s="991"/>
      <c r="I40" s="991"/>
      <c r="J40" s="991"/>
      <c r="K40" s="991"/>
      <c r="L40" s="991"/>
      <c r="M40" s="991"/>
      <c r="N40" s="991"/>
      <c r="O40" s="991"/>
      <c r="P40" s="991"/>
      <c r="Q40" s="991"/>
      <c r="R40" s="991"/>
      <c r="S40" s="991"/>
      <c r="T40" s="992"/>
    </row>
    <row r="41" spans="1:28" s="438" customFormat="1" ht="13" customHeight="1" x14ac:dyDescent="0.2">
      <c r="A41" s="993"/>
      <c r="B41" s="994"/>
      <c r="C41" s="994"/>
      <c r="D41" s="994"/>
      <c r="E41" s="994"/>
      <c r="F41" s="994"/>
      <c r="G41" s="994"/>
      <c r="H41" s="994"/>
      <c r="I41" s="994"/>
      <c r="J41" s="994"/>
      <c r="K41" s="994"/>
      <c r="L41" s="994"/>
      <c r="M41" s="994"/>
      <c r="N41" s="994"/>
      <c r="O41" s="994"/>
      <c r="P41" s="994"/>
      <c r="Q41" s="994"/>
      <c r="R41" s="994"/>
      <c r="S41" s="994"/>
      <c r="T41" s="995"/>
    </row>
    <row r="42" spans="1:28" s="438" customFormat="1" ht="23" customHeight="1" x14ac:dyDescent="0.2">
      <c r="A42" s="1009" t="s">
        <v>640</v>
      </c>
      <c r="B42" s="1009"/>
      <c r="C42" s="1009"/>
      <c r="D42" s="1009"/>
      <c r="E42" s="1009"/>
      <c r="F42" s="1009"/>
      <c r="G42" s="1009"/>
      <c r="H42" s="1009"/>
      <c r="I42" s="962" t="s">
        <v>453</v>
      </c>
      <c r="J42" s="963"/>
      <c r="K42" s="963"/>
      <c r="L42" s="964"/>
      <c r="M42" s="960" t="s">
        <v>454</v>
      </c>
      <c r="N42" s="960"/>
      <c r="O42" s="960"/>
      <c r="P42" s="960"/>
      <c r="Q42" s="968" t="s">
        <v>455</v>
      </c>
      <c r="R42" s="960"/>
      <c r="S42" s="960"/>
      <c r="T42" s="969"/>
    </row>
    <row r="43" spans="1:28" s="438" customFormat="1" ht="23" customHeight="1" x14ac:dyDescent="0.2">
      <c r="A43" s="1009"/>
      <c r="B43" s="1009"/>
      <c r="C43" s="1009"/>
      <c r="D43" s="1009"/>
      <c r="E43" s="1009"/>
      <c r="F43" s="1009"/>
      <c r="G43" s="1009"/>
      <c r="H43" s="1009"/>
      <c r="I43" s="965"/>
      <c r="J43" s="966"/>
      <c r="K43" s="966"/>
      <c r="L43" s="967"/>
      <c r="M43" s="961"/>
      <c r="N43" s="961"/>
      <c r="O43" s="961"/>
      <c r="P43" s="961"/>
      <c r="Q43" s="970"/>
      <c r="R43" s="961"/>
      <c r="S43" s="961"/>
      <c r="T43" s="971"/>
    </row>
    <row r="44" spans="1:28" s="438" customFormat="1" ht="15" customHeight="1" x14ac:dyDescent="0.2">
      <c r="A44" s="983" t="s">
        <v>44</v>
      </c>
      <c r="B44" s="983"/>
      <c r="C44" s="983"/>
      <c r="D44" s="983"/>
      <c r="E44" s="983"/>
      <c r="F44" s="983"/>
      <c r="G44" s="983"/>
      <c r="H44" s="983"/>
      <c r="I44" s="972"/>
      <c r="J44" s="973"/>
      <c r="K44" s="973"/>
      <c r="L44" s="973"/>
      <c r="M44" s="977"/>
      <c r="N44" s="973"/>
      <c r="O44" s="973"/>
      <c r="P44" s="978"/>
      <c r="Q44" s="973"/>
      <c r="R44" s="973"/>
      <c r="S44" s="973"/>
      <c r="T44" s="981"/>
    </row>
    <row r="45" spans="1:28" s="438" customFormat="1" ht="15" customHeight="1" x14ac:dyDescent="0.2">
      <c r="A45" s="983"/>
      <c r="B45" s="983"/>
      <c r="C45" s="983"/>
      <c r="D45" s="983"/>
      <c r="E45" s="983"/>
      <c r="F45" s="983"/>
      <c r="G45" s="983"/>
      <c r="H45" s="983"/>
      <c r="I45" s="974"/>
      <c r="J45" s="975"/>
      <c r="K45" s="975"/>
      <c r="L45" s="975"/>
      <c r="M45" s="979"/>
      <c r="N45" s="975"/>
      <c r="O45" s="975"/>
      <c r="P45" s="980"/>
      <c r="Q45" s="975"/>
      <c r="R45" s="975"/>
      <c r="S45" s="975"/>
      <c r="T45" s="982"/>
    </row>
    <row r="46" spans="1:28" s="438" customFormat="1" ht="15" customHeight="1" x14ac:dyDescent="0.2">
      <c r="A46" s="983" t="s">
        <v>456</v>
      </c>
      <c r="B46" s="983"/>
      <c r="C46" s="983"/>
      <c r="D46" s="983"/>
      <c r="E46" s="983"/>
      <c r="F46" s="983"/>
      <c r="G46" s="983"/>
      <c r="H46" s="983"/>
      <c r="I46" s="976"/>
      <c r="J46" s="973"/>
      <c r="K46" s="973"/>
      <c r="L46" s="973"/>
      <c r="M46" s="977"/>
      <c r="N46" s="973"/>
      <c r="O46" s="973"/>
      <c r="P46" s="973"/>
      <c r="Q46" s="977"/>
      <c r="R46" s="973"/>
      <c r="S46" s="973"/>
      <c r="T46" s="981"/>
      <c r="V46" s="869"/>
      <c r="W46" s="869"/>
      <c r="X46" s="869"/>
      <c r="Y46" s="869"/>
      <c r="Z46" s="869"/>
      <c r="AA46" s="869"/>
      <c r="AB46" s="869"/>
    </row>
    <row r="47" spans="1:28" s="438" customFormat="1" ht="15" customHeight="1" x14ac:dyDescent="0.2">
      <c r="A47" s="983"/>
      <c r="B47" s="983"/>
      <c r="C47" s="983"/>
      <c r="D47" s="983"/>
      <c r="E47" s="983"/>
      <c r="F47" s="983"/>
      <c r="G47" s="983"/>
      <c r="H47" s="983"/>
      <c r="I47" s="974"/>
      <c r="J47" s="975"/>
      <c r="K47" s="975"/>
      <c r="L47" s="975"/>
      <c r="M47" s="979"/>
      <c r="N47" s="975"/>
      <c r="O47" s="975"/>
      <c r="P47" s="975"/>
      <c r="Q47" s="979"/>
      <c r="R47" s="975"/>
      <c r="S47" s="975"/>
      <c r="T47" s="982"/>
    </row>
    <row r="48" spans="1:28" s="438" customFormat="1" ht="15" customHeight="1" x14ac:dyDescent="0.2">
      <c r="A48" s="957" t="s">
        <v>594</v>
      </c>
      <c r="B48" s="958"/>
      <c r="C48" s="958"/>
      <c r="D48" s="958"/>
      <c r="E48" s="958"/>
      <c r="F48" s="958"/>
      <c r="G48" s="958"/>
      <c r="H48" s="958"/>
      <c r="I48" s="958"/>
      <c r="J48" s="958"/>
      <c r="K48" s="958"/>
      <c r="L48" s="958"/>
      <c r="M48" s="958"/>
      <c r="N48" s="958"/>
      <c r="O48" s="958"/>
      <c r="P48" s="958"/>
      <c r="Q48" s="958"/>
      <c r="R48" s="958"/>
      <c r="S48" s="958"/>
      <c r="T48" s="959"/>
      <c r="U48" s="447"/>
    </row>
    <row r="49" spans="1:20" s="438" customFormat="1" ht="15" customHeight="1" x14ac:dyDescent="0.2">
      <c r="A49" s="996" t="s">
        <v>453</v>
      </c>
      <c r="B49" s="996"/>
      <c r="C49" s="996"/>
      <c r="D49" s="996"/>
      <c r="E49" s="996"/>
      <c r="F49" s="996"/>
      <c r="G49" s="996"/>
      <c r="H49" s="996"/>
      <c r="I49" s="997"/>
      <c r="J49" s="998"/>
      <c r="K49" s="998"/>
      <c r="L49" s="998"/>
      <c r="M49" s="998"/>
      <c r="N49" s="998"/>
      <c r="O49" s="998"/>
      <c r="P49" s="998"/>
      <c r="Q49" s="998"/>
      <c r="R49" s="998"/>
      <c r="S49" s="998"/>
      <c r="T49" s="999"/>
    </row>
    <row r="50" spans="1:20" s="438" customFormat="1" ht="15" customHeight="1" x14ac:dyDescent="0.2">
      <c r="A50" s="996"/>
      <c r="B50" s="996"/>
      <c r="C50" s="996"/>
      <c r="D50" s="996"/>
      <c r="E50" s="996"/>
      <c r="F50" s="996"/>
      <c r="G50" s="996"/>
      <c r="H50" s="996"/>
      <c r="I50" s="1000"/>
      <c r="J50" s="1001"/>
      <c r="K50" s="1001"/>
      <c r="L50" s="1001"/>
      <c r="M50" s="1001"/>
      <c r="N50" s="1001"/>
      <c r="O50" s="1001"/>
      <c r="P50" s="1001"/>
      <c r="Q50" s="1001"/>
      <c r="R50" s="1001"/>
      <c r="S50" s="1001"/>
      <c r="T50" s="1002"/>
    </row>
    <row r="51" spans="1:20" s="438" customFormat="1" ht="15" customHeight="1" x14ac:dyDescent="0.2">
      <c r="A51" s="996"/>
      <c r="B51" s="996"/>
      <c r="C51" s="996"/>
      <c r="D51" s="996"/>
      <c r="E51" s="996"/>
      <c r="F51" s="996"/>
      <c r="G51" s="996"/>
      <c r="H51" s="996"/>
      <c r="I51" s="1000"/>
      <c r="J51" s="1001"/>
      <c r="K51" s="1001"/>
      <c r="L51" s="1001"/>
      <c r="M51" s="1001"/>
      <c r="N51" s="1001"/>
      <c r="O51" s="1001"/>
      <c r="P51" s="1001"/>
      <c r="Q51" s="1001"/>
      <c r="R51" s="1001"/>
      <c r="S51" s="1001"/>
      <c r="T51" s="1002"/>
    </row>
    <row r="52" spans="1:20" s="438" customFormat="1" ht="15" customHeight="1" x14ac:dyDescent="0.2">
      <c r="A52" s="996"/>
      <c r="B52" s="996"/>
      <c r="C52" s="996"/>
      <c r="D52" s="996"/>
      <c r="E52" s="996"/>
      <c r="F52" s="996"/>
      <c r="G52" s="996"/>
      <c r="H52" s="996"/>
      <c r="I52" s="1003"/>
      <c r="J52" s="1004"/>
      <c r="K52" s="1004"/>
      <c r="L52" s="1004"/>
      <c r="M52" s="1004"/>
      <c r="N52" s="1004"/>
      <c r="O52" s="1004"/>
      <c r="P52" s="1004"/>
      <c r="Q52" s="1004"/>
      <c r="R52" s="1004"/>
      <c r="S52" s="1004"/>
      <c r="T52" s="1005"/>
    </row>
    <row r="53" spans="1:20" s="438" customFormat="1" ht="15" customHeight="1" x14ac:dyDescent="0.2">
      <c r="A53" s="996" t="s">
        <v>454</v>
      </c>
      <c r="B53" s="996"/>
      <c r="C53" s="996"/>
      <c r="D53" s="996"/>
      <c r="E53" s="996"/>
      <c r="F53" s="996"/>
      <c r="G53" s="996"/>
      <c r="H53" s="996"/>
      <c r="I53" s="997"/>
      <c r="J53" s="998"/>
      <c r="K53" s="998"/>
      <c r="L53" s="998"/>
      <c r="M53" s="998"/>
      <c r="N53" s="998"/>
      <c r="O53" s="998"/>
      <c r="P53" s="998"/>
      <c r="Q53" s="998"/>
      <c r="R53" s="998"/>
      <c r="S53" s="998"/>
      <c r="T53" s="999"/>
    </row>
    <row r="54" spans="1:20" s="438" customFormat="1" ht="15" customHeight="1" x14ac:dyDescent="0.2">
      <c r="A54" s="996"/>
      <c r="B54" s="996"/>
      <c r="C54" s="996"/>
      <c r="D54" s="996"/>
      <c r="E54" s="996"/>
      <c r="F54" s="996"/>
      <c r="G54" s="996"/>
      <c r="H54" s="996"/>
      <c r="I54" s="1000"/>
      <c r="J54" s="1001"/>
      <c r="K54" s="1001"/>
      <c r="L54" s="1001"/>
      <c r="M54" s="1001"/>
      <c r="N54" s="1001"/>
      <c r="O54" s="1001"/>
      <c r="P54" s="1001"/>
      <c r="Q54" s="1001"/>
      <c r="R54" s="1001"/>
      <c r="S54" s="1001"/>
      <c r="T54" s="1002"/>
    </row>
    <row r="55" spans="1:20" s="438" customFormat="1" ht="15" customHeight="1" x14ac:dyDescent="0.2">
      <c r="A55" s="996"/>
      <c r="B55" s="996"/>
      <c r="C55" s="996"/>
      <c r="D55" s="996"/>
      <c r="E55" s="996"/>
      <c r="F55" s="996"/>
      <c r="G55" s="996"/>
      <c r="H55" s="996"/>
      <c r="I55" s="1000"/>
      <c r="J55" s="1001"/>
      <c r="K55" s="1001"/>
      <c r="L55" s="1001"/>
      <c r="M55" s="1001"/>
      <c r="N55" s="1001"/>
      <c r="O55" s="1001"/>
      <c r="P55" s="1001"/>
      <c r="Q55" s="1001"/>
      <c r="R55" s="1001"/>
      <c r="S55" s="1001"/>
      <c r="T55" s="1002"/>
    </row>
    <row r="56" spans="1:20" s="438" customFormat="1" ht="15" customHeight="1" x14ac:dyDescent="0.2">
      <c r="A56" s="996"/>
      <c r="B56" s="996"/>
      <c r="C56" s="996"/>
      <c r="D56" s="996"/>
      <c r="E56" s="996"/>
      <c r="F56" s="996"/>
      <c r="G56" s="996"/>
      <c r="H56" s="996"/>
      <c r="I56" s="1003"/>
      <c r="J56" s="1004"/>
      <c r="K56" s="1004"/>
      <c r="L56" s="1004"/>
      <c r="M56" s="1004"/>
      <c r="N56" s="1004"/>
      <c r="O56" s="1004"/>
      <c r="P56" s="1004"/>
      <c r="Q56" s="1004"/>
      <c r="R56" s="1004"/>
      <c r="S56" s="1004"/>
      <c r="T56" s="1005"/>
    </row>
    <row r="57" spans="1:20" s="438" customFormat="1" ht="15" customHeight="1" x14ac:dyDescent="0.2">
      <c r="A57" s="996" t="s">
        <v>455</v>
      </c>
      <c r="B57" s="996"/>
      <c r="C57" s="996"/>
      <c r="D57" s="996"/>
      <c r="E57" s="996"/>
      <c r="F57" s="996"/>
      <c r="G57" s="996"/>
      <c r="H57" s="996"/>
      <c r="I57" s="997"/>
      <c r="J57" s="998"/>
      <c r="K57" s="998"/>
      <c r="L57" s="998"/>
      <c r="M57" s="998"/>
      <c r="N57" s="998"/>
      <c r="O57" s="998"/>
      <c r="P57" s="998"/>
      <c r="Q57" s="998"/>
      <c r="R57" s="998"/>
      <c r="S57" s="998"/>
      <c r="T57" s="999"/>
    </row>
    <row r="58" spans="1:20" s="438" customFormat="1" ht="15" customHeight="1" x14ac:dyDescent="0.2">
      <c r="A58" s="996"/>
      <c r="B58" s="996"/>
      <c r="C58" s="996"/>
      <c r="D58" s="996"/>
      <c r="E58" s="996"/>
      <c r="F58" s="996"/>
      <c r="G58" s="996"/>
      <c r="H58" s="996"/>
      <c r="I58" s="1000"/>
      <c r="J58" s="1001"/>
      <c r="K58" s="1001"/>
      <c r="L58" s="1001"/>
      <c r="M58" s="1001"/>
      <c r="N58" s="1001"/>
      <c r="O58" s="1001"/>
      <c r="P58" s="1001"/>
      <c r="Q58" s="1001"/>
      <c r="R58" s="1001"/>
      <c r="S58" s="1001"/>
      <c r="T58" s="1002"/>
    </row>
    <row r="59" spans="1:20" s="438" customFormat="1" ht="15" customHeight="1" x14ac:dyDescent="0.2">
      <c r="A59" s="996"/>
      <c r="B59" s="996"/>
      <c r="C59" s="996"/>
      <c r="D59" s="996"/>
      <c r="E59" s="996"/>
      <c r="F59" s="996"/>
      <c r="G59" s="996"/>
      <c r="H59" s="996"/>
      <c r="I59" s="1000"/>
      <c r="J59" s="1001"/>
      <c r="K59" s="1001"/>
      <c r="L59" s="1001"/>
      <c r="M59" s="1001"/>
      <c r="N59" s="1001"/>
      <c r="O59" s="1001"/>
      <c r="P59" s="1001"/>
      <c r="Q59" s="1001"/>
      <c r="R59" s="1001"/>
      <c r="S59" s="1001"/>
      <c r="T59" s="1002"/>
    </row>
    <row r="60" spans="1:20" s="438" customFormat="1" ht="15" customHeight="1" x14ac:dyDescent="0.2">
      <c r="A60" s="996"/>
      <c r="B60" s="996"/>
      <c r="C60" s="996"/>
      <c r="D60" s="996"/>
      <c r="E60" s="996"/>
      <c r="F60" s="996"/>
      <c r="G60" s="996"/>
      <c r="H60" s="996"/>
      <c r="I60" s="1003"/>
      <c r="J60" s="1004"/>
      <c r="K60" s="1004"/>
      <c r="L60" s="1004"/>
      <c r="M60" s="1004"/>
      <c r="N60" s="1004"/>
      <c r="O60" s="1004"/>
      <c r="P60" s="1004"/>
      <c r="Q60" s="1004"/>
      <c r="R60" s="1004"/>
      <c r="S60" s="1004"/>
      <c r="T60" s="1005"/>
    </row>
  </sheetData>
  <sheetProtection sheet="1" insertRows="0" deleteRows="0" selectLockedCells="1"/>
  <mergeCells count="29">
    <mergeCell ref="A17:T17"/>
    <mergeCell ref="A44:H45"/>
    <mergeCell ref="V46:AB46"/>
    <mergeCell ref="A18:T24"/>
    <mergeCell ref="A25:T25"/>
    <mergeCell ref="A26:T41"/>
    <mergeCell ref="A42:H43"/>
    <mergeCell ref="A49:H52"/>
    <mergeCell ref="A53:H56"/>
    <mergeCell ref="A57:H60"/>
    <mergeCell ref="I49:T52"/>
    <mergeCell ref="I53:T56"/>
    <mergeCell ref="I57:T60"/>
    <mergeCell ref="A1:T1"/>
    <mergeCell ref="A48:T48"/>
    <mergeCell ref="M42:P43"/>
    <mergeCell ref="I42:L43"/>
    <mergeCell ref="Q42:T43"/>
    <mergeCell ref="I44:L45"/>
    <mergeCell ref="I46:L47"/>
    <mergeCell ref="M44:P45"/>
    <mergeCell ref="M46:P47"/>
    <mergeCell ref="Q44:T45"/>
    <mergeCell ref="Q46:T47"/>
    <mergeCell ref="A46:H47"/>
    <mergeCell ref="A2:T2"/>
    <mergeCell ref="A3:T9"/>
    <mergeCell ref="A10:T10"/>
    <mergeCell ref="A11:T16"/>
  </mergeCells>
  <phoneticPr fontId="1"/>
  <dataValidations count="1">
    <dataValidation allowBlank="1" showInputMessage="1" showErrorMessage="1" prompt="数字だけで入力してください。" sqref="I44:T47"/>
  </dataValidations>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8"/>
  <sheetViews>
    <sheetView view="pageBreakPreview" zoomScale="85" zoomScaleNormal="100" zoomScaleSheetLayoutView="85" zoomScalePageLayoutView="70" workbookViewId="0">
      <selection activeCell="C5" sqref="C5:J7"/>
    </sheetView>
  </sheetViews>
  <sheetFormatPr defaultRowHeight="13" x14ac:dyDescent="0.2"/>
  <cols>
    <col min="1" max="2" width="6.26953125" style="410" customWidth="1"/>
    <col min="3" max="10" width="6.54296875" style="410" customWidth="1"/>
    <col min="11" max="14" width="6.26953125" style="410" customWidth="1"/>
    <col min="15" max="17" width="8" style="410" customWidth="1"/>
    <col min="18" max="18" width="9.453125" style="410" customWidth="1"/>
    <col min="19" max="16384" width="8.7265625" style="410"/>
  </cols>
  <sheetData>
    <row r="1" spans="1:18" ht="25" customHeight="1" x14ac:dyDescent="0.2">
      <c r="A1" s="1064" t="s">
        <v>459</v>
      </c>
      <c r="B1" s="1065"/>
      <c r="C1" s="1065"/>
      <c r="D1" s="1065"/>
      <c r="E1" s="1065"/>
      <c r="F1" s="1065"/>
      <c r="G1" s="1065"/>
      <c r="H1" s="1065"/>
      <c r="I1" s="1065"/>
      <c r="J1" s="1065"/>
      <c r="K1" s="1065"/>
      <c r="L1" s="1065"/>
      <c r="M1" s="1065"/>
      <c r="N1" s="1065"/>
      <c r="O1" s="1065"/>
      <c r="P1" s="1065"/>
      <c r="Q1" s="1065"/>
      <c r="R1" s="1065"/>
    </row>
    <row r="2" spans="1:18" ht="247.5" customHeight="1" x14ac:dyDescent="0.2">
      <c r="A2" s="1066" t="s">
        <v>422</v>
      </c>
      <c r="B2" s="1067"/>
      <c r="C2" s="1068" t="s">
        <v>613</v>
      </c>
      <c r="D2" s="1069"/>
      <c r="E2" s="1069"/>
      <c r="F2" s="1069"/>
      <c r="G2" s="1069"/>
      <c r="H2" s="1069"/>
      <c r="I2" s="1069"/>
      <c r="J2" s="1069"/>
      <c r="K2" s="1069"/>
      <c r="L2" s="1069"/>
      <c r="M2" s="1069"/>
      <c r="N2" s="1069"/>
      <c r="O2" s="1069"/>
      <c r="P2" s="1069"/>
      <c r="Q2" s="1069"/>
      <c r="R2" s="1070"/>
    </row>
    <row r="3" spans="1:18" ht="17.5" customHeight="1" x14ac:dyDescent="0.2">
      <c r="A3" s="1071"/>
      <c r="B3" s="1071"/>
      <c r="C3" s="1071"/>
      <c r="D3" s="1071"/>
      <c r="E3" s="1071"/>
      <c r="F3" s="1071"/>
      <c r="G3" s="1071"/>
      <c r="H3" s="1071"/>
      <c r="I3" s="1071"/>
      <c r="J3" s="1071"/>
      <c r="K3" s="1071"/>
      <c r="L3" s="1071"/>
      <c r="M3" s="1071"/>
      <c r="N3" s="1071"/>
      <c r="O3" s="1071"/>
      <c r="P3" s="1071"/>
      <c r="Q3" s="1071"/>
      <c r="R3" s="1071"/>
    </row>
    <row r="4" spans="1:18" ht="57.5" customHeight="1" x14ac:dyDescent="0.2">
      <c r="A4" s="1072"/>
      <c r="B4" s="1073"/>
      <c r="C4" s="1074" t="s">
        <v>612</v>
      </c>
      <c r="D4" s="1075"/>
      <c r="E4" s="1075"/>
      <c r="F4" s="1075"/>
      <c r="G4" s="1075"/>
      <c r="H4" s="1075"/>
      <c r="I4" s="1075"/>
      <c r="J4" s="1075"/>
      <c r="K4" s="1076" t="s">
        <v>614</v>
      </c>
      <c r="L4" s="1075"/>
      <c r="M4" s="1075"/>
      <c r="N4" s="1075"/>
      <c r="O4" s="1075"/>
      <c r="P4" s="1075"/>
      <c r="Q4" s="1075"/>
      <c r="R4" s="1073"/>
    </row>
    <row r="5" spans="1:18" s="434" customFormat="1" ht="28" customHeight="1" x14ac:dyDescent="0.2">
      <c r="A5" s="1063" t="s">
        <v>423</v>
      </c>
      <c r="B5" s="1029" t="s">
        <v>488</v>
      </c>
      <c r="C5" s="1051"/>
      <c r="D5" s="1052"/>
      <c r="E5" s="1052"/>
      <c r="F5" s="1052"/>
      <c r="G5" s="1052"/>
      <c r="H5" s="1052"/>
      <c r="I5" s="1052"/>
      <c r="J5" s="1053"/>
      <c r="K5" s="1057"/>
      <c r="L5" s="1058"/>
      <c r="M5" s="1058"/>
      <c r="N5" s="1058"/>
      <c r="O5" s="1058"/>
      <c r="P5" s="1058"/>
      <c r="Q5" s="1058"/>
      <c r="R5" s="1059"/>
    </row>
    <row r="6" spans="1:18" s="434" customFormat="1" ht="28" customHeight="1" x14ac:dyDescent="0.2">
      <c r="A6" s="1027"/>
      <c r="B6" s="1030"/>
      <c r="C6" s="1035"/>
      <c r="D6" s="1036"/>
      <c r="E6" s="1036"/>
      <c r="F6" s="1036"/>
      <c r="G6" s="1036"/>
      <c r="H6" s="1036"/>
      <c r="I6" s="1036"/>
      <c r="J6" s="1037"/>
      <c r="K6" s="1044"/>
      <c r="L6" s="1045"/>
      <c r="M6" s="1045"/>
      <c r="N6" s="1045"/>
      <c r="O6" s="1045"/>
      <c r="P6" s="1045"/>
      <c r="Q6" s="1045"/>
      <c r="R6" s="1046"/>
    </row>
    <row r="7" spans="1:18" s="434" customFormat="1" ht="28" customHeight="1" x14ac:dyDescent="0.2">
      <c r="A7" s="1027"/>
      <c r="B7" s="1031"/>
      <c r="C7" s="1038"/>
      <c r="D7" s="1039"/>
      <c r="E7" s="1039"/>
      <c r="F7" s="1039"/>
      <c r="G7" s="1039"/>
      <c r="H7" s="1039"/>
      <c r="I7" s="1039"/>
      <c r="J7" s="1040"/>
      <c r="K7" s="1047"/>
      <c r="L7" s="1048"/>
      <c r="M7" s="1048"/>
      <c r="N7" s="1048"/>
      <c r="O7" s="1048"/>
      <c r="P7" s="1048"/>
      <c r="Q7" s="1048"/>
      <c r="R7" s="1049"/>
    </row>
    <row r="8" spans="1:18" s="434" customFormat="1" ht="28" customHeight="1" x14ac:dyDescent="0.2">
      <c r="A8" s="1027"/>
      <c r="B8" s="1029" t="s">
        <v>489</v>
      </c>
      <c r="C8" s="1051"/>
      <c r="D8" s="1052"/>
      <c r="E8" s="1052"/>
      <c r="F8" s="1052"/>
      <c r="G8" s="1052"/>
      <c r="H8" s="1052"/>
      <c r="I8" s="1052"/>
      <c r="J8" s="1053"/>
      <c r="K8" s="1057"/>
      <c r="L8" s="1058"/>
      <c r="M8" s="1058"/>
      <c r="N8" s="1058"/>
      <c r="O8" s="1058"/>
      <c r="P8" s="1058"/>
      <c r="Q8" s="1058"/>
      <c r="R8" s="1059"/>
    </row>
    <row r="9" spans="1:18" s="434" customFormat="1" ht="28" customHeight="1" x14ac:dyDescent="0.2">
      <c r="A9" s="1027"/>
      <c r="B9" s="1030"/>
      <c r="C9" s="1035"/>
      <c r="D9" s="1036"/>
      <c r="E9" s="1036"/>
      <c r="F9" s="1036"/>
      <c r="G9" s="1036"/>
      <c r="H9" s="1036"/>
      <c r="I9" s="1036"/>
      <c r="J9" s="1037"/>
      <c r="K9" s="1044"/>
      <c r="L9" s="1045"/>
      <c r="M9" s="1045"/>
      <c r="N9" s="1045"/>
      <c r="O9" s="1045"/>
      <c r="P9" s="1045"/>
      <c r="Q9" s="1045"/>
      <c r="R9" s="1046"/>
    </row>
    <row r="10" spans="1:18" s="434" customFormat="1" ht="28" customHeight="1" thickBot="1" x14ac:dyDescent="0.25">
      <c r="A10" s="1028"/>
      <c r="B10" s="1050"/>
      <c r="C10" s="1054"/>
      <c r="D10" s="1055"/>
      <c r="E10" s="1055"/>
      <c r="F10" s="1055"/>
      <c r="G10" s="1055"/>
      <c r="H10" s="1055"/>
      <c r="I10" s="1055"/>
      <c r="J10" s="1056"/>
      <c r="K10" s="1060"/>
      <c r="L10" s="1061"/>
      <c r="M10" s="1061"/>
      <c r="N10" s="1061"/>
      <c r="O10" s="1061"/>
      <c r="P10" s="1061"/>
      <c r="Q10" s="1061"/>
      <c r="R10" s="1062"/>
    </row>
    <row r="11" spans="1:18" s="434" customFormat="1" ht="22.5" customHeight="1" x14ac:dyDescent="0.2">
      <c r="A11" s="1010" t="s">
        <v>424</v>
      </c>
      <c r="B11" s="1011"/>
      <c r="C11" s="1014" t="s">
        <v>425</v>
      </c>
      <c r="D11" s="1015"/>
      <c r="E11" s="1016"/>
      <c r="F11" s="435"/>
      <c r="G11" s="1017" t="s">
        <v>426</v>
      </c>
      <c r="H11" s="1018"/>
      <c r="I11" s="1019"/>
      <c r="J11" s="435" t="s">
        <v>376</v>
      </c>
      <c r="K11" s="1014" t="s">
        <v>427</v>
      </c>
      <c r="L11" s="1015"/>
      <c r="M11" s="1016"/>
      <c r="N11" s="435"/>
      <c r="O11" s="1017" t="s">
        <v>428</v>
      </c>
      <c r="P11" s="1018"/>
      <c r="Q11" s="1019"/>
      <c r="R11" s="435"/>
    </row>
    <row r="12" spans="1:18" s="434" customFormat="1" ht="22.5" customHeight="1" thickBot="1" x14ac:dyDescent="0.25">
      <c r="A12" s="1012"/>
      <c r="B12" s="1013"/>
      <c r="C12" s="1020" t="s">
        <v>429</v>
      </c>
      <c r="D12" s="1021"/>
      <c r="E12" s="1022"/>
      <c r="F12" s="436"/>
      <c r="G12" s="1020" t="s">
        <v>430</v>
      </c>
      <c r="H12" s="1021"/>
      <c r="I12" s="1022"/>
      <c r="J12" s="436"/>
      <c r="K12" s="1020" t="s">
        <v>431</v>
      </c>
      <c r="L12" s="1021"/>
      <c r="M12" s="1022"/>
      <c r="N12" s="436"/>
      <c r="O12" s="1023" t="s">
        <v>432</v>
      </c>
      <c r="P12" s="1024"/>
      <c r="Q12" s="1025"/>
      <c r="R12" s="436"/>
    </row>
    <row r="13" spans="1:18" s="434" customFormat="1" ht="28" customHeight="1" x14ac:dyDescent="0.2">
      <c r="A13" s="1026" t="s">
        <v>433</v>
      </c>
      <c r="B13" s="1029" t="s">
        <v>488</v>
      </c>
      <c r="C13" s="1032"/>
      <c r="D13" s="1033"/>
      <c r="E13" s="1033"/>
      <c r="F13" s="1033"/>
      <c r="G13" s="1033"/>
      <c r="H13" s="1033"/>
      <c r="I13" s="1033"/>
      <c r="J13" s="1034"/>
      <c r="K13" s="1041"/>
      <c r="L13" s="1042"/>
      <c r="M13" s="1042"/>
      <c r="N13" s="1042"/>
      <c r="O13" s="1042"/>
      <c r="P13" s="1042"/>
      <c r="Q13" s="1042"/>
      <c r="R13" s="1043"/>
    </row>
    <row r="14" spans="1:18" s="434" customFormat="1" ht="28" customHeight="1" x14ac:dyDescent="0.2">
      <c r="A14" s="1027"/>
      <c r="B14" s="1030"/>
      <c r="C14" s="1035"/>
      <c r="D14" s="1036"/>
      <c r="E14" s="1036"/>
      <c r="F14" s="1036"/>
      <c r="G14" s="1036"/>
      <c r="H14" s="1036"/>
      <c r="I14" s="1036"/>
      <c r="J14" s="1037"/>
      <c r="K14" s="1044"/>
      <c r="L14" s="1045"/>
      <c r="M14" s="1045"/>
      <c r="N14" s="1045"/>
      <c r="O14" s="1045"/>
      <c r="P14" s="1045"/>
      <c r="Q14" s="1045"/>
      <c r="R14" s="1046"/>
    </row>
    <row r="15" spans="1:18" s="434" customFormat="1" ht="28" customHeight="1" x14ac:dyDescent="0.2">
      <c r="A15" s="1027"/>
      <c r="B15" s="1031"/>
      <c r="C15" s="1038"/>
      <c r="D15" s="1039"/>
      <c r="E15" s="1039"/>
      <c r="F15" s="1039"/>
      <c r="G15" s="1039"/>
      <c r="H15" s="1039"/>
      <c r="I15" s="1039"/>
      <c r="J15" s="1040"/>
      <c r="K15" s="1047"/>
      <c r="L15" s="1048"/>
      <c r="M15" s="1048"/>
      <c r="N15" s="1048"/>
      <c r="O15" s="1048"/>
      <c r="P15" s="1048"/>
      <c r="Q15" s="1048"/>
      <c r="R15" s="1049"/>
    </row>
    <row r="16" spans="1:18" s="434" customFormat="1" ht="28" customHeight="1" x14ac:dyDescent="0.2">
      <c r="A16" s="1027"/>
      <c r="B16" s="1029" t="s">
        <v>489</v>
      </c>
      <c r="C16" s="1051"/>
      <c r="D16" s="1052"/>
      <c r="E16" s="1052"/>
      <c r="F16" s="1052"/>
      <c r="G16" s="1052"/>
      <c r="H16" s="1052"/>
      <c r="I16" s="1052"/>
      <c r="J16" s="1053"/>
      <c r="K16" s="1057"/>
      <c r="L16" s="1058"/>
      <c r="M16" s="1058"/>
      <c r="N16" s="1058"/>
      <c r="O16" s="1058"/>
      <c r="P16" s="1058"/>
      <c r="Q16" s="1058"/>
      <c r="R16" s="1059"/>
    </row>
    <row r="17" spans="1:18" s="434" customFormat="1" ht="28" customHeight="1" x14ac:dyDescent="0.2">
      <c r="A17" s="1027"/>
      <c r="B17" s="1030"/>
      <c r="C17" s="1035"/>
      <c r="D17" s="1036"/>
      <c r="E17" s="1036"/>
      <c r="F17" s="1036"/>
      <c r="G17" s="1036"/>
      <c r="H17" s="1036"/>
      <c r="I17" s="1036"/>
      <c r="J17" s="1037"/>
      <c r="K17" s="1044"/>
      <c r="L17" s="1045"/>
      <c r="M17" s="1045"/>
      <c r="N17" s="1045"/>
      <c r="O17" s="1045"/>
      <c r="P17" s="1045"/>
      <c r="Q17" s="1045"/>
      <c r="R17" s="1046"/>
    </row>
    <row r="18" spans="1:18" s="434" customFormat="1" ht="28" customHeight="1" thickBot="1" x14ac:dyDescent="0.25">
      <c r="A18" s="1028"/>
      <c r="B18" s="1050"/>
      <c r="C18" s="1054"/>
      <c r="D18" s="1055"/>
      <c r="E18" s="1055"/>
      <c r="F18" s="1055"/>
      <c r="G18" s="1055"/>
      <c r="H18" s="1055"/>
      <c r="I18" s="1055"/>
      <c r="J18" s="1056"/>
      <c r="K18" s="1060"/>
      <c r="L18" s="1061"/>
      <c r="M18" s="1061"/>
      <c r="N18" s="1061"/>
      <c r="O18" s="1061"/>
      <c r="P18" s="1061"/>
      <c r="Q18" s="1061"/>
      <c r="R18" s="1062"/>
    </row>
    <row r="19" spans="1:18" s="434" customFormat="1" ht="25.5" customHeight="1" x14ac:dyDescent="0.2">
      <c r="A19" s="1010" t="s">
        <v>424</v>
      </c>
      <c r="B19" s="1011"/>
      <c r="C19" s="1014" t="s">
        <v>425</v>
      </c>
      <c r="D19" s="1015"/>
      <c r="E19" s="1016"/>
      <c r="F19" s="435"/>
      <c r="G19" s="1017" t="s">
        <v>426</v>
      </c>
      <c r="H19" s="1018"/>
      <c r="I19" s="1019"/>
      <c r="J19" s="435"/>
      <c r="K19" s="1014" t="s">
        <v>427</v>
      </c>
      <c r="L19" s="1015"/>
      <c r="M19" s="1016"/>
      <c r="N19" s="435"/>
      <c r="O19" s="1017" t="s">
        <v>428</v>
      </c>
      <c r="P19" s="1018"/>
      <c r="Q19" s="1019"/>
      <c r="R19" s="435"/>
    </row>
    <row r="20" spans="1:18" s="434" customFormat="1" ht="25.5" customHeight="1" thickBot="1" x14ac:dyDescent="0.25">
      <c r="A20" s="1012"/>
      <c r="B20" s="1013"/>
      <c r="C20" s="1020" t="s">
        <v>429</v>
      </c>
      <c r="D20" s="1021"/>
      <c r="E20" s="1022"/>
      <c r="F20" s="436"/>
      <c r="G20" s="1020" t="s">
        <v>430</v>
      </c>
      <c r="H20" s="1021"/>
      <c r="I20" s="1022"/>
      <c r="J20" s="436"/>
      <c r="K20" s="1020" t="s">
        <v>431</v>
      </c>
      <c r="L20" s="1021"/>
      <c r="M20" s="1022"/>
      <c r="N20" s="436"/>
      <c r="O20" s="1023" t="s">
        <v>432</v>
      </c>
      <c r="P20" s="1024"/>
      <c r="Q20" s="1025"/>
      <c r="R20" s="436"/>
    </row>
    <row r="21" spans="1:18" s="434" customFormat="1" ht="28" customHeight="1" x14ac:dyDescent="0.2">
      <c r="A21" s="1026" t="s">
        <v>434</v>
      </c>
      <c r="B21" s="1029" t="s">
        <v>488</v>
      </c>
      <c r="C21" s="1032"/>
      <c r="D21" s="1033"/>
      <c r="E21" s="1033"/>
      <c r="F21" s="1033"/>
      <c r="G21" s="1033"/>
      <c r="H21" s="1033"/>
      <c r="I21" s="1033"/>
      <c r="J21" s="1034"/>
      <c r="K21" s="1041"/>
      <c r="L21" s="1042"/>
      <c r="M21" s="1042"/>
      <c r="N21" s="1042"/>
      <c r="O21" s="1042"/>
      <c r="P21" s="1042"/>
      <c r="Q21" s="1042"/>
      <c r="R21" s="1043"/>
    </row>
    <row r="22" spans="1:18" s="434" customFormat="1" ht="28" customHeight="1" x14ac:dyDescent="0.2">
      <c r="A22" s="1027"/>
      <c r="B22" s="1030"/>
      <c r="C22" s="1035"/>
      <c r="D22" s="1036"/>
      <c r="E22" s="1036"/>
      <c r="F22" s="1036"/>
      <c r="G22" s="1036"/>
      <c r="H22" s="1036"/>
      <c r="I22" s="1036"/>
      <c r="J22" s="1037"/>
      <c r="K22" s="1044"/>
      <c r="L22" s="1045"/>
      <c r="M22" s="1045"/>
      <c r="N22" s="1045"/>
      <c r="O22" s="1045"/>
      <c r="P22" s="1045"/>
      <c r="Q22" s="1045"/>
      <c r="R22" s="1046"/>
    </row>
    <row r="23" spans="1:18" s="434" customFormat="1" ht="28" customHeight="1" x14ac:dyDescent="0.2">
      <c r="A23" s="1027"/>
      <c r="B23" s="1031"/>
      <c r="C23" s="1038"/>
      <c r="D23" s="1039"/>
      <c r="E23" s="1039"/>
      <c r="F23" s="1039"/>
      <c r="G23" s="1039"/>
      <c r="H23" s="1039"/>
      <c r="I23" s="1039"/>
      <c r="J23" s="1040"/>
      <c r="K23" s="1047"/>
      <c r="L23" s="1048"/>
      <c r="M23" s="1048"/>
      <c r="N23" s="1048"/>
      <c r="O23" s="1048"/>
      <c r="P23" s="1048"/>
      <c r="Q23" s="1048"/>
      <c r="R23" s="1049"/>
    </row>
    <row r="24" spans="1:18" s="434" customFormat="1" ht="28" customHeight="1" x14ac:dyDescent="0.2">
      <c r="A24" s="1027"/>
      <c r="B24" s="1029" t="s">
        <v>489</v>
      </c>
      <c r="C24" s="1051"/>
      <c r="D24" s="1052"/>
      <c r="E24" s="1052"/>
      <c r="F24" s="1052"/>
      <c r="G24" s="1052"/>
      <c r="H24" s="1052"/>
      <c r="I24" s="1052"/>
      <c r="J24" s="1053"/>
      <c r="K24" s="1057"/>
      <c r="L24" s="1058"/>
      <c r="M24" s="1058"/>
      <c r="N24" s="1058"/>
      <c r="O24" s="1058"/>
      <c r="P24" s="1058"/>
      <c r="Q24" s="1058"/>
      <c r="R24" s="1059"/>
    </row>
    <row r="25" spans="1:18" s="434" customFormat="1" ht="28" customHeight="1" x14ac:dyDescent="0.2">
      <c r="A25" s="1027"/>
      <c r="B25" s="1030"/>
      <c r="C25" s="1035"/>
      <c r="D25" s="1036"/>
      <c r="E25" s="1036"/>
      <c r="F25" s="1036"/>
      <c r="G25" s="1036"/>
      <c r="H25" s="1036"/>
      <c r="I25" s="1036"/>
      <c r="J25" s="1037"/>
      <c r="K25" s="1044"/>
      <c r="L25" s="1045"/>
      <c r="M25" s="1045"/>
      <c r="N25" s="1045"/>
      <c r="O25" s="1045"/>
      <c r="P25" s="1045"/>
      <c r="Q25" s="1045"/>
      <c r="R25" s="1046"/>
    </row>
    <row r="26" spans="1:18" s="434" customFormat="1" ht="28" customHeight="1" thickBot="1" x14ac:dyDescent="0.25">
      <c r="A26" s="1028"/>
      <c r="B26" s="1050"/>
      <c r="C26" s="1054"/>
      <c r="D26" s="1055"/>
      <c r="E26" s="1055"/>
      <c r="F26" s="1055"/>
      <c r="G26" s="1055"/>
      <c r="H26" s="1055"/>
      <c r="I26" s="1055"/>
      <c r="J26" s="1056"/>
      <c r="K26" s="1060"/>
      <c r="L26" s="1061"/>
      <c r="M26" s="1061"/>
      <c r="N26" s="1061"/>
      <c r="O26" s="1061"/>
      <c r="P26" s="1061"/>
      <c r="Q26" s="1061"/>
      <c r="R26" s="1062"/>
    </row>
    <row r="27" spans="1:18" ht="25.5" customHeight="1" x14ac:dyDescent="0.2">
      <c r="A27" s="1010" t="s">
        <v>424</v>
      </c>
      <c r="B27" s="1011"/>
      <c r="C27" s="1014" t="s">
        <v>425</v>
      </c>
      <c r="D27" s="1015"/>
      <c r="E27" s="1016"/>
      <c r="F27" s="435"/>
      <c r="G27" s="1017" t="s">
        <v>426</v>
      </c>
      <c r="H27" s="1018"/>
      <c r="I27" s="1019"/>
      <c r="J27" s="435"/>
      <c r="K27" s="1014" t="s">
        <v>427</v>
      </c>
      <c r="L27" s="1015"/>
      <c r="M27" s="1016"/>
      <c r="N27" s="435"/>
      <c r="O27" s="1017" t="s">
        <v>428</v>
      </c>
      <c r="P27" s="1018"/>
      <c r="Q27" s="1019"/>
      <c r="R27" s="435"/>
    </row>
    <row r="28" spans="1:18" ht="25.5" customHeight="1" thickBot="1" x14ac:dyDescent="0.25">
      <c r="A28" s="1012"/>
      <c r="B28" s="1013"/>
      <c r="C28" s="1020" t="s">
        <v>429</v>
      </c>
      <c r="D28" s="1021"/>
      <c r="E28" s="1022"/>
      <c r="F28" s="436"/>
      <c r="G28" s="1020" t="s">
        <v>430</v>
      </c>
      <c r="H28" s="1021"/>
      <c r="I28" s="1022"/>
      <c r="J28" s="436"/>
      <c r="K28" s="1020" t="s">
        <v>431</v>
      </c>
      <c r="L28" s="1021"/>
      <c r="M28" s="1022"/>
      <c r="N28" s="436"/>
      <c r="O28" s="1023" t="s">
        <v>432</v>
      </c>
      <c r="P28" s="1024"/>
      <c r="Q28" s="1025"/>
      <c r="R28" s="436"/>
    </row>
  </sheetData>
  <sheetProtection sheet="1" formatCells="0" formatRows="0" insertRows="0" deleteRows="0" select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1"/>
  <dataValidations count="2">
    <dataValidation type="list" allowBlank="1" showInputMessage="1" showErrorMessage="1" sqref="F11:F12 J11:J12 N11:N12 R11:R12 F19:F20 J19:J20 N19:N20 R19:R20 F27:F28 J27:J28 N27:N28 R27:R28">
      <formula1>"　,○"</formula1>
    </dataValidation>
    <dataValidation allowBlank="1" showErrorMessage="1" prompt="製品の新規性・優秀性を構成する機能について、主観的な表現を避けて記入してください。" sqref="C5:J7"/>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2"/>
  <sheetViews>
    <sheetView view="pageBreakPreview" zoomScale="85" zoomScaleNormal="100" zoomScaleSheetLayoutView="85" workbookViewId="0">
      <selection activeCell="C4" sqref="C4:L6"/>
    </sheetView>
  </sheetViews>
  <sheetFormatPr defaultRowHeight="13" x14ac:dyDescent="0.2"/>
  <cols>
    <col min="1" max="1" width="6" style="438" customWidth="1"/>
    <col min="2" max="22" width="4.6328125" style="438" customWidth="1"/>
    <col min="23" max="16384" width="8.7265625" style="438"/>
  </cols>
  <sheetData>
    <row r="1" spans="1:25" ht="30" customHeight="1" x14ac:dyDescent="0.2">
      <c r="A1" s="1092" t="s">
        <v>565</v>
      </c>
      <c r="B1" s="583"/>
      <c r="C1" s="583"/>
      <c r="D1" s="583"/>
      <c r="E1" s="583"/>
      <c r="F1" s="583"/>
      <c r="G1" s="583"/>
      <c r="H1" s="583"/>
      <c r="I1" s="583"/>
      <c r="J1" s="583"/>
      <c r="K1" s="583"/>
      <c r="L1" s="583"/>
      <c r="M1" s="583"/>
      <c r="N1" s="583"/>
      <c r="O1" s="583"/>
      <c r="P1" s="583"/>
      <c r="Q1" s="583"/>
      <c r="R1" s="583"/>
      <c r="S1" s="583"/>
      <c r="T1" s="583"/>
      <c r="U1" s="583"/>
      <c r="V1" s="583"/>
      <c r="W1" s="437"/>
      <c r="X1" s="437"/>
      <c r="Y1" s="437"/>
    </row>
    <row r="2" spans="1:25" ht="13" customHeight="1" x14ac:dyDescent="0.2">
      <c r="A2" s="1094"/>
      <c r="B2" s="1095"/>
      <c r="C2" s="1098" t="s">
        <v>435</v>
      </c>
      <c r="D2" s="1098"/>
      <c r="E2" s="1098"/>
      <c r="F2" s="1098"/>
      <c r="G2" s="1098"/>
      <c r="H2" s="1098"/>
      <c r="I2" s="1098"/>
      <c r="J2" s="1098"/>
      <c r="K2" s="1098"/>
      <c r="L2" s="1095"/>
      <c r="M2" s="1100" t="s">
        <v>436</v>
      </c>
      <c r="N2" s="1100"/>
      <c r="O2" s="1100"/>
      <c r="P2" s="1100"/>
      <c r="Q2" s="1100"/>
      <c r="R2" s="1100"/>
      <c r="S2" s="1100"/>
      <c r="T2" s="1100"/>
      <c r="U2" s="1100"/>
      <c r="V2" s="1100"/>
      <c r="W2" s="437"/>
      <c r="X2" s="437"/>
      <c r="Y2" s="437"/>
    </row>
    <row r="3" spans="1:25" ht="13" customHeight="1" x14ac:dyDescent="0.2">
      <c r="A3" s="1096"/>
      <c r="B3" s="1097"/>
      <c r="C3" s="1099"/>
      <c r="D3" s="1099"/>
      <c r="E3" s="1099"/>
      <c r="F3" s="1099"/>
      <c r="G3" s="1099"/>
      <c r="H3" s="1099"/>
      <c r="I3" s="1099"/>
      <c r="J3" s="1099"/>
      <c r="K3" s="1099"/>
      <c r="L3" s="1097"/>
      <c r="M3" s="1100"/>
      <c r="N3" s="1100"/>
      <c r="O3" s="1100"/>
      <c r="P3" s="1100"/>
      <c r="Q3" s="1100"/>
      <c r="R3" s="1100"/>
      <c r="S3" s="1100"/>
      <c r="T3" s="1100"/>
      <c r="U3" s="1100"/>
      <c r="V3" s="1100"/>
      <c r="W3" s="437"/>
      <c r="X3" s="437"/>
      <c r="Y3" s="437"/>
    </row>
    <row r="4" spans="1:25" ht="29" customHeight="1" x14ac:dyDescent="0.2">
      <c r="A4" s="1089" t="s">
        <v>423</v>
      </c>
      <c r="B4" s="1077" t="s">
        <v>488</v>
      </c>
      <c r="C4" s="1080"/>
      <c r="D4" s="1081"/>
      <c r="E4" s="1081"/>
      <c r="F4" s="1081"/>
      <c r="G4" s="1081"/>
      <c r="H4" s="1081"/>
      <c r="I4" s="1081"/>
      <c r="J4" s="1081"/>
      <c r="K4" s="1081"/>
      <c r="L4" s="1082"/>
      <c r="M4" s="1080"/>
      <c r="N4" s="1081"/>
      <c r="O4" s="1081"/>
      <c r="P4" s="1081"/>
      <c r="Q4" s="1081"/>
      <c r="R4" s="1081"/>
      <c r="S4" s="1081"/>
      <c r="T4" s="1081"/>
      <c r="U4" s="1081"/>
      <c r="V4" s="1082"/>
      <c r="W4" s="437"/>
      <c r="X4" s="437"/>
      <c r="Y4" s="437"/>
    </row>
    <row r="5" spans="1:25" ht="29" customHeight="1" x14ac:dyDescent="0.2">
      <c r="A5" s="1090"/>
      <c r="B5" s="1078"/>
      <c r="C5" s="1083"/>
      <c r="D5" s="1084"/>
      <c r="E5" s="1084"/>
      <c r="F5" s="1084"/>
      <c r="G5" s="1084"/>
      <c r="H5" s="1084"/>
      <c r="I5" s="1084"/>
      <c r="J5" s="1084"/>
      <c r="K5" s="1084"/>
      <c r="L5" s="1085"/>
      <c r="M5" s="1083"/>
      <c r="N5" s="1084"/>
      <c r="O5" s="1084"/>
      <c r="P5" s="1084"/>
      <c r="Q5" s="1084"/>
      <c r="R5" s="1084"/>
      <c r="S5" s="1084"/>
      <c r="T5" s="1084"/>
      <c r="U5" s="1084"/>
      <c r="V5" s="1085"/>
      <c r="W5" s="437"/>
      <c r="X5" s="437"/>
      <c r="Y5" s="437"/>
    </row>
    <row r="6" spans="1:25" ht="29" customHeight="1" x14ac:dyDescent="0.2">
      <c r="A6" s="1090"/>
      <c r="B6" s="1079"/>
      <c r="C6" s="1086"/>
      <c r="D6" s="1087"/>
      <c r="E6" s="1087"/>
      <c r="F6" s="1087"/>
      <c r="G6" s="1087"/>
      <c r="H6" s="1087"/>
      <c r="I6" s="1087"/>
      <c r="J6" s="1087"/>
      <c r="K6" s="1087"/>
      <c r="L6" s="1088"/>
      <c r="M6" s="1086"/>
      <c r="N6" s="1087"/>
      <c r="O6" s="1087"/>
      <c r="P6" s="1087"/>
      <c r="Q6" s="1087"/>
      <c r="R6" s="1087"/>
      <c r="S6" s="1087"/>
      <c r="T6" s="1087"/>
      <c r="U6" s="1087"/>
      <c r="V6" s="1088"/>
      <c r="W6" s="437"/>
      <c r="X6" s="437"/>
      <c r="Y6" s="437"/>
    </row>
    <row r="7" spans="1:25" ht="29" customHeight="1" x14ac:dyDescent="0.2">
      <c r="A7" s="1090"/>
      <c r="B7" s="1077" t="s">
        <v>489</v>
      </c>
      <c r="C7" s="1080"/>
      <c r="D7" s="1081"/>
      <c r="E7" s="1081"/>
      <c r="F7" s="1081"/>
      <c r="G7" s="1081"/>
      <c r="H7" s="1081"/>
      <c r="I7" s="1081"/>
      <c r="J7" s="1081"/>
      <c r="K7" s="1081"/>
      <c r="L7" s="1082"/>
      <c r="M7" s="1080"/>
      <c r="N7" s="1081"/>
      <c r="O7" s="1081"/>
      <c r="P7" s="1081"/>
      <c r="Q7" s="1081"/>
      <c r="R7" s="1081"/>
      <c r="S7" s="1081"/>
      <c r="T7" s="1081"/>
      <c r="U7" s="1081"/>
      <c r="V7" s="1082"/>
      <c r="W7" s="437"/>
      <c r="X7" s="437"/>
      <c r="Y7" s="437"/>
    </row>
    <row r="8" spans="1:25" ht="29" customHeight="1" x14ac:dyDescent="0.2">
      <c r="A8" s="1090"/>
      <c r="B8" s="1078"/>
      <c r="C8" s="1083"/>
      <c r="D8" s="1084"/>
      <c r="E8" s="1084"/>
      <c r="F8" s="1084"/>
      <c r="G8" s="1084"/>
      <c r="H8" s="1084"/>
      <c r="I8" s="1084"/>
      <c r="J8" s="1084"/>
      <c r="K8" s="1084"/>
      <c r="L8" s="1085"/>
      <c r="M8" s="1083"/>
      <c r="N8" s="1084"/>
      <c r="O8" s="1084"/>
      <c r="P8" s="1084"/>
      <c r="Q8" s="1084"/>
      <c r="R8" s="1084"/>
      <c r="S8" s="1084"/>
      <c r="T8" s="1084"/>
      <c r="U8" s="1084"/>
      <c r="V8" s="1085"/>
      <c r="W8" s="437"/>
      <c r="X8" s="437"/>
      <c r="Y8" s="437"/>
    </row>
    <row r="9" spans="1:25" ht="29" customHeight="1" x14ac:dyDescent="0.2">
      <c r="A9" s="1091"/>
      <c r="B9" s="1079"/>
      <c r="C9" s="1086"/>
      <c r="D9" s="1087"/>
      <c r="E9" s="1087"/>
      <c r="F9" s="1087"/>
      <c r="G9" s="1087"/>
      <c r="H9" s="1087"/>
      <c r="I9" s="1087"/>
      <c r="J9" s="1087"/>
      <c r="K9" s="1087"/>
      <c r="L9" s="1088"/>
      <c r="M9" s="1086"/>
      <c r="N9" s="1087"/>
      <c r="O9" s="1087"/>
      <c r="P9" s="1087"/>
      <c r="Q9" s="1087"/>
      <c r="R9" s="1087"/>
      <c r="S9" s="1087"/>
      <c r="T9" s="1087"/>
      <c r="U9" s="1087"/>
      <c r="V9" s="1088"/>
      <c r="W9" s="437"/>
      <c r="X9" s="437"/>
      <c r="Y9" s="437"/>
    </row>
    <row r="10" spans="1:25" ht="29" customHeight="1" x14ac:dyDescent="0.2">
      <c r="A10" s="1089" t="s">
        <v>433</v>
      </c>
      <c r="B10" s="1077" t="s">
        <v>488</v>
      </c>
      <c r="C10" s="1080"/>
      <c r="D10" s="1081"/>
      <c r="E10" s="1081"/>
      <c r="F10" s="1081"/>
      <c r="G10" s="1081"/>
      <c r="H10" s="1081"/>
      <c r="I10" s="1081"/>
      <c r="J10" s="1081"/>
      <c r="K10" s="1081"/>
      <c r="L10" s="1082"/>
      <c r="M10" s="1080"/>
      <c r="N10" s="1081"/>
      <c r="O10" s="1081"/>
      <c r="P10" s="1081"/>
      <c r="Q10" s="1081"/>
      <c r="R10" s="1081"/>
      <c r="S10" s="1081"/>
      <c r="T10" s="1081"/>
      <c r="U10" s="1081"/>
      <c r="V10" s="1082"/>
      <c r="W10" s="437"/>
      <c r="X10" s="437"/>
      <c r="Y10" s="437"/>
    </row>
    <row r="11" spans="1:25" ht="29" customHeight="1" x14ac:dyDescent="0.2">
      <c r="A11" s="1090"/>
      <c r="B11" s="1078"/>
      <c r="C11" s="1083"/>
      <c r="D11" s="1084"/>
      <c r="E11" s="1084"/>
      <c r="F11" s="1084"/>
      <c r="G11" s="1084"/>
      <c r="H11" s="1084"/>
      <c r="I11" s="1084"/>
      <c r="J11" s="1084"/>
      <c r="K11" s="1084"/>
      <c r="L11" s="1085"/>
      <c r="M11" s="1083"/>
      <c r="N11" s="1084"/>
      <c r="O11" s="1084"/>
      <c r="P11" s="1084"/>
      <c r="Q11" s="1084"/>
      <c r="R11" s="1084"/>
      <c r="S11" s="1084"/>
      <c r="T11" s="1084"/>
      <c r="U11" s="1084"/>
      <c r="V11" s="1085"/>
      <c r="W11" s="437"/>
      <c r="X11" s="437"/>
      <c r="Y11" s="437"/>
    </row>
    <row r="12" spans="1:25" ht="29" customHeight="1" x14ac:dyDescent="0.2">
      <c r="A12" s="1090"/>
      <c r="B12" s="1079"/>
      <c r="C12" s="1086"/>
      <c r="D12" s="1087"/>
      <c r="E12" s="1087"/>
      <c r="F12" s="1087"/>
      <c r="G12" s="1087"/>
      <c r="H12" s="1087"/>
      <c r="I12" s="1087"/>
      <c r="J12" s="1087"/>
      <c r="K12" s="1087"/>
      <c r="L12" s="1088"/>
      <c r="M12" s="1086"/>
      <c r="N12" s="1087"/>
      <c r="O12" s="1087"/>
      <c r="P12" s="1087"/>
      <c r="Q12" s="1087"/>
      <c r="R12" s="1087"/>
      <c r="S12" s="1087"/>
      <c r="T12" s="1087"/>
      <c r="U12" s="1087"/>
      <c r="V12" s="1088"/>
      <c r="W12" s="437"/>
      <c r="X12" s="437"/>
      <c r="Y12" s="437"/>
    </row>
    <row r="13" spans="1:25" ht="29" customHeight="1" x14ac:dyDescent="0.2">
      <c r="A13" s="1090"/>
      <c r="B13" s="1077" t="s">
        <v>489</v>
      </c>
      <c r="C13" s="1080"/>
      <c r="D13" s="1081"/>
      <c r="E13" s="1081"/>
      <c r="F13" s="1081"/>
      <c r="G13" s="1081"/>
      <c r="H13" s="1081"/>
      <c r="I13" s="1081"/>
      <c r="J13" s="1081"/>
      <c r="K13" s="1081"/>
      <c r="L13" s="1082"/>
      <c r="M13" s="1080"/>
      <c r="N13" s="1081"/>
      <c r="O13" s="1081"/>
      <c r="P13" s="1081"/>
      <c r="Q13" s="1081"/>
      <c r="R13" s="1081"/>
      <c r="S13" s="1081"/>
      <c r="T13" s="1081"/>
      <c r="U13" s="1081"/>
      <c r="V13" s="1082"/>
      <c r="W13" s="437"/>
      <c r="X13" s="437"/>
      <c r="Y13" s="437"/>
    </row>
    <row r="14" spans="1:25" ht="29" customHeight="1" x14ac:dyDescent="0.2">
      <c r="A14" s="1090"/>
      <c r="B14" s="1078"/>
      <c r="C14" s="1083"/>
      <c r="D14" s="1084"/>
      <c r="E14" s="1084"/>
      <c r="F14" s="1084"/>
      <c r="G14" s="1084"/>
      <c r="H14" s="1084"/>
      <c r="I14" s="1084"/>
      <c r="J14" s="1084"/>
      <c r="K14" s="1084"/>
      <c r="L14" s="1085"/>
      <c r="M14" s="1083"/>
      <c r="N14" s="1084"/>
      <c r="O14" s="1084"/>
      <c r="P14" s="1084"/>
      <c r="Q14" s="1084"/>
      <c r="R14" s="1084"/>
      <c r="S14" s="1084"/>
      <c r="T14" s="1084"/>
      <c r="U14" s="1084"/>
      <c r="V14" s="1085"/>
      <c r="W14" s="437"/>
      <c r="X14" s="437"/>
      <c r="Y14" s="437"/>
    </row>
    <row r="15" spans="1:25" ht="29" customHeight="1" x14ac:dyDescent="0.2">
      <c r="A15" s="1091"/>
      <c r="B15" s="1079"/>
      <c r="C15" s="1086"/>
      <c r="D15" s="1087"/>
      <c r="E15" s="1087"/>
      <c r="F15" s="1087"/>
      <c r="G15" s="1087"/>
      <c r="H15" s="1087"/>
      <c r="I15" s="1087"/>
      <c r="J15" s="1087"/>
      <c r="K15" s="1087"/>
      <c r="L15" s="1088"/>
      <c r="M15" s="1086"/>
      <c r="N15" s="1087"/>
      <c r="O15" s="1087"/>
      <c r="P15" s="1087"/>
      <c r="Q15" s="1087"/>
      <c r="R15" s="1087"/>
      <c r="S15" s="1087"/>
      <c r="T15" s="1087"/>
      <c r="U15" s="1087"/>
      <c r="V15" s="1088"/>
      <c r="W15" s="437"/>
      <c r="X15" s="437"/>
      <c r="Y15" s="437"/>
    </row>
    <row r="16" spans="1:25" ht="29" customHeight="1" x14ac:dyDescent="0.2">
      <c r="A16" s="1089" t="s">
        <v>434</v>
      </c>
      <c r="B16" s="1077" t="s">
        <v>488</v>
      </c>
      <c r="C16" s="1080"/>
      <c r="D16" s="1081"/>
      <c r="E16" s="1081"/>
      <c r="F16" s="1081"/>
      <c r="G16" s="1081"/>
      <c r="H16" s="1081"/>
      <c r="I16" s="1081"/>
      <c r="J16" s="1081"/>
      <c r="K16" s="1081"/>
      <c r="L16" s="1082"/>
      <c r="M16" s="1080"/>
      <c r="N16" s="1081"/>
      <c r="O16" s="1081"/>
      <c r="P16" s="1081"/>
      <c r="Q16" s="1081"/>
      <c r="R16" s="1081"/>
      <c r="S16" s="1081"/>
      <c r="T16" s="1081"/>
      <c r="U16" s="1081"/>
      <c r="V16" s="1082"/>
      <c r="W16" s="437"/>
      <c r="X16" s="437"/>
      <c r="Y16" s="437"/>
    </row>
    <row r="17" spans="1:25" ht="29" customHeight="1" x14ac:dyDescent="0.2">
      <c r="A17" s="1090"/>
      <c r="B17" s="1078"/>
      <c r="C17" s="1083"/>
      <c r="D17" s="1084"/>
      <c r="E17" s="1084"/>
      <c r="F17" s="1084"/>
      <c r="G17" s="1084"/>
      <c r="H17" s="1084"/>
      <c r="I17" s="1084"/>
      <c r="J17" s="1084"/>
      <c r="K17" s="1084"/>
      <c r="L17" s="1085"/>
      <c r="M17" s="1083"/>
      <c r="N17" s="1084"/>
      <c r="O17" s="1084"/>
      <c r="P17" s="1084"/>
      <c r="Q17" s="1084"/>
      <c r="R17" s="1084"/>
      <c r="S17" s="1084"/>
      <c r="T17" s="1084"/>
      <c r="U17" s="1084"/>
      <c r="V17" s="1085"/>
      <c r="W17" s="437"/>
      <c r="X17" s="437"/>
      <c r="Y17" s="437"/>
    </row>
    <row r="18" spans="1:25" ht="29" customHeight="1" x14ac:dyDescent="0.2">
      <c r="A18" s="1090"/>
      <c r="B18" s="1079"/>
      <c r="C18" s="1086"/>
      <c r="D18" s="1087"/>
      <c r="E18" s="1087"/>
      <c r="F18" s="1087"/>
      <c r="G18" s="1087"/>
      <c r="H18" s="1087"/>
      <c r="I18" s="1087"/>
      <c r="J18" s="1087"/>
      <c r="K18" s="1087"/>
      <c r="L18" s="1088"/>
      <c r="M18" s="1086"/>
      <c r="N18" s="1087"/>
      <c r="O18" s="1087"/>
      <c r="P18" s="1087"/>
      <c r="Q18" s="1087"/>
      <c r="R18" s="1087"/>
      <c r="S18" s="1087"/>
      <c r="T18" s="1087"/>
      <c r="U18" s="1087"/>
      <c r="V18" s="1088"/>
      <c r="W18" s="437"/>
      <c r="X18" s="437"/>
      <c r="Y18" s="437"/>
    </row>
    <row r="19" spans="1:25" ht="29" customHeight="1" x14ac:dyDescent="0.2">
      <c r="A19" s="1090"/>
      <c r="B19" s="1077" t="s">
        <v>489</v>
      </c>
      <c r="C19" s="1080"/>
      <c r="D19" s="1081"/>
      <c r="E19" s="1081"/>
      <c r="F19" s="1081"/>
      <c r="G19" s="1081"/>
      <c r="H19" s="1081"/>
      <c r="I19" s="1081"/>
      <c r="J19" s="1081"/>
      <c r="K19" s="1081"/>
      <c r="L19" s="1082"/>
      <c r="M19" s="1080"/>
      <c r="N19" s="1081"/>
      <c r="O19" s="1081"/>
      <c r="P19" s="1081"/>
      <c r="Q19" s="1081"/>
      <c r="R19" s="1081"/>
      <c r="S19" s="1081"/>
      <c r="T19" s="1081"/>
      <c r="U19" s="1081"/>
      <c r="V19" s="1082"/>
      <c r="W19" s="437"/>
      <c r="X19" s="437"/>
      <c r="Y19" s="437"/>
    </row>
    <row r="20" spans="1:25" ht="29" customHeight="1" x14ac:dyDescent="0.2">
      <c r="A20" s="1090"/>
      <c r="B20" s="1078"/>
      <c r="C20" s="1083"/>
      <c r="D20" s="1084"/>
      <c r="E20" s="1084"/>
      <c r="F20" s="1084"/>
      <c r="G20" s="1084"/>
      <c r="H20" s="1084"/>
      <c r="I20" s="1084"/>
      <c r="J20" s="1084"/>
      <c r="K20" s="1084"/>
      <c r="L20" s="1085"/>
      <c r="M20" s="1083"/>
      <c r="N20" s="1084"/>
      <c r="O20" s="1084"/>
      <c r="P20" s="1084"/>
      <c r="Q20" s="1084"/>
      <c r="R20" s="1084"/>
      <c r="S20" s="1084"/>
      <c r="T20" s="1084"/>
      <c r="U20" s="1084"/>
      <c r="V20" s="1085"/>
      <c r="W20" s="437"/>
      <c r="X20" s="437"/>
      <c r="Y20" s="437"/>
    </row>
    <row r="21" spans="1:25" ht="29" customHeight="1" x14ac:dyDescent="0.2">
      <c r="A21" s="1091"/>
      <c r="B21" s="1079"/>
      <c r="C21" s="1086"/>
      <c r="D21" s="1087"/>
      <c r="E21" s="1087"/>
      <c r="F21" s="1087"/>
      <c r="G21" s="1087"/>
      <c r="H21" s="1087"/>
      <c r="I21" s="1087"/>
      <c r="J21" s="1087"/>
      <c r="K21" s="1087"/>
      <c r="L21" s="1088"/>
      <c r="M21" s="1086"/>
      <c r="N21" s="1087"/>
      <c r="O21" s="1087"/>
      <c r="P21" s="1087"/>
      <c r="Q21" s="1087"/>
      <c r="R21" s="1087"/>
      <c r="S21" s="1087"/>
      <c r="T21" s="1087"/>
      <c r="U21" s="1087"/>
      <c r="V21" s="1088"/>
      <c r="W21" s="437"/>
      <c r="X21" s="437"/>
      <c r="Y21" s="437"/>
    </row>
    <row r="22" spans="1:25" ht="17.5" customHeight="1" x14ac:dyDescent="0.2">
      <c r="A22" s="1093"/>
      <c r="B22" s="600"/>
      <c r="C22" s="600"/>
      <c r="D22" s="600"/>
      <c r="E22" s="600"/>
      <c r="F22" s="600"/>
      <c r="G22" s="600"/>
      <c r="H22" s="600"/>
      <c r="I22" s="600"/>
      <c r="J22" s="600"/>
      <c r="K22" s="600"/>
      <c r="L22" s="600"/>
      <c r="M22" s="600"/>
      <c r="N22" s="600"/>
      <c r="O22" s="600"/>
      <c r="P22" s="600"/>
      <c r="Q22" s="600"/>
      <c r="R22" s="600"/>
      <c r="S22" s="600"/>
      <c r="T22" s="600"/>
      <c r="U22" s="600"/>
      <c r="V22" s="600"/>
      <c r="W22" s="437"/>
      <c r="X22" s="437"/>
      <c r="Y22" s="437"/>
    </row>
  </sheetData>
  <sheetProtection sheet="1" formatCells="0" formatRows="0" insertRows="0" deleteRows="0" selectLockedCells="1"/>
  <mergeCells count="26">
    <mergeCell ref="A1:V1"/>
    <mergeCell ref="A22:V22"/>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16:A21"/>
    <mergeCell ref="B16:B18"/>
    <mergeCell ref="C16:L18"/>
    <mergeCell ref="M16:V18"/>
    <mergeCell ref="B19:B21"/>
    <mergeCell ref="C19:L21"/>
    <mergeCell ref="M19:V21"/>
  </mergeCells>
  <phoneticPr fontId="1"/>
  <printOptions horizontalCentered="1"/>
  <pageMargins left="0.31496062992125984" right="0.31496062992125984" top="0.74803149606299213" bottom="0.74803149606299213" header="0.31496062992125984" footer="0.31496062992125984"/>
  <pageSetup paperSize="9" scale="92" fitToWidth="0"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40</vt:i4>
      </vt:variant>
    </vt:vector>
  </HeadingPairs>
  <TitlesOfParts>
    <vt:vector size="66" baseType="lpstr">
      <vt:lpstr>表紙</vt:lpstr>
      <vt:lpstr>1-1申請者概要</vt:lpstr>
      <vt:lpstr>1-2助成金利用状況</vt:lpstr>
      <vt:lpstr>1-3役員・株主</vt:lpstr>
      <vt:lpstr>2-1申請概要①</vt:lpstr>
      <vt:lpstr>2-2申請概要②</vt:lpstr>
      <vt:lpstr>2-3市場性</vt:lpstr>
      <vt:lpstr>2-4達成目標</vt:lpstr>
      <vt:lpstr>2-5課題・解決方法</vt:lpstr>
      <vt:lpstr>2-6実施体制</vt:lpstr>
      <vt:lpstr>2-7スケジュール</vt:lpstr>
      <vt:lpstr>2-8産業財産権等</vt:lpstr>
      <vt:lpstr>3資金計画</vt:lpstr>
      <vt:lpstr>3-1【開・改】原材料・副資材費</vt:lpstr>
      <vt:lpstr>3-2【開・改】機械装置・工具器具費</vt:lpstr>
      <vt:lpstr>3-3【開・改】機械装置・工具器具費_購入計画書</vt:lpstr>
      <vt:lpstr>3-4【開・改】委託費</vt:lpstr>
      <vt:lpstr>3-5【開・改】委託費_計画書</vt:lpstr>
      <vt:lpstr>3-6【開・改】産業財産権出願・導入費</vt:lpstr>
      <vt:lpstr>3-7【開・改】直接人件費</vt:lpstr>
      <vt:lpstr>3-8【普及促進】原材料・副資材費（先導的ユーザー）</vt:lpstr>
      <vt:lpstr>3-9【普及促進】機械装置・工具器具費（先導的ユーザー）</vt:lpstr>
      <vt:lpstr>3-10【普及促進】委託費（先導的ユーザー）</vt:lpstr>
      <vt:lpstr>3-11【普及促進】委託費_計画書（先導的ユーザー）</vt:lpstr>
      <vt:lpstr>3-12【普及促進】直接人件費（先導的ユーザー）</vt:lpstr>
      <vt:lpstr>3-13【普及促進】展示会出展費・広告費</vt:lpstr>
      <vt:lpstr>'3-1【開・改】原材料・副資材費'!_9．資金支出明細</vt:lpstr>
      <vt:lpstr>'3-10【普及促進】委託費（先導的ユーザー）'!_9．資金支出明細</vt:lpstr>
      <vt:lpstr>'3-2【開・改】機械装置・工具器具費'!_9．資金支出明細</vt:lpstr>
      <vt:lpstr>'3-4【開・改】委託費'!_9．資金支出明細</vt:lpstr>
      <vt:lpstr>'3-8【普及促進】原材料・副資材費（先導的ユーザー）'!_9．資金支出明細</vt:lpstr>
      <vt:lpstr>'3-9【普及促進】機械装置・工具器具費（先導的ユーザー）'!_9．資金支出明細</vt:lpstr>
      <vt:lpstr>'1-3役員・株主'!_ftn1</vt:lpstr>
      <vt:lpstr>'1-3役員・株主'!_ftnref1</vt:lpstr>
      <vt:lpstr>'1-1申請者概要'!Print_Area</vt:lpstr>
      <vt:lpstr>'1-2助成金利用状況'!Print_Area</vt:lpstr>
      <vt:lpstr>'1-3役員・株主'!Print_Area</vt:lpstr>
      <vt:lpstr>'2-1申請概要①'!Print_Area</vt:lpstr>
      <vt:lpstr>'2-2申請概要②'!Print_Area</vt:lpstr>
      <vt:lpstr>'2-3市場性'!Print_Area</vt:lpstr>
      <vt:lpstr>'2-4達成目標'!Print_Area</vt:lpstr>
      <vt:lpstr>'2-5課題・解決方法'!Print_Area</vt:lpstr>
      <vt:lpstr>'2-6実施体制'!Print_Area</vt:lpstr>
      <vt:lpstr>'2-7スケジュール'!Print_Area</vt:lpstr>
      <vt:lpstr>'2-8産業財産権等'!Print_Area</vt:lpstr>
      <vt:lpstr>'3-1【開・改】原材料・副資材費'!Print_Area</vt:lpstr>
      <vt:lpstr>'3-10【普及促進】委託費（先導的ユーザー）'!Print_Area</vt:lpstr>
      <vt:lpstr>'3-11【普及促進】委託費_計画書（先導的ユーザー）'!Print_Area</vt:lpstr>
      <vt:lpstr>'3-12【普及促進】直接人件費（先導的ユーザー）'!Print_Area</vt:lpstr>
      <vt:lpstr>'3-13【普及促進】展示会出展費・広告費'!Print_Area</vt:lpstr>
      <vt:lpstr>'3-2【開・改】機械装置・工具器具費'!Print_Area</vt:lpstr>
      <vt:lpstr>'3-3【開・改】機械装置・工具器具費_購入計画書'!Print_Area</vt:lpstr>
      <vt:lpstr>'3-4【開・改】委託費'!Print_Area</vt:lpstr>
      <vt:lpstr>'3-5【開・改】委託費_計画書'!Print_Area</vt:lpstr>
      <vt:lpstr>'3-6【開・改】産業財産権出願・導入費'!Print_Area</vt:lpstr>
      <vt:lpstr>'3-7【開・改】直接人件費'!Print_Area</vt:lpstr>
      <vt:lpstr>'3-8【普及促進】原材料・副資材費（先導的ユーザー）'!Print_Area</vt:lpstr>
      <vt:lpstr>'3-9【普及促進】機械装置・工具器具費（先導的ユーザー）'!Print_Area</vt:lpstr>
      <vt:lpstr>'3資金計画'!Print_Area</vt:lpstr>
      <vt:lpstr>表紙!Print_Area</vt:lpstr>
      <vt:lpstr>'3-1【開・改】原材料・副資材費'!Print_Titles</vt:lpstr>
      <vt:lpstr>'3-8【普及促進】原材料・副資材費（先導的ユーザー）'!Print_Titles</vt:lpstr>
      <vt:lpstr>'1-1申請者概要'!サービス業</vt:lpstr>
      <vt:lpstr>'1-1申請者概要'!卸売業</vt:lpstr>
      <vt:lpstr>'1-1申請者概要'!小売業</vt:lpstr>
      <vt:lpstr>'1-1申請者概要'!製造業その他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2025-03-25T08:01:02Z</dcterms:modified>
</cp:coreProperties>
</file>