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⑤-2金属/"/>
    </mc:Choice>
  </mc:AlternateContent>
  <xr:revisionPtr revIDLastSave="6" documentId="8_{E0666264-D8F5-406A-B4B6-B23634135EA6}" xr6:coauthVersionLast="47" xr6:coauthVersionMax="47" xr10:uidLastSave="{57CA0AAF-38CB-4BBF-8A68-6B84A87580F0}"/>
  <bookViews>
    <workbookView xWindow="-27105" yWindow="240" windowWidth="20700" windowHeight="12555" xr2:uid="{B65C73FE-2845-4B03-96C0-1CDDF4482CD9}"/>
  </bookViews>
  <sheets>
    <sheet name="資金回収計画" sheetId="2" r:id="rId1"/>
  </sheets>
  <definedNames>
    <definedName name="_xlnm.Print_Area" localSheetId="0">資金回収計画!$A$1:$P$63</definedName>
    <definedName name="燃料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G61" i="2"/>
  <c r="E61" i="2"/>
  <c r="G57" i="2"/>
  <c r="E57" i="2"/>
  <c r="G54" i="2"/>
  <c r="E54" i="2"/>
  <c r="G53" i="2"/>
  <c r="E53" i="2"/>
  <c r="I52" i="2"/>
  <c r="I51" i="2"/>
  <c r="G51" i="2"/>
  <c r="E51" i="2"/>
  <c r="I48" i="2"/>
  <c r="I43" i="2"/>
  <c r="G41" i="2"/>
  <c r="I37" i="2"/>
  <c r="K31" i="2"/>
  <c r="K29" i="2"/>
  <c r="E33" i="2" s="1"/>
  <c r="I33" i="2" s="1"/>
  <c r="K22" i="2"/>
  <c r="K23" i="2" s="1"/>
  <c r="E52" i="2" s="1"/>
  <c r="I54" i="2" s="1"/>
  <c r="G58" i="2" s="1"/>
  <c r="K21" i="2"/>
  <c r="K20" i="2"/>
  <c r="K19" i="2"/>
  <c r="K14" i="2"/>
  <c r="K13" i="2"/>
  <c r="K12" i="2"/>
  <c r="K11" i="2"/>
  <c r="K15" i="2" s="1"/>
  <c r="E58" i="2" s="1"/>
  <c r="I6" i="2"/>
  <c r="E62" i="2" s="1"/>
  <c r="I58" i="2" l="1"/>
  <c r="G62" i="2" s="1"/>
  <c r="I62" i="2" s="1"/>
</calcChain>
</file>

<file path=xl/sharedStrings.xml><?xml version="1.0" encoding="utf-8"?>
<sst xmlns="http://schemas.openxmlformats.org/spreadsheetml/2006/main" count="151" uniqueCount="106">
  <si>
    <t>補助対象経費に係る自己負担額</t>
    <phoneticPr fontId="3"/>
  </si>
  <si>
    <t>補助対象経費(円)</t>
    <rPh sb="7" eb="8">
      <t>エン</t>
    </rPh>
    <phoneticPr fontId="3"/>
  </si>
  <si>
    <t>補助金所要額(円)</t>
    <rPh sb="7" eb="8">
      <t>エン</t>
    </rPh>
    <phoneticPr fontId="3"/>
  </si>
  <si>
    <t>自己負担額(円)</t>
    <rPh sb="6" eb="7">
      <t>エン</t>
    </rPh>
    <phoneticPr fontId="3"/>
  </si>
  <si>
    <t>－</t>
    <phoneticPr fontId="3"/>
  </si>
  <si>
    <t>＝</t>
    <phoneticPr fontId="3"/>
  </si>
  <si>
    <t>1)</t>
    <phoneticPr fontId="3"/>
  </si>
  <si>
    <t>年間稼働日数(日)</t>
    <rPh sb="0" eb="2">
      <t>ネンカン</t>
    </rPh>
    <rPh sb="2" eb="4">
      <t>カドウ</t>
    </rPh>
    <rPh sb="7" eb="8">
      <t>ヒ</t>
    </rPh>
    <phoneticPr fontId="3"/>
  </si>
  <si>
    <t>×</t>
  </si>
  <si>
    <t>2)</t>
    <phoneticPr fontId="3"/>
  </si>
  <si>
    <t>3)</t>
    <phoneticPr fontId="3"/>
  </si>
  <si>
    <t>売却量(t/年)</t>
    <rPh sb="0" eb="2">
      <t>バイキャク</t>
    </rPh>
    <rPh sb="2" eb="3">
      <t>リョウ</t>
    </rPh>
    <rPh sb="6" eb="7">
      <t>ネン</t>
    </rPh>
    <phoneticPr fontId="3"/>
  </si>
  <si>
    <t>売却単価（円/ｔ)</t>
    <rPh sb="0" eb="2">
      <t>バイキャク</t>
    </rPh>
    <rPh sb="2" eb="4">
      <t>タンカ</t>
    </rPh>
    <rPh sb="4" eb="6">
      <t>ウリタンカ</t>
    </rPh>
    <rPh sb="5" eb="6">
      <t>エン</t>
    </rPh>
    <phoneticPr fontId="3"/>
  </si>
  <si>
    <t>×</t>
    <phoneticPr fontId="3"/>
  </si>
  <si>
    <t>＋</t>
    <phoneticPr fontId="3"/>
  </si>
  <si>
    <t>負荷率：計画値(%)</t>
    <rPh sb="4" eb="6">
      <t>ケイカク</t>
    </rPh>
    <rPh sb="6" eb="7">
      <t>チ</t>
    </rPh>
    <phoneticPr fontId="3"/>
  </si>
  <si>
    <t>運転時間(h/日)</t>
    <rPh sb="7" eb="8">
      <t>ヒ</t>
    </rPh>
    <phoneticPr fontId="3"/>
  </si>
  <si>
    <t>人件費単価(円/年)</t>
    <rPh sb="0" eb="2">
      <t>ジンケン</t>
    </rPh>
    <rPh sb="2" eb="3">
      <t>ヒ</t>
    </rPh>
    <rPh sb="3" eb="5">
      <t>タンカ</t>
    </rPh>
    <rPh sb="8" eb="9">
      <t>ネン</t>
    </rPh>
    <phoneticPr fontId="3"/>
  </si>
  <si>
    <t>人数＝</t>
    <rPh sb="0" eb="2">
      <t>ニンズウ</t>
    </rPh>
    <phoneticPr fontId="3"/>
  </si>
  <si>
    <t>4)</t>
    <phoneticPr fontId="3"/>
  </si>
  <si>
    <t>メンテナンス費(円/年)＝</t>
    <rPh sb="6" eb="7">
      <t>ヒ</t>
    </rPh>
    <rPh sb="8" eb="9">
      <t>エン</t>
    </rPh>
    <rPh sb="10" eb="11">
      <t>ネン</t>
    </rPh>
    <phoneticPr fontId="3"/>
  </si>
  <si>
    <t>5)</t>
    <phoneticPr fontId="3"/>
  </si>
  <si>
    <t>=</t>
    <phoneticPr fontId="2"/>
  </si>
  <si>
    <t>+</t>
    <phoneticPr fontId="3"/>
  </si>
  <si>
    <t>仕入単価（円/ｔ)</t>
    <rPh sb="0" eb="2">
      <t>シイレ</t>
    </rPh>
    <rPh sb="2" eb="4">
      <t>タンカ</t>
    </rPh>
    <rPh sb="4" eb="6">
      <t>ウリタンカ</t>
    </rPh>
    <rPh sb="5" eb="6">
      <t>エン</t>
    </rPh>
    <phoneticPr fontId="3"/>
  </si>
  <si>
    <t>仕入費用(円/年)</t>
    <rPh sb="0" eb="2">
      <t>シイレ</t>
    </rPh>
    <rPh sb="2" eb="4">
      <t>ヒヨウ</t>
    </rPh>
    <rPh sb="5" eb="6">
      <t>エン</t>
    </rPh>
    <rPh sb="7" eb="8">
      <t>ネン</t>
    </rPh>
    <phoneticPr fontId="3"/>
  </si>
  <si>
    <t>売却収入(円/年)</t>
    <rPh sb="0" eb="2">
      <t>バイキャク</t>
    </rPh>
    <rPh sb="2" eb="4">
      <t>シュウニュウ</t>
    </rPh>
    <rPh sb="5" eb="6">
      <t>エン</t>
    </rPh>
    <rPh sb="7" eb="8">
      <t>ネン</t>
    </rPh>
    <phoneticPr fontId="3"/>
  </si>
  <si>
    <t>6)</t>
    <phoneticPr fontId="3"/>
  </si>
  <si>
    <t>ー</t>
    <phoneticPr fontId="3"/>
  </si>
  <si>
    <t>燃料光熱費(円/年)</t>
    <rPh sb="0" eb="2">
      <t>ネンリョウ</t>
    </rPh>
    <rPh sb="2" eb="5">
      <t>コウネツヒ</t>
    </rPh>
    <rPh sb="6" eb="7">
      <t>エン</t>
    </rPh>
    <rPh sb="8" eb="9">
      <t>ネン</t>
    </rPh>
    <phoneticPr fontId="3"/>
  </si>
  <si>
    <t>燃料光熱費＝</t>
    <rPh sb="0" eb="2">
      <t>ネンリョウ</t>
    </rPh>
    <rPh sb="2" eb="5">
      <t>コウネツヒ</t>
    </rPh>
    <phoneticPr fontId="3"/>
  </si>
  <si>
    <t>仕入量・仕入単価＝</t>
    <rPh sb="0" eb="2">
      <t>シイレ</t>
    </rPh>
    <rPh sb="2" eb="3">
      <t>リョウ</t>
    </rPh>
    <rPh sb="4" eb="8">
      <t>シイレタンカ</t>
    </rPh>
    <phoneticPr fontId="3"/>
  </si>
  <si>
    <t>仕入量（ｔ/年）</t>
    <rPh sb="0" eb="2">
      <t>シイレ</t>
    </rPh>
    <rPh sb="2" eb="3">
      <t>リョウ</t>
    </rPh>
    <rPh sb="6" eb="7">
      <t>ネン</t>
    </rPh>
    <phoneticPr fontId="3"/>
  </si>
  <si>
    <t>資金回収年数</t>
    <rPh sb="0" eb="4">
      <t>シキンカイシュウ</t>
    </rPh>
    <rPh sb="4" eb="6">
      <t>ネンスウ</t>
    </rPh>
    <phoneticPr fontId="2"/>
  </si>
  <si>
    <t>÷</t>
    <phoneticPr fontId="3"/>
  </si>
  <si>
    <t>本事業による年間の手元資金増加額</t>
    <rPh sb="0" eb="3">
      <t>ホンジギョウ</t>
    </rPh>
    <rPh sb="6" eb="8">
      <t>ネンカン</t>
    </rPh>
    <rPh sb="9" eb="16">
      <t>テモトシキンゾウカガク</t>
    </rPh>
    <phoneticPr fontId="2"/>
  </si>
  <si>
    <t>手元資金増加額(円/年)</t>
    <rPh sb="0" eb="2">
      <t>テモト</t>
    </rPh>
    <rPh sb="2" eb="4">
      <t>シキン</t>
    </rPh>
    <rPh sb="4" eb="7">
      <t>ゾウカガク</t>
    </rPh>
    <phoneticPr fontId="2"/>
  </si>
  <si>
    <t>事業者名</t>
    <rPh sb="0" eb="4">
      <t>ジギョウシャメイ</t>
    </rPh>
    <phoneticPr fontId="2"/>
  </si>
  <si>
    <t>＊＊電力高圧電力その他季単価より</t>
    <rPh sb="2" eb="4">
      <t>デンリョク</t>
    </rPh>
    <rPh sb="4" eb="8">
      <t>コウアツデンリョク</t>
    </rPh>
    <rPh sb="10" eb="12">
      <t>タキ</t>
    </rPh>
    <rPh sb="12" eb="14">
      <t>タンカ</t>
    </rPh>
    <phoneticPr fontId="3"/>
  </si>
  <si>
    <t>※年間稼働日数(日)は生産稼働日数とする</t>
    <rPh sb="1" eb="3">
      <t>ネンカン</t>
    </rPh>
    <rPh sb="3" eb="6">
      <t>カドウビ</t>
    </rPh>
    <rPh sb="6" eb="7">
      <t>スウ</t>
    </rPh>
    <rPh sb="7" eb="10">
      <t>ニチ</t>
    </rPh>
    <rPh sb="11" eb="13">
      <t>セイサン</t>
    </rPh>
    <rPh sb="13" eb="15">
      <t>カドウ</t>
    </rPh>
    <rPh sb="15" eb="17">
      <t>ニッスウ</t>
    </rPh>
    <phoneticPr fontId="3"/>
  </si>
  <si>
    <t>稼働率：計画値(%)</t>
    <rPh sb="0" eb="2">
      <t>カドウ</t>
    </rPh>
    <rPh sb="4" eb="6">
      <t>ケイカク</t>
    </rPh>
    <rPh sb="6" eb="7">
      <t>チ</t>
    </rPh>
    <phoneticPr fontId="3"/>
  </si>
  <si>
    <t>※負荷率は定格に対する常用負荷の率</t>
    <rPh sb="1" eb="3">
      <t>フカ</t>
    </rPh>
    <rPh sb="3" eb="4">
      <t>リツ</t>
    </rPh>
    <rPh sb="5" eb="7">
      <t>テイカク</t>
    </rPh>
    <rPh sb="8" eb="9">
      <t>タイ</t>
    </rPh>
    <rPh sb="11" eb="13">
      <t>ジョウヨウ</t>
    </rPh>
    <rPh sb="13" eb="15">
      <t>フカ</t>
    </rPh>
    <rPh sb="16" eb="17">
      <t>リツ</t>
    </rPh>
    <phoneticPr fontId="3"/>
  </si>
  <si>
    <t>電力従量料金(円/年)</t>
    <rPh sb="2" eb="4">
      <t>ジュウリョウ</t>
    </rPh>
    <rPh sb="4" eb="6">
      <t>リョウキン</t>
    </rPh>
    <phoneticPr fontId="2"/>
  </si>
  <si>
    <t>基本料金(円/年)</t>
    <rPh sb="0" eb="2">
      <t>キホン</t>
    </rPh>
    <rPh sb="2" eb="4">
      <t>リョウキン</t>
    </rPh>
    <phoneticPr fontId="2"/>
  </si>
  <si>
    <t>単価(円/kWh)＝</t>
    <rPh sb="3" eb="4">
      <t>エン</t>
    </rPh>
    <phoneticPr fontId="3"/>
  </si>
  <si>
    <t>契約予定電力(kW)</t>
    <rPh sb="0" eb="4">
      <t>ケイヤクヨテイ</t>
    </rPh>
    <rPh sb="4" eb="6">
      <t>デンリョク</t>
    </rPh>
    <phoneticPr fontId="2"/>
  </si>
  <si>
    <t>日常点検や不具合等で停止する時間を含む</t>
    <rPh sb="14" eb="16">
      <t>ジカン</t>
    </rPh>
    <rPh sb="17" eb="18">
      <t>フク</t>
    </rPh>
    <phoneticPr fontId="2"/>
  </si>
  <si>
    <t>※稼働率には生産稼働日において原料切れ及び</t>
    <rPh sb="1" eb="3">
      <t>カドウ</t>
    </rPh>
    <rPh sb="3" eb="4">
      <t>リツ</t>
    </rPh>
    <rPh sb="15" eb="17">
      <t>ゲンリョウ</t>
    </rPh>
    <rPh sb="17" eb="18">
      <t>キ</t>
    </rPh>
    <rPh sb="19" eb="20">
      <t>オヨ</t>
    </rPh>
    <phoneticPr fontId="3"/>
  </si>
  <si>
    <t>例）オペレーター5名に加え、補助員5名を考慮</t>
    <rPh sb="0" eb="1">
      <t>レイ</t>
    </rPh>
    <rPh sb="9" eb="10">
      <t>メイ</t>
    </rPh>
    <rPh sb="11" eb="12">
      <t>クワ</t>
    </rPh>
    <rPh sb="14" eb="16">
      <t>ホジョ</t>
    </rPh>
    <rPh sb="16" eb="17">
      <t>イン</t>
    </rPh>
    <rPh sb="18" eb="19">
      <t>メイ</t>
    </rPh>
    <rPh sb="20" eb="22">
      <t>コウリョ</t>
    </rPh>
    <phoneticPr fontId="2"/>
  </si>
  <si>
    <t>機器費(円)</t>
    <rPh sb="0" eb="2">
      <t>キキ</t>
    </rPh>
    <rPh sb="2" eb="3">
      <t>ヒ</t>
    </rPh>
    <rPh sb="4" eb="5">
      <t>エン</t>
    </rPh>
    <phoneticPr fontId="3"/>
  </si>
  <si>
    <t>各設備に必要な消耗品費+保全費用</t>
    <rPh sb="0" eb="3">
      <t>カクセツビ</t>
    </rPh>
    <rPh sb="4" eb="6">
      <t>ヒツヨウ</t>
    </rPh>
    <rPh sb="7" eb="10">
      <t>ショウモウヒン</t>
    </rPh>
    <rPh sb="10" eb="11">
      <t>ヒ</t>
    </rPh>
    <rPh sb="12" eb="14">
      <t>ホゼン</t>
    </rPh>
    <rPh sb="14" eb="16">
      <t>ヒヨウ</t>
    </rPh>
    <phoneticPr fontId="2"/>
  </si>
  <si>
    <t>その他費用計(円/年)</t>
    <rPh sb="2" eb="3">
      <t>ホカ</t>
    </rPh>
    <rPh sb="3" eb="5">
      <t>ヒヨウ</t>
    </rPh>
    <rPh sb="5" eb="6">
      <t>ケイ</t>
    </rPh>
    <rPh sb="7" eb="8">
      <t>エン</t>
    </rPh>
    <rPh sb="9" eb="10">
      <t>ネン</t>
    </rPh>
    <phoneticPr fontId="3"/>
  </si>
  <si>
    <t>水道・下水料金＝</t>
    <rPh sb="0" eb="2">
      <t>スイドウ</t>
    </rPh>
    <rPh sb="3" eb="5">
      <t>ゲスイ</t>
    </rPh>
    <rPh sb="5" eb="7">
      <t>リョウキン</t>
    </rPh>
    <phoneticPr fontId="3"/>
  </si>
  <si>
    <t>製造に必要となる燃料光熱費</t>
    <rPh sb="0" eb="2">
      <t>セイゾウ</t>
    </rPh>
    <rPh sb="3" eb="5">
      <t>ヒツヨウ</t>
    </rPh>
    <rPh sb="8" eb="13">
      <t>ネンリョウコウネツヒ</t>
    </rPh>
    <phoneticPr fontId="2"/>
  </si>
  <si>
    <t>製造に必要となる水道下水料金等</t>
    <rPh sb="0" eb="2">
      <t>セイゾウ</t>
    </rPh>
    <rPh sb="3" eb="5">
      <t>ヒツヨウ</t>
    </rPh>
    <rPh sb="8" eb="10">
      <t>スイドウ</t>
    </rPh>
    <rPh sb="10" eb="12">
      <t>ゲスイ</t>
    </rPh>
    <rPh sb="12" eb="14">
      <t>リョウキン</t>
    </rPh>
    <rPh sb="14" eb="15">
      <t>ナド</t>
    </rPh>
    <phoneticPr fontId="2"/>
  </si>
  <si>
    <t>水道・下水料金(円/年)</t>
    <rPh sb="0" eb="2">
      <t>スイドウ</t>
    </rPh>
    <rPh sb="3" eb="5">
      <t>ゲスイ</t>
    </rPh>
    <rPh sb="5" eb="7">
      <t>リョウキン</t>
    </rPh>
    <rPh sb="8" eb="9">
      <t>エン</t>
    </rPh>
    <rPh sb="10" eb="11">
      <t>ネン</t>
    </rPh>
    <phoneticPr fontId="3"/>
  </si>
  <si>
    <t>＊＊＊＊＊＊株式会社</t>
    <rPh sb="6" eb="10">
      <t>カブシキガイシャ</t>
    </rPh>
    <phoneticPr fontId="2"/>
  </si>
  <si>
    <t>ランニングコストの集計</t>
    <rPh sb="9" eb="11">
      <t>シュウケイ</t>
    </rPh>
    <phoneticPr fontId="3"/>
  </si>
  <si>
    <t>ランニングコスト合計額</t>
    <rPh sb="10" eb="11">
      <t>ガク</t>
    </rPh>
    <phoneticPr fontId="2"/>
  </si>
  <si>
    <t>注：減価償却費は含めぬこと</t>
    <rPh sb="0" eb="1">
      <t>チュウ</t>
    </rPh>
    <rPh sb="2" eb="7">
      <t>ゲンカショウキャクヒ</t>
    </rPh>
    <rPh sb="8" eb="9">
      <t>フク</t>
    </rPh>
    <phoneticPr fontId="2"/>
  </si>
  <si>
    <t>（様式の定めはありません。ひな形（記載例）に準じて作成してください。）</t>
  </si>
  <si>
    <t>資金回収計画</t>
    <rPh sb="0" eb="4">
      <t>シキンカイシュウ</t>
    </rPh>
    <rPh sb="4" eb="6">
      <t>ケイカク</t>
    </rPh>
    <phoneticPr fontId="2"/>
  </si>
  <si>
    <t>本事業による年間の収入【増減額】</t>
    <rPh sb="0" eb="3">
      <t>ホンジギョウ</t>
    </rPh>
    <rPh sb="6" eb="8">
      <t>ネンカン</t>
    </rPh>
    <rPh sb="9" eb="11">
      <t>シュウニュウ</t>
    </rPh>
    <rPh sb="12" eb="15">
      <t>ゾウゲンガク</t>
    </rPh>
    <phoneticPr fontId="3"/>
  </si>
  <si>
    <t>売却収入増減額(1)</t>
    <rPh sb="0" eb="2">
      <t>バイキャク</t>
    </rPh>
    <rPh sb="2" eb="4">
      <t>シュウニュウ</t>
    </rPh>
    <rPh sb="4" eb="7">
      <t>ゾウゲンガク</t>
    </rPh>
    <phoneticPr fontId="3"/>
  </si>
  <si>
    <t>売却量・売却単価＝</t>
    <rPh sb="0" eb="2">
      <t>バイキャク</t>
    </rPh>
    <rPh sb="2" eb="3">
      <t>リョウ</t>
    </rPh>
    <rPh sb="4" eb="6">
      <t>バイキャク</t>
    </rPh>
    <rPh sb="6" eb="8">
      <t>タンカ</t>
    </rPh>
    <phoneticPr fontId="3"/>
  </si>
  <si>
    <t>導入前後比較表と整合のこと</t>
    <rPh sb="0" eb="4">
      <t>ドウニュウゼンゴ</t>
    </rPh>
    <rPh sb="4" eb="7">
      <t>ヒカクヒョウ</t>
    </rPh>
    <rPh sb="8" eb="10">
      <t>セイゴウ</t>
    </rPh>
    <phoneticPr fontId="2"/>
  </si>
  <si>
    <t>品目</t>
    <rPh sb="0" eb="2">
      <t>ヒンモク</t>
    </rPh>
    <phoneticPr fontId="3"/>
  </si>
  <si>
    <t>新</t>
    <rPh sb="0" eb="1">
      <t>シン</t>
    </rPh>
    <phoneticPr fontId="2"/>
  </si>
  <si>
    <t>PEペレット</t>
    <phoneticPr fontId="2"/>
  </si>
  <si>
    <t>旧</t>
    <rPh sb="0" eb="1">
      <t>キュウ</t>
    </rPh>
    <phoneticPr fontId="2"/>
  </si>
  <si>
    <t>ミックスプラ</t>
    <phoneticPr fontId="2"/>
  </si>
  <si>
    <t>売却収入増減額 合計</t>
    <rPh sb="8" eb="10">
      <t>ゴウケイ</t>
    </rPh>
    <phoneticPr fontId="2"/>
  </si>
  <si>
    <t>①</t>
    <phoneticPr fontId="2"/>
  </si>
  <si>
    <t>ランニングコスト【増減額】</t>
    <phoneticPr fontId="3"/>
  </si>
  <si>
    <t>※多品目の場合は集計表を添付し、合計欄に入力</t>
    <rPh sb="1" eb="4">
      <t>タヒンモク</t>
    </rPh>
    <rPh sb="5" eb="7">
      <t>バアイ</t>
    </rPh>
    <rPh sb="8" eb="11">
      <t>シュウケイヒョウ</t>
    </rPh>
    <rPh sb="12" eb="14">
      <t>テンプ</t>
    </rPh>
    <rPh sb="16" eb="18">
      <t>ゴウケイ</t>
    </rPh>
    <rPh sb="18" eb="19">
      <t>ラン</t>
    </rPh>
    <rPh sb="20" eb="22">
      <t>ニュウリョク</t>
    </rPh>
    <phoneticPr fontId="3"/>
  </si>
  <si>
    <t>仕入費用増減額</t>
    <rPh sb="0" eb="2">
      <t>シイレ</t>
    </rPh>
    <rPh sb="2" eb="4">
      <t>ヒヨウ</t>
    </rPh>
    <rPh sb="4" eb="7">
      <t>ゾウゲンガク</t>
    </rPh>
    <phoneticPr fontId="3"/>
  </si>
  <si>
    <t>有価で仕入れる</t>
    <rPh sb="0" eb="2">
      <t>ユウカ</t>
    </rPh>
    <rPh sb="3" eb="5">
      <t>シイ</t>
    </rPh>
    <phoneticPr fontId="2"/>
  </si>
  <si>
    <t>工場生産端材（PE）</t>
    <rPh sb="0" eb="2">
      <t>コウジョウ</t>
    </rPh>
    <rPh sb="2" eb="4">
      <t>セイサン</t>
    </rPh>
    <rPh sb="4" eb="6">
      <t>ハザイ</t>
    </rPh>
    <phoneticPr fontId="2"/>
  </si>
  <si>
    <t>リサイクル等対象物一覧表参照</t>
    <rPh sb="5" eb="6">
      <t>ナド</t>
    </rPh>
    <rPh sb="6" eb="9">
      <t>タイショウブツ</t>
    </rPh>
    <rPh sb="9" eb="12">
      <t>イチランヒョウ</t>
    </rPh>
    <rPh sb="12" eb="14">
      <t>サンショウ</t>
    </rPh>
    <phoneticPr fontId="2"/>
  </si>
  <si>
    <t>仕入費用増減額 合計</t>
    <rPh sb="8" eb="10">
      <t>ゴウケイ</t>
    </rPh>
    <phoneticPr fontId="2"/>
  </si>
  <si>
    <t>＊＊電力高圧電力その他季単価（　年　月）</t>
    <rPh sb="16" eb="17">
      <t>トシ</t>
    </rPh>
    <rPh sb="18" eb="19">
      <t>ツキ</t>
    </rPh>
    <phoneticPr fontId="2"/>
  </si>
  <si>
    <t>電力経費増減額</t>
    <rPh sb="2" eb="4">
      <t>ケイヒ</t>
    </rPh>
    <phoneticPr fontId="3"/>
  </si>
  <si>
    <t>導入後機器定格合計(kW)</t>
    <rPh sb="3" eb="5">
      <t>キキ</t>
    </rPh>
    <rPh sb="5" eb="7">
      <t>テイカク</t>
    </rPh>
    <phoneticPr fontId="3"/>
  </si>
  <si>
    <t>従量料金単価(円/kWh)</t>
    <rPh sb="7" eb="8">
      <t>エン</t>
    </rPh>
    <phoneticPr fontId="3"/>
  </si>
  <si>
    <t>基本料金単価(円/kW)</t>
    <rPh sb="0" eb="2">
      <t>キホン</t>
    </rPh>
    <rPh sb="2" eb="4">
      <t>リョウキン</t>
    </rPh>
    <phoneticPr fontId="2"/>
  </si>
  <si>
    <t>１２か月</t>
    <rPh sb="3" eb="4">
      <t>ゲツ</t>
    </rPh>
    <phoneticPr fontId="2"/>
  </si>
  <si>
    <t>導入後電力料金(円/年)</t>
    <rPh sb="0" eb="2">
      <t>ドウニュウ</t>
    </rPh>
    <rPh sb="2" eb="3">
      <t>ゴ</t>
    </rPh>
    <rPh sb="3" eb="5">
      <t>デンリョク</t>
    </rPh>
    <rPh sb="5" eb="7">
      <t>リョウキン</t>
    </rPh>
    <phoneticPr fontId="2"/>
  </si>
  <si>
    <t>既設電力料金(円/年)</t>
    <rPh sb="0" eb="2">
      <t>キセツ</t>
    </rPh>
    <rPh sb="2" eb="4">
      <t>デンリョク</t>
    </rPh>
    <rPh sb="4" eb="6">
      <t>リョウキン</t>
    </rPh>
    <phoneticPr fontId="2"/>
  </si>
  <si>
    <t>電力経費増減額(円/年)</t>
    <rPh sb="2" eb="4">
      <t>ケイヒ</t>
    </rPh>
    <phoneticPr fontId="3"/>
  </si>
  <si>
    <t>―</t>
    <phoneticPr fontId="3"/>
  </si>
  <si>
    <t>※必要時は集計表を添付し、既設電力料金欄に入力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5">
      <t>キセツ</t>
    </rPh>
    <rPh sb="15" eb="17">
      <t>デンリョク</t>
    </rPh>
    <rPh sb="17" eb="19">
      <t>リョウキン</t>
    </rPh>
    <rPh sb="19" eb="20">
      <t>ラン</t>
    </rPh>
    <rPh sb="21" eb="23">
      <t>ニュウリョク</t>
    </rPh>
    <phoneticPr fontId="3"/>
  </si>
  <si>
    <t>人件費増減額</t>
    <rPh sb="0" eb="2">
      <t>ジンケン</t>
    </rPh>
    <rPh sb="2" eb="3">
      <t>ヒ</t>
    </rPh>
    <phoneticPr fontId="3"/>
  </si>
  <si>
    <t>増減する人数</t>
    <rPh sb="0" eb="2">
      <t>ゾウゲン</t>
    </rPh>
    <rPh sb="4" eb="6">
      <t>ニンズウ</t>
    </rPh>
    <phoneticPr fontId="3"/>
  </si>
  <si>
    <t>人件費増減額欄(円/年)</t>
    <rPh sb="0" eb="3">
      <t>ジンケンヒ</t>
    </rPh>
    <rPh sb="3" eb="5">
      <t>ゾウゲン</t>
    </rPh>
    <rPh sb="5" eb="6">
      <t>ガク</t>
    </rPh>
    <rPh sb="6" eb="7">
      <t>ラン</t>
    </rPh>
    <rPh sb="10" eb="11">
      <t>ネン</t>
    </rPh>
    <phoneticPr fontId="3"/>
  </si>
  <si>
    <t>※必要時は集計表を添付し、人件費増減額欄に入力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4" eb="16">
      <t>ニュウリョク</t>
    </rPh>
    <phoneticPr fontId="3"/>
  </si>
  <si>
    <t>メンテナンス費増減額</t>
    <rPh sb="6" eb="7">
      <t>ヒ</t>
    </rPh>
    <phoneticPr fontId="3"/>
  </si>
  <si>
    <t>導入後メンテナンス費(円/年)</t>
    <rPh sb="9" eb="10">
      <t>ヒ</t>
    </rPh>
    <rPh sb="11" eb="12">
      <t>エン</t>
    </rPh>
    <rPh sb="13" eb="14">
      <t>ネン</t>
    </rPh>
    <phoneticPr fontId="3"/>
  </si>
  <si>
    <t>既設メンテナンス費(円/年)</t>
    <rPh sb="0" eb="2">
      <t>キセツ</t>
    </rPh>
    <rPh sb="8" eb="9">
      <t>ヒ</t>
    </rPh>
    <rPh sb="10" eb="11">
      <t>エン</t>
    </rPh>
    <rPh sb="12" eb="13">
      <t>ネン</t>
    </rPh>
    <phoneticPr fontId="2"/>
  </si>
  <si>
    <t>メンテナンス費増減額(円/年)</t>
    <rPh sb="6" eb="7">
      <t>ヒ</t>
    </rPh>
    <phoneticPr fontId="3"/>
  </si>
  <si>
    <t>導入後メンテナンス費</t>
    <rPh sb="9" eb="10">
      <t>ヒ</t>
    </rPh>
    <phoneticPr fontId="3"/>
  </si>
  <si>
    <t>※必要時は集計表を添付し、各メンテナンス費(円/年)欄に入力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26" eb="27">
      <t>ラン</t>
    </rPh>
    <rPh sb="28" eb="30">
      <t>ニュウリョク</t>
    </rPh>
    <phoneticPr fontId="3"/>
  </si>
  <si>
    <t>その他費用増減額</t>
    <rPh sb="2" eb="3">
      <t>タ</t>
    </rPh>
    <rPh sb="3" eb="5">
      <t>ヒヨウ</t>
    </rPh>
    <phoneticPr fontId="3"/>
  </si>
  <si>
    <t>増減額</t>
  </si>
  <si>
    <t>※必要時は集計表を添付し、各増減額欄に入力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14" eb="16">
      <t>ゾウゲン</t>
    </rPh>
    <rPh sb="16" eb="17">
      <t>ガク</t>
    </rPh>
    <rPh sb="17" eb="18">
      <t>ラン</t>
    </rPh>
    <rPh sb="19" eb="21">
      <t>ニュウリョク</t>
    </rPh>
    <phoneticPr fontId="3"/>
  </si>
  <si>
    <t>②</t>
    <phoneticPr fontId="2"/>
  </si>
  <si>
    <t>処分料金をもらう場合</t>
    <rPh sb="0" eb="2">
      <t>ショブン</t>
    </rPh>
    <rPh sb="2" eb="4">
      <t>リョウキン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</si>
</sst>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&quot;"/>
    <numFmt numFmtId="178" formatCode="0.0"/>
    <numFmt numFmtId="179" formatCode="#,##0.0"/>
    <numFmt numFmtId="180" formatCode="0_);[Red]\(0\)"/>
    <numFmt numFmtId="181" formatCode="0_ ;[Red]\-0\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00000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000000"/>
      <name val="Yu Gothic UI"/>
      <family val="3"/>
      <charset val="128"/>
    </font>
    <font>
      <sz val="18"/>
      <color rgb="FF000000"/>
      <name val="Yu Gothic UI"/>
      <family val="3"/>
      <charset val="128"/>
    </font>
    <font>
      <sz val="12"/>
      <color rgb="FF000000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1"/>
      <color rgb="FF00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2"/>
      <color rgb="FF00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3" fontId="8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quotePrefix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9" fillId="0" borderId="0" xfId="1" applyFont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4" fillId="0" borderId="0" xfId="1" applyNumberFormat="1" applyFont="1">
      <alignment vertical="center"/>
    </xf>
    <xf numFmtId="178" fontId="4" fillId="0" borderId="0" xfId="1" applyNumberFormat="1" applyFont="1" applyAlignment="1">
      <alignment horizontal="center" vertical="center"/>
    </xf>
    <xf numFmtId="177" fontId="4" fillId="0" borderId="0" xfId="1" applyNumberFormat="1" applyFont="1">
      <alignment vertical="center"/>
    </xf>
    <xf numFmtId="3" fontId="7" fillId="0" borderId="0" xfId="1" applyNumberFormat="1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indent="11"/>
    </xf>
    <xf numFmtId="0" fontId="8" fillId="0" borderId="0" xfId="1" applyFont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3" fontId="8" fillId="3" borderId="1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9" fontId="8" fillId="3" borderId="1" xfId="1" applyNumberFormat="1" applyFont="1" applyFill="1" applyBorder="1" applyAlignment="1">
      <alignment horizontal="center" vertical="center"/>
    </xf>
    <xf numFmtId="180" fontId="8" fillId="3" borderId="1" xfId="4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horizontal="center" vertical="center" shrinkToFi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 indent="2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quotePrefix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indent="1"/>
    </xf>
    <xf numFmtId="176" fontId="4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center" vertical="center"/>
    </xf>
    <xf numFmtId="38" fontId="4" fillId="0" borderId="0" xfId="5" applyFont="1" applyFill="1" applyAlignment="1">
      <alignment horizontal="right" vertical="center"/>
    </xf>
    <xf numFmtId="10" fontId="8" fillId="0" borderId="0" xfId="4" applyNumberFormat="1" applyFont="1" applyFill="1" applyAlignment="1">
      <alignment vertical="center" shrinkToFi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38" fontId="21" fillId="0" borderId="4" xfId="1" applyNumberFormat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38" fontId="8" fillId="3" borderId="1" xfId="1" applyNumberFormat="1" applyFont="1" applyFill="1" applyBorder="1" applyAlignment="1">
      <alignment horizontal="center" vertical="center"/>
    </xf>
    <xf numFmtId="181" fontId="8" fillId="3" borderId="1" xfId="1" applyNumberFormat="1" applyFont="1" applyFill="1" applyBorder="1" applyAlignment="1">
      <alignment horizontal="center" vertical="center"/>
    </xf>
    <xf numFmtId="38" fontId="4" fillId="0" borderId="1" xfId="1" applyNumberFormat="1" applyFont="1" applyBorder="1">
      <alignment vertical="center"/>
    </xf>
    <xf numFmtId="181" fontId="4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81" fontId="15" fillId="0" borderId="0" xfId="1" applyNumberFormat="1" applyFont="1">
      <alignment vertical="center"/>
    </xf>
    <xf numFmtId="0" fontId="23" fillId="0" borderId="0" xfId="1" applyFont="1">
      <alignment vertical="center"/>
    </xf>
    <xf numFmtId="181" fontId="4" fillId="0" borderId="0" xfId="1" applyNumberFormat="1" applyFont="1">
      <alignment vertical="center"/>
    </xf>
    <xf numFmtId="181" fontId="9" fillId="0" borderId="0" xfId="1" applyNumberFormat="1" applyFont="1" applyAlignment="1">
      <alignment horizontal="center" vertical="center" shrinkToFit="1"/>
    </xf>
    <xf numFmtId="0" fontId="12" fillId="0" borderId="0" xfId="1" applyFont="1" applyAlignment="1">
      <alignment vertical="top"/>
    </xf>
    <xf numFmtId="38" fontId="4" fillId="0" borderId="6" xfId="1" applyNumberFormat="1" applyFont="1" applyBorder="1">
      <alignment vertical="center"/>
    </xf>
    <xf numFmtId="38" fontId="4" fillId="0" borderId="4" xfId="1" applyNumberFormat="1" applyFont="1" applyBorder="1">
      <alignment vertical="center"/>
    </xf>
    <xf numFmtId="0" fontId="24" fillId="0" borderId="0" xfId="1" applyFont="1">
      <alignment vertical="center"/>
    </xf>
    <xf numFmtId="0" fontId="14" fillId="0" borderId="0" xfId="1" applyFo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14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25" fillId="0" borderId="0" xfId="1" applyFont="1" applyAlignment="1">
      <alignment horizontal="left" vertical="center"/>
    </xf>
    <xf numFmtId="3" fontId="21" fillId="0" borderId="4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center" vertical="center"/>
    </xf>
    <xf numFmtId="40" fontId="20" fillId="2" borderId="2" xfId="5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 shrinkToFit="1"/>
    </xf>
  </cellXfs>
  <cellStyles count="6">
    <cellStyle name="パーセント" xfId="4" builtinId="5"/>
    <cellStyle name="パーセント 2" xfId="3" xr:uid="{CD1DE2D7-F7E8-4AB3-8335-266EBC17A6E8}"/>
    <cellStyle name="桁区切り" xfId="5" builtinId="6"/>
    <cellStyle name="桁区切り 2" xfId="2" xr:uid="{6C38D88B-F2CB-4097-B343-1E88F6DCFEFA}"/>
    <cellStyle name="標準" xfId="0" builtinId="0"/>
    <cellStyle name="標準 2" xfId="1" xr:uid="{1E8B0AAE-39E2-4C0A-B74E-B83B00EE1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70095</xdr:colOff>
      <xdr:row>24</xdr:row>
      <xdr:rowOff>896</xdr:rowOff>
    </xdr:from>
    <xdr:to>
      <xdr:col>22</xdr:col>
      <xdr:colOff>299756</xdr:colOff>
      <xdr:row>28</xdr:row>
      <xdr:rowOff>167089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7150B94-52B4-4995-9537-8CAF4CF4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2370" y="6592196"/>
          <a:ext cx="3782486" cy="1232993"/>
        </a:xfrm>
        <a:prstGeom prst="rect">
          <a:avLst/>
        </a:prstGeom>
      </xdr:spPr>
    </xdr:pic>
    <xdr:clientData/>
  </xdr:twoCellAnchor>
  <xdr:oneCellAnchor>
    <xdr:from>
      <xdr:col>16</xdr:col>
      <xdr:colOff>307526</xdr:colOff>
      <xdr:row>2</xdr:row>
      <xdr:rowOff>101669</xdr:rowOff>
    </xdr:from>
    <xdr:ext cx="3660617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77C4866-3729-4257-8268-790BF4F59484}"/>
            </a:ext>
          </a:extLst>
        </xdr:cNvPr>
        <xdr:cNvSpPr/>
      </xdr:nvSpPr>
      <xdr:spPr>
        <a:xfrm>
          <a:off x="10261151" y="635069"/>
          <a:ext cx="3660617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印刷外部分</a:t>
          </a:r>
        </a:p>
      </xdr:txBody>
    </xdr:sp>
    <xdr:clientData/>
  </xdr:oneCellAnchor>
  <xdr:twoCellAnchor>
    <xdr:from>
      <xdr:col>16</xdr:col>
      <xdr:colOff>148167</xdr:colOff>
      <xdr:row>0</xdr:row>
      <xdr:rowOff>158751</xdr:rowOff>
    </xdr:from>
    <xdr:to>
      <xdr:col>23</xdr:col>
      <xdr:colOff>306916</xdr:colOff>
      <xdr:row>2</xdr:row>
      <xdr:rowOff>201084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4A528B2E-2091-476D-A724-BCE09FB37410}"/>
            </a:ext>
          </a:extLst>
        </xdr:cNvPr>
        <xdr:cNvSpPr/>
      </xdr:nvSpPr>
      <xdr:spPr>
        <a:xfrm>
          <a:off x="10101792" y="158751"/>
          <a:ext cx="4968874" cy="575733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137584</xdr:colOff>
      <xdr:row>1</xdr:row>
      <xdr:rowOff>21167</xdr:rowOff>
    </xdr:from>
    <xdr:to>
      <xdr:col>16</xdr:col>
      <xdr:colOff>338667</xdr:colOff>
      <xdr:row>37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1F0A020-71A2-4FE0-8282-5D3BD5EABA35}"/>
            </a:ext>
          </a:extLst>
        </xdr:cNvPr>
        <xdr:cNvSpPr/>
      </xdr:nvSpPr>
      <xdr:spPr>
        <a:xfrm>
          <a:off x="10091209" y="287867"/>
          <a:ext cx="201083" cy="98657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639654</xdr:colOff>
      <xdr:row>7</xdr:row>
      <xdr:rowOff>63500</xdr:rowOff>
    </xdr:from>
    <xdr:ext cx="4624984" cy="6258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F5239EF-1FAF-4537-AB49-AA7FEBE30BB2}"/>
            </a:ext>
          </a:extLst>
        </xdr:cNvPr>
        <xdr:cNvSpPr/>
      </xdr:nvSpPr>
      <xdr:spPr>
        <a:xfrm>
          <a:off x="11221929" y="2025650"/>
          <a:ext cx="4624984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着色セルが入力部分です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8064-9FE0-4ED4-90FF-596B2BCA38A2}">
  <sheetPr>
    <pageSetUpPr fitToPage="1"/>
  </sheetPr>
  <dimension ref="A1:R63"/>
  <sheetViews>
    <sheetView showGridLines="0" tabSelected="1" view="pageBreakPreview" topLeftCell="A27" zoomScale="90" zoomScaleNormal="90" zoomScaleSheetLayoutView="90" workbookViewId="0">
      <selection activeCell="G52" sqref="G52"/>
    </sheetView>
  </sheetViews>
  <sheetFormatPr defaultColWidth="8.25" defaultRowHeight="21" customHeight="1" x14ac:dyDescent="0.4"/>
  <cols>
    <col min="1" max="1" width="4.25" style="57" customWidth="1"/>
    <col min="2" max="4" width="3.375" style="1" customWidth="1"/>
    <col min="5" max="5" width="14.375" style="1" customWidth="1"/>
    <col min="6" max="6" width="5.125" style="1" customWidth="1"/>
    <col min="7" max="7" width="14.375" style="1" customWidth="1"/>
    <col min="8" max="8" width="5.125" style="1" customWidth="1"/>
    <col min="9" max="9" width="14.375" style="1" customWidth="1"/>
    <col min="10" max="10" width="5.125" style="1" customWidth="1"/>
    <col min="11" max="11" width="14.375" style="1" customWidth="1"/>
    <col min="12" max="12" width="5.125" style="1" customWidth="1"/>
    <col min="13" max="13" width="14.375" style="1" customWidth="1"/>
    <col min="14" max="14" width="5.125" style="1" customWidth="1"/>
    <col min="15" max="15" width="12" style="1" customWidth="1"/>
    <col min="16" max="16" width="6.75" style="1" customWidth="1"/>
    <col min="17" max="17" width="8.25" style="1"/>
    <col min="18" max="18" width="13.625" style="1" customWidth="1"/>
    <col min="19" max="16384" width="8.25" style="1"/>
  </cols>
  <sheetData>
    <row r="1" spans="1:18" ht="21" customHeight="1" x14ac:dyDescent="0.4">
      <c r="A1" s="56" t="s">
        <v>60</v>
      </c>
      <c r="M1" s="2"/>
      <c r="O1" s="3"/>
    </row>
    <row r="2" spans="1:18" ht="21" customHeight="1" x14ac:dyDescent="0.4">
      <c r="C2" s="49"/>
      <c r="D2" s="49"/>
      <c r="E2" s="49"/>
      <c r="F2" s="49"/>
      <c r="G2" s="49"/>
      <c r="I2" s="50" t="s">
        <v>61</v>
      </c>
      <c r="O2" s="3"/>
    </row>
    <row r="3" spans="1:18" ht="21" customHeight="1" x14ac:dyDescent="0.4">
      <c r="B3" s="6"/>
      <c r="I3" s="4"/>
      <c r="L3" s="5" t="s">
        <v>37</v>
      </c>
      <c r="M3" s="51" t="s">
        <v>56</v>
      </c>
      <c r="N3" s="7"/>
      <c r="O3" s="52"/>
      <c r="P3" s="5"/>
    </row>
    <row r="4" spans="1:18" s="48" customFormat="1" ht="21" customHeight="1" x14ac:dyDescent="0.4">
      <c r="A4" s="58">
        <v>1</v>
      </c>
      <c r="B4" s="47" t="s">
        <v>0</v>
      </c>
      <c r="C4" s="46"/>
    </row>
    <row r="5" spans="1:18" ht="21" customHeight="1" thickBot="1" x14ac:dyDescent="0.45">
      <c r="A5" s="58"/>
      <c r="B5" s="8"/>
      <c r="C5" s="8"/>
      <c r="E5" s="10" t="s">
        <v>1</v>
      </c>
      <c r="F5" s="11"/>
      <c r="G5" s="10" t="s">
        <v>2</v>
      </c>
      <c r="H5" s="11"/>
      <c r="I5" s="10" t="s">
        <v>3</v>
      </c>
    </row>
    <row r="6" spans="1:18" ht="28.5" customHeight="1" thickBot="1" x14ac:dyDescent="0.45">
      <c r="A6" s="58"/>
      <c r="B6" s="8"/>
      <c r="C6" s="8"/>
      <c r="E6" s="29">
        <v>520000000</v>
      </c>
      <c r="F6" s="8" t="s">
        <v>4</v>
      </c>
      <c r="G6" s="29">
        <v>260000000</v>
      </c>
      <c r="H6" s="13" t="s">
        <v>5</v>
      </c>
      <c r="I6" s="59">
        <f>E6-G6</f>
        <v>260000000</v>
      </c>
    </row>
    <row r="7" spans="1:18" ht="21" customHeight="1" x14ac:dyDescent="0.4">
      <c r="A7" s="58"/>
      <c r="B7" s="8"/>
      <c r="C7" s="8"/>
      <c r="D7" s="14"/>
    </row>
    <row r="8" spans="1:18" s="48" customFormat="1" ht="21" customHeight="1" x14ac:dyDescent="0.4">
      <c r="A8" s="58">
        <v>2</v>
      </c>
      <c r="B8" s="47" t="s">
        <v>62</v>
      </c>
      <c r="C8" s="46"/>
      <c r="R8" s="1"/>
    </row>
    <row r="9" spans="1:18" ht="21" customHeight="1" x14ac:dyDescent="0.4">
      <c r="A9" s="58"/>
      <c r="B9" s="15" t="s">
        <v>6</v>
      </c>
      <c r="C9" s="15"/>
      <c r="D9" s="9" t="s">
        <v>63</v>
      </c>
      <c r="M9" s="5" t="s">
        <v>64</v>
      </c>
      <c r="N9" s="31" t="s">
        <v>65</v>
      </c>
      <c r="O9" s="19"/>
    </row>
    <row r="10" spans="1:18" ht="21" customHeight="1" x14ac:dyDescent="0.4">
      <c r="A10" s="58"/>
      <c r="B10" s="15"/>
      <c r="C10" s="15"/>
      <c r="D10" s="16"/>
      <c r="E10" s="8" t="s">
        <v>66</v>
      </c>
      <c r="F10" s="8"/>
      <c r="G10" s="8" t="s">
        <v>11</v>
      </c>
      <c r="I10" s="17" t="s">
        <v>12</v>
      </c>
      <c r="K10" s="10" t="s">
        <v>26</v>
      </c>
      <c r="L10" s="5"/>
      <c r="N10" s="4"/>
      <c r="O10" s="4"/>
      <c r="P10" s="4"/>
    </row>
    <row r="11" spans="1:18" ht="21" customHeight="1" x14ac:dyDescent="0.4">
      <c r="A11" s="58"/>
      <c r="B11" s="15"/>
      <c r="C11" s="15"/>
      <c r="D11" s="60" t="s">
        <v>67</v>
      </c>
      <c r="E11" s="7" t="s">
        <v>68</v>
      </c>
      <c r="F11" s="61"/>
      <c r="G11" s="62">
        <v>25000</v>
      </c>
      <c r="H11" s="13" t="s">
        <v>8</v>
      </c>
      <c r="I11" s="63">
        <v>10000</v>
      </c>
      <c r="J11" s="8" t="s">
        <v>22</v>
      </c>
      <c r="K11" s="64">
        <f t="shared" ref="K11:K13" si="0">G11*I11</f>
        <v>250000000</v>
      </c>
      <c r="P11" s="19"/>
    </row>
    <row r="12" spans="1:18" ht="21" customHeight="1" x14ac:dyDescent="0.4">
      <c r="A12" s="58"/>
      <c r="B12" s="15"/>
      <c r="C12" s="15"/>
      <c r="D12" s="60" t="s">
        <v>69</v>
      </c>
      <c r="E12" s="7" t="s">
        <v>70</v>
      </c>
      <c r="F12" s="61"/>
      <c r="G12" s="62">
        <v>-15000</v>
      </c>
      <c r="H12" s="13" t="s">
        <v>8</v>
      </c>
      <c r="I12" s="63">
        <v>2000</v>
      </c>
      <c r="J12" s="8" t="s">
        <v>22</v>
      </c>
      <c r="K12" s="64">
        <f t="shared" si="0"/>
        <v>-30000000</v>
      </c>
      <c r="M12" s="5"/>
      <c r="N12" s="31"/>
      <c r="O12" s="19"/>
      <c r="P12" s="19"/>
    </row>
    <row r="13" spans="1:18" ht="21" customHeight="1" x14ac:dyDescent="0.4">
      <c r="A13" s="58"/>
      <c r="B13" s="15"/>
      <c r="C13" s="15"/>
      <c r="D13" s="60"/>
      <c r="E13" s="7"/>
      <c r="F13" s="61"/>
      <c r="G13" s="62"/>
      <c r="H13" s="13" t="s">
        <v>8</v>
      </c>
      <c r="I13" s="63"/>
      <c r="J13" s="8" t="s">
        <v>22</v>
      </c>
      <c r="K13" s="64">
        <f t="shared" si="0"/>
        <v>0</v>
      </c>
      <c r="M13" s="5"/>
      <c r="N13" s="31"/>
      <c r="O13" s="19"/>
      <c r="P13" s="19"/>
    </row>
    <row r="14" spans="1:18" ht="21" customHeight="1" thickBot="1" x14ac:dyDescent="0.45">
      <c r="A14" s="58"/>
      <c r="B14" s="15"/>
      <c r="C14" s="15"/>
      <c r="D14" s="60"/>
      <c r="E14" s="7"/>
      <c r="F14" s="61"/>
      <c r="G14" s="62"/>
      <c r="H14" s="13" t="s">
        <v>8</v>
      </c>
      <c r="I14" s="63"/>
      <c r="J14" s="8" t="s">
        <v>22</v>
      </c>
      <c r="K14" s="64">
        <f>G13*I13</f>
        <v>0</v>
      </c>
      <c r="M14" s="5"/>
      <c r="N14" s="31"/>
      <c r="O14" s="19"/>
      <c r="P14" s="19"/>
    </row>
    <row r="15" spans="1:18" ht="28.5" customHeight="1" thickBot="1" x14ac:dyDescent="0.45">
      <c r="A15" s="58"/>
      <c r="B15" s="15"/>
      <c r="C15" s="15"/>
      <c r="D15" s="16"/>
      <c r="E15" s="13"/>
      <c r="H15" s="8"/>
      <c r="I15" s="65"/>
      <c r="J15" s="5" t="s">
        <v>71</v>
      </c>
      <c r="K15" s="59">
        <f>SUM(K11:K14)</f>
        <v>220000000</v>
      </c>
      <c r="L15" s="66" t="s">
        <v>72</v>
      </c>
      <c r="N15" s="4"/>
      <c r="O15" s="4"/>
      <c r="P15" s="4"/>
    </row>
    <row r="16" spans="1:18" s="48" customFormat="1" ht="21" customHeight="1" x14ac:dyDescent="0.4">
      <c r="A16" s="58">
        <v>3</v>
      </c>
      <c r="B16" s="47" t="s">
        <v>73</v>
      </c>
      <c r="C16" s="46"/>
      <c r="I16" s="67"/>
      <c r="K16" s="32" t="s">
        <v>74</v>
      </c>
    </row>
    <row r="17" spans="1:18" ht="21" customHeight="1" x14ac:dyDescent="0.4">
      <c r="A17" s="58"/>
      <c r="B17" s="15" t="s">
        <v>6</v>
      </c>
      <c r="C17" s="8"/>
      <c r="D17" s="68" t="s">
        <v>75</v>
      </c>
      <c r="I17" s="69"/>
      <c r="K17" s="5"/>
    </row>
    <row r="18" spans="1:18" ht="21" customHeight="1" x14ac:dyDescent="0.4">
      <c r="A18" s="58"/>
      <c r="B18" s="15"/>
      <c r="C18" s="15"/>
      <c r="D18" s="16"/>
      <c r="E18" s="8" t="s">
        <v>66</v>
      </c>
      <c r="F18" s="8"/>
      <c r="G18" s="8" t="s">
        <v>32</v>
      </c>
      <c r="H18" s="11"/>
      <c r="I18" s="70" t="s">
        <v>24</v>
      </c>
      <c r="K18" s="10" t="s">
        <v>25</v>
      </c>
      <c r="L18" s="91" t="s">
        <v>31</v>
      </c>
      <c r="M18" s="91"/>
      <c r="N18" s="30" t="s">
        <v>76</v>
      </c>
      <c r="P18" s="4"/>
    </row>
    <row r="19" spans="1:18" ht="21" customHeight="1" x14ac:dyDescent="0.4">
      <c r="A19" s="58"/>
      <c r="B19" s="15"/>
      <c r="C19" s="15"/>
      <c r="D19" s="60" t="s">
        <v>67</v>
      </c>
      <c r="E19" s="7" t="s">
        <v>77</v>
      </c>
      <c r="F19" s="61"/>
      <c r="G19" s="29">
        <v>30000</v>
      </c>
      <c r="H19" s="13" t="s">
        <v>8</v>
      </c>
      <c r="I19" s="63">
        <v>500</v>
      </c>
      <c r="J19" s="8" t="s">
        <v>22</v>
      </c>
      <c r="K19" s="64">
        <f t="shared" ref="K19:K21" si="1">G19*I19</f>
        <v>15000000</v>
      </c>
      <c r="L19" s="5"/>
      <c r="N19" s="71" t="s">
        <v>78</v>
      </c>
      <c r="P19" s="19"/>
    </row>
    <row r="20" spans="1:18" ht="21" customHeight="1" x14ac:dyDescent="0.4">
      <c r="A20" s="58"/>
      <c r="B20" s="15"/>
      <c r="C20" s="15"/>
      <c r="D20" s="60" t="s">
        <v>69</v>
      </c>
      <c r="E20" s="7" t="s">
        <v>77</v>
      </c>
      <c r="F20" s="61"/>
      <c r="G20" s="62">
        <v>-22000</v>
      </c>
      <c r="H20" s="13" t="s">
        <v>8</v>
      </c>
      <c r="I20" s="63">
        <v>500</v>
      </c>
      <c r="J20" s="8" t="s">
        <v>22</v>
      </c>
      <c r="K20" s="64">
        <f t="shared" si="1"/>
        <v>-11000000</v>
      </c>
      <c r="M20" s="5"/>
      <c r="N20" s="31"/>
      <c r="O20" s="19"/>
      <c r="P20" s="19"/>
    </row>
    <row r="21" spans="1:18" ht="21" customHeight="1" x14ac:dyDescent="0.4">
      <c r="A21" s="58"/>
      <c r="B21" s="15"/>
      <c r="C21" s="15"/>
      <c r="D21" s="60"/>
      <c r="E21" s="7" t="s">
        <v>105</v>
      </c>
      <c r="F21" s="61"/>
      <c r="G21" s="62"/>
      <c r="H21" s="13" t="s">
        <v>8</v>
      </c>
      <c r="I21" s="63">
        <v>-500</v>
      </c>
      <c r="J21" s="8" t="s">
        <v>22</v>
      </c>
      <c r="K21" s="64">
        <f t="shared" si="1"/>
        <v>0</v>
      </c>
      <c r="M21" s="5"/>
      <c r="N21" s="31"/>
      <c r="O21" s="19"/>
      <c r="P21" s="19"/>
    </row>
    <row r="22" spans="1:18" ht="21" customHeight="1" thickBot="1" x14ac:dyDescent="0.45">
      <c r="A22" s="58"/>
      <c r="B22" s="15"/>
      <c r="C22" s="15"/>
      <c r="D22" s="60"/>
      <c r="E22" s="7"/>
      <c r="F22" s="61"/>
      <c r="G22" s="62"/>
      <c r="H22" s="13" t="s">
        <v>8</v>
      </c>
      <c r="I22" s="63"/>
      <c r="J22" s="8" t="s">
        <v>22</v>
      </c>
      <c r="K22" s="72">
        <f>G21*I21</f>
        <v>0</v>
      </c>
      <c r="M22" s="5"/>
      <c r="N22" s="31"/>
      <c r="O22" s="19"/>
      <c r="P22" s="19"/>
    </row>
    <row r="23" spans="1:18" ht="21" customHeight="1" thickBot="1" x14ac:dyDescent="0.45">
      <c r="A23" s="58"/>
      <c r="B23" s="15"/>
      <c r="C23" s="15"/>
      <c r="D23" s="16"/>
      <c r="E23" s="13"/>
      <c r="H23" s="8"/>
      <c r="I23" s="13"/>
      <c r="J23" s="5" t="s">
        <v>79</v>
      </c>
      <c r="K23" s="73">
        <f>SUM(K19:K22)</f>
        <v>4000000</v>
      </c>
      <c r="L23" s="32"/>
      <c r="N23" s="4"/>
      <c r="O23" s="4"/>
      <c r="P23" s="4"/>
    </row>
    <row r="24" spans="1:18" ht="21" customHeight="1" x14ac:dyDescent="0.4">
      <c r="A24" s="58"/>
      <c r="B24" s="8"/>
      <c r="C24" s="8"/>
      <c r="E24" s="5"/>
      <c r="G24" s="13"/>
      <c r="H24" s="13"/>
      <c r="I24" s="21"/>
      <c r="K24" s="32" t="s">
        <v>74</v>
      </c>
      <c r="R24" s="1" t="s">
        <v>80</v>
      </c>
    </row>
    <row r="25" spans="1:18" ht="21" customHeight="1" x14ac:dyDescent="0.4">
      <c r="A25" s="58"/>
      <c r="B25" s="15" t="s">
        <v>9</v>
      </c>
      <c r="C25" s="8"/>
      <c r="D25" s="74" t="s">
        <v>81</v>
      </c>
    </row>
    <row r="26" spans="1:18" ht="21" customHeight="1" x14ac:dyDescent="0.3">
      <c r="A26" s="58"/>
      <c r="B26" s="8"/>
      <c r="C26" s="8"/>
      <c r="D26" s="39"/>
      <c r="E26" s="43" t="s">
        <v>82</v>
      </c>
      <c r="F26" s="75"/>
      <c r="G26" s="43" t="s">
        <v>15</v>
      </c>
      <c r="H26" s="44"/>
      <c r="I26" s="43" t="s">
        <v>16</v>
      </c>
      <c r="J26" s="8"/>
      <c r="L26" s="92" t="s">
        <v>44</v>
      </c>
      <c r="M26" s="92"/>
    </row>
    <row r="27" spans="1:18" ht="21" customHeight="1" x14ac:dyDescent="0.4">
      <c r="A27" s="58"/>
      <c r="B27" s="8"/>
      <c r="C27" s="8"/>
      <c r="D27" s="16"/>
      <c r="E27" s="33">
        <v>1600</v>
      </c>
      <c r="F27" s="13" t="s">
        <v>13</v>
      </c>
      <c r="G27" s="34">
        <v>90</v>
      </c>
      <c r="H27" s="13" t="s">
        <v>13</v>
      </c>
      <c r="I27" s="29">
        <v>8</v>
      </c>
      <c r="J27" s="13" t="s">
        <v>13</v>
      </c>
      <c r="M27" s="41" t="s">
        <v>38</v>
      </c>
    </row>
    <row r="28" spans="1:18" ht="21" customHeight="1" x14ac:dyDescent="0.4">
      <c r="A28" s="58"/>
      <c r="B28" s="8"/>
      <c r="C28" s="8"/>
      <c r="D28" s="16"/>
      <c r="E28" s="43" t="s">
        <v>40</v>
      </c>
      <c r="F28" s="44"/>
      <c r="G28" s="43" t="s">
        <v>7</v>
      </c>
      <c r="H28" s="30"/>
      <c r="I28" s="43" t="s">
        <v>83</v>
      </c>
      <c r="J28" s="9"/>
      <c r="K28" s="36" t="s">
        <v>42</v>
      </c>
      <c r="M28" s="30" t="s">
        <v>39</v>
      </c>
      <c r="N28" s="8"/>
      <c r="O28" s="13"/>
    </row>
    <row r="29" spans="1:18" ht="21" customHeight="1" x14ac:dyDescent="0.4">
      <c r="A29" s="58"/>
      <c r="B29" s="8"/>
      <c r="C29" s="8"/>
      <c r="D29" s="16"/>
      <c r="E29" s="34">
        <v>80</v>
      </c>
      <c r="F29" s="13" t="s">
        <v>13</v>
      </c>
      <c r="G29" s="29">
        <v>220</v>
      </c>
      <c r="H29" s="13" t="s">
        <v>13</v>
      </c>
      <c r="I29" s="35">
        <v>28.6</v>
      </c>
      <c r="J29" s="8" t="s">
        <v>5</v>
      </c>
      <c r="K29" s="12">
        <f>E27*(G27/100)*I27*(E29/100)*G29*I29</f>
        <v>57987072</v>
      </c>
      <c r="M29" s="30" t="s">
        <v>41</v>
      </c>
      <c r="P29" s="23"/>
      <c r="Q29" s="23"/>
    </row>
    <row r="30" spans="1:18" ht="21" customHeight="1" x14ac:dyDescent="0.4">
      <c r="A30" s="58"/>
      <c r="B30" s="8"/>
      <c r="C30" s="8"/>
      <c r="D30" s="16"/>
      <c r="E30" s="30" t="s">
        <v>45</v>
      </c>
      <c r="F30" s="13"/>
      <c r="G30" s="36" t="s">
        <v>84</v>
      </c>
      <c r="J30" s="30"/>
      <c r="K30" s="36" t="s">
        <v>43</v>
      </c>
      <c r="M30" s="30" t="s">
        <v>47</v>
      </c>
      <c r="N30" s="8"/>
      <c r="O30" s="13"/>
    </row>
    <row r="31" spans="1:18" ht="21" customHeight="1" x14ac:dyDescent="0.4">
      <c r="A31" s="58"/>
      <c r="B31" s="8"/>
      <c r="C31" s="8"/>
      <c r="D31" s="16"/>
      <c r="E31" s="29">
        <v>1800</v>
      </c>
      <c r="F31" s="13" t="s">
        <v>13</v>
      </c>
      <c r="G31" s="29">
        <v>2350</v>
      </c>
      <c r="H31" s="13" t="s">
        <v>13</v>
      </c>
      <c r="I31" s="8" t="s">
        <v>85</v>
      </c>
      <c r="J31" s="8" t="s">
        <v>5</v>
      </c>
      <c r="K31" s="12">
        <f>E31*G31*12</f>
        <v>50760000</v>
      </c>
      <c r="M31" s="38" t="s">
        <v>46</v>
      </c>
      <c r="P31" s="23"/>
      <c r="Q31" s="23"/>
    </row>
    <row r="32" spans="1:18" ht="21" customHeight="1" thickBot="1" x14ac:dyDescent="0.45">
      <c r="A32" s="58"/>
      <c r="B32" s="8"/>
      <c r="C32" s="8"/>
      <c r="D32" s="16"/>
      <c r="E32" s="36" t="s">
        <v>86</v>
      </c>
      <c r="F32" s="13"/>
      <c r="G32" s="36" t="s">
        <v>87</v>
      </c>
      <c r="H32" s="8"/>
      <c r="I32" s="37" t="s">
        <v>88</v>
      </c>
      <c r="J32" s="22"/>
      <c r="L32" s="23"/>
      <c r="P32" s="23"/>
      <c r="Q32" s="23"/>
    </row>
    <row r="33" spans="1:17" ht="21" customHeight="1" thickBot="1" x14ac:dyDescent="0.45">
      <c r="A33" s="58"/>
      <c r="B33" s="8"/>
      <c r="C33" s="8"/>
      <c r="D33" s="16"/>
      <c r="E33" s="12">
        <f>K29+K31</f>
        <v>108747072</v>
      </c>
      <c r="F33" s="13" t="s">
        <v>89</v>
      </c>
      <c r="G33" s="29">
        <v>18500000</v>
      </c>
      <c r="H33" s="8" t="s">
        <v>5</v>
      </c>
      <c r="I33" s="53">
        <f>E33-G33</f>
        <v>90247072</v>
      </c>
      <c r="J33" s="22"/>
      <c r="K33" s="42" t="s">
        <v>90</v>
      </c>
      <c r="L33" s="23"/>
      <c r="P33" s="23"/>
      <c r="Q33" s="23"/>
    </row>
    <row r="34" spans="1:17" ht="21" customHeight="1" x14ac:dyDescent="0.4">
      <c r="A34" s="58"/>
      <c r="B34" s="8"/>
      <c r="C34" s="8"/>
      <c r="D34" s="16"/>
      <c r="E34" s="13"/>
      <c r="F34" s="13"/>
      <c r="G34" s="24"/>
      <c r="H34" s="8"/>
      <c r="I34" s="13"/>
      <c r="J34" s="22"/>
      <c r="L34" s="23"/>
      <c r="P34" s="23"/>
      <c r="Q34" s="23"/>
    </row>
    <row r="35" spans="1:17" ht="21" customHeight="1" x14ac:dyDescent="0.4">
      <c r="A35" s="58"/>
      <c r="B35" s="15" t="s">
        <v>10</v>
      </c>
      <c r="C35" s="8"/>
      <c r="D35" s="68" t="s">
        <v>91</v>
      </c>
      <c r="K35" s="5"/>
      <c r="L35" s="5"/>
    </row>
    <row r="36" spans="1:17" ht="21" customHeight="1" x14ac:dyDescent="0.4">
      <c r="A36" s="58"/>
      <c r="B36" s="8"/>
      <c r="C36" s="8"/>
      <c r="E36" s="10" t="s">
        <v>92</v>
      </c>
      <c r="F36" s="11"/>
      <c r="G36" s="10" t="s">
        <v>17</v>
      </c>
      <c r="I36" s="26" t="s">
        <v>93</v>
      </c>
      <c r="K36" s="5"/>
      <c r="L36" s="5"/>
    </row>
    <row r="37" spans="1:17" ht="21" customHeight="1" x14ac:dyDescent="0.4">
      <c r="A37" s="58"/>
      <c r="B37" s="8"/>
      <c r="C37" s="8"/>
      <c r="E37" s="29">
        <v>10</v>
      </c>
      <c r="F37" s="13" t="s">
        <v>13</v>
      </c>
      <c r="G37" s="29">
        <v>7080000</v>
      </c>
      <c r="H37" s="8" t="s">
        <v>5</v>
      </c>
      <c r="I37" s="18">
        <f>E37*G37</f>
        <v>70800000</v>
      </c>
      <c r="K37" s="91" t="s">
        <v>18</v>
      </c>
      <c r="L37" s="91"/>
      <c r="M37" s="1" t="s">
        <v>48</v>
      </c>
    </row>
    <row r="38" spans="1:17" ht="21" customHeight="1" x14ac:dyDescent="0.4">
      <c r="A38" s="58"/>
      <c r="B38" s="8"/>
      <c r="C38" s="8"/>
      <c r="E38" s="5"/>
      <c r="G38" s="13"/>
      <c r="H38" s="13"/>
      <c r="I38" s="21"/>
      <c r="K38" s="42" t="s">
        <v>94</v>
      </c>
    </row>
    <row r="39" spans="1:17" ht="21" customHeight="1" x14ac:dyDescent="0.4">
      <c r="A39" s="58"/>
      <c r="B39" s="15" t="s">
        <v>19</v>
      </c>
      <c r="C39" s="8"/>
      <c r="D39" s="74" t="s">
        <v>95</v>
      </c>
      <c r="I39" s="93"/>
      <c r="J39" s="93"/>
      <c r="K39" s="5"/>
      <c r="L39" s="5"/>
    </row>
    <row r="40" spans="1:17" ht="21" customHeight="1" x14ac:dyDescent="0.4">
      <c r="A40" s="58"/>
      <c r="B40" s="8"/>
      <c r="C40" s="8"/>
      <c r="D40" s="16"/>
      <c r="E40" s="10" t="s">
        <v>49</v>
      </c>
      <c r="I40" s="43" t="s">
        <v>96</v>
      </c>
      <c r="K40" s="5"/>
      <c r="L40" s="5"/>
    </row>
    <row r="41" spans="1:17" ht="21" customHeight="1" x14ac:dyDescent="0.4">
      <c r="A41" s="58"/>
      <c r="B41" s="8"/>
      <c r="C41" s="8"/>
      <c r="D41" s="25"/>
      <c r="E41" s="29">
        <v>350000000</v>
      </c>
      <c r="G41" s="55">
        <f>I41/E41</f>
        <v>0.06</v>
      </c>
      <c r="I41" s="29">
        <v>21000000</v>
      </c>
      <c r="K41" s="94" t="s">
        <v>20</v>
      </c>
      <c r="L41" s="94"/>
      <c r="M41" s="1" t="s">
        <v>50</v>
      </c>
      <c r="N41" s="20"/>
    </row>
    <row r="42" spans="1:17" ht="21" customHeight="1" thickBot="1" x14ac:dyDescent="0.45">
      <c r="A42" s="58"/>
      <c r="B42" s="8"/>
      <c r="C42" s="8"/>
      <c r="D42" s="16"/>
      <c r="E42" s="76"/>
      <c r="F42" s="13"/>
      <c r="G42" s="36" t="s">
        <v>97</v>
      </c>
      <c r="H42" s="8"/>
      <c r="I42" s="37" t="s">
        <v>98</v>
      </c>
      <c r="J42" s="22"/>
      <c r="L42" s="23"/>
      <c r="P42" s="23"/>
      <c r="Q42" s="23"/>
    </row>
    <row r="43" spans="1:17" ht="21" customHeight="1" thickBot="1" x14ac:dyDescent="0.45">
      <c r="A43" s="58"/>
      <c r="B43" s="8"/>
      <c r="C43" s="8"/>
      <c r="D43" s="16"/>
      <c r="E43" s="77" t="s">
        <v>99</v>
      </c>
      <c r="F43" s="13" t="s">
        <v>89</v>
      </c>
      <c r="G43" s="29">
        <v>9500000</v>
      </c>
      <c r="H43" s="8" t="s">
        <v>5</v>
      </c>
      <c r="I43" s="53">
        <f>I41-G43</f>
        <v>11500000</v>
      </c>
      <c r="J43" s="22"/>
      <c r="K43" s="42" t="s">
        <v>100</v>
      </c>
      <c r="L43" s="23"/>
      <c r="P43" s="23"/>
      <c r="Q43" s="23"/>
    </row>
    <row r="44" spans="1:17" ht="21" customHeight="1" x14ac:dyDescent="0.4">
      <c r="A44" s="58"/>
      <c r="B44" s="8"/>
      <c r="C44" s="8"/>
      <c r="E44" s="54"/>
      <c r="G44" s="13"/>
      <c r="H44" s="13"/>
      <c r="I44" s="21"/>
      <c r="L44" s="5"/>
    </row>
    <row r="45" spans="1:17" ht="21" customHeight="1" x14ac:dyDescent="0.4">
      <c r="A45" s="58"/>
      <c r="B45" s="15" t="s">
        <v>21</v>
      </c>
      <c r="C45" s="15"/>
      <c r="D45" s="74" t="s">
        <v>101</v>
      </c>
    </row>
    <row r="46" spans="1:17" ht="21" customHeight="1" x14ac:dyDescent="0.25">
      <c r="A46" s="58"/>
      <c r="B46" s="8"/>
      <c r="C46" s="8"/>
      <c r="D46" s="16"/>
      <c r="E46" s="78" t="s">
        <v>55</v>
      </c>
      <c r="F46" s="79"/>
      <c r="G46" s="78" t="s">
        <v>29</v>
      </c>
      <c r="H46" s="80"/>
      <c r="I46" s="78" t="s">
        <v>51</v>
      </c>
    </row>
    <row r="47" spans="1:17" ht="16.5" customHeight="1" x14ac:dyDescent="0.4">
      <c r="A47" s="58"/>
      <c r="B47" s="8"/>
      <c r="C47" s="8"/>
      <c r="D47" s="16"/>
      <c r="E47" s="81" t="s">
        <v>102</v>
      </c>
      <c r="F47" s="82"/>
      <c r="G47" s="81" t="s">
        <v>102</v>
      </c>
      <c r="H47" s="71"/>
      <c r="I47" s="81" t="s">
        <v>102</v>
      </c>
      <c r="K47" s="91" t="s">
        <v>52</v>
      </c>
      <c r="L47" s="91"/>
      <c r="M47" s="1" t="s">
        <v>54</v>
      </c>
    </row>
    <row r="48" spans="1:17" ht="21" customHeight="1" x14ac:dyDescent="0.4">
      <c r="A48" s="58"/>
      <c r="B48" s="8"/>
      <c r="C48" s="8"/>
      <c r="D48" s="9"/>
      <c r="E48" s="29">
        <v>1200000</v>
      </c>
      <c r="F48" s="13" t="s">
        <v>23</v>
      </c>
      <c r="G48" s="29">
        <v>600000</v>
      </c>
      <c r="H48" s="8" t="s">
        <v>5</v>
      </c>
      <c r="I48" s="18">
        <f>E48+G48</f>
        <v>1800000</v>
      </c>
      <c r="J48" s="13"/>
      <c r="K48" s="91" t="s">
        <v>30</v>
      </c>
      <c r="L48" s="91"/>
      <c r="M48" s="1" t="s">
        <v>53</v>
      </c>
    </row>
    <row r="49" spans="1:16" ht="21" customHeight="1" x14ac:dyDescent="0.4">
      <c r="A49" s="58"/>
      <c r="B49" s="8"/>
      <c r="C49" s="8"/>
      <c r="D49" s="9"/>
      <c r="E49" s="40"/>
      <c r="F49" s="45"/>
      <c r="G49" s="37"/>
      <c r="J49" s="8"/>
      <c r="K49" s="42" t="s">
        <v>103</v>
      </c>
      <c r="N49" s="20"/>
    </row>
    <row r="50" spans="1:16" ht="21" customHeight="1" x14ac:dyDescent="0.4">
      <c r="A50" s="58"/>
      <c r="B50" s="15" t="s">
        <v>27</v>
      </c>
      <c r="C50" s="8"/>
      <c r="D50" s="74" t="s">
        <v>57</v>
      </c>
      <c r="K50" s="26"/>
    </row>
    <row r="51" spans="1:16" ht="21" customHeight="1" x14ac:dyDescent="0.4">
      <c r="A51" s="58"/>
      <c r="B51" s="8"/>
      <c r="C51" s="8"/>
      <c r="D51" s="30"/>
      <c r="E51" s="43" t="str">
        <f>D17</f>
        <v>仕入費用増減額</v>
      </c>
      <c r="F51" s="30"/>
      <c r="G51" s="43" t="str">
        <f>D25</f>
        <v>電力経費増減額</v>
      </c>
      <c r="H51" s="30"/>
      <c r="I51" s="43" t="str">
        <f>D35</f>
        <v>人件費増減額</v>
      </c>
      <c r="K51" s="83" t="s">
        <v>59</v>
      </c>
    </row>
    <row r="52" spans="1:16" ht="21" customHeight="1" x14ac:dyDescent="0.4">
      <c r="A52" s="58"/>
      <c r="B52" s="8"/>
      <c r="C52" s="8"/>
      <c r="E52" s="18">
        <f>K23</f>
        <v>4000000</v>
      </c>
      <c r="F52" s="8" t="s">
        <v>14</v>
      </c>
      <c r="G52" s="18">
        <f>I33</f>
        <v>90247072</v>
      </c>
      <c r="H52" s="8" t="s">
        <v>14</v>
      </c>
      <c r="I52" s="18">
        <f>I37</f>
        <v>70800000</v>
      </c>
      <c r="J52" s="8" t="s">
        <v>14</v>
      </c>
      <c r="K52" s="13"/>
    </row>
    <row r="53" spans="1:16" ht="21" customHeight="1" thickBot="1" x14ac:dyDescent="0.45">
      <c r="A53" s="58"/>
      <c r="B53" s="8"/>
      <c r="C53" s="8"/>
      <c r="E53" s="43" t="str">
        <f>D39</f>
        <v>メンテナンス費増減額</v>
      </c>
      <c r="F53" s="30"/>
      <c r="G53" s="43" t="str">
        <f>D45</f>
        <v>その他費用増減額</v>
      </c>
      <c r="H53" s="30"/>
      <c r="I53" s="43" t="s">
        <v>58</v>
      </c>
      <c r="J53" s="8"/>
      <c r="K53" s="13"/>
    </row>
    <row r="54" spans="1:16" ht="27.75" customHeight="1" thickBot="1" x14ac:dyDescent="0.45">
      <c r="A54" s="58"/>
      <c r="B54" s="8"/>
      <c r="C54" s="8"/>
      <c r="E54" s="18">
        <f>I43</f>
        <v>11500000</v>
      </c>
      <c r="F54" s="8" t="s">
        <v>14</v>
      </c>
      <c r="G54" s="18">
        <f>I48</f>
        <v>1800000</v>
      </c>
      <c r="H54" s="8" t="s">
        <v>5</v>
      </c>
      <c r="I54" s="84">
        <f>E52+G52+I52+E54+G54</f>
        <v>178347072</v>
      </c>
      <c r="J54" s="66" t="s">
        <v>104</v>
      </c>
      <c r="K54" s="13"/>
    </row>
    <row r="55" spans="1:16" ht="21" customHeight="1" x14ac:dyDescent="0.4">
      <c r="A55" s="58"/>
      <c r="B55" s="8"/>
      <c r="C55" s="8"/>
      <c r="E55" s="13"/>
      <c r="F55" s="8"/>
      <c r="G55" s="13"/>
      <c r="H55" s="8"/>
      <c r="I55" s="13"/>
      <c r="J55" s="8"/>
      <c r="K55" s="48"/>
      <c r="L55" s="48"/>
      <c r="M55" s="48"/>
      <c r="N55" s="48"/>
      <c r="O55" s="48"/>
      <c r="P55" s="48"/>
    </row>
    <row r="56" spans="1:16" s="48" customFormat="1" ht="21" customHeight="1" x14ac:dyDescent="0.4">
      <c r="A56" s="58">
        <v>4</v>
      </c>
      <c r="B56" s="47" t="s">
        <v>35</v>
      </c>
      <c r="C56" s="46"/>
      <c r="K56" s="8"/>
      <c r="L56" s="1"/>
      <c r="M56" s="1"/>
      <c r="N56" s="1"/>
      <c r="O56" s="1"/>
      <c r="P56" s="1"/>
    </row>
    <row r="57" spans="1:16" ht="21" customHeight="1" thickBot="1" x14ac:dyDescent="0.45">
      <c r="A57" s="58"/>
      <c r="B57" s="8"/>
      <c r="C57" s="8"/>
      <c r="D57" s="85"/>
      <c r="E57" s="43" t="str">
        <f>K10</f>
        <v>売却収入(円/年)</v>
      </c>
      <c r="F57" s="30"/>
      <c r="G57" s="43" t="str">
        <f>I53</f>
        <v>ランニングコスト合計額</v>
      </c>
      <c r="H57" s="30"/>
      <c r="I57" s="43" t="s">
        <v>36</v>
      </c>
      <c r="K57" s="24"/>
    </row>
    <row r="58" spans="1:16" ht="21" customHeight="1" thickTop="1" thickBot="1" x14ac:dyDescent="0.45">
      <c r="A58" s="58"/>
      <c r="B58" s="8"/>
      <c r="C58" s="8"/>
      <c r="D58" s="86"/>
      <c r="E58" s="12">
        <f>K15</f>
        <v>220000000</v>
      </c>
      <c r="F58" s="8" t="s">
        <v>28</v>
      </c>
      <c r="G58" s="18">
        <f>I54</f>
        <v>178347072</v>
      </c>
      <c r="H58" s="8" t="s">
        <v>5</v>
      </c>
      <c r="I58" s="27">
        <f>E58-G58</f>
        <v>41652928</v>
      </c>
      <c r="J58" s="8"/>
      <c r="K58" s="24"/>
    </row>
    <row r="59" spans="1:16" ht="21" customHeight="1" thickTop="1" x14ac:dyDescent="0.4">
      <c r="A59" s="58"/>
      <c r="B59" s="8"/>
      <c r="C59" s="8"/>
      <c r="D59" s="86"/>
      <c r="E59" s="66" t="s">
        <v>72</v>
      </c>
      <c r="F59" s="8"/>
      <c r="G59" s="66" t="s">
        <v>104</v>
      </c>
      <c r="H59" s="8"/>
      <c r="I59" s="13"/>
      <c r="J59" s="8"/>
      <c r="K59" s="48"/>
      <c r="L59" s="48"/>
      <c r="M59" s="48"/>
      <c r="N59" s="48"/>
      <c r="O59" s="48"/>
      <c r="P59" s="48"/>
    </row>
    <row r="60" spans="1:16" s="48" customFormat="1" ht="21" customHeight="1" x14ac:dyDescent="0.4">
      <c r="A60" s="58">
        <v>5</v>
      </c>
      <c r="B60" s="47" t="s">
        <v>33</v>
      </c>
      <c r="C60" s="46"/>
      <c r="K60" s="13"/>
      <c r="L60" s="1"/>
      <c r="M60" s="1"/>
      <c r="N60" s="1"/>
      <c r="O60" s="1"/>
      <c r="P60" s="1"/>
    </row>
    <row r="61" spans="1:16" ht="21" customHeight="1" thickBot="1" x14ac:dyDescent="0.45">
      <c r="A61" s="58"/>
      <c r="B61" s="8"/>
      <c r="C61" s="8"/>
      <c r="D61" s="85"/>
      <c r="E61" s="43" t="str">
        <f>I5</f>
        <v>自己負担額(円)</v>
      </c>
      <c r="F61" s="30"/>
      <c r="G61" s="43" t="str">
        <f>I57</f>
        <v>手元資金増加額(円/年)</v>
      </c>
      <c r="I61" s="87" t="s">
        <v>33</v>
      </c>
      <c r="K61" s="28"/>
    </row>
    <row r="62" spans="1:16" ht="27.75" customHeight="1" thickTop="1" thickBot="1" x14ac:dyDescent="0.45">
      <c r="A62" s="58"/>
      <c r="B62" s="8"/>
      <c r="C62" s="8"/>
      <c r="D62" s="86"/>
      <c r="E62" s="88">
        <f>I6</f>
        <v>260000000</v>
      </c>
      <c r="F62" s="8" t="s">
        <v>34</v>
      </c>
      <c r="G62" s="89">
        <f>I58</f>
        <v>41652928</v>
      </c>
      <c r="H62" s="8" t="s">
        <v>5</v>
      </c>
      <c r="I62" s="90">
        <f>E62/G62</f>
        <v>6.2420581813600231</v>
      </c>
      <c r="J62" s="8"/>
    </row>
    <row r="63" spans="1:16" ht="12.75" customHeight="1" thickTop="1" x14ac:dyDescent="0.4"/>
  </sheetData>
  <mergeCells count="7">
    <mergeCell ref="K48:L48"/>
    <mergeCell ref="L18:M18"/>
    <mergeCell ref="L26:M26"/>
    <mergeCell ref="K37:L37"/>
    <mergeCell ref="I39:J39"/>
    <mergeCell ref="K41:L41"/>
    <mergeCell ref="K47:L47"/>
  </mergeCells>
  <phoneticPr fontId="2"/>
  <printOptions horizontalCentered="1"/>
  <pageMargins left="0.61" right="0.41" top="0.3" bottom="0.18" header="0.18" footer="0.16"/>
  <pageSetup paperSize="9" scale="61" orientation="portrait" r:id="rId1"/>
  <rowBreaks count="1" manualBreakCount="1">
    <brk id="6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5" ma:contentTypeDescription="新しいドキュメントを作成します。" ma:contentTypeScope="" ma:versionID="d322d7324c42fc06cee60745fce850c2">
  <xsd:schema xmlns:xsd="http://www.w3.org/2001/XMLSchema" xmlns:xs="http://www.w3.org/2001/XMLSchema" xmlns:p="http://schemas.microsoft.com/office/2006/metadata/properties" xmlns:ns2="fba91e89-1200-45c5-ab68-79a6f81781dc" targetNamespace="http://schemas.microsoft.com/office/2006/metadata/properties" ma:root="true" ma:fieldsID="20409c9e66320df636a50d118501d27d" ns2:_="">
    <xsd:import namespace="fba91e89-1200-45c5-ab68-79a6f8178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</documentManagement>
</p:properties>
</file>

<file path=customXml/itemProps1.xml><?xml version="1.0" encoding="utf-8"?>
<ds:datastoreItem xmlns:ds="http://schemas.openxmlformats.org/officeDocument/2006/customXml" ds:itemID="{B2F372FB-337A-4FC2-8D15-FC4DE6351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a91e89-1200-45c5-ab68-79a6f8178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CED3C-7811-41FB-AFF1-E8268AD996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9AA82D-E212-4CAD-AC06-29BEC5BD2A21}">
  <ds:schemaRefs>
    <ds:schemaRef ds:uri="http://schemas.microsoft.com/office/2006/metadata/properties"/>
    <ds:schemaRef ds:uri="http://schemas.microsoft.com/office/infopath/2007/PartnerControls"/>
    <ds:schemaRef ds:uri="fba91e89-1200-45c5-ab68-79a6f81781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資金回収計画</vt:lpstr>
      <vt:lpstr>資金回収計画!Print_Area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JWRF</dc:creator>
  <cp:lastModifiedBy>岩瀬 宏</cp:lastModifiedBy>
  <cp:lastPrinted>2025-03-06T05:40:52Z</cp:lastPrinted>
  <dcterms:created xsi:type="dcterms:W3CDTF">2023-06-16T09:21:57Z</dcterms:created>
  <dcterms:modified xsi:type="dcterms:W3CDTF">2025-04-14T01:25:49Z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</Properties>
</file>