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kimuraj\Documents\JMAC\【森川さんご依頼】JMAC様_申請様式一式\"/>
    </mc:Choice>
  </mc:AlternateContent>
  <xr:revisionPtr revIDLastSave="0" documentId="13_ncr:1_{C487AB49-B7E7-48AB-93B5-AA367B606DC9}" xr6:coauthVersionLast="47" xr6:coauthVersionMax="47" xr10:uidLastSave="{00000000-0000-0000-0000-000000000000}"/>
  <bookViews>
    <workbookView xWindow="-110" yWindow="-110" windowWidth="19420" windowHeight="10420" tabRatio="881" firstSheet="2" activeTab="3" xr2:uid="{2398029B-5072-4789-ADD1-085ADCD37FE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Sheet1" sheetId="17" state="hidden" r:id="rId7"/>
    <sheet name="別添２－２　人件費計算根拠" sheetId="11" r:id="rId8"/>
    <sheet name="等級単価一覧表" sheetId="16" r:id="rId9"/>
  </sheets>
  <definedNames>
    <definedName name="_xlnm._FilterDatabase" localSheetId="7"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事業者基本情報'!$A$1:$C$37</definedName>
    <definedName name="_xlnm.Print_Area" localSheetId="2">'別添２　支出計画書'!$A$1:$E$35</definedName>
    <definedName name="_xlnm.Print_Area" localSheetId="5">'別添２－１人件費単価計算書'!$B$2:$H$75</definedName>
    <definedName name="_xlnm.Print_Area" localSheetId="7">'別添２－２　人件費計算根拠'!$A$1:$E$31</definedName>
    <definedName name="_xlnm.Print_Area" localSheetId="3">'様式第１　交付申請書'!$A$1:$G$36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1" i="11" l="1"/>
  <c r="E31" i="11" s="1"/>
  <c r="C30" i="11"/>
  <c r="E30" i="11" s="1"/>
  <c r="C29" i="11"/>
  <c r="E29" i="11" s="1"/>
  <c r="C28" i="11"/>
  <c r="E28" i="11" s="1"/>
  <c r="C27" i="11"/>
  <c r="E27" i="11" s="1"/>
  <c r="C26" i="11"/>
  <c r="E26" i="11" s="1"/>
  <c r="C25" i="11"/>
  <c r="E25" i="11" s="1"/>
  <c r="C24" i="11"/>
  <c r="E24" i="11" s="1"/>
  <c r="C23" i="11"/>
  <c r="E23" i="11" s="1"/>
  <c r="C22" i="11"/>
  <c r="E22" i="11" s="1"/>
  <c r="C21" i="11"/>
  <c r="E21" i="11" s="1"/>
  <c r="C20" i="11"/>
  <c r="E20" i="11" s="1"/>
  <c r="C19" i="11"/>
  <c r="E19" i="11" s="1"/>
  <c r="C18" i="11"/>
  <c r="E18" i="11" s="1"/>
  <c r="C17" i="11"/>
  <c r="E17" i="11" s="1"/>
  <c r="C16" i="11"/>
  <c r="E16" i="11" s="1"/>
  <c r="C15" i="11"/>
  <c r="E15" i="11" s="1"/>
  <c r="C14" i="11"/>
  <c r="E14" i="11" s="1"/>
  <c r="C13" i="11"/>
  <c r="E13" i="11" s="1"/>
  <c r="C12" i="11"/>
  <c r="E12" i="11" s="1"/>
  <c r="C11" i="11"/>
  <c r="E11" i="11" s="1"/>
  <c r="C10" i="11"/>
  <c r="E10" i="11" s="1"/>
  <c r="C9" i="11"/>
  <c r="E9" i="11" s="1"/>
  <c r="C8" i="11"/>
  <c r="E8" i="11" s="1"/>
  <c r="D3" i="11"/>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B3" i="17"/>
  <c r="B2" i="17"/>
  <c r="E67" i="9"/>
  <c r="A67" i="9"/>
  <c r="E66" i="9"/>
  <c r="A66" i="9"/>
  <c r="E65" i="9"/>
  <c r="A65" i="9"/>
  <c r="E64" i="9"/>
  <c r="A64" i="9"/>
  <c r="E63" i="9"/>
  <c r="A63" i="9"/>
  <c r="E62" i="9"/>
  <c r="A62" i="9"/>
  <c r="E61" i="9"/>
  <c r="A61" i="9"/>
  <c r="E60" i="9"/>
  <c r="A60" i="9"/>
  <c r="E59" i="9"/>
  <c r="A59" i="9"/>
  <c r="E58" i="9"/>
  <c r="A58" i="9"/>
  <c r="E50" i="9"/>
  <c r="D50" i="9"/>
  <c r="A50" i="9"/>
  <c r="D49" i="9"/>
  <c r="E49" i="9" s="1"/>
  <c r="A49" i="9"/>
  <c r="E48" i="9"/>
  <c r="D48" i="9"/>
  <c r="A48" i="9"/>
  <c r="D47" i="9"/>
  <c r="E47" i="9" s="1"/>
  <c r="A47" i="9"/>
  <c r="E46" i="9"/>
  <c r="D46" i="9"/>
  <c r="A46" i="9"/>
  <c r="D45" i="9"/>
  <c r="E45" i="9" s="1"/>
  <c r="A45" i="9"/>
  <c r="E44" i="9"/>
  <c r="D44" i="9"/>
  <c r="A44" i="9"/>
  <c r="D43" i="9"/>
  <c r="E43" i="9" s="1"/>
  <c r="A43" i="9"/>
  <c r="D42" i="9"/>
  <c r="E42" i="9" s="1"/>
  <c r="A42" i="9"/>
  <c r="D41" i="9"/>
  <c r="E41" i="9" s="1"/>
  <c r="A41" i="9"/>
  <c r="E32" i="9"/>
  <c r="A32" i="9"/>
  <c r="E31" i="9"/>
  <c r="A31" i="9"/>
  <c r="E30" i="9"/>
  <c r="A30" i="9"/>
  <c r="E29" i="9"/>
  <c r="A29" i="9"/>
  <c r="E28" i="9"/>
  <c r="A28" i="9"/>
  <c r="E27" i="9"/>
  <c r="A27" i="9"/>
  <c r="E26" i="9"/>
  <c r="A26" i="9"/>
  <c r="E25" i="9"/>
  <c r="A25" i="9"/>
  <c r="E24" i="9"/>
  <c r="A24" i="9"/>
  <c r="E23" i="9"/>
  <c r="A23" i="9"/>
  <c r="E22" i="9"/>
  <c r="A22" i="9"/>
  <c r="E21" i="9"/>
  <c r="A21" i="9"/>
  <c r="E20" i="9"/>
  <c r="A20" i="9"/>
  <c r="E19" i="9"/>
  <c r="A19" i="9"/>
  <c r="E18" i="9"/>
  <c r="A18" i="9"/>
  <c r="E17" i="9"/>
  <c r="A17" i="9"/>
  <c r="E16" i="9"/>
  <c r="A16" i="9"/>
  <c r="G8" i="9"/>
  <c r="G7" i="9"/>
  <c r="F31" i="5"/>
  <c r="E31" i="5"/>
  <c r="D31" i="5"/>
  <c r="C31" i="5"/>
  <c r="F30" i="5"/>
  <c r="E30" i="5"/>
  <c r="D30" i="5"/>
  <c r="C30" i="5"/>
  <c r="J28" i="5"/>
  <c r="I28" i="5"/>
  <c r="F10" i="5"/>
  <c r="F9" i="5"/>
  <c r="F8" i="5"/>
  <c r="F7" i="5"/>
  <c r="E13" i="4"/>
  <c r="E12" i="4"/>
  <c r="E11" i="4"/>
  <c r="E10" i="4"/>
  <c r="E9" i="4"/>
  <c r="B7" i="4"/>
  <c r="A7" i="4"/>
  <c r="C4" i="4"/>
  <c r="E6" i="11" l="1"/>
</calcChain>
</file>

<file path=xl/sharedStrings.xml><?xml version="1.0" encoding="utf-8"?>
<sst xmlns="http://schemas.openxmlformats.org/spreadsheetml/2006/main" count="333" uniqueCount="211">
  <si>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</si>
  <si>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</si>
  <si>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</si>
  <si>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</si>
  <si>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</si>
  <si>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</si>
  <si>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</si>
  <si>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</si>
  <si>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</si>
  <si>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</si>
  <si>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</si>
  <si>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</si>
  <si>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</si>
  <si>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</si>
  <si>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指定
（様式第１）</t>
    <phoneticPr fontId="6"/>
  </si>
  <si>
    <t>⑤</t>
    <phoneticPr fontId="6"/>
  </si>
  <si>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</si>
  <si>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</si>
  <si>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</si>
  <si>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</si>
  <si>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</si>
  <si>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</si>
  <si>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</si>
  <si>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</si>
  <si>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</si>
  <si>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</si>
  <si>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指定
（別添２-２）</t>
    <rPh sb="0" eb="2">
      <t>シテイ</t>
    </rPh>
    <rPh sb="4" eb="6">
      <t>ベッテン</t>
    </rPh>
    <phoneticPr fontId="9"/>
  </si>
  <si>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</si>
  <si>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（別添１）</t>
    <rPh sb="1" eb="3">
      <t>ベッテン</t>
    </rPh>
    <phoneticPr fontId="6"/>
  </si>
  <si>
    <t>基本情報</t>
    <rPh sb="0" eb="2">
      <t>キホン</t>
    </rPh>
    <rPh sb="2" eb="4">
      <t>ジョウホウ</t>
    </rPh>
    <phoneticPr fontId="6"/>
  </si>
  <si>
    <t>会社名</t>
    <rPh sb="0" eb="3">
      <t>カイシャメイ</t>
    </rPh>
    <phoneticPr fontId="6"/>
  </si>
  <si>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</si>
  <si>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</si>
  <si>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代表者役職</t>
    <rPh sb="0" eb="2">
      <t>ダイヒョウ</t>
    </rPh>
    <rPh sb="2" eb="3">
      <t>シャ</t>
    </rPh>
    <rPh sb="3" eb="5">
      <t>ヤクショク</t>
    </rPh>
    <phoneticPr fontId="6"/>
  </si>
  <si>
    <t>←登記簿情報と一致するように記入してください。（様式第１）交付申請書に転記されます。</t>
    <phoneticPr fontId="6"/>
  </si>
  <si>
    <t>氏名</t>
    <rPh sb="0" eb="2">
      <t>シメイ</t>
    </rPh>
    <phoneticPr fontId="6"/>
  </si>
  <si>
    <t>資本金または出資の総額</t>
    <rPh sb="0" eb="3">
      <t>シホンキン</t>
    </rPh>
    <rPh sb="6" eb="8">
      <t>シュッシ</t>
    </rPh>
    <rPh sb="9" eb="11">
      <t>ソウガク</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</si>
  <si>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</si>
  <si>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</si>
  <si>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←数値入力で＃,＃＃＃人表示されます。</t>
    <rPh sb="1" eb="3">
      <t>スウチ</t>
    </rPh>
    <rPh sb="3" eb="5">
      <t>ニュウリョク</t>
    </rPh>
    <rPh sb="11" eb="12">
      <t>ヒト</t>
    </rPh>
    <rPh sb="12" eb="14">
      <t>ヒョウジ</t>
    </rPh>
    <phoneticPr fontId="6"/>
  </si>
  <si>
    <t>担当者情報</t>
    <rPh sb="0" eb="3">
      <t>タントウシャ</t>
    </rPh>
    <rPh sb="3" eb="5">
      <t>ジョウホウ</t>
    </rPh>
    <phoneticPr fontId="6"/>
  </si>
  <si>
    <t>部署</t>
    <rPh sb="0" eb="2">
      <t>ブショ</t>
    </rPh>
    <phoneticPr fontId="6"/>
  </si>
  <si>
    <t>担当者役職①</t>
    <rPh sb="0" eb="3">
      <t>タントウシャ</t>
    </rPh>
    <rPh sb="3" eb="5">
      <t>ヤクショク</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</si>
  <si>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</si>
  <si>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</si>
  <si>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電話番号①</t>
    <rPh sb="0" eb="2">
      <t>デンワ</t>
    </rPh>
    <rPh sb="2" eb="4">
      <t>バンゴウ</t>
    </rPh>
    <phoneticPr fontId="6"/>
  </si>
  <si>
    <t>←ハイフンを入れてご記入下さい。</t>
    <rPh sb="6" eb="7">
      <t>イ</t>
    </rPh>
    <rPh sb="10" eb="12">
      <t>キニュウ</t>
    </rPh>
    <rPh sb="12" eb="13">
      <t>クダ</t>
    </rPh>
    <phoneticPr fontId="6"/>
  </si>
  <si>
    <t>メールアドレス①</t>
    <phoneticPr fontId="6"/>
  </si>
  <si>
    <t>担当者役職②</t>
    <rPh sb="0" eb="3">
      <t>タントウシャ</t>
    </rPh>
    <rPh sb="3" eb="5">
      <t>ヤクショク</t>
    </rPh>
    <phoneticPr fontId="6"/>
  </si>
  <si>
    <t>担当者氏名②</t>
    <rPh sb="0" eb="3">
      <t>タントウシャ</t>
    </rPh>
    <rPh sb="3" eb="5">
      <t>シメイ</t>
    </rPh>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</si>
  <si>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</si>
  <si>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</si>
  <si>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</si>
  <si>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</si>
  <si>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</si>
  <si>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</si>
  <si>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</si>
  <si>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</si>
  <si>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</si>
  <si>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</si>
  <si>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</si>
  <si>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</si>
  <si>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（別添２）支出計画書</t>
    <phoneticPr fontId="6"/>
  </si>
  <si>
    <t>事業者区分</t>
    <rPh sb="0" eb="3">
      <t>ジギョウシャ</t>
    </rPh>
    <rPh sb="3" eb="5">
      <t>クブン</t>
    </rPh>
    <phoneticPr fontId="6"/>
  </si>
  <si>
    <t>事業者名</t>
    <rPh sb="0" eb="3">
      <t>ジギョウシャ</t>
    </rPh>
    <rPh sb="3" eb="4">
      <t>メイ</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</si>
  <si>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</si>
  <si>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</si>
  <si>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</si>
  <si>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</si>
  <si>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</si>
  <si>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</si>
  <si>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</si>
  <si>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中小企業</t>
    <rPh sb="0" eb="2">
      <t>チュウショウ</t>
    </rPh>
    <rPh sb="2" eb="4">
      <t>キギョウ</t>
    </rPh>
    <phoneticPr fontId="6"/>
  </si>
  <si>
    <t>3.人件費</t>
    <rPh sb="2" eb="5">
      <t>ジンケンヒ</t>
    </rPh>
    <phoneticPr fontId="6"/>
  </si>
  <si>
    <t>4.その他諸経費</t>
    <phoneticPr fontId="6"/>
  </si>
  <si>
    <t>費用総計（円）</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</si>
  <si>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</si>
  <si>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</si>
  <si>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</si>
  <si>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</si>
  <si>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</si>
  <si>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</si>
  <si>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※人件費の単価は健保等級の単価となります。</t>
    <rPh sb="1" eb="4">
      <t>ジンケンヒ</t>
    </rPh>
    <rPh sb="5" eb="7">
      <t>タンカ</t>
    </rPh>
    <rPh sb="8" eb="10">
      <t>ケンポ</t>
    </rPh>
    <rPh sb="10" eb="12">
      <t>トウキュウ</t>
    </rPh>
    <rPh sb="13" eb="15">
      <t>タンカ</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</si>
  <si>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</si>
  <si>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（様式第１）</t>
    <phoneticPr fontId="9"/>
  </si>
  <si>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</si>
  <si>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</si>
  <si>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</si>
  <si>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</si>
  <si>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</si>
  <si>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記</t>
    <rPh sb="0" eb="1">
      <t>キ</t>
    </rPh>
    <phoneticPr fontId="6"/>
  </si>
  <si>
    <t>１．間接補助事業の名称</t>
    <phoneticPr fontId="9"/>
  </si>
  <si>
    <t>２．間接補助事業の目的及び内容</t>
    <phoneticPr fontId="9"/>
  </si>
  <si>
    <t>別添「補助事業概要説明書」による</t>
    <phoneticPr fontId="6"/>
  </si>
  <si>
    <t>３．間接補助事業の開始及び完了予定日</t>
    <phoneticPr fontId="9"/>
  </si>
  <si>
    <t>交付決定日　～</t>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</si>
  <si>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</si>
  <si>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</si>
  <si>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</si>
  <si>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</si>
  <si>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</si>
  <si>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</si>
  <si>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</si>
  <si>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</si>
  <si>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</si>
  <si>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</si>
  <si>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</si>
  <si>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</si>
  <si>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</si>
  <si>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</si>
  <si>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</si>
  <si>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</si>
  <si>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</si>
  <si>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</si>
  <si>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</si>
  <si>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</si>
  <si>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</si>
  <si>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</si>
  <si>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</si>
  <si>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</si>
  <si>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</si>
  <si>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</si>
  <si>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</si>
  <si>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</si>
  <si>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</si>
  <si>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</si>
  <si>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</si>
  <si>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</si>
  <si>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</si>
  <si>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</si>
  <si>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</si>
  <si>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</si>
  <si>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</si>
  <si>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</si>
  <si>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</si>
  <si>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</si>
  <si>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</si>
  <si>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</si>
  <si>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</si>
  <si>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</si>
  <si>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</si>
  <si>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</si>
  <si>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</si>
  <si>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</si>
  <si>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月給額を記入すると、健保等級と人件費単価が自動で算出されます。</t>
    <rPh sb="0" eb="2">
      <t>ゲッキュウ</t>
    </rPh>
    <rPh sb="2" eb="3">
      <t>ガク</t>
    </rPh>
    <rPh sb="10" eb="12">
      <t>ケンポ</t>
    </rPh>
    <rPh sb="12" eb="14">
      <t>トウキュウ</t>
    </rPh>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</si>
  <si>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</si>
  <si>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</si>
  <si>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</si>
  <si>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</si>
  <si>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</si>
  <si>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</si>
  <si>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日給額と所定労働時間を記入すると、人件費単価が自動で算出されます。</t>
    <rPh sb="0" eb="2">
      <t>ニッキュウ</t>
    </rPh>
    <rPh sb="4" eb="6">
      <t>ショテイ</t>
    </rPh>
    <rPh sb="6" eb="8">
      <t>ロウドウ</t>
    </rPh>
    <rPh sb="8" eb="10">
      <t>ジカン</t>
    </rPh>
    <phoneticPr fontId="6"/>
  </si>
  <si>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</si>
  <si>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</si>
  <si>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</si>
  <si>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</si>
  <si>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</si>
  <si>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</si>
  <si>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</si>
  <si>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</si>
  <si>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</si>
  <si>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</si>
  <si>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</si>
  <si>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</si>
  <si>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</si>
  <si>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</si>
  <si>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</si>
  <si>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</si>
  <si>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</si>
  <si>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</si>
  <si>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</si>
  <si>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</si>
  <si>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</si>
  <si>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</si>
  <si>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</si>
  <si>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</si>
  <si>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</si>
  <si>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事業者情報</t>
    <rPh sb="0" eb="3">
      <t>ジギョウシャ</t>
    </rPh>
    <rPh sb="3" eb="5">
      <t>ジョウホウ</t>
    </rPh>
    <phoneticPr fontId="6"/>
  </si>
  <si>
    <t>事業者担当者情報</t>
    <rPh sb="0" eb="3">
      <t>ジギョウシャ</t>
    </rPh>
    <rPh sb="3" eb="6">
      <t>タントウシャ</t>
    </rPh>
    <rPh sb="6" eb="8">
      <t>ジョウホウ</t>
    </rPh>
    <phoneticPr fontId="6"/>
  </si>
  <si>
    <t>支出計画書</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</si>
  <si>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</si>
  <si>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交付申請書</t>
    <rPh sb="0" eb="2">
      <t>コウフ</t>
    </rPh>
    <rPh sb="2" eb="5">
      <t>シンセイショ</t>
    </rPh>
    <phoneticPr fontId="9"/>
  </si>
  <si>
    <t>補助事業概要説明書</t>
    <rPh sb="0" eb="2">
      <t>ホジョ</t>
    </rPh>
    <rPh sb="2" eb="4">
      <t>ジギョウ</t>
    </rPh>
    <rPh sb="4" eb="6">
      <t>ガイヨウ</t>
    </rPh>
    <rPh sb="6" eb="9">
      <t>セツメイショ</t>
    </rPh>
    <phoneticPr fontId="9"/>
  </si>
  <si>
    <t>株式会社日本能率協会コンサルティング</t>
    <rPh sb="0" eb="10">
      <t>カブシキガイシャニホンノウリツキョウカイ</t>
    </rPh>
    <phoneticPr fontId="6"/>
  </si>
  <si>
    <t>（2） その他JMACが指示する書面</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</si>
  <si>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</si>
  <si>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【人件費が含まれる場合のみ】
人件費計算根拠</t>
    <phoneticPr fontId="6"/>
  </si>
  <si>
    <t>地方公共団体</t>
    <rPh sb="0" eb="6">
      <t>チホウコウキョウダンタイ</t>
    </rPh>
    <phoneticPr fontId="6"/>
  </si>
  <si>
    <t>　　代表取締役社長　殿</t>
    <rPh sb="2" eb="9">
      <t>ダイヒョウトリシマリヤクシャチョウ</t>
    </rPh>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</si>
  <si>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</si>
  <si>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</si>
  <si>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⑨</t>
    <phoneticPr fontId="6"/>
  </si>
  <si>
    <t>直近年度の会計に関する報告書</t>
    <phoneticPr fontId="6"/>
  </si>
  <si>
    <t>自由</t>
    <rPh sb="0" eb="2">
      <t>ジユウ</t>
    </rPh>
    <phoneticPr fontId="6"/>
  </si>
  <si>
    <t>⑩</t>
    <phoneticPr fontId="6"/>
  </si>
  <si>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rPh sb="58" eb="59">
      <t>ウツ</t>
    </rPh>
    <rPh sb="61" eb="63">
      <t>テイシュツ</t>
    </rPh>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</si>
  <si>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</si>
  <si>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</si>
  <si>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t>中堅企業</t>
    <rPh sb="0" eb="2">
      <t>チュウケン</t>
    </rPh>
    <rPh sb="2" eb="4">
      <t>キギョウ</t>
    </rPh>
    <phoneticPr fontId="6"/>
  </si>
  <si>
    <t>スマート保安導入支援事業費</t>
    <phoneticPr fontId="6"/>
  </si>
  <si>
    <t>～</t>
  </si>
  <si>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6"/>
  </si>
  <si>
    <t>令和6年度　スマート保安実証支援事業費補助金（技術実証支援）</t>
    <rPh sb="10" eb="12">
      <t>ホアン</t>
    </rPh>
    <rPh sb="12" eb="14">
      <t>ジッショウ</t>
    </rPh>
    <rPh sb="14" eb="16">
      <t>シエン</t>
    </rPh>
    <rPh sb="16" eb="19">
      <t>ジギョウヒ</t>
    </rPh>
    <rPh sb="23" eb="29">
      <t>ギジュツジッショウシエン</t>
    </rPh>
    <phoneticPr fontId="6"/>
  </si>
  <si>
    <t>2014年4月以降の工事計画書又はコリンズ※の登録内容確認書（工事実績）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9"/>
  </si>
  <si>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②交付申請時において、確定している（申告済みの）直近過去3年分の各年又は各事業年度の課税所得の年平均額が15億円を超え
　　　　る中小・小規模事業者。（注）②に該当する事業者は、中堅企業と見なす。
※２　中堅企業は会社又は個人であって、下記①～④の要件を満たす者であること。
　　　①上記の中小企業に該当しないこと。
　　　②従業員数（常勤）が2,000人以下であること。
　　　③資本金又は出資金が5億円以上の法人（中小企業を除く）に直接又は間接に100%の株式を保有される事業者に該当しないこと。
　　　④確定している（申告済みの）直近過去3年分の各年又は各事業年度の課税所得の年平均額が15億円を超える事業者に該当しない
　　　　 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10" eb="211">
      <t>コ</t>
    </rPh>
    <rPh sb="218" eb="220">
      <t>チュウショウ</t>
    </rPh>
    <rPh sb="221" eb="224">
      <t>ショウキボ</t>
    </rPh>
    <rPh sb="224" eb="227">
      <t>ジギョウシャ</t>
    </rPh>
    <rPh sb="229" eb="230">
      <t>チュウ</t>
    </rPh>
    <rPh sb="233" eb="235">
      <t>ガイトウ</t>
    </rPh>
    <rPh sb="237" eb="240">
      <t>ジギョウシャ</t>
    </rPh>
    <rPh sb="242" eb="244">
      <t>チュウケン</t>
    </rPh>
    <rPh sb="244" eb="246">
      <t>キギョウ</t>
    </rPh>
    <rPh sb="247" eb="248">
      <t>ミ</t>
    </rPh>
    <phoneticPr fontId="6"/>
  </si>
  <si>
    <t>等級単価一覧表  令和６年度適用</t>
    <phoneticPr fontId="6"/>
  </si>
  <si>
    <t>2024年●月●日</t>
    <rPh sb="4" eb="5">
      <t>ネン</t>
    </rPh>
    <rPh sb="6" eb="7">
      <t>ガツ</t>
    </rPh>
    <rPh sb="8" eb="9">
      <t>ニチ</t>
    </rPh>
    <phoneticPr fontId="6"/>
  </si>
  <si>
    <t>令和６年度 スマート保安実証支援事業費補助金（技術実証支援）
交付申請書</t>
    <rPh sb="10" eb="12">
      <t>ホアン</t>
    </rPh>
    <rPh sb="12" eb="14">
      <t>ジッショウ</t>
    </rPh>
    <rPh sb="14" eb="16">
      <t>シエン</t>
    </rPh>
    <rPh sb="16" eb="19">
      <t>ジギョウヒ</t>
    </rPh>
    <rPh sb="19" eb="22">
      <t>ホジョキン</t>
    </rPh>
    <rPh sb="23" eb="25">
      <t>ギジュツ</t>
    </rPh>
    <rPh sb="25" eb="27">
      <t>ジッショウ</t>
    </rPh>
    <rPh sb="27" eb="29">
      <t>シエン</t>
    </rPh>
    <phoneticPr fontId="6"/>
  </si>
  <si>
    <r>
      <t>　令和6年度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6"/>
  </si>
  <si>
    <r>
      <t>←事業完了日は補助期間内（</t>
    </r>
    <r>
      <rPr>
        <sz val="12"/>
        <color rgb="FFFF0000"/>
        <rFont val="ＭＳ Ｐ明朝"/>
        <family val="1"/>
        <charset val="128"/>
      </rPr>
      <t>2025年2月28日</t>
    </r>
    <r>
      <rPr>
        <sz val="12"/>
        <rFont val="ＭＳ Ｐ明朝"/>
        <family val="1"/>
        <charset val="128"/>
      </rPr>
      <t>まで）に設定すること。</t>
    </r>
    <phoneticPr fontId="6"/>
  </si>
  <si>
    <t>　　https://www.meti.go.jp/information_2/downloadfiles/R6kenpo.pdf</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</si>
</sst>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68">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
      <b/>
      <sz val="16"/>
      <name val="ＭＳ Ｐ明朝"/>
      <family val="1"/>
      <charset val="128"/>
    </font>
    <font>
      <sz val="9"/>
      <color rgb="FF000000"/>
      <name val="Meiryo UI"/>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2" tint="-9.9978637043366805E-2"/>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08">
    <xf numFmtId="0" fontId="0" fillId="0" borderId="0" xfId="0">
      <alignment vertical="center"/>
    </xf>
    <xf numFmtId="0" fontId="2" fillId="0" borderId="0" xfId="0" applyFont="1">
      <alignment vertical="center"/>
    </xf>
    <xf numFmtId="0" fontId="8" fillId="2" borderId="1" xfId="3" applyFont="1" applyFill="1" applyBorder="1" applyAlignment="1">
      <alignment horizontal="center" vertical="center"/>
    </xf>
    <xf numFmtId="0" fontId="8" fillId="2" borderId="2" xfId="3" applyFont="1" applyFill="1" applyBorder="1" applyAlignment="1">
      <alignment horizontal="center"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10" fillId="0" borderId="1" xfId="3" applyFont="1" applyBorder="1" applyAlignment="1">
      <alignment horizontal="center" vertical="center"/>
    </xf>
    <xf numFmtId="0" fontId="3" fillId="0" borderId="3" xfId="3" applyFont="1" applyBorder="1" applyAlignment="1">
      <alignment horizontal="center" vertical="center" wrapText="1"/>
    </xf>
    <xf numFmtId="0" fontId="3" fillId="0" borderId="3" xfId="3" applyFont="1" applyBorder="1" applyAlignment="1">
      <alignment horizontal="left" vertical="center" wrapText="1"/>
    </xf>
    <xf numFmtId="0" fontId="10" fillId="0" borderId="6" xfId="3" applyFont="1" applyBorder="1" applyAlignment="1">
      <alignment horizontal="center" vertical="center"/>
    </xf>
    <xf numFmtId="0" fontId="3" fillId="0" borderId="3" xfId="3" applyFont="1" applyBorder="1" applyAlignment="1">
      <alignment vertical="center" wrapText="1"/>
    </xf>
    <xf numFmtId="0" fontId="11" fillId="0" borderId="3" xfId="3"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4" fillId="0" borderId="5" xfId="2" applyFont="1" applyBorder="1" applyAlignment="1" applyProtection="1">
      <alignment horizontal="left" vertical="center" wrapText="1"/>
    </xf>
    <xf numFmtId="0" fontId="2" fillId="0" borderId="3" xfId="3" applyFont="1" applyBorder="1" applyAlignment="1">
      <alignment horizontal="left" vertical="center" wrapText="1"/>
    </xf>
    <xf numFmtId="0" fontId="10" fillId="0" borderId="7" xfId="3" applyFont="1" applyBorder="1" applyAlignment="1">
      <alignment horizontal="center" vertical="center"/>
    </xf>
    <xf numFmtId="0" fontId="11" fillId="0" borderId="8" xfId="3" applyFont="1" applyBorder="1" applyAlignment="1">
      <alignment horizontal="left" vertical="center" wrapText="1"/>
    </xf>
    <xf numFmtId="0" fontId="3" fillId="0" borderId="8" xfId="3" applyFont="1" applyBorder="1" applyAlignment="1">
      <alignment horizontal="center" vertical="center"/>
    </xf>
    <xf numFmtId="0" fontId="3" fillId="0" borderId="8" xfId="3" applyFont="1" applyBorder="1" applyAlignment="1">
      <alignment horizontal="left" vertical="center" wrapText="1"/>
    </xf>
    <xf numFmtId="0" fontId="2" fillId="0" borderId="9" xfId="0" applyFont="1" applyBorder="1">
      <alignment vertical="center"/>
    </xf>
    <xf numFmtId="0" fontId="2" fillId="0" borderId="12" xfId="0" applyFont="1" applyBorder="1" applyAlignment="1">
      <alignment horizontal="left" vertical="center" indent="1"/>
    </xf>
    <xf numFmtId="0" fontId="2" fillId="0" borderId="14" xfId="0" applyFont="1" applyBorder="1" applyAlignment="1">
      <alignment horizontal="left" vertical="center" indent="1"/>
    </xf>
    <xf numFmtId="0" fontId="2" fillId="0" borderId="10" xfId="0" applyFont="1" applyBorder="1">
      <alignment vertical="center"/>
    </xf>
    <xf numFmtId="0" fontId="2" fillId="0" borderId="16" xfId="0" applyFont="1" applyBorder="1" applyAlignment="1">
      <alignment horizontal="left" vertical="center" indent="1"/>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2"/>
    </xf>
    <xf numFmtId="0" fontId="2" fillId="0" borderId="25" xfId="0" applyFont="1" applyBorder="1">
      <alignmen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8" fillId="4" borderId="0" xfId="4" applyFont="1" applyFill="1">
      <alignment vertical="center"/>
    </xf>
    <xf numFmtId="0" fontId="20" fillId="4" borderId="0" xfId="4" applyFont="1" applyFill="1">
      <alignment vertical="center"/>
    </xf>
    <xf numFmtId="0" fontId="22" fillId="5" borderId="3" xfId="5" applyFont="1" applyFill="1" applyBorder="1" applyAlignment="1">
      <alignment horizontal="center" vertical="center"/>
    </xf>
    <xf numFmtId="12" fontId="23" fillId="4" borderId="3" xfId="5" applyNumberFormat="1" applyFont="1" applyFill="1" applyBorder="1" applyAlignment="1">
      <alignment horizontal="center" vertical="center"/>
    </xf>
    <xf numFmtId="38" fontId="2" fillId="4" borderId="3" xfId="6" applyFont="1" applyFill="1" applyBorder="1" applyAlignment="1">
      <alignment horizontal="center" vertical="center"/>
    </xf>
    <xf numFmtId="0" fontId="24" fillId="4" borderId="0" xfId="0" applyFont="1" applyFill="1">
      <alignment vertical="center"/>
    </xf>
    <xf numFmtId="0" fontId="25" fillId="0" borderId="28" xfId="0" applyFont="1" applyBorder="1">
      <alignment vertical="center"/>
    </xf>
    <xf numFmtId="0" fontId="25" fillId="5" borderId="4" xfId="0" applyFont="1" applyFill="1" applyBorder="1">
      <alignment vertical="center"/>
    </xf>
    <xf numFmtId="38" fontId="25" fillId="6" borderId="3"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4"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29" xfId="0" applyFont="1" applyFill="1" applyBorder="1">
      <alignment vertical="center"/>
    </xf>
    <xf numFmtId="38" fontId="25" fillId="6" borderId="30" xfId="1" applyFont="1" applyFill="1" applyBorder="1" applyProtection="1">
      <alignment vertical="center"/>
    </xf>
    <xf numFmtId="0" fontId="26" fillId="0" borderId="28" xfId="0" applyFont="1" applyBorder="1" applyAlignment="1">
      <alignment horizontal="right" vertical="center"/>
    </xf>
    <xf numFmtId="0" fontId="25" fillId="5" borderId="31" xfId="0" applyFont="1" applyFill="1" applyBorder="1" applyAlignment="1">
      <alignment horizontal="right" vertical="center"/>
    </xf>
    <xf numFmtId="38" fontId="27" fillId="6" borderId="5" xfId="1" applyFont="1" applyFill="1" applyBorder="1" applyProtection="1">
      <alignment vertical="center"/>
    </xf>
    <xf numFmtId="38" fontId="24" fillId="4" borderId="0" xfId="1" applyFont="1" applyFill="1" applyProtection="1">
      <alignment vertical="center"/>
    </xf>
    <xf numFmtId="0" fontId="25" fillId="5" borderId="3" xfId="0" applyFont="1" applyFill="1" applyBorder="1" applyAlignment="1">
      <alignment horizontal="center" vertical="center"/>
    </xf>
    <xf numFmtId="0" fontId="25" fillId="5" borderId="3" xfId="0" applyFont="1" applyFill="1" applyBorder="1">
      <alignment vertical="center"/>
    </xf>
    <xf numFmtId="38" fontId="25" fillId="5" borderId="3" xfId="1" applyFont="1" applyFill="1" applyBorder="1" applyProtection="1">
      <alignment vertical="center"/>
    </xf>
    <xf numFmtId="0" fontId="24" fillId="4" borderId="32" xfId="0" applyFont="1" applyFill="1" applyBorder="1" applyAlignment="1" applyProtection="1">
      <alignment horizontal="center" vertical="center" wrapText="1"/>
      <protection locked="0"/>
    </xf>
    <xf numFmtId="38" fontId="28" fillId="0" borderId="33"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3"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4" xfId="0" applyFont="1" applyFill="1" applyBorder="1" applyAlignment="1" applyProtection="1">
      <alignment horizontal="center" vertical="center" wrapText="1"/>
      <protection locked="0"/>
    </xf>
    <xf numFmtId="0" fontId="24" fillId="4" borderId="35" xfId="0" applyFont="1" applyFill="1" applyBorder="1" applyAlignment="1" applyProtection="1">
      <alignment horizontal="center" vertical="center" wrapText="1"/>
      <protection locked="0"/>
    </xf>
    <xf numFmtId="0" fontId="24" fillId="4" borderId="36" xfId="0" applyFont="1" applyFill="1" applyBorder="1" applyAlignment="1" applyProtection="1">
      <alignment horizontal="center" vertical="center" wrapText="1"/>
      <protection locked="0"/>
    </xf>
    <xf numFmtId="38" fontId="28" fillId="0" borderId="36"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3" xfId="0" applyFont="1" applyBorder="1" applyAlignment="1">
      <alignment vertical="center" wrapText="1"/>
    </xf>
    <xf numFmtId="0" fontId="3" fillId="0" borderId="3" xfId="4" applyFont="1" applyBorder="1" applyAlignment="1">
      <alignment vertical="center" wrapText="1"/>
    </xf>
    <xf numFmtId="0" fontId="30" fillId="0" borderId="0" xfId="4" applyFont="1" applyAlignment="1">
      <alignment vertical="center" wrapText="1"/>
    </xf>
    <xf numFmtId="38" fontId="3" fillId="0" borderId="3" xfId="1" applyFont="1" applyBorder="1" applyAlignment="1" applyProtection="1">
      <alignment vertical="center" wrapText="1"/>
    </xf>
    <xf numFmtId="12" fontId="3" fillId="0" borderId="3"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3"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0" xfId="4" applyFont="1" applyFill="1" applyBorder="1">
      <alignment vertical="center"/>
    </xf>
    <xf numFmtId="0" fontId="16" fillId="0" borderId="0" xfId="4" applyFont="1" applyAlignment="1">
      <alignment vertical="center" wrapText="1"/>
    </xf>
    <xf numFmtId="38" fontId="28" fillId="6" borderId="3"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2"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9" xfId="1" applyFont="1" applyFill="1" applyBorder="1" applyProtection="1">
      <alignment vertical="center"/>
    </xf>
    <xf numFmtId="0" fontId="28" fillId="4" borderId="0" xfId="0" applyFont="1" applyFill="1">
      <alignment vertical="center"/>
    </xf>
    <xf numFmtId="38" fontId="17" fillId="5" borderId="3" xfId="1" applyFont="1" applyFill="1" applyBorder="1" applyAlignment="1">
      <alignment horizontal="right" vertical="center"/>
    </xf>
    <xf numFmtId="38" fontId="17" fillId="6" borderId="3" xfId="1" applyFont="1" applyFill="1" applyBorder="1" applyProtection="1">
      <alignment vertical="center"/>
    </xf>
    <xf numFmtId="0" fontId="17" fillId="5" borderId="3" xfId="0" applyFont="1" applyFill="1" applyBorder="1" applyAlignment="1">
      <alignment vertical="center" wrapText="1"/>
    </xf>
    <xf numFmtId="38" fontId="17" fillId="5" borderId="3" xfId="1" applyFont="1" applyFill="1" applyBorder="1" applyAlignment="1">
      <alignment vertical="center" wrapText="1"/>
    </xf>
    <xf numFmtId="38" fontId="28" fillId="6" borderId="32" xfId="1" applyFont="1" applyFill="1" applyBorder="1" applyProtection="1">
      <alignment vertical="center"/>
    </xf>
    <xf numFmtId="0" fontId="34" fillId="4" borderId="0" xfId="0" applyFont="1" applyFill="1" applyProtection="1">
      <alignment vertical="center"/>
      <protection locked="0"/>
    </xf>
    <xf numFmtId="38" fontId="28" fillId="6" borderId="33"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6" xfId="1" applyFont="1" applyFill="1" applyBorder="1" applyProtection="1">
      <alignment vertical="center"/>
    </xf>
    <xf numFmtId="38" fontId="34" fillId="4" borderId="0" xfId="1" applyFont="1" applyFill="1" applyProtection="1">
      <alignment vertical="center"/>
      <protection locked="0"/>
    </xf>
    <xf numFmtId="38" fontId="47" fillId="0" borderId="33"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39"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38" fontId="47" fillId="0" borderId="33" xfId="4" applyNumberFormat="1" applyFont="1" applyBorder="1" applyAlignment="1">
      <alignment vertical="center" wrapText="1" shrinkToFit="1"/>
    </xf>
    <xf numFmtId="38" fontId="47" fillId="0" borderId="34" xfId="4" applyNumberFormat="1" applyFont="1" applyBorder="1" applyAlignment="1">
      <alignment vertical="center" wrapText="1" shrinkToFit="1"/>
    </xf>
    <xf numFmtId="38" fontId="47" fillId="0" borderId="36" xfId="4" applyNumberFormat="1" applyFont="1" applyBorder="1" applyAlignment="1" applyProtection="1">
      <alignment vertical="center" wrapText="1" shrinkToFit="1"/>
      <protection locked="0"/>
    </xf>
    <xf numFmtId="0" fontId="48" fillId="0" borderId="0" xfId="4" applyFont="1">
      <alignment vertical="center"/>
    </xf>
    <xf numFmtId="38" fontId="3" fillId="0" borderId="3" xfId="1" applyFont="1" applyFill="1" applyBorder="1" applyAlignment="1" applyProtection="1">
      <alignment vertical="center" wrapText="1"/>
    </xf>
    <xf numFmtId="0" fontId="49"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3" xfId="0" applyFont="1" applyBorder="1" applyAlignment="1">
      <alignment horizontal="center" vertical="center"/>
    </xf>
    <xf numFmtId="0" fontId="50" fillId="0" borderId="0" xfId="7" applyAlignment="1">
      <alignment horizontal="left" vertical="top"/>
    </xf>
    <xf numFmtId="3" fontId="51" fillId="0" borderId="44" xfId="7" applyNumberFormat="1" applyFont="1" applyBorder="1" applyAlignment="1">
      <alignment horizontal="center" vertical="top" shrinkToFit="1"/>
    </xf>
    <xf numFmtId="0" fontId="50" fillId="0" borderId="45" xfId="7" applyBorder="1" applyAlignment="1">
      <alignment horizontal="left" vertical="center" wrapText="1"/>
    </xf>
    <xf numFmtId="0" fontId="52" fillId="0" borderId="46" xfId="7" applyFont="1" applyBorder="1" applyAlignment="1">
      <alignment horizontal="center" vertical="top" wrapText="1"/>
    </xf>
    <xf numFmtId="3" fontId="54" fillId="0" borderId="47" xfId="7" applyNumberFormat="1" applyFont="1" applyBorder="1" applyAlignment="1">
      <alignment horizontal="center" vertical="top" shrinkToFit="1"/>
    </xf>
    <xf numFmtId="0" fontId="52" fillId="0" borderId="46" xfId="7" applyFont="1" applyBorder="1" applyAlignment="1">
      <alignment horizontal="left" vertical="top" wrapText="1" indent="1"/>
    </xf>
    <xf numFmtId="3" fontId="55" fillId="0" borderId="47" xfId="7" applyNumberFormat="1" applyFont="1" applyBorder="1" applyAlignment="1">
      <alignment horizontal="right" vertical="top" indent="1" shrinkToFit="1"/>
    </xf>
    <xf numFmtId="3" fontId="55" fillId="0" borderId="44" xfId="7" applyNumberFormat="1" applyFont="1" applyBorder="1" applyAlignment="1">
      <alignment horizontal="right" vertical="top" shrinkToFit="1"/>
    </xf>
    <xf numFmtId="1" fontId="54" fillId="0" borderId="44" xfId="7" applyNumberFormat="1" applyFont="1" applyBorder="1" applyAlignment="1">
      <alignment horizontal="center" vertical="top" shrinkToFit="1"/>
    </xf>
    <xf numFmtId="3" fontId="54" fillId="0" borderId="45" xfId="7" applyNumberFormat="1" applyFont="1" applyBorder="1" applyAlignment="1">
      <alignment horizontal="center" vertical="top" shrinkToFit="1"/>
    </xf>
    <xf numFmtId="3" fontId="55" fillId="0" borderId="45" xfId="7" applyNumberFormat="1" applyFont="1" applyBorder="1" applyAlignment="1">
      <alignment horizontal="right" vertical="top" shrinkToFit="1"/>
    </xf>
    <xf numFmtId="1" fontId="51" fillId="0" borderId="44" xfId="7" applyNumberFormat="1" applyFont="1" applyBorder="1" applyAlignment="1">
      <alignment horizontal="center" vertical="top" shrinkToFit="1"/>
    </xf>
    <xf numFmtId="0" fontId="50" fillId="0" borderId="47" xfId="7" applyBorder="1" applyAlignment="1">
      <alignment horizontal="left" vertical="center" wrapText="1"/>
    </xf>
    <xf numFmtId="0" fontId="50" fillId="0" borderId="44" xfId="7" applyBorder="1" applyAlignment="1">
      <alignment horizontal="left" vertical="center" wrapText="1"/>
    </xf>
    <xf numFmtId="0" fontId="52" fillId="0" borderId="44"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38" fontId="47" fillId="7" borderId="33" xfId="4" applyNumberFormat="1" applyFont="1" applyFill="1" applyBorder="1" applyAlignment="1">
      <alignment vertical="center" wrapText="1" shrinkToFit="1"/>
    </xf>
    <xf numFmtId="176" fontId="3" fillId="0" borderId="0" xfId="4" applyNumberFormat="1" applyFont="1" applyAlignment="1" applyProtection="1">
      <alignment horizontal="left" vertical="center"/>
      <protection locked="0"/>
    </xf>
    <xf numFmtId="0" fontId="49" fillId="0" borderId="3" xfId="0" applyFont="1" applyBorder="1" applyAlignment="1">
      <alignment vertical="center" wrapText="1"/>
    </xf>
    <xf numFmtId="0" fontId="3" fillId="0" borderId="0" xfId="0" applyFont="1">
      <alignment vertical="center"/>
    </xf>
    <xf numFmtId="0" fontId="3" fillId="0" borderId="11" xfId="0" applyFont="1" applyBorder="1" applyAlignment="1">
      <alignment horizontal="left" vertical="center" indent="1"/>
    </xf>
    <xf numFmtId="0" fontId="3" fillId="0" borderId="15" xfId="0" applyFont="1" applyBorder="1" applyAlignment="1">
      <alignment horizontal="left" vertical="center" wrapText="1" indent="1"/>
    </xf>
    <xf numFmtId="177" fontId="3" fillId="0" borderId="11" xfId="0" applyNumberFormat="1" applyFont="1" applyBorder="1" applyAlignment="1">
      <alignment horizontal="left" vertical="center" indent="1"/>
    </xf>
    <xf numFmtId="178" fontId="3" fillId="0" borderId="11" xfId="0" applyNumberFormat="1" applyFont="1" applyBorder="1" applyAlignment="1">
      <alignment horizontal="left" vertical="center" indent="1"/>
    </xf>
    <xf numFmtId="0" fontId="3" fillId="0" borderId="17" xfId="0" applyFont="1" applyBorder="1" applyAlignment="1">
      <alignment horizontal="left" vertical="center" indent="1"/>
    </xf>
    <xf numFmtId="0" fontId="3" fillId="0" borderId="19" xfId="0" applyFont="1" applyBorder="1" applyAlignment="1">
      <alignment horizontal="left" vertical="center" indent="1"/>
    </xf>
    <xf numFmtId="0" fontId="3" fillId="0" borderId="21" xfId="0" applyFont="1" applyBorder="1" applyAlignment="1">
      <alignment horizontal="left" vertical="center" indent="1"/>
    </xf>
    <xf numFmtId="0" fontId="3" fillId="0" borderId="22" xfId="0" applyFont="1" applyBorder="1" applyAlignment="1">
      <alignment horizontal="left" vertical="center" indent="1"/>
    </xf>
    <xf numFmtId="0" fontId="3" fillId="0" borderId="22" xfId="0" applyFont="1" applyBorder="1" applyAlignment="1">
      <alignment horizontal="left" vertical="center" wrapText="1" indent="1"/>
    </xf>
    <xf numFmtId="0" fontId="3" fillId="0" borderId="26" xfId="0" applyFont="1" applyBorder="1" applyAlignment="1">
      <alignment horizontal="left" vertical="center" indent="3"/>
    </xf>
    <xf numFmtId="0" fontId="3" fillId="0" borderId="17" xfId="0" applyFont="1" applyBorder="1" applyAlignment="1">
      <alignment horizontal="left" vertical="center"/>
    </xf>
    <xf numFmtId="0" fontId="3" fillId="0" borderId="27" xfId="0" applyFont="1" applyBorder="1" applyAlignment="1">
      <alignment horizontal="left" vertical="center" indent="3"/>
    </xf>
    <xf numFmtId="0" fontId="3" fillId="0" borderId="21" xfId="0" applyFont="1" applyBorder="1" applyAlignment="1">
      <alignment horizontal="left" vertical="center"/>
    </xf>
    <xf numFmtId="0" fontId="3" fillId="0" borderId="4" xfId="0" applyFont="1" applyBorder="1" applyAlignment="1">
      <alignment horizontal="left" vertical="center" indent="3"/>
    </xf>
    <xf numFmtId="0" fontId="3" fillId="0" borderId="11" xfId="0" applyFont="1" applyBorder="1" applyAlignment="1">
      <alignment horizontal="left" vertical="center"/>
    </xf>
    <xf numFmtId="0" fontId="28" fillId="0" borderId="40" xfId="4" applyFont="1" applyBorder="1" applyAlignment="1">
      <alignment vertical="center" shrinkToFit="1"/>
    </xf>
    <xf numFmtId="38" fontId="28" fillId="0" borderId="40" xfId="4" applyNumberFormat="1" applyFont="1" applyBorder="1" applyAlignment="1">
      <alignment vertical="center" shrinkToFit="1"/>
    </xf>
    <xf numFmtId="0" fontId="28" fillId="0" borderId="3" xfId="4" applyFont="1" applyBorder="1" applyAlignment="1">
      <alignment vertical="center" shrinkToFit="1"/>
    </xf>
    <xf numFmtId="38" fontId="28" fillId="0" borderId="5" xfId="4" applyNumberFormat="1" applyFont="1" applyBorder="1" applyAlignment="1">
      <alignment vertical="center" shrinkToFit="1"/>
    </xf>
    <xf numFmtId="0" fontId="28" fillId="0" borderId="3" xfId="4" applyFont="1" applyBorder="1" applyAlignment="1" applyProtection="1">
      <alignment vertical="center" shrinkToFit="1"/>
      <protection locked="0"/>
    </xf>
    <xf numFmtId="38" fontId="28" fillId="0" borderId="3" xfId="4" applyNumberFormat="1" applyFont="1" applyBorder="1" applyAlignment="1" applyProtection="1">
      <alignment vertical="center" shrinkToFit="1"/>
      <protection locked="0"/>
    </xf>
    <xf numFmtId="38" fontId="28" fillId="0" borderId="3" xfId="4" applyNumberFormat="1" applyFont="1" applyBorder="1" applyAlignment="1">
      <alignment vertical="center" shrinkToFit="1"/>
    </xf>
    <xf numFmtId="38" fontId="20" fillId="4" borderId="9" xfId="1" applyFont="1" applyFill="1" applyBorder="1" applyProtection="1">
      <alignment vertical="center"/>
    </xf>
    <xf numFmtId="38" fontId="28" fillId="0" borderId="32" xfId="4" applyNumberFormat="1" applyFont="1" applyBorder="1" applyAlignment="1" applyProtection="1">
      <alignment vertical="center" wrapText="1" shrinkToFit="1"/>
      <protection locked="0"/>
    </xf>
    <xf numFmtId="38" fontId="28" fillId="0" borderId="32" xfId="4" applyNumberFormat="1" applyFont="1" applyBorder="1" applyAlignment="1" applyProtection="1">
      <alignment vertical="center" shrinkToFit="1"/>
      <protection locked="0"/>
    </xf>
    <xf numFmtId="38" fontId="28" fillId="0" borderId="33" xfId="4" applyNumberFormat="1" applyFont="1" applyBorder="1" applyAlignment="1" applyProtection="1">
      <alignment vertical="center" shrinkToFit="1"/>
      <protection locked="0"/>
    </xf>
    <xf numFmtId="38" fontId="28" fillId="0" borderId="36" xfId="4" applyNumberFormat="1" applyFont="1" applyBorder="1" applyAlignment="1" applyProtection="1">
      <alignment vertical="center" shrinkToFit="1"/>
      <protection locked="0"/>
    </xf>
    <xf numFmtId="0" fontId="2" fillId="0" borderId="0" xfId="4" applyFont="1">
      <alignment vertical="center"/>
    </xf>
    <xf numFmtId="0" fontId="4" fillId="0" borderId="3" xfId="2" applyFont="1" applyFill="1" applyBorder="1" applyAlignment="1">
      <alignment vertical="center" wrapText="1"/>
    </xf>
    <xf numFmtId="0" fontId="4" fillId="0" borderId="0" xfId="2" applyFont="1" applyFill="1" applyAlignment="1">
      <alignment vertical="center" wrapText="1"/>
    </xf>
    <xf numFmtId="0" fontId="4" fillId="0" borderId="3" xfId="2" applyFont="1" applyBorder="1" applyAlignment="1" applyProtection="1">
      <alignment vertical="center" wrapText="1"/>
    </xf>
    <xf numFmtId="0" fontId="4" fillId="0" borderId="5" xfId="2" applyFont="1" applyFill="1" applyBorder="1" applyAlignment="1">
      <alignment vertical="center" wrapText="1"/>
    </xf>
    <xf numFmtId="0" fontId="4" fillId="0" borderId="5" xfId="2" applyFont="1" applyBorder="1" applyAlignment="1">
      <alignment vertical="center" wrapText="1"/>
    </xf>
    <xf numFmtId="38" fontId="28" fillId="6" borderId="40" xfId="4" applyNumberFormat="1" applyFont="1" applyFill="1" applyBorder="1" applyAlignment="1">
      <alignment vertical="center" wrapText="1"/>
    </xf>
    <xf numFmtId="0" fontId="0" fillId="0" borderId="3" xfId="0" applyBorder="1">
      <alignment vertical="center"/>
    </xf>
    <xf numFmtId="0" fontId="10" fillId="0" borderId="52" xfId="3" applyFont="1" applyBorder="1" applyAlignment="1">
      <alignment horizontal="center" vertical="center"/>
    </xf>
    <xf numFmtId="0" fontId="3" fillId="0" borderId="2" xfId="3" applyFont="1" applyBorder="1" applyAlignment="1">
      <alignment horizontal="center" vertical="center" wrapText="1"/>
    </xf>
    <xf numFmtId="0" fontId="2" fillId="0" borderId="2" xfId="3" applyFont="1" applyBorder="1" applyAlignment="1">
      <alignment horizontal="left" vertical="center" wrapText="1"/>
    </xf>
    <xf numFmtId="0" fontId="11" fillId="0" borderId="3"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3" fillId="0" borderId="31" xfId="0" applyFont="1" applyBorder="1" applyAlignment="1">
      <alignment horizontal="left" vertical="center" indent="3"/>
    </xf>
    <xf numFmtId="0" fontId="2" fillId="0" borderId="21" xfId="0" applyFont="1" applyBorder="1">
      <alignment vertical="center"/>
    </xf>
    <xf numFmtId="0" fontId="66" fillId="0" borderId="53" xfId="0" applyFont="1" applyBorder="1" applyAlignment="1">
      <alignment horizontal="center" vertical="center" wrapText="1"/>
    </xf>
    <xf numFmtId="0" fontId="65" fillId="0" borderId="54" xfId="0" applyFont="1" applyBorder="1" applyAlignment="1">
      <alignment horizontal="center" vertical="center" wrapText="1"/>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wrapText="1"/>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12" fillId="3" borderId="2" xfId="0" applyFont="1" applyFill="1" applyBorder="1" applyAlignment="1">
      <alignment horizontal="center" vertical="center" textRotation="255"/>
    </xf>
    <xf numFmtId="0" fontId="12" fillId="3" borderId="13" xfId="0" applyFont="1" applyFill="1" applyBorder="1" applyAlignment="1">
      <alignment horizontal="center" vertical="center" textRotation="255"/>
    </xf>
    <xf numFmtId="0" fontId="12" fillId="3" borderId="5" xfId="0" applyFont="1" applyFill="1" applyBorder="1" applyAlignment="1">
      <alignment horizontal="center" vertical="center" textRotation="255"/>
    </xf>
    <xf numFmtId="0" fontId="2" fillId="0" borderId="14"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12" fillId="3" borderId="25" xfId="0" applyFont="1" applyFill="1" applyBorder="1" applyAlignment="1">
      <alignment horizontal="center" vertical="center" textRotation="255"/>
    </xf>
    <xf numFmtId="0" fontId="12" fillId="3" borderId="0" xfId="0" applyFont="1" applyFill="1" applyAlignment="1">
      <alignment horizontal="center" vertical="center" textRotation="255"/>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17" fillId="5" borderId="4" xfId="4" applyFont="1" applyFill="1" applyBorder="1" applyAlignment="1">
      <alignment horizontal="left" vertical="center" wrapText="1"/>
    </xf>
    <xf numFmtId="0" fontId="17" fillId="5" borderId="11" xfId="4" applyFont="1" applyFill="1" applyBorder="1" applyAlignment="1">
      <alignment horizontal="left" vertical="center" wrapText="1"/>
    </xf>
    <xf numFmtId="0" fontId="19" fillId="0" borderId="4" xfId="4" applyFont="1" applyBorder="1" applyAlignment="1">
      <alignment horizontal="left" vertical="center" wrapText="1"/>
    </xf>
    <xf numFmtId="0" fontId="19" fillId="0" borderId="11" xfId="4" applyFont="1" applyBorder="1" applyAlignment="1">
      <alignment horizontal="left" vertical="center" wrapText="1"/>
    </xf>
    <xf numFmtId="0" fontId="29" fillId="4" borderId="0" xfId="0" applyFont="1" applyFill="1" applyAlignment="1">
      <alignment horizontal="left" vertical="center" wrapText="1"/>
    </xf>
    <xf numFmtId="0" fontId="17" fillId="5" borderId="4" xfId="4" applyFont="1" applyFill="1" applyBorder="1" applyAlignment="1">
      <alignment horizontal="center" vertical="center"/>
    </xf>
    <xf numFmtId="0" fontId="17" fillId="5" borderId="11" xfId="4" applyFont="1" applyFill="1" applyBorder="1" applyAlignment="1">
      <alignment horizontal="center" vertical="center"/>
    </xf>
    <xf numFmtId="0" fontId="3" fillId="4" borderId="4"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0" borderId="0" xfId="4" applyFont="1" applyAlignment="1" applyProtection="1">
      <alignment horizontal="right" vertical="center"/>
      <protection locked="0"/>
    </xf>
    <xf numFmtId="176" fontId="3"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31" fillId="0" borderId="0" xfId="4" applyFont="1" applyAlignment="1">
      <alignment horizontal="left" vertical="center"/>
    </xf>
    <xf numFmtId="0" fontId="32" fillId="0" borderId="0" xfId="4" applyFont="1" applyAlignment="1">
      <alignment horizontal="left"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2" fillId="0" borderId="37" xfId="0" applyFont="1" applyBorder="1" applyAlignment="1">
      <alignment horizontal="left" vertical="center" wrapText="1"/>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center" vertical="center"/>
    </xf>
    <xf numFmtId="0" fontId="20" fillId="0" borderId="0" xfId="4" applyFont="1" applyAlignment="1">
      <alignment vertical="center" wrapText="1"/>
    </xf>
    <xf numFmtId="0" fontId="3" fillId="5" borderId="30" xfId="4" applyFont="1" applyFill="1" applyBorder="1" applyAlignment="1">
      <alignment vertical="center" wrapText="1"/>
    </xf>
    <xf numFmtId="0" fontId="3" fillId="5" borderId="29" xfId="4" applyFont="1" applyFill="1" applyBorder="1" applyAlignment="1">
      <alignment vertical="center" wrapText="1"/>
    </xf>
    <xf numFmtId="38" fontId="28" fillId="0" borderId="5" xfId="4" applyNumberFormat="1" applyFont="1" applyBorder="1" applyAlignment="1">
      <alignment vertical="center" wrapText="1"/>
    </xf>
    <xf numFmtId="38" fontId="28" fillId="0" borderId="3" xfId="4" applyNumberFormat="1" applyFont="1" applyBorder="1" applyAlignment="1">
      <alignment vertical="center" wrapText="1"/>
    </xf>
    <xf numFmtId="38" fontId="28" fillId="0" borderId="3"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0" xfId="4" applyFont="1" applyFill="1" applyBorder="1" applyAlignment="1">
      <alignment vertical="center" wrapText="1"/>
    </xf>
    <xf numFmtId="0" fontId="28" fillId="5" borderId="29" xfId="4" applyFont="1" applyFill="1" applyBorder="1" applyAlignment="1">
      <alignment vertical="center" wrapText="1"/>
    </xf>
    <xf numFmtId="38" fontId="28" fillId="0" borderId="4" xfId="4" applyNumberFormat="1" applyFont="1" applyBorder="1" applyAlignment="1" applyProtection="1">
      <alignment vertical="center" wrapText="1"/>
      <protection locked="0"/>
    </xf>
    <xf numFmtId="38" fontId="28" fillId="0" borderId="10" xfId="4" applyNumberFormat="1" applyFont="1" applyBorder="1" applyAlignment="1" applyProtection="1">
      <alignment vertical="center" wrapText="1"/>
      <protection locked="0"/>
    </xf>
    <xf numFmtId="38" fontId="28" fillId="0" borderId="11"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19" fillId="4" borderId="0" xfId="1" applyFont="1" applyFill="1" applyBorder="1" applyAlignment="1" applyProtection="1">
      <alignment vertical="top" wrapText="1"/>
    </xf>
    <xf numFmtId="38" fontId="19" fillId="0" borderId="10" xfId="1" applyFont="1" applyBorder="1" applyAlignment="1" applyProtection="1">
      <alignment horizontal="left" vertical="center" shrinkToFit="1"/>
    </xf>
    <xf numFmtId="38" fontId="19" fillId="0" borderId="9" xfId="1" applyFont="1" applyBorder="1" applyAlignment="1" applyProtection="1">
      <alignment vertical="center" shrinkToFit="1"/>
    </xf>
    <xf numFmtId="0" fontId="39" fillId="0" borderId="0" xfId="4" applyFont="1" applyAlignment="1">
      <alignment horizontal="center" vertical="center"/>
    </xf>
    <xf numFmtId="0" fontId="28" fillId="5" borderId="29" xfId="4" applyFont="1" applyFill="1" applyBorder="1">
      <alignment vertical="center"/>
    </xf>
    <xf numFmtId="0" fontId="28" fillId="5" borderId="38" xfId="4" applyFont="1" applyFill="1" applyBorder="1">
      <alignment vertical="center"/>
    </xf>
    <xf numFmtId="38" fontId="28" fillId="0" borderId="41" xfId="4" applyNumberFormat="1" applyFont="1" applyBorder="1" applyAlignment="1">
      <alignment horizontal="left" vertical="center" wrapText="1"/>
    </xf>
    <xf numFmtId="38" fontId="28" fillId="0" borderId="42" xfId="4" applyNumberFormat="1" applyFont="1" applyBorder="1" applyAlignment="1">
      <alignment horizontal="left" vertical="center" wrapText="1"/>
    </xf>
    <xf numFmtId="38" fontId="28" fillId="0" borderId="43" xfId="4" applyNumberFormat="1" applyFont="1" applyBorder="1" applyAlignment="1">
      <alignment horizontal="left" vertical="center" wrapText="1"/>
    </xf>
    <xf numFmtId="38" fontId="28" fillId="0" borderId="4" xfId="4" applyNumberFormat="1" applyFont="1" applyBorder="1" applyAlignment="1">
      <alignment vertical="center" wrapText="1"/>
    </xf>
    <xf numFmtId="38" fontId="28" fillId="0" borderId="10" xfId="4" applyNumberFormat="1" applyFont="1" applyBorder="1" applyAlignment="1">
      <alignment vertical="center" wrapText="1"/>
    </xf>
    <xf numFmtId="38" fontId="28" fillId="0" borderId="11" xfId="4" applyNumberFormat="1" applyFont="1" applyBorder="1" applyAlignment="1">
      <alignment vertical="center" wrapText="1"/>
    </xf>
    <xf numFmtId="0" fontId="20" fillId="4" borderId="37"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7" xfId="7" applyFont="1" applyBorder="1" applyAlignment="1">
      <alignment horizontal="left" vertical="top" wrapText="1" indent="3"/>
    </xf>
    <xf numFmtId="0" fontId="56" fillId="0" borderId="46" xfId="7" applyFont="1" applyBorder="1" applyAlignment="1">
      <alignment horizontal="left" vertical="top" wrapText="1" indent="3"/>
    </xf>
    <xf numFmtId="0" fontId="56" fillId="0" borderId="45" xfId="7" applyFont="1" applyBorder="1" applyAlignment="1">
      <alignment horizontal="left" vertical="top" wrapText="1" indent="3"/>
    </xf>
    <xf numFmtId="0" fontId="64" fillId="0" borderId="51" xfId="7" applyFont="1" applyBorder="1" applyAlignment="1">
      <alignment horizontal="center" vertical="top" wrapText="1"/>
    </xf>
    <xf numFmtId="0" fontId="63" fillId="0" borderId="51" xfId="7" applyFont="1" applyBorder="1" applyAlignment="1">
      <alignment horizontal="center" vertical="top" wrapText="1"/>
    </xf>
    <xf numFmtId="0" fontId="52" fillId="0" borderId="47" xfId="7" applyFont="1" applyBorder="1" applyAlignment="1">
      <alignment horizontal="center" vertical="top" wrapText="1"/>
    </xf>
    <xf numFmtId="0" fontId="52" fillId="0" borderId="46" xfId="7" applyFont="1" applyBorder="1" applyAlignment="1">
      <alignment horizontal="center" vertical="top" wrapText="1"/>
    </xf>
    <xf numFmtId="0" fontId="52" fillId="0" borderId="45" xfId="7" applyFont="1" applyBorder="1" applyAlignment="1">
      <alignment horizontal="center" vertical="top" wrapText="1"/>
    </xf>
    <xf numFmtId="0" fontId="61" fillId="0" borderId="47" xfId="7" applyFont="1" applyBorder="1" applyAlignment="1">
      <alignment horizontal="left" vertical="top" wrapText="1"/>
    </xf>
    <xf numFmtId="0" fontId="61" fillId="0" borderId="45" xfId="7" applyFont="1" applyBorder="1" applyAlignment="1">
      <alignment horizontal="left" vertical="top" wrapText="1"/>
    </xf>
    <xf numFmtId="0" fontId="50" fillId="0" borderId="47" xfId="7" applyBorder="1" applyAlignment="1">
      <alignment horizontal="left" vertical="top" wrapText="1" indent="3"/>
    </xf>
    <xf numFmtId="0" fontId="50" fillId="0" borderId="46" xfId="7" applyBorder="1" applyAlignment="1">
      <alignment horizontal="left" vertical="top" wrapText="1" indent="3"/>
    </xf>
    <xf numFmtId="0" fontId="50" fillId="0" borderId="45" xfId="7" applyBorder="1" applyAlignment="1">
      <alignment horizontal="left" vertical="top" wrapText="1" indent="3"/>
    </xf>
    <xf numFmtId="0" fontId="50" fillId="0" borderId="50" xfId="7" applyBorder="1" applyAlignment="1">
      <alignment horizontal="left" vertical="top" wrapText="1"/>
    </xf>
    <xf numFmtId="0" fontId="50" fillId="0" borderId="49" xfId="7" applyBorder="1" applyAlignment="1">
      <alignment horizontal="left" vertical="top" wrapText="1"/>
    </xf>
    <xf numFmtId="0" fontId="50" fillId="0" borderId="48" xfId="7" applyBorder="1" applyAlignment="1">
      <alignment horizontal="left" vertical="top" wrapText="1"/>
    </xf>
    <xf numFmtId="0" fontId="52" fillId="0" borderId="50" xfId="7" applyFont="1" applyBorder="1" applyAlignment="1">
      <alignment horizontal="left" vertical="center" wrapText="1"/>
    </xf>
    <xf numFmtId="0" fontId="52" fillId="0" borderId="48" xfId="7" applyFont="1" applyBorder="1" applyAlignment="1">
      <alignment horizontal="left" vertical="center" wrapText="1"/>
    </xf>
    <xf numFmtId="0" fontId="58" fillId="0" borderId="50" xfId="7" applyFont="1" applyBorder="1" applyAlignment="1">
      <alignment horizontal="left" vertical="top" wrapText="1"/>
    </xf>
    <xf numFmtId="0" fontId="58" fillId="0" borderId="48" xfId="7" applyFont="1" applyBorder="1" applyAlignment="1">
      <alignment horizontal="left" vertical="top" wrapText="1"/>
    </xf>
    <xf numFmtId="0" fontId="3" fillId="8" borderId="0" xfId="4" applyFont="1" applyFill="1" applyAlignment="1">
      <alignment horizontal="left" vertical="center"/>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1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120650</xdr:colOff>
          <xdr:row>23</xdr:row>
          <xdr:rowOff>25400</xdr:rowOff>
        </xdr:from>
        <xdr:to>
          <xdr:col>2</xdr:col>
          <xdr:colOff>558800</xdr:colOff>
          <xdr:row>24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12700</xdr:rowOff>
        </xdr:from>
        <xdr:to>
          <xdr:col>2</xdr:col>
          <xdr:colOff>3752850</xdr:colOff>
          <xdr:row>29</xdr:row>
          <xdr:rowOff>381000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上記規定に該当しないことを確認しました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12700</xdr:rowOff>
        </xdr:from>
        <xdr:to>
          <xdr:col>2</xdr:col>
          <xdr:colOff>3752850</xdr:colOff>
          <xdr:row>30</xdr:row>
          <xdr:rowOff>381000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298450</xdr:rowOff>
        </xdr:from>
        <xdr:to>
          <xdr:col>3</xdr:col>
          <xdr:colOff>25400</xdr:colOff>
          <xdr:row>31</xdr:row>
          <xdr:rowOff>95250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32</xdr:row>
          <xdr:rowOff>31750</xdr:rowOff>
        </xdr:from>
        <xdr:to>
          <xdr:col>2</xdr:col>
          <xdr:colOff>3479800</xdr:colOff>
          <xdr:row>33</xdr:row>
          <xdr:rowOff>12700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33</xdr:row>
          <xdr:rowOff>12700</xdr:rowOff>
        </xdr:from>
        <xdr:to>
          <xdr:col>2</xdr:col>
          <xdr:colOff>3479800</xdr:colOff>
          <xdr:row>33</xdr:row>
          <xdr:rowOff>368300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31</xdr:row>
          <xdr:rowOff>520700</xdr:rowOff>
        </xdr:from>
        <xdr:to>
          <xdr:col>2</xdr:col>
          <xdr:colOff>3517900</xdr:colOff>
          <xdr:row>34</xdr:row>
          <xdr:rowOff>114300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35</xdr:row>
          <xdr:rowOff>25400</xdr:rowOff>
        </xdr:from>
        <xdr:to>
          <xdr:col>1</xdr:col>
          <xdr:colOff>2165350</xdr:colOff>
          <xdr:row>35</xdr:row>
          <xdr:rowOff>285750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上記いずれかに該当します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35</xdr:row>
          <xdr:rowOff>0</xdr:rowOff>
        </xdr:from>
        <xdr:to>
          <xdr:col>2</xdr:col>
          <xdr:colOff>3733800</xdr:colOff>
          <xdr:row>36</xdr:row>
          <xdr:rowOff>304800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19050</xdr:rowOff>
        </xdr:from>
        <xdr:to>
          <xdr:col>1</xdr:col>
          <xdr:colOff>2146300</xdr:colOff>
          <xdr:row>36</xdr:row>
          <xdr:rowOff>285750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上記いずれにも該当しません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527050</xdr:colOff>
          <xdr:row>35</xdr:row>
          <xdr:rowOff>317500</xdr:rowOff>
        </xdr:from>
        <xdr:to>
          <xdr:col>2</xdr:col>
          <xdr:colOff>1733550</xdr:colOff>
          <xdr:row>35</xdr:row>
          <xdr:rowOff>609600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35</xdr:row>
          <xdr:rowOff>361950</xdr:rowOff>
        </xdr:from>
        <xdr:to>
          <xdr:col>1</xdr:col>
          <xdr:colOff>1593850</xdr:colOff>
          <xdr:row>35</xdr:row>
          <xdr:rowOff>603250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1784350</xdr:colOff>
          <xdr:row>35</xdr:row>
          <xdr:rowOff>361950</xdr:rowOff>
        </xdr:from>
        <xdr:to>
          <xdr:col>1</xdr:col>
          <xdr:colOff>2882900</xdr:colOff>
          <xdr:row>35</xdr:row>
          <xdr:rowOff>603250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35</xdr:row>
          <xdr:rowOff>355600</xdr:rowOff>
        </xdr:from>
        <xdr:to>
          <xdr:col>2</xdr:col>
          <xdr:colOff>1149350</xdr:colOff>
          <xdr:row>35</xdr:row>
          <xdr:rowOff>590550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中堅企業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8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800-000003000000}"/>
            </a:ext>
          </a:extLst>
        </xdr:cNvPr>
        <xdr:cNvGrpSpPr/>
      </xdr:nvGrpSpPr>
      <xdr:grpSpPr>
        <a:xfrm>
          <a:off x="5497694" y="734356"/>
          <a:ext cx="200025" cy="77470"/>
          <a:chOff x="0" y="0"/>
          <a:chExt cx="200025" cy="77470"/>
        </a:xfrm>
      </xdr:grpSpPr>
      <xdr:sp macro="" textlink="">
        <xdr:nvSpPr>
          <xdr:cNvPr id="4" name="Shape 4">
            <a:extLst>
              <a:ext uri="{FF2B5EF4-FFF2-40B4-BE49-F238E27FC236}">
                <a16:creationId xmlns:a16="http://schemas.microsoft.com/office/drawing/2014/main" id="{00000000-0008-0000-08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8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800-000006000000}"/>
            </a:ext>
          </a:extLst>
        </xdr:cNvPr>
        <xdr:cNvGrpSpPr/>
      </xdr:nvGrpSpPr>
      <xdr:grpSpPr>
        <a:xfrm>
          <a:off x="460292" y="713233"/>
          <a:ext cx="1972310" cy="87630"/>
          <a:chOff x="0" y="0"/>
          <a:chExt cx="1972310" cy="87630"/>
        </a:xfrm>
      </xdr:grpSpPr>
      <xdr:sp macro="" textlink="">
        <xdr:nvSpPr>
          <xdr:cNvPr id="7" name="Shape 7">
            <a:extLst>
              <a:ext uri="{FF2B5EF4-FFF2-40B4-BE49-F238E27FC236}">
                <a16:creationId xmlns:a16="http://schemas.microsoft.com/office/drawing/2014/main" id="{00000000-0008-0000-08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8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pageSetUpPr fitToPage="1"/>
  </sheetPr>
  <dimension ref="A1:D15"/>
  <sheetViews>
    <sheetView view="pageBreakPreview" zoomScale="80" zoomScaleNormal="85" zoomScaleSheetLayoutView="80" workbookViewId="0">
      <selection activeCell="C12" sqref="C12"/>
    </sheetView>
  </sheetViews>
  <sheetFormatPr defaultColWidth="8.1640625" defaultRowHeight="13"/>
  <cols>
    <col min="1" max="1" width="4.58203125" style="1" customWidth="1"/>
    <col min="2" max="2" width="27.58203125" style="1" bestFit="1" customWidth="1"/>
    <col min="3" max="3" width="10.1640625" style="1" customWidth="1"/>
    <col min="4" max="4" width="62.1640625" style="1" customWidth="1"/>
    <col min="5" max="16384" width="8.1640625" style="1"/>
  </cols>
  <sheetData>
    <row r="1" spans="1:4" ht="30" customHeight="1">
      <c r="A1" s="217" t="s">
        <v>202</v>
      </c>
      <c r="B1" s="218"/>
      <c r="C1" s="218"/>
      <c r="D1" s="218"/>
    </row>
    <row r="2" spans="1:4" ht="53.75" customHeight="1">
      <c r="A2" s="2" t="s">
        <v>0</v>
      </c>
      <c r="B2" s="3" t="s">
        <v>1</v>
      </c>
      <c r="C2" s="4" t="s">
        <v>2</v>
      </c>
      <c r="D2" s="5" t="s">
        <v>3</v>
      </c>
    </row>
    <row r="3" spans="1:4" ht="70.5" customHeight="1">
      <c r="A3" s="6" t="s">
        <v>4</v>
      </c>
      <c r="B3" s="203" t="s">
        <v>5</v>
      </c>
      <c r="C3" s="7" t="s">
        <v>6</v>
      </c>
      <c r="D3" s="8"/>
    </row>
    <row r="4" spans="1:4" ht="71.75" customHeight="1">
      <c r="A4" s="9" t="s">
        <v>7</v>
      </c>
      <c r="B4" s="204" t="s">
        <v>179</v>
      </c>
      <c r="C4" s="7" t="s">
        <v>8</v>
      </c>
      <c r="D4" s="10" t="s">
        <v>9</v>
      </c>
    </row>
    <row r="5" spans="1:4" ht="71.75" customHeight="1">
      <c r="A5" s="6" t="s">
        <v>10</v>
      </c>
      <c r="B5" s="11" t="s">
        <v>180</v>
      </c>
      <c r="C5" s="12" t="s">
        <v>11</v>
      </c>
      <c r="D5" s="8" t="s">
        <v>12</v>
      </c>
    </row>
    <row r="6" spans="1:4" ht="51" customHeight="1">
      <c r="A6" s="9" t="s">
        <v>13</v>
      </c>
      <c r="B6" s="205" t="s">
        <v>181</v>
      </c>
      <c r="C6" s="13" t="s">
        <v>14</v>
      </c>
      <c r="D6" s="14"/>
    </row>
    <row r="7" spans="1:4" ht="70.25" customHeight="1">
      <c r="A7" s="6" t="s">
        <v>15</v>
      </c>
      <c r="B7" s="11" t="s">
        <v>182</v>
      </c>
      <c r="C7" s="7" t="s">
        <v>16</v>
      </c>
      <c r="D7" s="8" t="s">
        <v>17</v>
      </c>
    </row>
    <row r="8" spans="1:4" ht="67.25" customHeight="1">
      <c r="A8" s="6" t="s">
        <v>18</v>
      </c>
      <c r="B8" s="15" t="s">
        <v>19</v>
      </c>
      <c r="C8" s="7" t="s">
        <v>20</v>
      </c>
      <c r="D8" s="8" t="s">
        <v>21</v>
      </c>
    </row>
    <row r="9" spans="1:4" ht="70.5" customHeight="1">
      <c r="A9" s="6" t="s">
        <v>22</v>
      </c>
      <c r="B9" s="201" t="s">
        <v>185</v>
      </c>
      <c r="C9" s="7" t="s">
        <v>23</v>
      </c>
      <c r="D9" s="16" t="s">
        <v>24</v>
      </c>
    </row>
    <row r="10" spans="1:4" ht="72" customHeight="1">
      <c r="A10" s="6" t="s">
        <v>25</v>
      </c>
      <c r="B10" s="202" t="s">
        <v>186</v>
      </c>
      <c r="C10" s="7" t="s">
        <v>26</v>
      </c>
      <c r="D10" s="16" t="s">
        <v>24</v>
      </c>
    </row>
    <row r="11" spans="1:4" ht="72" customHeight="1">
      <c r="A11" s="208" t="s">
        <v>191</v>
      </c>
      <c r="B11" s="211" t="s">
        <v>192</v>
      </c>
      <c r="C11" s="209" t="s">
        <v>193</v>
      </c>
      <c r="D11" s="210" t="s">
        <v>27</v>
      </c>
    </row>
    <row r="12" spans="1:4" ht="71" customHeight="1" thickBot="1">
      <c r="A12" s="17" t="s">
        <v>194</v>
      </c>
      <c r="B12" s="18" t="s">
        <v>203</v>
      </c>
      <c r="C12" s="19" t="s">
        <v>11</v>
      </c>
      <c r="D12" s="20" t="s">
        <v>195</v>
      </c>
    </row>
    <row r="13" spans="1:4" ht="19.25" customHeight="1">
      <c r="A13" s="1" t="s">
        <v>196</v>
      </c>
      <c r="B13" s="212"/>
      <c r="C13" s="213"/>
      <c r="D13" s="214"/>
    </row>
    <row r="14" spans="1:4" ht="19.25" customHeight="1">
      <c r="A14" s="1" t="s">
        <v>197</v>
      </c>
      <c r="B14" s="212"/>
      <c r="C14" s="213"/>
      <c r="D14" s="214"/>
    </row>
    <row r="15" spans="1:4" ht="19.5" customHeight="1"/>
  </sheetData>
  <mergeCells count="1">
    <mergeCell ref="A1:D1"/>
  </mergeCells>
  <phoneticPr fontId="6"/>
  <hyperlinks>
    <hyperlink ref="B8" location="'別添　役員名簿'!A1" display="役員名簿" xr:uid="{450261A8-2031-4DE4-AD73-673C8BA2A2BD}"/>
    <hyperlink ref="B3" location="'別添１　事業者基本情報'!A1" display="事業者基本情報" xr:uid="{02DEDB68-2C95-4FD4-9C2F-70AD7C2B66FB}"/>
    <hyperlink ref="B6" location="'様式第１　交付申請書'!A1" display="交付申請書" xr:uid="{96E8CDF8-EC90-4817-8BBD-A5A02F1D4F9D}"/>
    <hyperlink ref="B9" location="'別添２－１人件費単価計算書'!A1" display="'別添２－１人件費単価計算書'!A1" xr:uid="{8FC6F3A4-CAE2-4FA0-9D14-90A80A19C20E}"/>
    <hyperlink ref="B10" location="'別添２－２　人件費計算根拠'!A1" display="'別添２－２　人件費計算根拠'!A1" xr:uid="{9693D651-E0E6-4DD3-B3E8-F58F3BF9113B}"/>
    <hyperlink ref="B4" location="'別添２　支出計画書'!A1" display="支出計画書" xr:uid="{6A155D77-06F4-4D8C-A702-0E51CAFD3108}"/>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pageSetUpPr fitToPage="1"/>
  </sheetPr>
  <dimension ref="A1:D37"/>
  <sheetViews>
    <sheetView showGridLines="0" view="pageBreakPreview" topLeftCell="A34" zoomScale="191" zoomScaleNormal="86" zoomScaleSheetLayoutView="85" workbookViewId="0">
      <selection activeCell="B35" sqref="B35:C35"/>
    </sheetView>
  </sheetViews>
  <sheetFormatPr defaultColWidth="8.1640625" defaultRowHeight="24" customHeight="1"/>
  <cols>
    <col min="1" max="1" width="9.1640625" style="1" customWidth="1"/>
    <col min="2" max="2" width="38.1640625" style="1" customWidth="1"/>
    <col min="3" max="3" width="50.1640625" style="1" customWidth="1"/>
    <col min="4" max="16384" width="8.1640625" style="1"/>
  </cols>
  <sheetData>
    <row r="1" spans="1:4" ht="13.5" customHeight="1">
      <c r="A1" s="21" t="s">
        <v>28</v>
      </c>
    </row>
    <row r="2" spans="1:4" ht="22.5" customHeight="1">
      <c r="A2" s="222" t="s">
        <v>177</v>
      </c>
      <c r="B2" s="223"/>
      <c r="C2" s="224"/>
    </row>
    <row r="3" spans="1:4" ht="21" customHeight="1">
      <c r="A3" s="225" t="s">
        <v>29</v>
      </c>
      <c r="B3" s="22" t="s">
        <v>30</v>
      </c>
      <c r="C3" s="173"/>
      <c r="D3" s="1" t="s">
        <v>31</v>
      </c>
    </row>
    <row r="4" spans="1:4" ht="36.65" customHeight="1">
      <c r="A4" s="226"/>
      <c r="B4" s="23" t="s">
        <v>32</v>
      </c>
      <c r="C4" s="174"/>
      <c r="D4" s="1" t="s">
        <v>31</v>
      </c>
    </row>
    <row r="5" spans="1:4" ht="24" customHeight="1">
      <c r="A5" s="226"/>
      <c r="B5" s="22" t="s">
        <v>33</v>
      </c>
      <c r="C5" s="173"/>
      <c r="D5" s="1" t="s">
        <v>34</v>
      </c>
    </row>
    <row r="6" spans="1:4" ht="22.5" customHeight="1">
      <c r="A6" s="226"/>
      <c r="B6" s="22" t="s">
        <v>35</v>
      </c>
      <c r="C6" s="173"/>
      <c r="D6" s="1" t="s">
        <v>34</v>
      </c>
    </row>
    <row r="7" spans="1:4" ht="22.5" customHeight="1">
      <c r="A7" s="226"/>
      <c r="B7" s="22" t="s">
        <v>36</v>
      </c>
      <c r="C7" s="175"/>
      <c r="D7" s="1" t="s">
        <v>37</v>
      </c>
    </row>
    <row r="8" spans="1:4" ht="23" customHeight="1">
      <c r="A8" s="227"/>
      <c r="B8" s="22" t="s">
        <v>38</v>
      </c>
      <c r="C8" s="176"/>
      <c r="D8" s="1" t="s">
        <v>39</v>
      </c>
    </row>
    <row r="9" spans="1:4" ht="7.5" customHeight="1">
      <c r="A9" s="24"/>
      <c r="C9" s="24"/>
    </row>
    <row r="10" spans="1:4" ht="23.75" customHeight="1">
      <c r="A10" s="222" t="s">
        <v>178</v>
      </c>
      <c r="B10" s="223"/>
      <c r="C10" s="224"/>
    </row>
    <row r="11" spans="1:4" ht="21.5" customHeight="1">
      <c r="A11" s="225" t="s">
        <v>40</v>
      </c>
      <c r="B11" s="22" t="s">
        <v>41</v>
      </c>
      <c r="C11" s="173"/>
    </row>
    <row r="12" spans="1:4" ht="23" customHeight="1">
      <c r="A12" s="226"/>
      <c r="B12" s="25" t="s">
        <v>42</v>
      </c>
      <c r="C12" s="177"/>
      <c r="D12" s="1" t="s">
        <v>43</v>
      </c>
    </row>
    <row r="13" spans="1:4" ht="22.5" customHeight="1">
      <c r="A13" s="226"/>
      <c r="B13" s="26" t="s">
        <v>44</v>
      </c>
      <c r="C13" s="178"/>
    </row>
    <row r="14" spans="1:4" ht="22.5" customHeight="1">
      <c r="A14" s="226"/>
      <c r="B14" s="26" t="s">
        <v>45</v>
      </c>
      <c r="C14" s="178"/>
      <c r="D14" s="1" t="s">
        <v>46</v>
      </c>
    </row>
    <row r="15" spans="1:4" ht="23" customHeight="1">
      <c r="A15" s="226"/>
      <c r="B15" s="27" t="s">
        <v>47</v>
      </c>
      <c r="C15" s="179"/>
    </row>
    <row r="16" spans="1:4" ht="22.5" customHeight="1">
      <c r="A16" s="226"/>
      <c r="B16" s="25" t="s">
        <v>48</v>
      </c>
      <c r="C16" s="177"/>
    </row>
    <row r="17" spans="1:4" ht="21.5" customHeight="1">
      <c r="A17" s="226"/>
      <c r="B17" s="26" t="s">
        <v>49</v>
      </c>
      <c r="C17" s="178"/>
    </row>
    <row r="18" spans="1:4" ht="23" customHeight="1">
      <c r="A18" s="226"/>
      <c r="B18" s="26" t="s">
        <v>50</v>
      </c>
      <c r="C18" s="178"/>
      <c r="D18" s="1" t="s">
        <v>46</v>
      </c>
    </row>
    <row r="19" spans="1:4" ht="22.5" customHeight="1">
      <c r="A19" s="226"/>
      <c r="B19" s="27" t="s">
        <v>51</v>
      </c>
      <c r="C19" s="179"/>
    </row>
    <row r="20" spans="1:4" ht="22.5" customHeight="1">
      <c r="A20" s="226"/>
      <c r="B20" s="25" t="s">
        <v>52</v>
      </c>
      <c r="C20" s="177"/>
    </row>
    <row r="21" spans="1:4" ht="22.5" customHeight="1">
      <c r="A21" s="226"/>
      <c r="B21" s="26" t="s">
        <v>53</v>
      </c>
      <c r="C21" s="178"/>
    </row>
    <row r="22" spans="1:4" ht="22.5" customHeight="1">
      <c r="A22" s="226"/>
      <c r="B22" s="26" t="s">
        <v>54</v>
      </c>
      <c r="C22" s="178"/>
      <c r="D22" s="1" t="s">
        <v>46</v>
      </c>
    </row>
    <row r="23" spans="1:4" ht="22.5" customHeight="1">
      <c r="A23" s="226"/>
      <c r="B23" s="27" t="s">
        <v>55</v>
      </c>
      <c r="C23" s="179"/>
    </row>
    <row r="24" spans="1:4" ht="22.5" customHeight="1">
      <c r="A24" s="226"/>
      <c r="B24" s="228" t="s">
        <v>56</v>
      </c>
      <c r="C24" s="28" t="s">
        <v>57</v>
      </c>
    </row>
    <row r="25" spans="1:4" ht="23" customHeight="1">
      <c r="A25" s="226"/>
      <c r="B25" s="229"/>
      <c r="C25" s="180"/>
      <c r="D25" s="1" t="s">
        <v>58</v>
      </c>
    </row>
    <row r="26" spans="1:4" ht="38.75" customHeight="1">
      <c r="A26" s="227"/>
      <c r="B26" s="230"/>
      <c r="C26" s="181"/>
    </row>
    <row r="27" spans="1:4" ht="7.5" customHeight="1">
      <c r="A27" s="29"/>
      <c r="C27" s="172"/>
    </row>
    <row r="28" spans="1:4" ht="5.4" customHeight="1">
      <c r="A28" s="21"/>
      <c r="C28" s="172"/>
    </row>
    <row r="29" spans="1:4" ht="30.65" customHeight="1">
      <c r="A29" s="231" t="s">
        <v>59</v>
      </c>
      <c r="B29" s="219" t="s">
        <v>60</v>
      </c>
      <c r="C29" s="220"/>
    </row>
    <row r="30" spans="1:4" ht="30.65" customHeight="1">
      <c r="A30" s="232"/>
      <c r="B30" s="182"/>
      <c r="C30" s="183"/>
    </row>
    <row r="31" spans="1:4" ht="30.65" customHeight="1">
      <c r="A31" s="232"/>
      <c r="B31" s="184"/>
      <c r="C31" s="185"/>
    </row>
    <row r="32" spans="1:4" ht="56" customHeight="1">
      <c r="A32" s="232"/>
      <c r="B32" s="221" t="s">
        <v>61</v>
      </c>
      <c r="C32" s="220"/>
    </row>
    <row r="33" spans="1:3" ht="30.65" customHeight="1">
      <c r="A33" s="232"/>
      <c r="B33" s="186"/>
      <c r="C33" s="187"/>
    </row>
    <row r="34" spans="1:3" ht="30.65" customHeight="1">
      <c r="A34" s="232"/>
      <c r="B34" s="186"/>
      <c r="C34" s="187"/>
    </row>
    <row r="35" spans="1:3" ht="135" customHeight="1">
      <c r="A35" s="232"/>
      <c r="B35" s="221" t="s">
        <v>204</v>
      </c>
      <c r="C35" s="220"/>
    </row>
    <row r="36" spans="1:3" ht="51.65" customHeight="1">
      <c r="A36" s="232"/>
      <c r="B36" s="233"/>
      <c r="C36" s="234"/>
    </row>
    <row r="37" spans="1:3" ht="30.65" customHeight="1">
      <c r="A37" s="232"/>
      <c r="B37" s="215"/>
      <c r="C37" s="216"/>
    </row>
  </sheetData>
  <mergeCells count="10">
    <mergeCell ref="B29:C29"/>
    <mergeCell ref="B32:C32"/>
    <mergeCell ref="A2:C2"/>
    <mergeCell ref="A3:A8"/>
    <mergeCell ref="A10:C10"/>
    <mergeCell ref="A11:A26"/>
    <mergeCell ref="B24:B26"/>
    <mergeCell ref="A29:A37"/>
    <mergeCell ref="B35:C35"/>
    <mergeCell ref="B36:C36"/>
  </mergeCells>
  <phoneticPr fontId="6"/>
  <conditionalFormatting sqref="C3:C8">
    <cfRule type="cellIs" dxfId="17" priority="2" operator="equal">
      <formula>""</formula>
    </cfRule>
  </conditionalFormatting>
  <conditionalFormatting sqref="C11:C23">
    <cfRule type="cellIs" dxfId="16" priority="1" operator="equal">
      <formula>""</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120650</xdr:colOff>
                    <xdr:row>23</xdr:row>
                    <xdr:rowOff>25400</xdr:rowOff>
                  </from>
                  <to>
                    <xdr:col>2</xdr:col>
                    <xdr:colOff>558800</xdr:colOff>
                    <xdr:row>24</xdr:row>
                    <xdr:rowOff>25400</xdr:rowOff>
                  </to>
                </anchor>
              </controlPr>
            </control>
          </mc:Choice>
        </mc:AlternateContent>
        <mc:AlternateContent xmlns:mc="http://schemas.openxmlformats.org/markup-compatibility/2006">
          <mc:Choice Requires="x14">
            <control shapeId="1041" r:id="rId5" name="Option Button 17">
              <controlPr defaultSize="0" autoFill="0" autoLine="0" autoPict="0">
                <anchor moveWithCells="1">
                  <from>
                    <xdr:col>1</xdr:col>
                    <xdr:colOff>215900</xdr:colOff>
                    <xdr:row>29</xdr:row>
                    <xdr:rowOff>12700</xdr:rowOff>
                  </from>
                  <to>
                    <xdr:col>2</xdr:col>
                    <xdr:colOff>3752850</xdr:colOff>
                    <xdr:row>29</xdr:row>
                    <xdr:rowOff>381000</xdr:rowOff>
                  </to>
                </anchor>
              </controlPr>
            </control>
          </mc:Choice>
        </mc:AlternateContent>
        <mc:AlternateContent xmlns:mc="http://schemas.openxmlformats.org/markup-compatibility/2006">
          <mc:Choice Requires="x14">
            <control shapeId="1042" r:id="rId6" name="Option Button 18">
              <controlPr defaultSize="0" autoFill="0" autoLine="0" autoPict="0">
                <anchor moveWithCells="1">
                  <from>
                    <xdr:col>1</xdr:col>
                    <xdr:colOff>215900</xdr:colOff>
                    <xdr:row>30</xdr:row>
                    <xdr:rowOff>12700</xdr:rowOff>
                  </from>
                  <to>
                    <xdr:col>2</xdr:col>
                    <xdr:colOff>3752850</xdr:colOff>
                    <xdr:row>30</xdr:row>
                    <xdr:rowOff>381000</xdr:rowOff>
                  </to>
                </anchor>
              </controlPr>
            </control>
          </mc:Choice>
        </mc:AlternateContent>
        <mc:AlternateContent xmlns:mc="http://schemas.openxmlformats.org/markup-compatibility/2006">
          <mc:Choice Requires="x14">
            <control shapeId="1043" r:id="rId7" name="Group Box 19">
              <controlPr defaultSize="0" autoFill="0" autoPict="0">
                <anchor moveWithCells="1">
                  <from>
                    <xdr:col>1</xdr:col>
                    <xdr:colOff>76200</xdr:colOff>
                    <xdr:row>28</xdr:row>
                    <xdr:rowOff>298450</xdr:rowOff>
                  </from>
                  <to>
                    <xdr:col>3</xdr:col>
                    <xdr:colOff>25400</xdr:colOff>
                    <xdr:row>31</xdr:row>
                    <xdr:rowOff>95250</xdr:rowOff>
                  </to>
                </anchor>
              </controlPr>
            </control>
          </mc:Choice>
        </mc:AlternateContent>
        <mc:AlternateContent xmlns:mc="http://schemas.openxmlformats.org/markup-compatibility/2006">
          <mc:Choice Requires="x14">
            <control shapeId="1044" r:id="rId8" name="Option Button 20">
              <controlPr defaultSize="0" autoFill="0" autoLine="0" autoPict="0">
                <anchor moveWithCells="1">
                  <from>
                    <xdr:col>1</xdr:col>
                    <xdr:colOff>171450</xdr:colOff>
                    <xdr:row>32</xdr:row>
                    <xdr:rowOff>31750</xdr:rowOff>
                  </from>
                  <to>
                    <xdr:col>2</xdr:col>
                    <xdr:colOff>3479800</xdr:colOff>
                    <xdr:row>33</xdr:row>
                    <xdr:rowOff>12700</xdr:rowOff>
                  </to>
                </anchor>
              </controlPr>
            </control>
          </mc:Choice>
        </mc:AlternateContent>
        <mc:AlternateContent xmlns:mc="http://schemas.openxmlformats.org/markup-compatibility/2006">
          <mc:Choice Requires="x14">
            <control shapeId="1045" r:id="rId9" name="Option Button 21">
              <controlPr defaultSize="0" autoFill="0" autoLine="0" autoPict="0">
                <anchor moveWithCells="1">
                  <from>
                    <xdr:col>1</xdr:col>
                    <xdr:colOff>184150</xdr:colOff>
                    <xdr:row>33</xdr:row>
                    <xdr:rowOff>12700</xdr:rowOff>
                  </from>
                  <to>
                    <xdr:col>2</xdr:col>
                    <xdr:colOff>3479800</xdr:colOff>
                    <xdr:row>33</xdr:row>
                    <xdr:rowOff>368300</xdr:rowOff>
                  </to>
                </anchor>
              </controlPr>
            </control>
          </mc:Choice>
        </mc:AlternateContent>
        <mc:AlternateContent xmlns:mc="http://schemas.openxmlformats.org/markup-compatibility/2006">
          <mc:Choice Requires="x14">
            <control shapeId="1046" r:id="rId10" name="Group Box 22">
              <controlPr defaultSize="0" autoFill="0" autoPict="0" altText="">
                <anchor moveWithCells="1">
                  <from>
                    <xdr:col>1</xdr:col>
                    <xdr:colOff>88900</xdr:colOff>
                    <xdr:row>31</xdr:row>
                    <xdr:rowOff>520700</xdr:rowOff>
                  </from>
                  <to>
                    <xdr:col>2</xdr:col>
                    <xdr:colOff>3517900</xdr:colOff>
                    <xdr:row>34</xdr:row>
                    <xdr:rowOff>114300</xdr:rowOff>
                  </to>
                </anchor>
              </controlPr>
            </control>
          </mc:Choice>
        </mc:AlternateContent>
        <mc:AlternateContent xmlns:mc="http://schemas.openxmlformats.org/markup-compatibility/2006">
          <mc:Choice Requires="x14">
            <control shapeId="1047" r:id="rId11" name="Option Button 23">
              <controlPr defaultSize="0" autoFill="0" autoLine="0" autoPict="0">
                <anchor moveWithCells="1">
                  <from>
                    <xdr:col>1</xdr:col>
                    <xdr:colOff>273050</xdr:colOff>
                    <xdr:row>35</xdr:row>
                    <xdr:rowOff>25400</xdr:rowOff>
                  </from>
                  <to>
                    <xdr:col>1</xdr:col>
                    <xdr:colOff>2165350</xdr:colOff>
                    <xdr:row>35</xdr:row>
                    <xdr:rowOff>285750</xdr:rowOff>
                  </to>
                </anchor>
              </controlPr>
            </control>
          </mc:Choice>
        </mc:AlternateContent>
        <mc:AlternateContent xmlns:mc="http://schemas.openxmlformats.org/markup-compatibility/2006">
          <mc:Choice Requires="x14">
            <control shapeId="1048" r:id="rId12" name="Group Box 24">
              <controlPr defaultSize="0" autoFill="0" autoPict="0">
                <anchor moveWithCells="1">
                  <from>
                    <xdr:col>1</xdr:col>
                    <xdr:colOff>146050</xdr:colOff>
                    <xdr:row>35</xdr:row>
                    <xdr:rowOff>0</xdr:rowOff>
                  </from>
                  <to>
                    <xdr:col>2</xdr:col>
                    <xdr:colOff>3733800</xdr:colOff>
                    <xdr:row>36</xdr:row>
                    <xdr:rowOff>304800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from>
                    <xdr:col>1</xdr:col>
                    <xdr:colOff>260350</xdr:colOff>
                    <xdr:row>36</xdr:row>
                    <xdr:rowOff>19050</xdr:rowOff>
                  </from>
                  <to>
                    <xdr:col>1</xdr:col>
                    <xdr:colOff>2146300</xdr:colOff>
                    <xdr:row>36</xdr:row>
                    <xdr:rowOff>285750</xdr:rowOff>
                  </to>
                </anchor>
              </controlPr>
            </control>
          </mc:Choice>
        </mc:AlternateContent>
        <mc:AlternateContent xmlns:mc="http://schemas.openxmlformats.org/markup-compatibility/2006">
          <mc:Choice Requires="x14">
            <control shapeId="1050" r:id="rId14" name="Group Box 26">
              <controlPr defaultSize="0" autoFill="0" autoPict="0">
                <anchor moveWithCells="1">
                  <from>
                    <xdr:col>1</xdr:col>
                    <xdr:colOff>527050</xdr:colOff>
                    <xdr:row>35</xdr:row>
                    <xdr:rowOff>317500</xdr:rowOff>
                  </from>
                  <to>
                    <xdr:col>2</xdr:col>
                    <xdr:colOff>1733550</xdr:colOff>
                    <xdr:row>35</xdr:row>
                    <xdr:rowOff>609600</xdr:rowOff>
                  </to>
                </anchor>
              </controlPr>
            </control>
          </mc:Choice>
        </mc:AlternateContent>
        <mc:AlternateContent xmlns:mc="http://schemas.openxmlformats.org/markup-compatibility/2006">
          <mc:Choice Requires="x14">
            <control shapeId="1051" r:id="rId15" name="Option Button 27">
              <controlPr defaultSize="0" autoFill="0" autoLine="0" autoPict="0">
                <anchor moveWithCells="1">
                  <from>
                    <xdr:col>1</xdr:col>
                    <xdr:colOff>584200</xdr:colOff>
                    <xdr:row>35</xdr:row>
                    <xdr:rowOff>361950</xdr:rowOff>
                  </from>
                  <to>
                    <xdr:col>1</xdr:col>
                    <xdr:colOff>1593850</xdr:colOff>
                    <xdr:row>35</xdr:row>
                    <xdr:rowOff>603250</xdr:rowOff>
                  </to>
                </anchor>
              </controlPr>
            </control>
          </mc:Choice>
        </mc:AlternateContent>
        <mc:AlternateContent xmlns:mc="http://schemas.openxmlformats.org/markup-compatibility/2006">
          <mc:Choice Requires="x14">
            <control shapeId="1052" r:id="rId16" name="Option Button 28">
              <controlPr defaultSize="0" autoFill="0" autoLine="0" autoPict="0">
                <anchor moveWithCells="1">
                  <from>
                    <xdr:col>1</xdr:col>
                    <xdr:colOff>1784350</xdr:colOff>
                    <xdr:row>35</xdr:row>
                    <xdr:rowOff>361950</xdr:rowOff>
                  </from>
                  <to>
                    <xdr:col>1</xdr:col>
                    <xdr:colOff>2882900</xdr:colOff>
                    <xdr:row>35</xdr:row>
                    <xdr:rowOff>603250</xdr:rowOff>
                  </to>
                </anchor>
              </controlPr>
            </control>
          </mc:Choice>
        </mc:AlternateContent>
        <mc:AlternateContent xmlns:mc="http://schemas.openxmlformats.org/markup-compatibility/2006">
          <mc:Choice Requires="x14">
            <control shapeId="1053" r:id="rId17" name="Option Button 29">
              <controlPr defaultSize="0" autoFill="0" autoLine="0" autoPict="0">
                <anchor moveWithCells="1">
                  <from>
                    <xdr:col>2</xdr:col>
                    <xdr:colOff>247650</xdr:colOff>
                    <xdr:row>35</xdr:row>
                    <xdr:rowOff>355600</xdr:rowOff>
                  </from>
                  <to>
                    <xdr:col>2</xdr:col>
                    <xdr:colOff>1149350</xdr:colOff>
                    <xdr:row>35</xdr:row>
                    <xdr:rowOff>590550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pageSetUpPr fitToPage="1"/>
  </sheetPr>
  <dimension ref="A1:S65"/>
  <sheetViews>
    <sheetView view="pageBreakPreview" zoomScale="70" zoomScaleNormal="65" zoomScaleSheetLayoutView="70" workbookViewId="0">
      <selection activeCell="F4" sqref="F4"/>
    </sheetView>
  </sheetViews>
  <sheetFormatPr defaultColWidth="8.1640625" defaultRowHeight="13"/>
  <cols>
    <col min="1" max="1" width="6.6640625" style="43" customWidth="1"/>
    <col min="2" max="2" width="28.58203125" style="43" customWidth="1"/>
    <col min="3" max="3" width="41.1640625" style="43" customWidth="1"/>
    <col min="4" max="4" width="45.6640625" style="43" customWidth="1"/>
    <col min="5" max="5" width="18.9140625" style="67" customWidth="1"/>
    <col min="6" max="15" width="8.1640625" style="43"/>
    <col min="16" max="16" width="12.1640625" style="43" hidden="1" customWidth="1"/>
    <col min="17" max="17" width="10.58203125" style="43" hidden="1" customWidth="1"/>
    <col min="18" max="18" width="10.9140625" style="43" hidden="1" customWidth="1"/>
    <col min="19" max="19" width="22.08203125" style="43" hidden="1" customWidth="1"/>
    <col min="20" max="16384" width="8.1640625" style="43"/>
  </cols>
  <sheetData>
    <row r="1" spans="1:19" s="33" customFormat="1" ht="27" customHeight="1">
      <c r="A1" s="30" t="s">
        <v>62</v>
      </c>
      <c r="B1" s="31"/>
      <c r="C1" s="31"/>
      <c r="D1" s="31"/>
      <c r="E1" s="32"/>
    </row>
    <row r="2" spans="1:19" s="33" customFormat="1" ht="6.75" customHeight="1">
      <c r="A2" s="30"/>
      <c r="B2" s="31"/>
      <c r="C2" s="31"/>
      <c r="D2" s="31"/>
      <c r="E2" s="32"/>
    </row>
    <row r="3" spans="1:19" s="33" customFormat="1" ht="22.5" customHeight="1">
      <c r="A3" s="240" t="s">
        <v>63</v>
      </c>
      <c r="B3" s="241"/>
      <c r="C3" s="235" t="s">
        <v>64</v>
      </c>
      <c r="D3" s="236"/>
      <c r="E3" s="32"/>
      <c r="F3" s="34" t="s">
        <v>201</v>
      </c>
    </row>
    <row r="4" spans="1:19" s="33" customFormat="1" ht="37.25" customHeight="1">
      <c r="A4" s="242" t="s">
        <v>72</v>
      </c>
      <c r="B4" s="243"/>
      <c r="C4" s="237">
        <f>'別添１　事業者基本情報'!C3</f>
        <v>0</v>
      </c>
      <c r="D4" s="238"/>
      <c r="E4" s="32"/>
      <c r="F4" s="35" t="s">
        <v>65</v>
      </c>
    </row>
    <row r="5" spans="1:19" s="33" customFormat="1" ht="8" customHeight="1">
      <c r="A5" s="30"/>
      <c r="B5" s="31"/>
      <c r="C5" s="31"/>
      <c r="D5" s="31"/>
      <c r="E5" s="32"/>
    </row>
    <row r="6" spans="1:19" s="33" customFormat="1" ht="24" customHeight="1">
      <c r="A6" s="36" t="s">
        <v>66</v>
      </c>
      <c r="B6" s="36" t="s">
        <v>67</v>
      </c>
      <c r="C6" s="31"/>
      <c r="D6" s="31"/>
      <c r="E6" s="32"/>
    </row>
    <row r="7" spans="1:19" s="33" customFormat="1" ht="40.25" customHeight="1">
      <c r="A7" s="37">
        <f>IFERROR(VLOOKUP(A4,P10:R12,2,0),"")</f>
        <v>0.66666666666666663</v>
      </c>
      <c r="B7" s="38">
        <f>IFERROR(VLOOKUP(A4,P10:R12,3,0),"")</f>
        <v>50000000</v>
      </c>
      <c r="C7" s="31"/>
      <c r="D7" s="31"/>
      <c r="E7" s="32"/>
    </row>
    <row r="8" spans="1:19" s="33" customFormat="1" ht="13.4" customHeight="1">
      <c r="A8" s="30"/>
      <c r="B8" s="31"/>
      <c r="C8" s="31"/>
      <c r="D8" s="31"/>
      <c r="E8" s="32"/>
    </row>
    <row r="9" spans="1:19" ht="36.5" customHeight="1">
      <c r="A9" s="39"/>
      <c r="B9" s="39"/>
      <c r="C9" s="40"/>
      <c r="D9" s="41" t="s">
        <v>68</v>
      </c>
      <c r="E9" s="42">
        <f>SUMIF($B$16:$B$65,D9,$E$16:$E$65)</f>
        <v>0</v>
      </c>
      <c r="G9" s="44"/>
      <c r="H9" s="44"/>
      <c r="I9" s="44"/>
      <c r="P9" s="45" t="s">
        <v>69</v>
      </c>
      <c r="Q9" s="45" t="s">
        <v>66</v>
      </c>
      <c r="R9" s="45" t="s">
        <v>70</v>
      </c>
      <c r="S9" s="45"/>
    </row>
    <row r="10" spans="1:19" ht="35" customHeight="1">
      <c r="A10" s="39"/>
      <c r="B10" s="39"/>
      <c r="C10" s="40"/>
      <c r="D10" s="46" t="s">
        <v>71</v>
      </c>
      <c r="E10" s="42">
        <f>SUMIF($B$16:$B$65,D10,$E$16:$E$65)</f>
        <v>0</v>
      </c>
      <c r="G10" s="44"/>
      <c r="H10" s="44"/>
      <c r="I10" s="44"/>
      <c r="P10" s="45" t="s">
        <v>72</v>
      </c>
      <c r="Q10" s="47">
        <v>0.66666666666666663</v>
      </c>
      <c r="R10" s="48">
        <v>50000000</v>
      </c>
      <c r="S10" s="45"/>
    </row>
    <row r="11" spans="1:19" ht="36.5" customHeight="1">
      <c r="A11" s="39"/>
      <c r="B11" s="39"/>
      <c r="C11" s="40"/>
      <c r="D11" s="41" t="s">
        <v>73</v>
      </c>
      <c r="E11" s="42">
        <f>SUMIF($B$16:$B$65,D11,$E$16:$E$65)</f>
        <v>0</v>
      </c>
      <c r="P11" s="45" t="s">
        <v>187</v>
      </c>
      <c r="Q11" s="47">
        <v>0.66666666666666663</v>
      </c>
      <c r="R11" s="48">
        <v>50000000</v>
      </c>
      <c r="S11" s="45"/>
    </row>
    <row r="12" spans="1:19" ht="36" customHeight="1" thickBot="1">
      <c r="A12" s="39"/>
      <c r="B12" s="39"/>
      <c r="C12" s="40"/>
      <c r="D12" s="49" t="s">
        <v>74</v>
      </c>
      <c r="E12" s="50">
        <f>SUMIF($B$16:$B$65,D12,$E$16:$E$65)</f>
        <v>0</v>
      </c>
      <c r="P12" s="45" t="s">
        <v>198</v>
      </c>
      <c r="Q12" s="47">
        <v>0.5</v>
      </c>
      <c r="R12" s="48">
        <v>50000000</v>
      </c>
      <c r="S12" s="45" t="s">
        <v>72</v>
      </c>
    </row>
    <row r="13" spans="1:19" ht="37.5" customHeight="1" thickTop="1">
      <c r="A13" s="39"/>
      <c r="B13" s="39"/>
      <c r="C13" s="51"/>
      <c r="D13" s="52" t="s">
        <v>75</v>
      </c>
      <c r="E13" s="53">
        <f>SUM(E9:E12)</f>
        <v>0</v>
      </c>
      <c r="P13" s="45"/>
      <c r="Q13" s="47"/>
      <c r="R13" s="48"/>
      <c r="S13" s="45" t="s">
        <v>187</v>
      </c>
    </row>
    <row r="14" spans="1:19">
      <c r="A14" s="39"/>
      <c r="B14" s="39"/>
      <c r="C14" s="39"/>
      <c r="D14" s="39"/>
      <c r="E14" s="54"/>
      <c r="P14" s="45"/>
      <c r="Q14" s="47"/>
      <c r="R14" s="48"/>
      <c r="S14" s="45" t="s">
        <v>198</v>
      </c>
    </row>
    <row r="15" spans="1:19" ht="43.25" customHeight="1">
      <c r="A15" s="55" t="s">
        <v>76</v>
      </c>
      <c r="B15" s="56" t="s">
        <v>77</v>
      </c>
      <c r="C15" s="56" t="s">
        <v>78</v>
      </c>
      <c r="D15" s="56" t="s">
        <v>79</v>
      </c>
      <c r="E15" s="57" t="s">
        <v>80</v>
      </c>
      <c r="P15" s="45"/>
      <c r="Q15" s="47"/>
      <c r="R15" s="48"/>
      <c r="S15" s="45"/>
    </row>
    <row r="16" spans="1:19" ht="40.5" customHeight="1">
      <c r="A16" s="58">
        <v>1</v>
      </c>
      <c r="B16" s="59"/>
      <c r="C16" s="144"/>
      <c r="D16" s="144"/>
      <c r="E16" s="169"/>
      <c r="F16" s="60" t="s">
        <v>81</v>
      </c>
      <c r="P16" s="45"/>
      <c r="Q16" s="47"/>
      <c r="R16" s="48"/>
      <c r="S16" s="45"/>
    </row>
    <row r="17" spans="1:19" ht="40.25" customHeight="1">
      <c r="A17" s="61">
        <v>2</v>
      </c>
      <c r="B17" s="59"/>
      <c r="C17" s="144"/>
      <c r="D17" s="144"/>
      <c r="E17" s="144"/>
      <c r="F17" s="62" t="s">
        <v>82</v>
      </c>
      <c r="P17" s="45"/>
      <c r="Q17" s="47"/>
      <c r="R17" s="48"/>
      <c r="S17" s="45"/>
    </row>
    <row r="18" spans="1:19" ht="41.75" customHeight="1">
      <c r="A18" s="61">
        <v>3</v>
      </c>
      <c r="B18" s="59"/>
      <c r="C18" s="144"/>
      <c r="D18" s="144"/>
      <c r="E18" s="144"/>
      <c r="F18" s="239" t="s">
        <v>83</v>
      </c>
      <c r="G18" s="239"/>
      <c r="H18" s="239"/>
      <c r="I18" s="239"/>
      <c r="J18" s="239"/>
      <c r="K18" s="239"/>
    </row>
    <row r="19" spans="1:19" ht="40.5" customHeight="1">
      <c r="A19" s="61">
        <v>4</v>
      </c>
      <c r="B19" s="59"/>
      <c r="C19" s="144"/>
      <c r="D19" s="144"/>
      <c r="E19" s="144"/>
      <c r="F19" s="239"/>
      <c r="G19" s="239"/>
      <c r="H19" s="239"/>
      <c r="I19" s="239"/>
      <c r="J19" s="239"/>
      <c r="K19" s="239"/>
    </row>
    <row r="20" spans="1:19" ht="41.75" customHeight="1">
      <c r="A20" s="63">
        <v>5</v>
      </c>
      <c r="B20" s="59"/>
      <c r="C20" s="145"/>
      <c r="D20" s="145"/>
      <c r="E20" s="144"/>
    </row>
    <row r="21" spans="1:19" ht="40.25" customHeight="1">
      <c r="A21" s="61">
        <v>6</v>
      </c>
      <c r="B21" s="59"/>
      <c r="C21" s="144"/>
      <c r="D21" s="144"/>
      <c r="E21" s="144"/>
    </row>
    <row r="22" spans="1:19" ht="40.5" customHeight="1">
      <c r="A22" s="61">
        <v>7</v>
      </c>
      <c r="B22" s="59"/>
      <c r="C22" s="144"/>
      <c r="D22" s="144"/>
      <c r="E22" s="144"/>
    </row>
    <row r="23" spans="1:19" ht="40.5" customHeight="1">
      <c r="A23" s="61">
        <v>8</v>
      </c>
      <c r="B23" s="59"/>
      <c r="C23" s="144"/>
      <c r="D23" s="144"/>
      <c r="E23" s="144"/>
    </row>
    <row r="24" spans="1:19" ht="42" customHeight="1">
      <c r="A24" s="61">
        <v>9</v>
      </c>
      <c r="B24" s="59"/>
      <c r="C24" s="59"/>
      <c r="D24" s="59"/>
      <c r="E24" s="59"/>
    </row>
    <row r="25" spans="1:19" ht="40.25" customHeight="1">
      <c r="A25" s="63">
        <v>10</v>
      </c>
      <c r="B25" s="59"/>
      <c r="C25" s="59"/>
      <c r="D25" s="59"/>
      <c r="E25" s="59"/>
    </row>
    <row r="26" spans="1:19" ht="40.25" customHeight="1">
      <c r="A26" s="61">
        <v>11</v>
      </c>
      <c r="B26" s="59"/>
      <c r="C26" s="59"/>
      <c r="D26" s="59"/>
      <c r="E26" s="59"/>
    </row>
    <row r="27" spans="1:19" ht="41.75" customHeight="1">
      <c r="A27" s="61">
        <v>12</v>
      </c>
      <c r="B27" s="59"/>
      <c r="C27" s="59"/>
      <c r="D27" s="59"/>
      <c r="E27" s="59"/>
    </row>
    <row r="28" spans="1:19" ht="40.25" customHeight="1">
      <c r="A28" s="61">
        <v>13</v>
      </c>
      <c r="B28" s="59"/>
      <c r="C28" s="59"/>
      <c r="D28" s="59"/>
      <c r="E28" s="59"/>
    </row>
    <row r="29" spans="1:19" ht="40.25" customHeight="1">
      <c r="A29" s="61">
        <v>14</v>
      </c>
      <c r="B29" s="59"/>
      <c r="C29" s="59"/>
      <c r="D29" s="59"/>
      <c r="E29" s="59"/>
    </row>
    <row r="30" spans="1:19" ht="41.75" customHeight="1">
      <c r="A30" s="61">
        <v>15</v>
      </c>
      <c r="B30" s="59"/>
      <c r="C30" s="59"/>
      <c r="D30" s="59"/>
      <c r="E30" s="59"/>
    </row>
    <row r="31" spans="1:19" ht="40.5" customHeight="1">
      <c r="A31" s="61">
        <v>16</v>
      </c>
      <c r="B31" s="59"/>
      <c r="C31" s="59"/>
      <c r="D31" s="59"/>
      <c r="E31" s="59"/>
    </row>
    <row r="32" spans="1:19" ht="41.75" customHeight="1">
      <c r="A32" s="61">
        <v>17</v>
      </c>
      <c r="B32" s="59"/>
      <c r="C32" s="59"/>
      <c r="D32" s="59"/>
      <c r="E32" s="59"/>
    </row>
    <row r="33" spans="1:5" ht="41.75" customHeight="1">
      <c r="A33" s="61">
        <v>18</v>
      </c>
      <c r="B33" s="59"/>
      <c r="C33" s="59"/>
      <c r="D33" s="59"/>
      <c r="E33" s="59"/>
    </row>
    <row r="34" spans="1:5" ht="40.25" customHeight="1">
      <c r="A34" s="61">
        <v>19</v>
      </c>
      <c r="B34" s="59"/>
      <c r="C34" s="59"/>
      <c r="D34" s="59"/>
      <c r="E34" s="59"/>
    </row>
    <row r="35" spans="1:5" ht="41" customHeight="1">
      <c r="A35" s="61">
        <v>20</v>
      </c>
      <c r="B35" s="59"/>
      <c r="C35" s="59"/>
      <c r="D35" s="59"/>
      <c r="E35" s="59"/>
    </row>
    <row r="36" spans="1:5" ht="37.5" customHeight="1">
      <c r="A36" s="61">
        <v>21</v>
      </c>
      <c r="B36" s="59"/>
      <c r="C36" s="59"/>
      <c r="D36" s="59"/>
      <c r="E36" s="59"/>
    </row>
    <row r="37" spans="1:5" ht="37.5" customHeight="1">
      <c r="A37" s="61">
        <v>22</v>
      </c>
      <c r="B37" s="59"/>
      <c r="C37" s="59"/>
      <c r="D37" s="59"/>
      <c r="E37" s="59"/>
    </row>
    <row r="38" spans="1:5" ht="37.5" customHeight="1">
      <c r="A38" s="61">
        <v>23</v>
      </c>
      <c r="B38" s="59"/>
      <c r="C38" s="59"/>
      <c r="D38" s="59"/>
      <c r="E38" s="59"/>
    </row>
    <row r="39" spans="1:5" ht="37.5" customHeight="1">
      <c r="A39" s="61">
        <v>24</v>
      </c>
      <c r="B39" s="59"/>
      <c r="C39" s="59"/>
      <c r="D39" s="59"/>
      <c r="E39" s="59"/>
    </row>
    <row r="40" spans="1:5" ht="37.5" customHeight="1">
      <c r="A40" s="61">
        <v>25</v>
      </c>
      <c r="B40" s="59"/>
      <c r="C40" s="59"/>
      <c r="D40" s="59"/>
      <c r="E40" s="59"/>
    </row>
    <row r="41" spans="1:5" ht="37.5" customHeight="1">
      <c r="A41" s="61">
        <v>26</v>
      </c>
      <c r="B41" s="59"/>
      <c r="C41" s="59"/>
      <c r="D41" s="59"/>
      <c r="E41" s="59"/>
    </row>
    <row r="42" spans="1:5" ht="37.5" customHeight="1">
      <c r="A42" s="61">
        <v>27</v>
      </c>
      <c r="B42" s="59"/>
      <c r="C42" s="59"/>
      <c r="D42" s="59"/>
      <c r="E42" s="59"/>
    </row>
    <row r="43" spans="1:5" ht="37.5" customHeight="1">
      <c r="A43" s="61">
        <v>28</v>
      </c>
      <c r="B43" s="59"/>
      <c r="C43" s="59"/>
      <c r="D43" s="59"/>
      <c r="E43" s="59"/>
    </row>
    <row r="44" spans="1:5" ht="37.5" customHeight="1">
      <c r="A44" s="61">
        <v>29</v>
      </c>
      <c r="B44" s="59"/>
      <c r="C44" s="59"/>
      <c r="D44" s="59"/>
      <c r="E44" s="59"/>
    </row>
    <row r="45" spans="1:5" ht="37.5" customHeight="1">
      <c r="A45" s="61">
        <v>30</v>
      </c>
      <c r="B45" s="59"/>
      <c r="C45" s="59"/>
      <c r="D45" s="59"/>
      <c r="E45" s="59"/>
    </row>
    <row r="46" spans="1:5" ht="37.5" customHeight="1">
      <c r="A46" s="61">
        <v>31</v>
      </c>
      <c r="B46" s="59"/>
      <c r="C46" s="59"/>
      <c r="D46" s="59"/>
      <c r="E46" s="59"/>
    </row>
    <row r="47" spans="1:5" ht="37.5" customHeight="1">
      <c r="A47" s="61">
        <v>32</v>
      </c>
      <c r="B47" s="59"/>
      <c r="C47" s="59"/>
      <c r="D47" s="59"/>
      <c r="E47" s="59"/>
    </row>
    <row r="48" spans="1:5" ht="37.5" customHeight="1">
      <c r="A48" s="61">
        <v>33</v>
      </c>
      <c r="B48" s="59"/>
      <c r="C48" s="59"/>
      <c r="D48" s="59"/>
      <c r="E48" s="59"/>
    </row>
    <row r="49" spans="1:5" ht="37.5" customHeight="1">
      <c r="A49" s="61">
        <v>34</v>
      </c>
      <c r="B49" s="59"/>
      <c r="C49" s="59"/>
      <c r="D49" s="59"/>
      <c r="E49" s="59"/>
    </row>
    <row r="50" spans="1:5" ht="37.5" customHeight="1">
      <c r="A50" s="61">
        <v>35</v>
      </c>
      <c r="B50" s="59"/>
      <c r="C50" s="59"/>
      <c r="D50" s="59"/>
      <c r="E50" s="59"/>
    </row>
    <row r="51" spans="1:5" ht="37.5" customHeight="1">
      <c r="A51" s="61">
        <v>36</v>
      </c>
      <c r="B51" s="59"/>
      <c r="C51" s="59"/>
      <c r="D51" s="59"/>
      <c r="E51" s="59"/>
    </row>
    <row r="52" spans="1:5" ht="37.5" customHeight="1">
      <c r="A52" s="61">
        <v>37</v>
      </c>
      <c r="B52" s="59"/>
      <c r="C52" s="59"/>
      <c r="D52" s="59"/>
      <c r="E52" s="59"/>
    </row>
    <row r="53" spans="1:5" ht="37.5" customHeight="1">
      <c r="A53" s="61">
        <v>38</v>
      </c>
      <c r="B53" s="59"/>
      <c r="C53" s="59"/>
      <c r="D53" s="59"/>
      <c r="E53" s="59"/>
    </row>
    <row r="54" spans="1:5" ht="37.5" customHeight="1">
      <c r="A54" s="61">
        <v>39</v>
      </c>
      <c r="B54" s="59"/>
      <c r="C54" s="59"/>
      <c r="D54" s="59"/>
      <c r="E54" s="59"/>
    </row>
    <row r="55" spans="1:5" ht="37.5" customHeight="1">
      <c r="A55" s="61">
        <v>40</v>
      </c>
      <c r="B55" s="59"/>
      <c r="C55" s="59"/>
      <c r="D55" s="59"/>
      <c r="E55" s="59"/>
    </row>
    <row r="56" spans="1:5" ht="37.5" customHeight="1">
      <c r="A56" s="61">
        <v>41</v>
      </c>
      <c r="B56" s="59"/>
      <c r="C56" s="59"/>
      <c r="D56" s="59"/>
      <c r="E56" s="59"/>
    </row>
    <row r="57" spans="1:5" ht="37.5" customHeight="1">
      <c r="A57" s="61">
        <v>42</v>
      </c>
      <c r="B57" s="59"/>
      <c r="C57" s="59"/>
      <c r="D57" s="59"/>
      <c r="E57" s="59"/>
    </row>
    <row r="58" spans="1:5" ht="37.5" customHeight="1">
      <c r="A58" s="61">
        <v>43</v>
      </c>
      <c r="B58" s="59"/>
      <c r="C58" s="59"/>
      <c r="D58" s="59"/>
      <c r="E58" s="59"/>
    </row>
    <row r="59" spans="1:5" ht="37.5" customHeight="1">
      <c r="A59" s="61">
        <v>44</v>
      </c>
      <c r="B59" s="59"/>
      <c r="C59" s="59"/>
      <c r="D59" s="59"/>
      <c r="E59" s="59"/>
    </row>
    <row r="60" spans="1:5" ht="37.5" customHeight="1">
      <c r="A60" s="61">
        <v>45</v>
      </c>
      <c r="B60" s="59"/>
      <c r="C60" s="59"/>
      <c r="D60" s="59"/>
      <c r="E60" s="59"/>
    </row>
    <row r="61" spans="1:5" ht="37.5" customHeight="1">
      <c r="A61" s="64">
        <v>46</v>
      </c>
      <c r="B61" s="59"/>
      <c r="C61" s="59"/>
      <c r="D61" s="59"/>
      <c r="E61" s="59"/>
    </row>
    <row r="62" spans="1:5" ht="37.5" customHeight="1">
      <c r="A62" s="61">
        <v>47</v>
      </c>
      <c r="B62" s="59"/>
      <c r="C62" s="59"/>
      <c r="D62" s="59"/>
      <c r="E62" s="59"/>
    </row>
    <row r="63" spans="1:5" ht="37.5" customHeight="1">
      <c r="A63" s="61">
        <v>48</v>
      </c>
      <c r="B63" s="59"/>
      <c r="C63" s="59"/>
      <c r="D63" s="59"/>
      <c r="E63" s="59"/>
    </row>
    <row r="64" spans="1:5" ht="37.5" customHeight="1">
      <c r="A64" s="61">
        <v>49</v>
      </c>
      <c r="B64" s="59"/>
      <c r="C64" s="59"/>
      <c r="D64" s="59"/>
      <c r="E64" s="59"/>
    </row>
    <row r="65" spans="1:5" ht="37.5" customHeight="1">
      <c r="A65" s="65">
        <v>50</v>
      </c>
      <c r="B65" s="66"/>
      <c r="C65" s="66"/>
      <c r="D65" s="66"/>
      <c r="E65" s="66"/>
    </row>
  </sheetData>
  <mergeCells count="5">
    <mergeCell ref="C3:D3"/>
    <mergeCell ref="C4:D4"/>
    <mergeCell ref="F18:K19"/>
    <mergeCell ref="A3:B3"/>
    <mergeCell ref="A4:B4"/>
  </mergeCells>
  <phoneticPr fontId="6"/>
  <conditionalFormatting sqref="A4">
    <cfRule type="cellIs" dxfId="15" priority="41" operator="equal">
      <formula>""</formula>
    </cfRule>
  </conditionalFormatting>
  <conditionalFormatting sqref="B16:E65">
    <cfRule type="cellIs" dxfId="14" priority="1" operator="equal">
      <formula>""</formula>
    </cfRule>
  </conditionalFormatting>
  <dataValidations count="5">
    <dataValidation type="custom" allowBlank="1" showInputMessage="1" sqref="E36:E65" xr:uid="{1E915202-DC4E-4048-A0D7-559E411837C8}">
      <formula1>AND(#REF!="●",E36=#REF!)</formula1>
    </dataValidation>
    <dataValidation type="custom" allowBlank="1" showInputMessage="1" sqref="E16:E23" xr:uid="{60A97E22-4C76-410A-A98D-AE2C889F7433}">
      <formula1>AND(#REF!="●",E16=F16)</formula1>
    </dataValidation>
    <dataValidation type="custom" allowBlank="1" showInputMessage="1" sqref="E24:E35" xr:uid="{D892CDB5-55DA-4937-8092-A7B5848F05ED}">
      <formula1>AND(#REF!="●",E24=#REF!)</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 type="list" allowBlank="1" showInputMessage="1" showErrorMessage="1" sqref="A4:B4" xr:uid="{A039AD72-E2D8-4EA2-8866-3774569F6AE7}">
      <formula1>$S$12:$S$14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pageSetUpPr fitToPage="1"/>
  </sheetPr>
  <dimension ref="A1:M36"/>
  <sheetViews>
    <sheetView showGridLines="0" tabSelected="1" view="pageBreakPreview" topLeftCell="A10" zoomScaleNormal="96" zoomScaleSheetLayoutView="100" workbookViewId="0">
      <selection activeCell="H7" sqref="H7"/>
    </sheetView>
  </sheetViews>
  <sheetFormatPr defaultColWidth="13.6640625" defaultRowHeight="14"/>
  <cols>
    <col min="1" max="1" width="6.1640625" style="70" customWidth="1"/>
    <col min="2" max="2" width="14.6640625" style="70" customWidth="1"/>
    <col min="3" max="3" width="14.5" style="70" customWidth="1"/>
    <col min="4" max="4" width="14.6640625" style="70" customWidth="1"/>
    <col min="5" max="5" width="8.1640625" style="70" customWidth="1"/>
    <col min="6" max="6" width="14.58203125" style="70" customWidth="1"/>
    <col min="7" max="7" width="16.08203125" style="70" customWidth="1"/>
    <col min="8" max="16384" width="13.6640625" style="70"/>
  </cols>
  <sheetData>
    <row r="1" spans="1:13">
      <c r="A1" s="68" t="s">
        <v>84</v>
      </c>
      <c r="B1" s="68"/>
      <c r="C1" s="68"/>
      <c r="D1" s="68"/>
      <c r="E1" s="68"/>
      <c r="F1" s="244"/>
      <c r="G1" s="244"/>
      <c r="H1" s="69"/>
    </row>
    <row r="2" spans="1:13" ht="14.75" customHeight="1">
      <c r="A2" s="68"/>
      <c r="B2" s="68"/>
      <c r="C2" s="68"/>
      <c r="D2" s="68"/>
      <c r="E2" s="68"/>
      <c r="F2" s="245" t="s">
        <v>206</v>
      </c>
      <c r="G2" s="245"/>
      <c r="H2" s="71"/>
    </row>
    <row r="3" spans="1:13">
      <c r="A3" s="68"/>
      <c r="B3" s="68"/>
      <c r="C3" s="68"/>
      <c r="D3" s="68"/>
      <c r="E3" s="68"/>
      <c r="F3" s="72"/>
      <c r="G3" s="72"/>
      <c r="H3" s="71"/>
    </row>
    <row r="4" spans="1:13" ht="15" customHeight="1">
      <c r="A4" s="200" t="s">
        <v>183</v>
      </c>
      <c r="B4" s="147"/>
      <c r="C4" s="147"/>
      <c r="D4" s="68"/>
      <c r="E4" s="68"/>
      <c r="F4" s="68"/>
      <c r="G4" s="72"/>
      <c r="H4" s="71"/>
    </row>
    <row r="5" spans="1:13" ht="14.75" customHeight="1">
      <c r="A5" s="68" t="s">
        <v>188</v>
      </c>
      <c r="B5" s="147"/>
      <c r="C5" s="147"/>
      <c r="D5" s="68"/>
      <c r="E5" s="68"/>
      <c r="F5" s="68"/>
      <c r="G5" s="72"/>
      <c r="H5" s="72"/>
    </row>
    <row r="6" spans="1:13" ht="14.75" customHeight="1">
      <c r="A6" s="68"/>
      <c r="B6" s="68"/>
      <c r="C6" s="68"/>
      <c r="D6" s="68"/>
      <c r="E6" s="68"/>
      <c r="F6" s="68"/>
      <c r="G6" s="72"/>
      <c r="H6" s="72"/>
    </row>
    <row r="7" spans="1:13" ht="52.5" customHeight="1">
      <c r="A7" s="68"/>
      <c r="B7" s="68"/>
      <c r="C7" s="246"/>
      <c r="D7" s="246"/>
      <c r="E7" s="73" t="s">
        <v>85</v>
      </c>
      <c r="F7" s="247">
        <f>'別添１　事業者基本情報'!C4</f>
        <v>0</v>
      </c>
      <c r="G7" s="247"/>
      <c r="H7" s="74"/>
    </row>
    <row r="8" spans="1:13" ht="14.75" customHeight="1">
      <c r="A8" s="68"/>
      <c r="B8" s="68"/>
      <c r="C8" s="68"/>
      <c r="D8" s="68"/>
      <c r="E8" s="72" t="s">
        <v>86</v>
      </c>
      <c r="F8" s="307">
        <f>'別添１　事業者基本情報'!C3</f>
        <v>0</v>
      </c>
      <c r="G8" s="125"/>
      <c r="H8" s="75"/>
      <c r="I8" s="70" t="s">
        <v>87</v>
      </c>
    </row>
    <row r="9" spans="1:13" ht="14.75" customHeight="1">
      <c r="A9" s="68"/>
      <c r="B9" s="68"/>
      <c r="C9" s="68"/>
      <c r="D9" s="68"/>
      <c r="E9" s="72" t="s">
        <v>88</v>
      </c>
      <c r="F9" s="75">
        <f>'別添１　事業者基本情報'!C5</f>
        <v>0</v>
      </c>
      <c r="G9" s="125"/>
      <c r="H9" s="75"/>
    </row>
    <row r="10" spans="1:13">
      <c r="A10" s="68"/>
      <c r="B10" s="68"/>
      <c r="C10" s="68"/>
      <c r="D10" s="68"/>
      <c r="E10" s="72" t="s">
        <v>89</v>
      </c>
      <c r="F10" s="75">
        <f>'別添１　事業者基本情報'!C6</f>
        <v>0</v>
      </c>
      <c r="G10" s="126"/>
      <c r="H10" s="76"/>
    </row>
    <row r="11" spans="1:13" ht="14.75" customHeight="1">
      <c r="A11" s="68"/>
      <c r="B11" s="68"/>
      <c r="C11" s="68"/>
      <c r="D11" s="68"/>
      <c r="E11" s="68"/>
      <c r="F11" s="68"/>
      <c r="G11" s="76"/>
      <c r="H11" s="76"/>
      <c r="I11" s="248"/>
      <c r="J11" s="249"/>
      <c r="K11" s="249"/>
      <c r="L11" s="249"/>
      <c r="M11" s="249"/>
    </row>
    <row r="12" spans="1:13" ht="15.5" customHeight="1">
      <c r="A12" s="68"/>
      <c r="B12" s="68"/>
      <c r="C12" s="68"/>
      <c r="D12" s="68"/>
      <c r="E12" s="68"/>
      <c r="F12" s="68"/>
      <c r="G12" s="76"/>
      <c r="H12" s="76"/>
      <c r="I12" s="249"/>
      <c r="J12" s="249"/>
      <c r="K12" s="249"/>
      <c r="L12" s="249"/>
      <c r="M12" s="249"/>
    </row>
    <row r="13" spans="1:13" ht="14.75" customHeight="1">
      <c r="A13" s="68"/>
      <c r="B13" s="68"/>
      <c r="C13" s="68"/>
      <c r="D13" s="68"/>
      <c r="E13" s="68"/>
      <c r="F13" s="68"/>
      <c r="G13" s="72"/>
      <c r="H13" s="72"/>
    </row>
    <row r="14" spans="1:13" ht="31.25" customHeight="1">
      <c r="A14" s="250" t="s">
        <v>207</v>
      </c>
      <c r="B14" s="250"/>
      <c r="C14" s="250"/>
      <c r="D14" s="250"/>
      <c r="E14" s="250"/>
      <c r="F14" s="250"/>
      <c r="G14" s="250"/>
      <c r="H14" s="77"/>
    </row>
    <row r="15" spans="1:13" ht="91.5" customHeight="1">
      <c r="A15" s="251" t="s">
        <v>208</v>
      </c>
      <c r="B15" s="251"/>
      <c r="C15" s="251"/>
      <c r="D15" s="251"/>
      <c r="E15" s="251"/>
      <c r="F15" s="251"/>
      <c r="G15" s="251"/>
      <c r="H15" s="78"/>
    </row>
    <row r="16" spans="1:13" ht="15.5" customHeight="1">
      <c r="A16" s="68"/>
      <c r="B16" s="68"/>
      <c r="C16" s="68"/>
      <c r="D16" s="68"/>
      <c r="E16" s="68"/>
      <c r="F16" s="68"/>
      <c r="G16" s="68"/>
      <c r="H16" s="68"/>
    </row>
    <row r="17" spans="1:10" ht="15.5" customHeight="1">
      <c r="A17" s="252"/>
      <c r="B17" s="252"/>
      <c r="C17" s="252"/>
      <c r="D17" s="252"/>
      <c r="E17" s="252"/>
      <c r="F17" s="252"/>
      <c r="G17" s="252"/>
      <c r="H17" s="76"/>
    </row>
    <row r="18" spans="1:10" ht="13.5" customHeight="1">
      <c r="A18" s="68"/>
      <c r="B18" s="68"/>
      <c r="C18" s="68"/>
      <c r="D18" s="68"/>
      <c r="E18" s="68"/>
      <c r="F18" s="68"/>
      <c r="G18" s="68"/>
      <c r="H18" s="68"/>
    </row>
    <row r="19" spans="1:10" ht="14" customHeight="1">
      <c r="A19" s="68"/>
      <c r="B19" s="68"/>
      <c r="C19" s="68"/>
      <c r="D19" s="68"/>
      <c r="E19" s="68"/>
      <c r="F19" s="68"/>
      <c r="G19" s="68"/>
      <c r="H19" s="68"/>
    </row>
    <row r="20" spans="1:10" ht="14" customHeight="1">
      <c r="A20" s="68" t="s">
        <v>91</v>
      </c>
      <c r="B20" s="68"/>
      <c r="C20" s="68"/>
      <c r="D20" s="68"/>
      <c r="E20" s="68"/>
      <c r="F20" s="68"/>
      <c r="G20" s="68"/>
      <c r="H20" s="68"/>
    </row>
    <row r="21" spans="1:10" ht="43.25" customHeight="1">
      <c r="A21" s="68"/>
      <c r="B21" s="253"/>
      <c r="C21" s="253"/>
      <c r="D21" s="253"/>
      <c r="E21" s="253"/>
      <c r="F21" s="253"/>
      <c r="G21" s="68"/>
      <c r="H21" s="68"/>
    </row>
    <row r="22" spans="1:10" ht="13.5" customHeight="1">
      <c r="A22" s="68" t="s">
        <v>92</v>
      </c>
      <c r="B22" s="68"/>
      <c r="C22" s="68"/>
      <c r="D22" s="68"/>
      <c r="E22" s="68"/>
      <c r="F22" s="68"/>
      <c r="G22" s="68"/>
      <c r="H22" s="68"/>
    </row>
    <row r="23" spans="1:10" ht="41.75" customHeight="1">
      <c r="A23" s="68"/>
      <c r="B23" s="68" t="s">
        <v>93</v>
      </c>
      <c r="C23" s="68"/>
      <c r="D23" s="68"/>
      <c r="E23" s="68"/>
      <c r="F23" s="68"/>
      <c r="G23" s="68"/>
      <c r="H23" s="68"/>
    </row>
    <row r="24" spans="1:10">
      <c r="A24" s="68" t="s">
        <v>94</v>
      </c>
      <c r="B24" s="68"/>
      <c r="C24" s="68"/>
      <c r="D24" s="68"/>
      <c r="E24" s="68"/>
      <c r="F24" s="68"/>
      <c r="G24" s="68"/>
      <c r="H24" s="68"/>
    </row>
    <row r="25" spans="1:10" ht="42" customHeight="1">
      <c r="A25" s="68"/>
      <c r="B25" s="68" t="s">
        <v>95</v>
      </c>
      <c r="C25" s="170"/>
      <c r="D25" s="68"/>
      <c r="E25" s="68"/>
      <c r="F25" s="68"/>
      <c r="G25" s="68"/>
      <c r="H25" s="68"/>
      <c r="I25" s="70" t="s">
        <v>209</v>
      </c>
    </row>
    <row r="26" spans="1:10" ht="13.5" customHeight="1">
      <c r="A26" s="68" t="s">
        <v>96</v>
      </c>
      <c r="B26" s="68"/>
      <c r="C26" s="68"/>
      <c r="D26" s="68"/>
      <c r="E26" s="68"/>
      <c r="F26" s="68"/>
      <c r="G26" s="68"/>
      <c r="H26" s="68"/>
    </row>
    <row r="27" spans="1:10" ht="16.25" customHeight="1">
      <c r="A27" s="68"/>
      <c r="B27" s="68"/>
      <c r="C27" s="68"/>
      <c r="D27" s="68"/>
      <c r="E27" s="68"/>
      <c r="F27" s="68"/>
      <c r="G27" s="68"/>
      <c r="H27" s="68"/>
      <c r="I27" s="79"/>
      <c r="J27" s="79" t="s">
        <v>97</v>
      </c>
    </row>
    <row r="28" spans="1:10" ht="13.5" customHeight="1">
      <c r="A28" s="68"/>
      <c r="B28" s="68"/>
      <c r="C28" s="68"/>
      <c r="D28" s="68"/>
      <c r="E28" s="68"/>
      <c r="F28" s="72" t="s">
        <v>98</v>
      </c>
      <c r="G28" s="72"/>
      <c r="H28" s="72"/>
      <c r="I28" s="80">
        <f>IFERROR(ROUNDDOWN(D30*E30,0),"")</f>
        <v>0</v>
      </c>
      <c r="J28" s="81">
        <f>'別添２　支出計画書'!B7</f>
        <v>50000000</v>
      </c>
    </row>
    <row r="29" spans="1:10" ht="49.25" customHeight="1">
      <c r="A29" s="82"/>
      <c r="B29" s="83" t="s">
        <v>99</v>
      </c>
      <c r="C29" s="84" t="s">
        <v>100</v>
      </c>
      <c r="D29" s="84" t="s">
        <v>101</v>
      </c>
      <c r="E29" s="84" t="s">
        <v>102</v>
      </c>
      <c r="F29" s="84" t="s">
        <v>103</v>
      </c>
      <c r="G29" s="82"/>
      <c r="H29" s="82"/>
      <c r="I29" s="85"/>
    </row>
    <row r="30" spans="1:10" ht="74.75" customHeight="1">
      <c r="A30" s="82"/>
      <c r="B30" s="83" t="s">
        <v>199</v>
      </c>
      <c r="C30" s="86">
        <f>$D$30</f>
        <v>0</v>
      </c>
      <c r="D30" s="148">
        <f>'別添２　支出計画書'!$E$13</f>
        <v>0</v>
      </c>
      <c r="E30" s="87">
        <f>'別添２　支出計画書'!A7</f>
        <v>0.66666666666666663</v>
      </c>
      <c r="F30" s="86">
        <f>IFERROR(IF(I28&lt;J28,I28,J28),"")</f>
        <v>0</v>
      </c>
      <c r="G30" s="82"/>
      <c r="H30" s="82"/>
      <c r="I30" s="70" t="s">
        <v>104</v>
      </c>
    </row>
    <row r="31" spans="1:10" ht="50.75" customHeight="1">
      <c r="A31" s="82"/>
      <c r="B31" s="83" t="s">
        <v>105</v>
      </c>
      <c r="C31" s="86">
        <f>$C$30</f>
        <v>0</v>
      </c>
      <c r="D31" s="86">
        <f>$D$30</f>
        <v>0</v>
      </c>
      <c r="E31" s="87">
        <f>$E$30</f>
        <v>0.66666666666666663</v>
      </c>
      <c r="F31" s="86">
        <f>$F$30</f>
        <v>0</v>
      </c>
      <c r="G31" s="82"/>
      <c r="H31" s="82"/>
    </row>
    <row r="32" spans="1:10" ht="15.5" customHeight="1">
      <c r="A32" s="68" t="s">
        <v>106</v>
      </c>
      <c r="B32" s="68"/>
      <c r="C32" s="68"/>
      <c r="D32" s="68"/>
      <c r="E32" s="68"/>
      <c r="F32" s="68"/>
      <c r="G32" s="68"/>
      <c r="H32" s="68"/>
    </row>
    <row r="33" spans="1:8">
      <c r="A33" s="88" t="s">
        <v>107</v>
      </c>
      <c r="B33" s="68"/>
      <c r="C33" s="68"/>
      <c r="D33" s="68"/>
      <c r="E33" s="68"/>
      <c r="F33" s="68"/>
      <c r="G33" s="68"/>
      <c r="H33" s="68"/>
    </row>
    <row r="34" spans="1:8" ht="13.5" customHeight="1">
      <c r="A34" s="88" t="s">
        <v>184</v>
      </c>
      <c r="B34" s="68"/>
      <c r="C34" s="68"/>
      <c r="D34" s="68"/>
      <c r="E34" s="68"/>
      <c r="F34" s="68"/>
      <c r="G34" s="68"/>
      <c r="H34" s="68"/>
    </row>
    <row r="35" spans="1:8" ht="13.5" customHeight="1">
      <c r="A35" s="68" t="s">
        <v>189</v>
      </c>
      <c r="B35" s="68"/>
      <c r="C35" s="68"/>
      <c r="D35" s="68"/>
      <c r="E35" s="68"/>
      <c r="F35" s="68"/>
      <c r="G35" s="68"/>
      <c r="H35" s="68"/>
    </row>
    <row r="36" spans="1:8" ht="16.25" customHeight="1">
      <c r="A36" s="88" t="s">
        <v>190</v>
      </c>
      <c r="B36" s="68"/>
      <c r="C36" s="68"/>
      <c r="D36" s="68"/>
      <c r="E36" s="68"/>
      <c r="F36" s="68"/>
      <c r="G36" s="68"/>
      <c r="H36" s="68"/>
    </row>
  </sheetData>
  <mergeCells count="9">
    <mergeCell ref="A14:G14"/>
    <mergeCell ref="A15:G15"/>
    <mergeCell ref="A17:G17"/>
    <mergeCell ref="B21:F21"/>
    <mergeCell ref="F1:G1"/>
    <mergeCell ref="F2:G2"/>
    <mergeCell ref="C7:D7"/>
    <mergeCell ref="F7:G7"/>
    <mergeCell ref="I11:M12"/>
  </mergeCells>
  <phoneticPr fontId="6"/>
  <conditionalFormatting sqref="B21">
    <cfRule type="cellIs" dxfId="13" priority="4" operator="equal">
      <formula>""</formula>
    </cfRule>
  </conditionalFormatting>
  <conditionalFormatting sqref="B23">
    <cfRule type="cellIs" dxfId="12" priority="3" operator="equal">
      <formula>""</formula>
    </cfRule>
  </conditionalFormatting>
  <conditionalFormatting sqref="C25">
    <cfRule type="cellIs" dxfId="11" priority="2" operator="equal">
      <formula>""</formula>
    </cfRule>
  </conditionalFormatting>
  <conditionalFormatting sqref="F2">
    <cfRule type="cellIs" dxfId="10" priority="5" operator="equal">
      <formula>""</formula>
    </cfRule>
  </conditionalFormatting>
  <conditionalFormatting sqref="F8">
    <cfRule type="cellIs" dxfId="9" priority="1" operator="equal">
      <formula>""</formula>
    </cfRule>
  </conditionalFormatting>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pageSetUpPr fitToPage="1"/>
  </sheetPr>
  <dimension ref="A1:M39"/>
  <sheetViews>
    <sheetView view="pageBreakPreview" zoomScaleNormal="100" zoomScaleSheetLayoutView="100" workbookViewId="0"/>
  </sheetViews>
  <sheetFormatPr defaultColWidth="8.1640625" defaultRowHeight="13"/>
  <cols>
    <col min="1" max="2" width="15.5" style="1" customWidth="1"/>
    <col min="3" max="7" width="4.6640625" style="1" customWidth="1"/>
    <col min="8" max="9" width="15.5" style="1" customWidth="1"/>
    <col min="10" max="16384" width="8.1640625" style="1"/>
  </cols>
  <sheetData>
    <row r="1" spans="1:13">
      <c r="A1" s="1" t="s">
        <v>108</v>
      </c>
    </row>
    <row r="3" spans="1:13">
      <c r="A3" s="1" t="s">
        <v>109</v>
      </c>
    </row>
    <row r="4" spans="1:13">
      <c r="A4" s="258" t="s">
        <v>110</v>
      </c>
      <c r="B4" s="258" t="s">
        <v>111</v>
      </c>
      <c r="C4" s="258" t="s">
        <v>112</v>
      </c>
      <c r="D4" s="258"/>
      <c r="E4" s="258"/>
      <c r="F4" s="258"/>
      <c r="G4" s="258" t="s">
        <v>113</v>
      </c>
      <c r="H4" s="258" t="s">
        <v>30</v>
      </c>
      <c r="I4" s="258" t="s">
        <v>114</v>
      </c>
    </row>
    <row r="5" spans="1:13">
      <c r="A5" s="258"/>
      <c r="B5" s="258"/>
      <c r="C5" s="89" t="s">
        <v>115</v>
      </c>
      <c r="D5" s="89" t="s">
        <v>116</v>
      </c>
      <c r="E5" s="89" t="s">
        <v>117</v>
      </c>
      <c r="F5" s="89" t="s">
        <v>118</v>
      </c>
      <c r="G5" s="258"/>
      <c r="H5" s="258"/>
      <c r="I5" s="258"/>
    </row>
    <row r="6" spans="1:13" ht="22.5" customHeight="1">
      <c r="A6" s="149"/>
      <c r="B6" s="171"/>
      <c r="C6" s="151"/>
      <c r="D6" s="151"/>
      <c r="E6" s="151"/>
      <c r="F6" s="151"/>
      <c r="G6" s="151"/>
      <c r="H6" s="171"/>
      <c r="I6" s="171"/>
      <c r="J6" s="254" t="s">
        <v>119</v>
      </c>
      <c r="K6" s="255"/>
      <c r="L6" s="255"/>
      <c r="M6" s="255"/>
    </row>
    <row r="7" spans="1:13" ht="22.5" customHeight="1">
      <c r="A7" s="149"/>
      <c r="B7" s="171"/>
      <c r="C7" s="151"/>
      <c r="D7" s="151"/>
      <c r="E7" s="151"/>
      <c r="F7" s="151"/>
      <c r="G7" s="151"/>
      <c r="H7" s="171"/>
      <c r="I7" s="171"/>
      <c r="J7" s="256"/>
      <c r="K7" s="255"/>
      <c r="L7" s="255"/>
      <c r="M7" s="255"/>
    </row>
    <row r="8" spans="1:13" ht="22.5" customHeight="1">
      <c r="A8" s="149"/>
      <c r="B8" s="171"/>
      <c r="C8" s="151"/>
      <c r="D8" s="151"/>
      <c r="E8" s="151"/>
      <c r="F8" s="151"/>
      <c r="G8" s="151"/>
      <c r="H8" s="171"/>
      <c r="I8" s="171"/>
    </row>
    <row r="9" spans="1:13" ht="22.5" customHeight="1">
      <c r="A9" s="149"/>
      <c r="B9" s="149"/>
      <c r="C9" s="150"/>
      <c r="D9" s="151"/>
      <c r="E9" s="151"/>
      <c r="F9" s="151"/>
      <c r="G9" s="150"/>
      <c r="H9" s="149"/>
      <c r="I9" s="149"/>
    </row>
    <row r="10" spans="1:13" ht="22.5" customHeight="1">
      <c r="A10" s="149"/>
      <c r="B10" s="149"/>
      <c r="C10" s="150"/>
      <c r="D10" s="151"/>
      <c r="E10" s="151"/>
      <c r="F10" s="151"/>
      <c r="G10" s="150"/>
      <c r="H10" s="149"/>
      <c r="I10" s="149"/>
    </row>
    <row r="11" spans="1:13" ht="22.5" customHeight="1">
      <c r="A11" s="149"/>
      <c r="B11" s="149"/>
      <c r="C11" s="150"/>
      <c r="D11" s="151"/>
      <c r="E11" s="151"/>
      <c r="F11" s="151"/>
      <c r="G11" s="150"/>
      <c r="H11" s="149"/>
      <c r="I11" s="149"/>
    </row>
    <row r="12" spans="1:13" ht="22.5" customHeight="1">
      <c r="A12" s="149"/>
      <c r="B12" s="149"/>
      <c r="C12" s="150"/>
      <c r="D12" s="151"/>
      <c r="E12" s="151"/>
      <c r="F12" s="151"/>
      <c r="G12" s="150"/>
      <c r="H12" s="149"/>
      <c r="I12" s="149"/>
    </row>
    <row r="13" spans="1:13" ht="22.5" customHeight="1">
      <c r="A13" s="149"/>
      <c r="B13" s="149"/>
      <c r="C13" s="150"/>
      <c r="D13" s="151"/>
      <c r="E13" s="151"/>
      <c r="F13" s="151"/>
      <c r="G13" s="150"/>
      <c r="H13" s="149"/>
      <c r="I13" s="149"/>
    </row>
    <row r="14" spans="1:13" ht="22.5" customHeight="1">
      <c r="A14" s="149"/>
      <c r="B14" s="149"/>
      <c r="C14" s="150"/>
      <c r="D14" s="151"/>
      <c r="E14" s="151"/>
      <c r="F14" s="151"/>
      <c r="G14" s="150"/>
      <c r="H14" s="149"/>
      <c r="I14" s="149"/>
    </row>
    <row r="15" spans="1:13" ht="22.5" customHeight="1">
      <c r="A15" s="149"/>
      <c r="B15" s="149"/>
      <c r="C15" s="150"/>
      <c r="D15" s="151"/>
      <c r="E15" s="151"/>
      <c r="F15" s="151"/>
      <c r="G15" s="150"/>
      <c r="H15" s="149"/>
      <c r="I15" s="149"/>
    </row>
    <row r="16" spans="1:13" ht="22.5" customHeight="1">
      <c r="A16" s="149"/>
      <c r="B16" s="149"/>
      <c r="C16" s="150"/>
      <c r="D16" s="151"/>
      <c r="E16" s="151"/>
      <c r="F16" s="151"/>
      <c r="G16" s="150"/>
      <c r="H16" s="149"/>
      <c r="I16" s="149"/>
    </row>
    <row r="17" spans="1:9" ht="22.5" customHeight="1">
      <c r="A17" s="149"/>
      <c r="B17" s="149"/>
      <c r="C17" s="150"/>
      <c r="D17" s="151"/>
      <c r="E17" s="151"/>
      <c r="F17" s="151"/>
      <c r="G17" s="150"/>
      <c r="H17" s="149"/>
      <c r="I17" s="149"/>
    </row>
    <row r="18" spans="1:9" ht="22.5" customHeight="1">
      <c r="A18" s="149"/>
      <c r="B18" s="149"/>
      <c r="C18" s="150"/>
      <c r="D18" s="151"/>
      <c r="E18" s="151"/>
      <c r="F18" s="151"/>
      <c r="G18" s="150"/>
      <c r="H18" s="149"/>
      <c r="I18" s="149"/>
    </row>
    <row r="19" spans="1:9" ht="22.5" customHeight="1">
      <c r="A19" s="149"/>
      <c r="B19" s="149"/>
      <c r="C19" s="150"/>
      <c r="D19" s="151"/>
      <c r="E19" s="151"/>
      <c r="F19" s="151"/>
      <c r="G19" s="150"/>
      <c r="H19" s="149"/>
      <c r="I19" s="149"/>
    </row>
    <row r="20" spans="1:9" ht="22.5" customHeight="1">
      <c r="A20" s="149"/>
      <c r="B20" s="149"/>
      <c r="C20" s="150"/>
      <c r="D20" s="151"/>
      <c r="E20" s="151"/>
      <c r="F20" s="151"/>
      <c r="G20" s="150"/>
      <c r="H20" s="149"/>
      <c r="I20" s="149"/>
    </row>
    <row r="21" spans="1:9" ht="22.5" customHeight="1">
      <c r="A21" s="149"/>
      <c r="B21" s="149"/>
      <c r="C21" s="150"/>
      <c r="D21" s="151"/>
      <c r="E21" s="151"/>
      <c r="F21" s="151"/>
      <c r="G21" s="150"/>
      <c r="H21" s="149"/>
      <c r="I21" s="149"/>
    </row>
    <row r="22" spans="1:9" ht="22.5" customHeight="1">
      <c r="A22" s="149"/>
      <c r="B22" s="149"/>
      <c r="C22" s="150"/>
      <c r="D22" s="151"/>
      <c r="E22" s="151"/>
      <c r="F22" s="151"/>
      <c r="G22" s="150"/>
      <c r="H22" s="149"/>
      <c r="I22" s="149"/>
    </row>
    <row r="23" spans="1:9" ht="22.5" customHeight="1">
      <c r="A23" s="149"/>
      <c r="B23" s="149"/>
      <c r="C23" s="150"/>
      <c r="D23" s="151"/>
      <c r="E23" s="151"/>
      <c r="F23" s="151"/>
      <c r="G23" s="150"/>
      <c r="H23" s="149"/>
      <c r="I23" s="149"/>
    </row>
    <row r="24" spans="1:9" ht="22.5" customHeight="1">
      <c r="A24" s="149"/>
      <c r="B24" s="149"/>
      <c r="C24" s="150"/>
      <c r="D24" s="151"/>
      <c r="E24" s="151"/>
      <c r="F24" s="151"/>
      <c r="G24" s="150"/>
      <c r="H24" s="149"/>
      <c r="I24" s="149"/>
    </row>
    <row r="25" spans="1:9" ht="22.5" customHeight="1">
      <c r="A25" s="149"/>
      <c r="B25" s="149"/>
      <c r="C25" s="150"/>
      <c r="D25" s="151"/>
      <c r="E25" s="151"/>
      <c r="F25" s="151"/>
      <c r="G25" s="150"/>
      <c r="H25" s="149"/>
      <c r="I25" s="149"/>
    </row>
    <row r="26" spans="1:9" ht="22.5" customHeight="1">
      <c r="A26" s="149"/>
      <c r="B26" s="149"/>
      <c r="C26" s="150"/>
      <c r="D26" s="151"/>
      <c r="E26" s="151"/>
      <c r="F26" s="151"/>
      <c r="G26" s="150"/>
      <c r="H26" s="149"/>
      <c r="I26" s="149"/>
    </row>
    <row r="27" spans="1:9" ht="22.5" customHeight="1">
      <c r="A27" s="149"/>
      <c r="B27" s="149"/>
      <c r="C27" s="150"/>
      <c r="D27" s="151"/>
      <c r="E27" s="151"/>
      <c r="F27" s="151"/>
      <c r="G27" s="150"/>
      <c r="H27" s="149"/>
      <c r="I27" s="149"/>
    </row>
    <row r="28" spans="1:9" ht="22.5" customHeight="1">
      <c r="A28" s="149"/>
      <c r="B28" s="149"/>
      <c r="C28" s="150"/>
      <c r="D28" s="151"/>
      <c r="E28" s="151"/>
      <c r="F28" s="151"/>
      <c r="G28" s="150"/>
      <c r="H28" s="149"/>
      <c r="I28" s="149"/>
    </row>
    <row r="29" spans="1:9" ht="22.5" customHeight="1">
      <c r="A29" s="149"/>
      <c r="B29" s="149"/>
      <c r="C29" s="150"/>
      <c r="D29" s="151"/>
      <c r="E29" s="151"/>
      <c r="F29" s="151"/>
      <c r="G29" s="150"/>
      <c r="H29" s="149"/>
      <c r="I29" s="149"/>
    </row>
    <row r="30" spans="1:9" ht="22.5" customHeight="1">
      <c r="A30" s="149"/>
      <c r="B30" s="149"/>
      <c r="C30" s="150"/>
      <c r="D30" s="151"/>
      <c r="E30" s="151"/>
      <c r="F30" s="151"/>
      <c r="G30" s="150"/>
      <c r="H30" s="149"/>
      <c r="I30" s="149"/>
    </row>
    <row r="31" spans="1:9" ht="22.5" customHeight="1">
      <c r="A31" s="149"/>
      <c r="B31" s="149"/>
      <c r="C31" s="150"/>
      <c r="D31" s="151"/>
      <c r="E31" s="151"/>
      <c r="F31" s="151"/>
      <c r="G31" s="150"/>
      <c r="H31" s="149"/>
      <c r="I31" s="149"/>
    </row>
    <row r="32" spans="1:9">
      <c r="A32" s="172"/>
      <c r="B32" s="172"/>
      <c r="C32" s="172"/>
      <c r="D32" s="172"/>
      <c r="E32" s="172"/>
      <c r="F32" s="172"/>
      <c r="G32" s="172"/>
      <c r="H32" s="172"/>
      <c r="I32" s="172"/>
    </row>
    <row r="33" spans="1:9">
      <c r="A33" s="172" t="s">
        <v>120</v>
      </c>
      <c r="B33" s="172"/>
      <c r="C33" s="172"/>
      <c r="D33" s="172"/>
      <c r="E33" s="172"/>
      <c r="F33" s="172"/>
      <c r="G33" s="172"/>
      <c r="H33" s="172"/>
      <c r="I33" s="172"/>
    </row>
    <row r="34" spans="1:9" ht="13.5" customHeight="1">
      <c r="A34" s="257" t="s">
        <v>121</v>
      </c>
      <c r="B34" s="257"/>
      <c r="C34" s="257"/>
      <c r="D34" s="257"/>
      <c r="E34" s="257"/>
      <c r="F34" s="257"/>
      <c r="G34" s="257"/>
      <c r="H34" s="257"/>
      <c r="I34" s="257"/>
    </row>
    <row r="35" spans="1:9">
      <c r="A35" s="257"/>
      <c r="B35" s="257"/>
      <c r="C35" s="257"/>
      <c r="D35" s="257"/>
      <c r="E35" s="257"/>
      <c r="F35" s="257"/>
      <c r="G35" s="257"/>
      <c r="H35" s="257"/>
      <c r="I35" s="257"/>
    </row>
    <row r="36" spans="1:9">
      <c r="A36" s="257"/>
      <c r="B36" s="257"/>
      <c r="C36" s="257"/>
      <c r="D36" s="257"/>
      <c r="E36" s="257"/>
      <c r="F36" s="257"/>
      <c r="G36" s="257"/>
      <c r="H36" s="257"/>
      <c r="I36" s="257"/>
    </row>
    <row r="37" spans="1:9">
      <c r="A37" s="257"/>
      <c r="B37" s="257"/>
      <c r="C37" s="257"/>
      <c r="D37" s="257"/>
      <c r="E37" s="257"/>
      <c r="F37" s="257"/>
      <c r="G37" s="257"/>
      <c r="H37" s="257"/>
      <c r="I37" s="257"/>
    </row>
    <row r="38" spans="1:9">
      <c r="A38" s="257"/>
      <c r="B38" s="257"/>
      <c r="C38" s="257"/>
      <c r="D38" s="257"/>
      <c r="E38" s="257"/>
      <c r="F38" s="257"/>
      <c r="G38" s="257"/>
      <c r="H38" s="257"/>
      <c r="I38" s="257"/>
    </row>
    <row r="39" spans="1:9">
      <c r="A39" s="257"/>
      <c r="B39" s="257"/>
      <c r="C39" s="257"/>
      <c r="D39" s="257"/>
      <c r="E39" s="257"/>
      <c r="F39" s="257"/>
      <c r="G39" s="257"/>
      <c r="H39" s="257"/>
      <c r="I39" s="257"/>
    </row>
  </sheetData>
  <mergeCells count="8">
    <mergeCell ref="J6:M7"/>
    <mergeCell ref="A34:I39"/>
    <mergeCell ref="A4:A5"/>
    <mergeCell ref="B4:B5"/>
    <mergeCell ref="C4:F4"/>
    <mergeCell ref="G4:G5"/>
    <mergeCell ref="H4:H5"/>
    <mergeCell ref="I4:I5"/>
  </mergeCells>
  <phoneticPr fontId="6"/>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pageSetUpPr fitToPage="1"/>
  </sheetPr>
  <dimension ref="A1:K84"/>
  <sheetViews>
    <sheetView showGridLines="0" view="pageBreakPreview" topLeftCell="A36" zoomScale="70" zoomScaleNormal="70" zoomScaleSheetLayoutView="70" workbookViewId="0">
      <selection activeCell="B36" sqref="B36"/>
    </sheetView>
  </sheetViews>
  <sheetFormatPr defaultColWidth="8.1640625" defaultRowHeight="12"/>
  <cols>
    <col min="1" max="1" width="3.1640625" style="90" customWidth="1"/>
    <col min="2" max="2" width="23.5" style="90" customWidth="1"/>
    <col min="3" max="3" width="15.08203125" style="90" customWidth="1"/>
    <col min="4" max="4" width="14.1640625" style="90" customWidth="1"/>
    <col min="5" max="5" width="15.5" style="90" customWidth="1"/>
    <col min="6" max="6" width="21.5" style="90" customWidth="1"/>
    <col min="7" max="7" width="18.1640625" style="90" customWidth="1"/>
    <col min="8" max="8" width="31.1640625" style="90" customWidth="1"/>
    <col min="9" max="9" width="2.6640625" style="90" customWidth="1"/>
    <col min="10" max="10" width="8.1640625" style="91"/>
    <col min="11" max="16384" width="8.1640625" style="90"/>
  </cols>
  <sheetData>
    <row r="1" spans="1:11" ht="45" customHeight="1"/>
    <row r="2" spans="1:11" ht="19.5" customHeight="1">
      <c r="B2" s="138" t="s">
        <v>122</v>
      </c>
      <c r="C2" s="128"/>
      <c r="D2" s="128"/>
      <c r="E2" s="128"/>
      <c r="F2" s="128"/>
      <c r="G2" s="128"/>
      <c r="H2" s="139" t="s">
        <v>123</v>
      </c>
    </row>
    <row r="3" spans="1:11" ht="7.5" customHeight="1">
      <c r="B3" s="128"/>
      <c r="C3" s="128"/>
      <c r="D3" s="128"/>
      <c r="E3" s="128"/>
      <c r="F3" s="128"/>
      <c r="G3" s="128"/>
      <c r="H3" s="140"/>
    </row>
    <row r="4" spans="1:11" ht="25.5">
      <c r="B4" s="271" t="s">
        <v>124</v>
      </c>
      <c r="C4" s="271"/>
      <c r="D4" s="271"/>
      <c r="E4" s="271"/>
      <c r="F4" s="271"/>
      <c r="G4" s="271"/>
      <c r="H4" s="271"/>
    </row>
    <row r="5" spans="1:11" ht="17.25" customHeight="1">
      <c r="B5" s="129"/>
      <c r="C5" s="272"/>
      <c r="D5" s="272"/>
      <c r="E5" s="272"/>
      <c r="F5" s="272"/>
      <c r="G5" s="272"/>
      <c r="H5" s="129"/>
    </row>
    <row r="6" spans="1:11" ht="33" customHeight="1">
      <c r="B6" s="141" t="s">
        <v>125</v>
      </c>
      <c r="C6" s="129"/>
      <c r="D6" s="129"/>
      <c r="E6" s="129"/>
      <c r="F6" s="129"/>
      <c r="G6" s="129"/>
      <c r="H6" s="129"/>
    </row>
    <row r="7" spans="1:11" ht="42.75" customHeight="1">
      <c r="E7" s="91"/>
      <c r="F7" s="130" t="s">
        <v>126</v>
      </c>
      <c r="G7" s="273">
        <f>'別添１　事業者基本情報'!C4</f>
        <v>0</v>
      </c>
      <c r="H7" s="273"/>
      <c r="J7" s="92" t="s">
        <v>87</v>
      </c>
      <c r="K7" s="93"/>
    </row>
    <row r="8" spans="1:11" ht="35.25" customHeight="1">
      <c r="C8" s="131"/>
      <c r="E8" s="91"/>
      <c r="F8" s="132" t="s">
        <v>127</v>
      </c>
      <c r="G8" s="274">
        <f>'別添１　事業者基本情報'!C3</f>
        <v>0</v>
      </c>
      <c r="H8" s="274"/>
      <c r="J8" s="92"/>
      <c r="K8" s="93"/>
    </row>
    <row r="9" spans="1:11" ht="35.25" customHeight="1">
      <c r="C9" s="131"/>
      <c r="E9" s="91"/>
      <c r="F9" s="132" t="s">
        <v>128</v>
      </c>
      <c r="G9" s="275"/>
      <c r="H9" s="275"/>
      <c r="K9" s="93"/>
    </row>
    <row r="10" spans="1:11" ht="48" customHeight="1">
      <c r="C10" s="131"/>
      <c r="F10" s="133"/>
      <c r="G10" s="134"/>
      <c r="H10" s="142"/>
      <c r="J10" s="92"/>
      <c r="K10" s="93"/>
    </row>
    <row r="11" spans="1:11" ht="23.5">
      <c r="B11" s="276" t="s">
        <v>90</v>
      </c>
      <c r="C11" s="276"/>
      <c r="D11" s="276"/>
      <c r="E11" s="276"/>
      <c r="F11" s="276"/>
      <c r="G11" s="276"/>
      <c r="H11" s="276"/>
      <c r="J11" s="92"/>
      <c r="K11" s="93"/>
    </row>
    <row r="12" spans="1:11" ht="19">
      <c r="C12" s="131"/>
      <c r="F12" s="133"/>
      <c r="G12" s="135"/>
      <c r="H12" s="134"/>
      <c r="J12" s="92" t="s">
        <v>129</v>
      </c>
      <c r="K12" s="93"/>
    </row>
    <row r="13" spans="1:11" ht="19.5" customHeight="1">
      <c r="B13" s="143" t="s">
        <v>130</v>
      </c>
      <c r="E13" s="136"/>
      <c r="J13" s="92"/>
      <c r="K13" s="93"/>
    </row>
    <row r="14" spans="1:11" ht="9.75" customHeight="1">
      <c r="J14" s="92"/>
      <c r="K14" s="93"/>
    </row>
    <row r="15" spans="1:11" ht="19.5" customHeight="1" thickBot="1">
      <c r="B15" s="127" t="s">
        <v>131</v>
      </c>
      <c r="C15" s="94" t="s">
        <v>132</v>
      </c>
      <c r="D15" s="94" t="s">
        <v>133</v>
      </c>
      <c r="E15" s="94" t="s">
        <v>134</v>
      </c>
      <c r="F15" s="277" t="s">
        <v>3</v>
      </c>
      <c r="G15" s="278"/>
      <c r="H15" s="278"/>
      <c r="J15" s="92"/>
      <c r="K15" s="93"/>
    </row>
    <row r="16" spans="1:11" s="98" customFormat="1" ht="19.5" customHeight="1" thickTop="1">
      <c r="A16" s="95" t="str">
        <f>IF(COUNTA(B16)&lt;1,"",COUNTA($B$16:B16))</f>
        <v/>
      </c>
      <c r="B16" s="196"/>
      <c r="C16" s="189"/>
      <c r="D16" s="189"/>
      <c r="E16" s="96" t="str">
        <f>IF(OR(C16="",D16=""),"",IF(AND(D16&lt;4,0&lt;D16),VLOOKUP($C16,等級単価一覧表!$A:$K,7,FALSE),(VLOOKUP($C16,等級単価一覧表!$A:$K,6,FALSE))))</f>
        <v/>
      </c>
      <c r="F16" s="279"/>
      <c r="G16" s="280"/>
      <c r="H16" s="281"/>
      <c r="I16" s="90"/>
      <c r="J16" s="92" t="s">
        <v>135</v>
      </c>
      <c r="K16" s="97"/>
    </row>
    <row r="17" spans="1:11" s="98" customFormat="1" ht="19.5" customHeight="1">
      <c r="A17" s="95" t="str">
        <f>IF(COUNTA(B17)&lt;1,"",COUNTA($B$16:B17))</f>
        <v/>
      </c>
      <c r="B17" s="193"/>
      <c r="C17" s="191"/>
      <c r="D17" s="191"/>
      <c r="E17" s="96" t="str">
        <f>IF(OR(C17="",D17=""),"",IF(AND(D17&lt;4,0&lt;D17),VLOOKUP($C17,等級単価一覧表!$A:$K,7,FALSE),(VLOOKUP($C17,等級単価一覧表!$A:$K,6,FALSE))))</f>
        <v/>
      </c>
      <c r="F17" s="282"/>
      <c r="G17" s="283"/>
      <c r="H17" s="284"/>
      <c r="J17" s="99" t="s">
        <v>136</v>
      </c>
      <c r="K17" s="97"/>
    </row>
    <row r="18" spans="1:11" s="98" customFormat="1" ht="19.5" customHeight="1">
      <c r="A18" s="95" t="str">
        <f>IF(COUNTA(B18)&lt;1,"",COUNTA($B$16:B18))</f>
        <v/>
      </c>
      <c r="B18" s="196"/>
      <c r="C18" s="191"/>
      <c r="D18" s="191"/>
      <c r="E18" s="96" t="str">
        <f>IF(OR(C18="",D18=""),"",IF(AND(D18&lt;4,0&lt;D18),VLOOKUP($C18,等級単価一覧表!$A:$K,7,FALSE),(VLOOKUP($C18,等級単価一覧表!$A:$K,6,FALSE))))</f>
        <v/>
      </c>
      <c r="F18" s="268"/>
      <c r="G18" s="269"/>
      <c r="H18" s="270"/>
      <c r="J18" s="100"/>
      <c r="K18" s="97"/>
    </row>
    <row r="19" spans="1:11" s="98" customFormat="1" ht="19.5" customHeight="1">
      <c r="A19" s="95" t="str">
        <f>IF(COUNTA(B19)&lt;1,"",COUNTA($B$16:B19))</f>
        <v/>
      </c>
      <c r="B19" s="192"/>
      <c r="C19" s="193"/>
      <c r="D19" s="193"/>
      <c r="E19" s="96" t="str">
        <f>IF(OR(C19="",D19=""),"",IF(AND(D19&lt;4,0&lt;D19),VLOOKUP($C19,等級単価一覧表!$A:$K,7,FALSE),(VLOOKUP($C19,等級単価一覧表!$A:$K,6,FALSE))))</f>
        <v/>
      </c>
      <c r="F19" s="268"/>
      <c r="G19" s="269"/>
      <c r="H19" s="270"/>
      <c r="J19" s="101" t="s">
        <v>137</v>
      </c>
      <c r="K19" s="97"/>
    </row>
    <row r="20" spans="1:11" s="98" customFormat="1" ht="19.5" customHeight="1">
      <c r="A20" s="95" t="str">
        <f>IF(COUNTA(B20)&lt;1,"",COUNTA($B$16:B20))</f>
        <v/>
      </c>
      <c r="B20" s="192"/>
      <c r="C20" s="193"/>
      <c r="D20" s="193"/>
      <c r="E20" s="96" t="str">
        <f>IF(OR(C20="",D20=""),"",IF(AND(D20&lt;4,0&lt;D20),VLOOKUP($C20,等級単価一覧表!$A:$K,7,FALSE),(VLOOKUP($C20,等級単価一覧表!$A:$K,6,FALSE))))</f>
        <v/>
      </c>
      <c r="F20" s="268"/>
      <c r="G20" s="269"/>
      <c r="H20" s="270"/>
      <c r="J20" s="100"/>
      <c r="K20" s="97"/>
    </row>
    <row r="21" spans="1:11" s="98" customFormat="1" ht="19.5" customHeight="1">
      <c r="A21" s="95" t="str">
        <f>IF(COUNTA(B21)&lt;1,"",COUNTA($B$16:B21))</f>
        <v/>
      </c>
      <c r="B21" s="192"/>
      <c r="C21" s="193"/>
      <c r="D21" s="193"/>
      <c r="E21" s="96" t="str">
        <f>IF(OR(C21="",D21=""),"",IF(AND(D21&lt;4,0&lt;D21),VLOOKUP($C21,等級単価一覧表!$A:$K,7,FALSE),(VLOOKUP($C21,等級単価一覧表!$A:$K,6,FALSE))))</f>
        <v/>
      </c>
      <c r="F21" s="268"/>
      <c r="G21" s="269"/>
      <c r="H21" s="270"/>
      <c r="J21" s="100"/>
      <c r="K21" s="97"/>
    </row>
    <row r="22" spans="1:11" s="98" customFormat="1" ht="19.5" customHeight="1">
      <c r="A22" s="95" t="str">
        <f>IF(COUNTA(B22)&lt;1,"",COUNTA($B$16:B22))</f>
        <v/>
      </c>
      <c r="B22" s="192"/>
      <c r="C22" s="193"/>
      <c r="D22" s="193"/>
      <c r="E22" s="96" t="str">
        <f>IF(OR(C22="",D22=""),"",IF(AND(D22&lt;4,0&lt;D22),VLOOKUP($C22,等級単価一覧表!$A:$K,7,FALSE),(VLOOKUP($C22,等級単価一覧表!$A:$K,6,FALSE))))</f>
        <v/>
      </c>
      <c r="F22" s="264"/>
      <c r="G22" s="264"/>
      <c r="H22" s="264"/>
      <c r="J22" s="100"/>
      <c r="K22" s="97"/>
    </row>
    <row r="23" spans="1:11" s="98" customFormat="1" ht="19.5" customHeight="1">
      <c r="A23" s="95" t="str">
        <f>IF(COUNTA(B23)&lt;1,"",COUNTA($B$16:B23))</f>
        <v/>
      </c>
      <c r="B23" s="192"/>
      <c r="C23" s="193"/>
      <c r="D23" s="193"/>
      <c r="E23" s="96" t="str">
        <f>IF(OR(C23="",D23=""),"",IF(AND(D23&lt;4,0&lt;D23),VLOOKUP($C23,等級単価一覧表!$A:$K,7,FALSE),(VLOOKUP($C23,等級単価一覧表!$A:$K,6,FALSE))))</f>
        <v/>
      </c>
      <c r="F23" s="264"/>
      <c r="G23" s="264"/>
      <c r="H23" s="264"/>
      <c r="J23" s="100"/>
      <c r="K23" s="97"/>
    </row>
    <row r="24" spans="1:11" s="98" customFormat="1" ht="19.5" customHeight="1">
      <c r="A24" s="95" t="str">
        <f>IF(COUNTA(B24)&lt;1,"",COUNTA($B$16:B24))</f>
        <v/>
      </c>
      <c r="B24" s="192"/>
      <c r="C24" s="193"/>
      <c r="D24" s="193"/>
      <c r="E24" s="96" t="str">
        <f>IF(OR(C24="",D24=""),"",IF(AND(D24&lt;4,0&lt;D24),VLOOKUP($C24,等級単価一覧表!$A:$K,7,FALSE),(VLOOKUP($C24,等級単価一覧表!$A:$K,6,FALSE))))</f>
        <v/>
      </c>
      <c r="F24" s="264"/>
      <c r="G24" s="264"/>
      <c r="H24" s="264"/>
      <c r="J24" s="100"/>
      <c r="K24" s="97"/>
    </row>
    <row r="25" spans="1:11" s="98" customFormat="1" ht="19.5" customHeight="1">
      <c r="A25" s="95" t="str">
        <f>IF(COUNTA(B25)&lt;1,"",COUNTA($B$16:B25))</f>
        <v/>
      </c>
      <c r="B25" s="192"/>
      <c r="C25" s="193"/>
      <c r="D25" s="193"/>
      <c r="E25" s="96" t="str">
        <f>IF(OR(C25="",D25=""),"",IF(AND(D25&lt;4,0&lt;D25),VLOOKUP($C25,等級単価一覧表!$A:$K,7,FALSE),(VLOOKUP($C25,等級単価一覧表!$A:$K,6,FALSE))))</f>
        <v/>
      </c>
      <c r="F25" s="264"/>
      <c r="G25" s="264"/>
      <c r="H25" s="264"/>
      <c r="J25" s="100"/>
      <c r="K25" s="97"/>
    </row>
    <row r="26" spans="1:11" s="98" customFormat="1" ht="19.5" customHeight="1">
      <c r="A26" s="95" t="str">
        <f>IF(COUNTA(B26)&lt;1,"",COUNTA($B$16:B26))</f>
        <v/>
      </c>
      <c r="B26" s="192"/>
      <c r="C26" s="193"/>
      <c r="D26" s="193"/>
      <c r="E26" s="96" t="str">
        <f>IF(OR(C26="",D26=""),"",IF(AND(D26&lt;4,0&lt;D26),VLOOKUP($C26,等級単価一覧表!$A:$K,7,FALSE),(VLOOKUP($C26,等級単価一覧表!$A:$K,6,FALSE))))</f>
        <v/>
      </c>
      <c r="F26" s="264"/>
      <c r="G26" s="264"/>
      <c r="H26" s="264"/>
      <c r="J26" s="100"/>
      <c r="K26" s="97"/>
    </row>
    <row r="27" spans="1:11" s="98" customFormat="1" ht="19.5" customHeight="1">
      <c r="A27" s="95" t="str">
        <f>IF(COUNTA(B27)&lt;1,"",COUNTA($B$16:B27))</f>
        <v/>
      </c>
      <c r="B27" s="192"/>
      <c r="C27" s="193"/>
      <c r="D27" s="193"/>
      <c r="E27" s="96" t="str">
        <f>IF(OR(C27="",D27=""),"",IF(AND(D27&lt;4,0&lt;D27),VLOOKUP($C27,等級単価一覧表!$A:$K,7,FALSE),(VLOOKUP($C27,等級単価一覧表!$A:$K,6,FALSE))))</f>
        <v/>
      </c>
      <c r="F27" s="264"/>
      <c r="G27" s="264"/>
      <c r="H27" s="264"/>
      <c r="J27" s="100"/>
      <c r="K27" s="97"/>
    </row>
    <row r="28" spans="1:11" s="98" customFormat="1" ht="19.5" customHeight="1">
      <c r="A28" s="95" t="str">
        <f>IF(COUNTA(B28)&lt;1,"",COUNTA($B$16:B28))</f>
        <v/>
      </c>
      <c r="B28" s="192"/>
      <c r="C28" s="193"/>
      <c r="D28" s="193"/>
      <c r="E28" s="96" t="str">
        <f>IF(OR(C28="",D28=""),"",IF(AND(D28&lt;4,0&lt;D28),VLOOKUP($C28,等級単価一覧表!$A:$K,7,FALSE),(VLOOKUP($C28,等級単価一覧表!$A:$K,6,FALSE))))</f>
        <v/>
      </c>
      <c r="F28" s="264"/>
      <c r="G28" s="264"/>
      <c r="H28" s="264"/>
      <c r="J28" s="100"/>
      <c r="K28" s="97"/>
    </row>
    <row r="29" spans="1:11" s="98" customFormat="1" ht="19.5" customHeight="1">
      <c r="A29" s="95" t="str">
        <f>IF(COUNTA(B29)&lt;1,"",COUNTA($B$16:B29))</f>
        <v/>
      </c>
      <c r="B29" s="192"/>
      <c r="C29" s="193"/>
      <c r="D29" s="193"/>
      <c r="E29" s="96" t="str">
        <f>IF(OR(C29="",D29=""),"",IF(AND(D29&lt;4,0&lt;D29),VLOOKUP($C29,等級単価一覧表!$A:$K,7,FALSE),(VLOOKUP($C29,等級単価一覧表!$A:$K,6,FALSE))))</f>
        <v/>
      </c>
      <c r="F29" s="264"/>
      <c r="G29" s="264"/>
      <c r="H29" s="264"/>
      <c r="J29" s="100"/>
      <c r="K29" s="97"/>
    </row>
    <row r="30" spans="1:11" s="98" customFormat="1" ht="19.5" customHeight="1">
      <c r="A30" s="95" t="str">
        <f>IF(COUNTA(B30)&lt;1,"",COUNTA($B$16:B30))</f>
        <v/>
      </c>
      <c r="B30" s="192"/>
      <c r="C30" s="193"/>
      <c r="D30" s="193"/>
      <c r="E30" s="96" t="str">
        <f>IF(OR(C30="",D30=""),"",IF(AND(D30&lt;4,0&lt;D30),VLOOKUP($C30,等級単価一覧表!$A:$K,7,FALSE),(VLOOKUP($C30,等級単価一覧表!$A:$K,6,FALSE))))</f>
        <v/>
      </c>
      <c r="F30" s="268"/>
      <c r="G30" s="269"/>
      <c r="H30" s="270"/>
      <c r="J30" s="100"/>
      <c r="K30" s="97"/>
    </row>
    <row r="31" spans="1:11" s="98" customFormat="1" ht="19.5" customHeight="1">
      <c r="A31" s="95" t="str">
        <f>IF(COUNTA(B31)&lt;1,"",COUNTA($B$16:B31))</f>
        <v/>
      </c>
      <c r="B31" s="192"/>
      <c r="C31" s="193"/>
      <c r="D31" s="193"/>
      <c r="E31" s="96" t="str">
        <f>IF(OR(C31="",D31=""),"",IF(AND(D31&lt;4,0&lt;D31),VLOOKUP($C31,等級単価一覧表!$A:$K,7,FALSE),(VLOOKUP($C31,等級単価一覧表!$A:$K,6,FALSE))))</f>
        <v/>
      </c>
      <c r="F31" s="268"/>
      <c r="G31" s="269"/>
      <c r="H31" s="270"/>
      <c r="J31" s="100"/>
      <c r="K31" s="97"/>
    </row>
    <row r="32" spans="1:11" s="98" customFormat="1" ht="19.5" customHeight="1">
      <c r="A32" s="95" t="str">
        <f>IF(COUNTA(B32)&lt;1,"",COUNTA($B$16:B32))</f>
        <v/>
      </c>
      <c r="B32" s="192"/>
      <c r="C32" s="193"/>
      <c r="D32" s="193"/>
      <c r="E32" s="96" t="str">
        <f>IF(OR(C32="",D32=""),"",IF(AND(D32&lt;4,0&lt;D32),VLOOKUP($C32,等級単価一覧表!$A:$K,7,FALSE),(VLOOKUP($C32,等級単価一覧表!$A:$K,6,FALSE))))</f>
        <v/>
      </c>
      <c r="F32" s="268"/>
      <c r="G32" s="269"/>
      <c r="H32" s="270"/>
      <c r="J32" s="100"/>
      <c r="K32" s="97"/>
    </row>
    <row r="33" spans="1:11" ht="7.5" customHeight="1">
      <c r="J33" s="92"/>
      <c r="K33" s="93"/>
    </row>
    <row r="34" spans="1:11" ht="19.5" customHeight="1">
      <c r="B34" s="92" t="s">
        <v>138</v>
      </c>
      <c r="C34" s="92"/>
      <c r="D34" s="92"/>
      <c r="E34" s="92"/>
      <c r="F34" s="92"/>
      <c r="G34" s="137"/>
      <c r="H34" s="91"/>
      <c r="J34" s="92"/>
      <c r="K34" s="93"/>
    </row>
    <row r="35" spans="1:11" ht="14">
      <c r="B35" s="265" t="s">
        <v>139</v>
      </c>
      <c r="C35" s="265"/>
      <c r="D35" s="265"/>
      <c r="E35" s="265"/>
      <c r="F35" s="265"/>
      <c r="G35" s="91"/>
      <c r="H35" s="91"/>
      <c r="J35" s="92"/>
      <c r="K35" s="93"/>
    </row>
    <row r="36" spans="1:11" ht="14">
      <c r="B36" s="92" t="s">
        <v>210</v>
      </c>
      <c r="C36" s="92"/>
      <c r="D36" s="92"/>
      <c r="E36" s="92"/>
      <c r="F36" s="92"/>
      <c r="G36" s="91"/>
      <c r="H36" s="91"/>
      <c r="J36" s="92"/>
      <c r="K36" s="93"/>
    </row>
    <row r="37" spans="1:11" ht="19.5" customHeight="1">
      <c r="B37" s="91"/>
      <c r="C37" s="91"/>
      <c r="D37" s="91"/>
      <c r="E37" s="91"/>
      <c r="F37" s="91"/>
      <c r="G37" s="91"/>
      <c r="H37" s="91"/>
      <c r="J37" s="92"/>
      <c r="K37" s="93"/>
    </row>
    <row r="38" spans="1:11" ht="19.5" customHeight="1">
      <c r="B38" s="143" t="s">
        <v>140</v>
      </c>
      <c r="C38" s="91"/>
      <c r="D38" s="91"/>
      <c r="E38" s="91"/>
      <c r="F38" s="91"/>
      <c r="G38" s="91"/>
      <c r="H38" s="91"/>
      <c r="J38" s="92"/>
      <c r="K38" s="93"/>
    </row>
    <row r="39" spans="1:11" ht="9.75" customHeight="1">
      <c r="B39" s="92"/>
      <c r="C39" s="91"/>
      <c r="D39" s="91"/>
      <c r="E39" s="91"/>
      <c r="F39" s="91"/>
      <c r="G39" s="91"/>
      <c r="H39" s="91"/>
      <c r="J39" s="92"/>
      <c r="K39" s="93"/>
    </row>
    <row r="40" spans="1:11" ht="19.5" customHeight="1" thickBot="1">
      <c r="B40" s="127" t="s">
        <v>131</v>
      </c>
      <c r="C40" s="94" t="s">
        <v>141</v>
      </c>
      <c r="D40" s="102" t="s">
        <v>132</v>
      </c>
      <c r="E40" s="94" t="s">
        <v>134</v>
      </c>
      <c r="F40" s="266" t="s">
        <v>142</v>
      </c>
      <c r="G40" s="266"/>
      <c r="H40" s="267"/>
      <c r="J40" s="99" t="s">
        <v>143</v>
      </c>
      <c r="K40" s="93"/>
    </row>
    <row r="41" spans="1:11" s="98" customFormat="1" ht="19.5" customHeight="1" thickTop="1">
      <c r="A41" s="95" t="str">
        <f>IF(COUNTA(B41)&lt;1,"",COUNTA($B$16:$B$32)+COUNTA($B$41:B41))</f>
        <v/>
      </c>
      <c r="B41" s="188"/>
      <c r="C41" s="189"/>
      <c r="D41" s="206" t="str">
        <f>IF(C41="","",VLOOKUP(C41,等級単価一覧表!$H$6:$M$55,5))</f>
        <v/>
      </c>
      <c r="E41" s="96" t="str">
        <f>IF(D41="","",VLOOKUP(D41,等級単価一覧表!$A:$K,11,FALSE))</f>
        <v/>
      </c>
      <c r="F41" s="262"/>
      <c r="G41" s="262"/>
      <c r="H41" s="262"/>
      <c r="I41" s="90"/>
      <c r="J41" s="92" t="s">
        <v>144</v>
      </c>
      <c r="K41" s="97"/>
    </row>
    <row r="42" spans="1:11" s="98" customFormat="1" ht="19.5" customHeight="1">
      <c r="A42" s="95" t="str">
        <f>IF(COUNTA(B42)&lt;1,"",COUNTA($B$16:$B$32)+COUNTA($B$41:B42))</f>
        <v/>
      </c>
      <c r="B42" s="190"/>
      <c r="C42" s="191"/>
      <c r="D42" s="96" t="str">
        <f>IF(C42="","",VLOOKUP(C42,等級単価一覧表!$H$6:$M$55,5))</f>
        <v/>
      </c>
      <c r="E42" s="96" t="str">
        <f>IF(D42="","",VLOOKUP(D42,等級単価一覧表!$A:$K,11,FALSE))</f>
        <v/>
      </c>
      <c r="F42" s="263"/>
      <c r="G42" s="263"/>
      <c r="H42" s="263"/>
      <c r="J42" s="92"/>
      <c r="K42" s="97"/>
    </row>
    <row r="43" spans="1:11" s="98" customFormat="1" ht="19.5" customHeight="1">
      <c r="A43" s="95" t="str">
        <f>IF(COUNTA(B43)&lt;1,"",COUNTA($B$16:$B$32)+COUNTA($B$41:B43))</f>
        <v/>
      </c>
      <c r="B43" s="192"/>
      <c r="C43" s="193"/>
      <c r="D43" s="96" t="str">
        <f>IF(C43="","",VLOOKUP(C43,等級単価一覧表!$C$6:$M$55,10))</f>
        <v/>
      </c>
      <c r="E43" s="96" t="str">
        <f>IF(D43="","",VLOOKUP(D43,等級単価一覧表!$A:$K,11,FALSE))</f>
        <v/>
      </c>
      <c r="F43" s="264"/>
      <c r="G43" s="264"/>
      <c r="H43" s="264"/>
      <c r="J43" s="100"/>
      <c r="K43" s="97"/>
    </row>
    <row r="44" spans="1:11" s="98" customFormat="1" ht="19.5" customHeight="1">
      <c r="A44" s="95" t="str">
        <f>IF(COUNTA(B44)&lt;1,"",COUNTA($B$16:$B$32)+COUNTA($B$41:B44))</f>
        <v/>
      </c>
      <c r="B44" s="192"/>
      <c r="C44" s="193"/>
      <c r="D44" s="96" t="str">
        <f>IF(C44="","",VLOOKUP(C44,等級単価一覧表!$C$6:$M$55,10))</f>
        <v/>
      </c>
      <c r="E44" s="96" t="str">
        <f>IF(D44="","",VLOOKUP(D44,等級単価一覧表!$A:$K,11,FALSE))</f>
        <v/>
      </c>
      <c r="F44" s="264"/>
      <c r="G44" s="264"/>
      <c r="H44" s="264"/>
      <c r="J44" s="100"/>
      <c r="K44" s="97"/>
    </row>
    <row r="45" spans="1:11" s="98" customFormat="1" ht="19.5" customHeight="1">
      <c r="A45" s="95" t="str">
        <f>IF(COUNTA(B45)&lt;1,"",COUNTA($B$16:$B$32)+COUNTA($B$41:B45))</f>
        <v/>
      </c>
      <c r="B45" s="192"/>
      <c r="C45" s="193"/>
      <c r="D45" s="96" t="str">
        <f>IF(C45="","",VLOOKUP(C45,等級単価一覧表!$C$6:$M$55,10))</f>
        <v/>
      </c>
      <c r="E45" s="96" t="str">
        <f>IF(D45="","",VLOOKUP(D45,等級単価一覧表!$A:$K,11,FALSE))</f>
        <v/>
      </c>
      <c r="F45" s="264"/>
      <c r="G45" s="264"/>
      <c r="H45" s="264"/>
      <c r="J45" s="100"/>
      <c r="K45" s="97"/>
    </row>
    <row r="46" spans="1:11" s="98" customFormat="1" ht="19.5" customHeight="1">
      <c r="A46" s="95" t="str">
        <f>IF(COUNTA(B46)&lt;1,"",COUNTA($B$16:$B$32)+COUNTA($B$41:B46))</f>
        <v/>
      </c>
      <c r="B46" s="192"/>
      <c r="C46" s="193"/>
      <c r="D46" s="96" t="str">
        <f>IF(C46="","",VLOOKUP(C46,等級単価一覧表!$C$6:$M$55,10))</f>
        <v/>
      </c>
      <c r="E46" s="96" t="str">
        <f>IF(D46="","",VLOOKUP(D46,等級単価一覧表!$A:$K,11,FALSE))</f>
        <v/>
      </c>
      <c r="F46" s="264"/>
      <c r="G46" s="264"/>
      <c r="H46" s="264"/>
      <c r="J46" s="100"/>
      <c r="K46" s="97"/>
    </row>
    <row r="47" spans="1:11" s="98" customFormat="1" ht="19.5" customHeight="1">
      <c r="A47" s="95" t="str">
        <f>IF(COUNTA(B47)&lt;1,"",COUNTA($B$16:$B$32)+COUNTA($B$41:B47))</f>
        <v/>
      </c>
      <c r="B47" s="192"/>
      <c r="C47" s="193"/>
      <c r="D47" s="96" t="str">
        <f>IF(C47="","",VLOOKUP(C47,等級単価一覧表!$C$6:$M$55,10))</f>
        <v/>
      </c>
      <c r="E47" s="96" t="str">
        <f>IF(D47="","",VLOOKUP(D47,等級単価一覧表!$A:$K,11,FALSE))</f>
        <v/>
      </c>
      <c r="F47" s="264"/>
      <c r="G47" s="264"/>
      <c r="H47" s="264"/>
      <c r="J47" s="100"/>
      <c r="K47" s="97"/>
    </row>
    <row r="48" spans="1:11" s="98" customFormat="1" ht="19.5" customHeight="1">
      <c r="A48" s="95" t="str">
        <f>IF(COUNTA(B48)&lt;1,"",COUNTA($B$16:$B$32)+COUNTA($B$41:B48))</f>
        <v/>
      </c>
      <c r="B48" s="192"/>
      <c r="C48" s="193"/>
      <c r="D48" s="96" t="str">
        <f>IF(C48="","",VLOOKUP(C48,等級単価一覧表!$C$6:$M$55,10))</f>
        <v/>
      </c>
      <c r="E48" s="96" t="str">
        <f>IF(D48="","",VLOOKUP(D48,等級単価一覧表!$A:$K,11,FALSE))</f>
        <v/>
      </c>
      <c r="F48" s="264"/>
      <c r="G48" s="264"/>
      <c r="H48" s="264"/>
      <c r="J48" s="100"/>
      <c r="K48" s="97"/>
    </row>
    <row r="49" spans="1:11" s="98" customFormat="1" ht="19.5" customHeight="1">
      <c r="A49" s="95" t="str">
        <f>IF(COUNTA(B49)&lt;1,"",COUNTA($B$16:$B$32)+COUNTA($B$41:B49))</f>
        <v/>
      </c>
      <c r="B49" s="192"/>
      <c r="C49" s="193"/>
      <c r="D49" s="96" t="str">
        <f>IF(C49="","",VLOOKUP(C49,等級単価一覧表!$C$6:$M$55,10))</f>
        <v/>
      </c>
      <c r="E49" s="96" t="str">
        <f>IF(D49="","",VLOOKUP(D49,等級単価一覧表!$A:$K,11,FALSE))</f>
        <v/>
      </c>
      <c r="F49" s="264"/>
      <c r="G49" s="264"/>
      <c r="H49" s="264"/>
      <c r="J49" s="100"/>
      <c r="K49" s="97"/>
    </row>
    <row r="50" spans="1:11" s="98" customFormat="1" ht="19.5" customHeight="1">
      <c r="A50" s="95" t="str">
        <f>IF(COUNTA(B50)&lt;1,"",COUNTA($B$16:$B$32)+COUNTA($B$41:B50))</f>
        <v/>
      </c>
      <c r="B50" s="192"/>
      <c r="C50" s="193"/>
      <c r="D50" s="96" t="str">
        <f>IF(C50="","",VLOOKUP(C50,等級単価一覧表!$C$6:$M$55,10))</f>
        <v/>
      </c>
      <c r="E50" s="96" t="str">
        <f>IF(D50="","",VLOOKUP(D50,等級単価一覧表!$A:$K,11,FALSE))</f>
        <v/>
      </c>
      <c r="F50" s="264"/>
      <c r="G50" s="264"/>
      <c r="H50" s="264"/>
      <c r="J50" s="100"/>
      <c r="K50" s="97"/>
    </row>
    <row r="51" spans="1:11" ht="19.5" customHeight="1">
      <c r="J51" s="92"/>
      <c r="K51" s="93"/>
    </row>
    <row r="52" spans="1:11" ht="14">
      <c r="B52" s="92" t="s">
        <v>145</v>
      </c>
      <c r="C52" s="91"/>
      <c r="D52" s="91"/>
      <c r="E52" s="91"/>
      <c r="F52" s="91"/>
      <c r="G52" s="91"/>
      <c r="H52" s="91"/>
      <c r="J52" s="92"/>
      <c r="K52" s="93"/>
    </row>
    <row r="53" spans="1:11" ht="14">
      <c r="B53" s="92" t="s">
        <v>146</v>
      </c>
      <c r="C53" s="91"/>
      <c r="D53" s="91"/>
      <c r="E53" s="91"/>
      <c r="F53" s="91"/>
      <c r="G53" s="91"/>
      <c r="H53" s="91"/>
      <c r="J53" s="92"/>
      <c r="K53" s="93"/>
    </row>
    <row r="54" spans="1:11" ht="19.5" customHeight="1">
      <c r="J54" s="92"/>
      <c r="K54" s="93"/>
    </row>
    <row r="55" spans="1:11" ht="19.5" customHeight="1">
      <c r="B55" s="143" t="s">
        <v>147</v>
      </c>
      <c r="C55" s="91"/>
      <c r="D55" s="91"/>
      <c r="E55" s="91"/>
      <c r="F55" s="91"/>
      <c r="G55" s="91"/>
      <c r="H55" s="91"/>
      <c r="J55" s="92"/>
      <c r="K55" s="93"/>
    </row>
    <row r="56" spans="1:11" ht="9.75" customHeight="1">
      <c r="B56" s="92"/>
      <c r="C56" s="91"/>
      <c r="D56" s="91"/>
      <c r="E56" s="91"/>
      <c r="F56" s="91"/>
      <c r="G56" s="91"/>
      <c r="H56" s="91"/>
      <c r="J56" s="92"/>
      <c r="K56" s="93"/>
    </row>
    <row r="57" spans="1:11" ht="19.5" customHeight="1" thickBot="1">
      <c r="B57" s="127" t="s">
        <v>131</v>
      </c>
      <c r="C57" s="94" t="s">
        <v>148</v>
      </c>
      <c r="D57" s="94" t="s">
        <v>149</v>
      </c>
      <c r="E57" s="94" t="s">
        <v>150</v>
      </c>
      <c r="F57" s="260" t="s">
        <v>3</v>
      </c>
      <c r="G57" s="260"/>
      <c r="H57" s="261"/>
      <c r="J57" s="99" t="s">
        <v>143</v>
      </c>
      <c r="K57" s="93"/>
    </row>
    <row r="58" spans="1:11" ht="19.5" customHeight="1" thickTop="1">
      <c r="A58" s="95" t="str">
        <f>IF(COUNTA(B58)&lt;1,"",COUNTA($B$16:$B$32)+COUNTA($B$41:$B$50)+COUNTA($B$58:B58))</f>
        <v/>
      </c>
      <c r="B58" s="190"/>
      <c r="C58" s="194"/>
      <c r="D58" s="194"/>
      <c r="E58" s="96" t="str">
        <f>IF(D58="","",INT(C58/D58))</f>
        <v/>
      </c>
      <c r="F58" s="262"/>
      <c r="G58" s="262"/>
      <c r="H58" s="262"/>
      <c r="J58" s="92" t="s">
        <v>151</v>
      </c>
      <c r="K58" s="93"/>
    </row>
    <row r="59" spans="1:11" ht="19.5" customHeight="1">
      <c r="A59" s="95" t="str">
        <f>IF(COUNTA(B59)&lt;1,"",COUNTA($B$16:$B$32)+COUNTA($B$41:$B$50)+COUNTA($B$58:B59))</f>
        <v/>
      </c>
      <c r="B59" s="190"/>
      <c r="C59" s="194"/>
      <c r="D59" s="194"/>
      <c r="E59" s="96" t="str">
        <f t="shared" ref="E59:E67" si="0">IF(D59="","",INT(C59/D59))</f>
        <v/>
      </c>
      <c r="F59" s="263"/>
      <c r="G59" s="263"/>
      <c r="H59" s="263"/>
      <c r="J59" s="92"/>
      <c r="K59" s="93"/>
    </row>
    <row r="60" spans="1:11" ht="19.5" customHeight="1">
      <c r="A60" s="95" t="str">
        <f>IF(COUNTA(B60)&lt;1,"",COUNTA($B$16:$B$32)+COUNTA($B$41:$B$50)+COUNTA($B$58:B60))</f>
        <v/>
      </c>
      <c r="B60" s="192"/>
      <c r="C60" s="193"/>
      <c r="D60" s="193"/>
      <c r="E60" s="96" t="str">
        <f t="shared" si="0"/>
        <v/>
      </c>
      <c r="F60" s="264"/>
      <c r="G60" s="264"/>
      <c r="H60" s="264"/>
      <c r="J60" s="92"/>
      <c r="K60" s="93"/>
    </row>
    <row r="61" spans="1:11" ht="19.5" customHeight="1">
      <c r="A61" s="95" t="str">
        <f>IF(COUNTA(B61)&lt;1,"",COUNTA($B$16:$B$32)+COUNTA($B$41:$B$50)+COUNTA($B$58:B61))</f>
        <v/>
      </c>
      <c r="B61" s="192"/>
      <c r="C61" s="193"/>
      <c r="D61" s="193"/>
      <c r="E61" s="96" t="str">
        <f t="shared" si="0"/>
        <v/>
      </c>
      <c r="F61" s="264"/>
      <c r="G61" s="264"/>
      <c r="H61" s="264"/>
      <c r="J61" s="92"/>
      <c r="K61" s="93"/>
    </row>
    <row r="62" spans="1:11" ht="19.5" customHeight="1">
      <c r="A62" s="95" t="str">
        <f>IF(COUNTA(B62)&lt;1,"",COUNTA($B$16:$B$32)+COUNTA($B$41:$B$50)+COUNTA($B$58:B62))</f>
        <v/>
      </c>
      <c r="B62" s="192"/>
      <c r="C62" s="193"/>
      <c r="D62" s="193"/>
      <c r="E62" s="96" t="str">
        <f t="shared" si="0"/>
        <v/>
      </c>
      <c r="F62" s="264"/>
      <c r="G62" s="264"/>
      <c r="H62" s="264"/>
      <c r="J62" s="92"/>
      <c r="K62" s="93"/>
    </row>
    <row r="63" spans="1:11" ht="19.5" customHeight="1">
      <c r="A63" s="95" t="str">
        <f>IF(COUNTA(B63)&lt;1,"",COUNTA($B$16:$B$32)+COUNTA($B$41:$B$50)+COUNTA($B$58:B63))</f>
        <v/>
      </c>
      <c r="B63" s="192"/>
      <c r="C63" s="193"/>
      <c r="D63" s="193"/>
      <c r="E63" s="96" t="str">
        <f t="shared" si="0"/>
        <v/>
      </c>
      <c r="F63" s="264"/>
      <c r="G63" s="264"/>
      <c r="H63" s="264"/>
      <c r="J63" s="92"/>
      <c r="K63" s="93"/>
    </row>
    <row r="64" spans="1:11" ht="19.5" customHeight="1">
      <c r="A64" s="95" t="str">
        <f>IF(COUNTA(B64)&lt;1,"",COUNTA($B$16:$B$32)+COUNTA($B$41:$B$50)+COUNTA($B$58:B64))</f>
        <v/>
      </c>
      <c r="B64" s="192"/>
      <c r="C64" s="193"/>
      <c r="D64" s="193"/>
      <c r="E64" s="96" t="str">
        <f t="shared" si="0"/>
        <v/>
      </c>
      <c r="F64" s="264"/>
      <c r="G64" s="264"/>
      <c r="H64" s="264"/>
      <c r="J64" s="92"/>
      <c r="K64" s="93"/>
    </row>
    <row r="65" spans="1:11" ht="19.5" customHeight="1">
      <c r="A65" s="95" t="str">
        <f>IF(COUNTA(B65)&lt;1,"",COUNTA($B$16:$B$32)+COUNTA($B$41:$B$50)+COUNTA($B$58:B65))</f>
        <v/>
      </c>
      <c r="B65" s="192"/>
      <c r="C65" s="193"/>
      <c r="D65" s="193"/>
      <c r="E65" s="96" t="str">
        <f t="shared" si="0"/>
        <v/>
      </c>
      <c r="F65" s="264"/>
      <c r="G65" s="264"/>
      <c r="H65" s="264"/>
      <c r="J65" s="92"/>
      <c r="K65" s="93"/>
    </row>
    <row r="66" spans="1:11" ht="19.5" customHeight="1">
      <c r="A66" s="95" t="str">
        <f>IF(COUNTA(B66)&lt;1,"",COUNTA($B$16:$B$32)+COUNTA($B$41:$B$50)+COUNTA($B$58:B66))</f>
        <v/>
      </c>
      <c r="B66" s="192"/>
      <c r="C66" s="193"/>
      <c r="D66" s="193"/>
      <c r="E66" s="96" t="str">
        <f t="shared" si="0"/>
        <v/>
      </c>
      <c r="F66" s="264"/>
      <c r="G66" s="264"/>
      <c r="H66" s="264"/>
      <c r="J66" s="92"/>
      <c r="K66" s="93"/>
    </row>
    <row r="67" spans="1:11" ht="19.5" customHeight="1">
      <c r="A67" s="95" t="str">
        <f>IF(COUNTA(B67)&lt;1,"",COUNTA($B$16:$B$32)+COUNTA($B$41:$B$50)+COUNTA($B$58:B67))</f>
        <v/>
      </c>
      <c r="B67" s="192"/>
      <c r="C67" s="193"/>
      <c r="D67" s="193"/>
      <c r="E67" s="96" t="str">
        <f t="shared" si="0"/>
        <v/>
      </c>
      <c r="F67" s="264"/>
      <c r="G67" s="264"/>
      <c r="H67" s="264"/>
      <c r="J67" s="92"/>
      <c r="K67" s="93"/>
    </row>
    <row r="68" spans="1:11" ht="14">
      <c r="J68" s="92"/>
      <c r="K68" s="93"/>
    </row>
    <row r="69" spans="1:11" ht="50.75" customHeight="1">
      <c r="B69" s="259" t="s">
        <v>152</v>
      </c>
      <c r="C69" s="259"/>
      <c r="D69" s="259"/>
      <c r="E69" s="259"/>
      <c r="F69" s="259"/>
      <c r="G69" s="259"/>
      <c r="H69" s="259"/>
      <c r="J69" s="92"/>
      <c r="K69" s="93"/>
    </row>
    <row r="70" spans="1:11" ht="19.5" customHeight="1">
      <c r="B70" s="92" t="s">
        <v>153</v>
      </c>
      <c r="C70" s="92"/>
      <c r="D70" s="92"/>
      <c r="E70" s="92"/>
      <c r="F70" s="92"/>
      <c r="G70" s="92"/>
      <c r="H70" s="92"/>
      <c r="J70" s="92"/>
      <c r="K70" s="93"/>
    </row>
    <row r="71" spans="1:11" ht="19.5" customHeight="1">
      <c r="A71" s="103"/>
      <c r="B71" s="92" t="s">
        <v>154</v>
      </c>
      <c r="C71" s="92"/>
      <c r="D71" s="92"/>
      <c r="E71" s="92"/>
      <c r="F71" s="92"/>
      <c r="G71" s="92"/>
      <c r="H71" s="92"/>
      <c r="J71" s="92"/>
      <c r="K71" s="93"/>
    </row>
    <row r="72" spans="1:11" ht="14">
      <c r="A72" s="103"/>
      <c r="B72" s="92" t="s">
        <v>155</v>
      </c>
      <c r="C72" s="92"/>
      <c r="D72" s="92"/>
      <c r="E72" s="92"/>
      <c r="F72" s="92"/>
      <c r="G72" s="92"/>
      <c r="H72" s="92"/>
      <c r="J72" s="92"/>
      <c r="K72" s="93"/>
    </row>
    <row r="73" spans="1:11" ht="14">
      <c r="A73" s="103"/>
      <c r="B73" s="92"/>
      <c r="C73" s="92"/>
      <c r="D73" s="92"/>
      <c r="E73" s="92"/>
      <c r="F73" s="92"/>
      <c r="G73" s="92"/>
      <c r="H73" s="92"/>
      <c r="J73" s="92"/>
      <c r="K73" s="93"/>
    </row>
    <row r="74" spans="1:11" ht="14">
      <c r="A74" s="103"/>
      <c r="B74" s="92" t="s">
        <v>156</v>
      </c>
      <c r="C74" s="92"/>
      <c r="D74" s="92"/>
      <c r="E74" s="92"/>
      <c r="F74" s="92"/>
      <c r="G74" s="92"/>
      <c r="H74" s="92"/>
      <c r="J74" s="92"/>
      <c r="K74" s="93"/>
    </row>
    <row r="75" spans="1:11" ht="14">
      <c r="A75" s="103"/>
      <c r="B75" s="93"/>
      <c r="C75" s="93"/>
      <c r="D75" s="93"/>
      <c r="E75" s="93"/>
      <c r="F75" s="93"/>
      <c r="G75" s="93"/>
      <c r="H75" s="93"/>
      <c r="J75" s="92"/>
      <c r="K75" s="93"/>
    </row>
    <row r="76" spans="1:11" ht="16.5">
      <c r="B76" s="104"/>
      <c r="C76" s="104"/>
      <c r="D76" s="104"/>
      <c r="E76" s="104"/>
      <c r="F76" s="104"/>
      <c r="G76" s="104"/>
      <c r="H76" s="104"/>
    </row>
    <row r="77" spans="1:11" ht="16.5">
      <c r="B77" s="104"/>
      <c r="C77" s="105"/>
      <c r="D77" s="105"/>
      <c r="E77" s="105"/>
      <c r="F77" s="106"/>
      <c r="G77" s="106"/>
      <c r="H77" s="104"/>
    </row>
    <row r="78" spans="1:11" ht="32.25" customHeight="1">
      <c r="C78" s="103"/>
      <c r="D78" s="103"/>
    </row>
    <row r="79" spans="1:11" ht="3" customHeight="1">
      <c r="C79" s="103"/>
      <c r="D79" s="103"/>
    </row>
    <row r="80" spans="1:11" ht="32.25" customHeight="1"/>
    <row r="81" spans="2:2" ht="3" customHeight="1"/>
    <row r="82" spans="2:2" ht="32.25" customHeight="1"/>
    <row r="84" spans="2:2" ht="16.5">
      <c r="B84" s="107"/>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6"/>
  <conditionalFormatting sqref="B41:C50">
    <cfRule type="cellIs" dxfId="8" priority="13" operator="equal">
      <formula>""</formula>
    </cfRule>
  </conditionalFormatting>
  <conditionalFormatting sqref="B16:D32">
    <cfRule type="cellIs" dxfId="7" priority="1" operator="equal">
      <formula>""</formula>
    </cfRule>
  </conditionalFormatting>
  <conditionalFormatting sqref="B58:D67">
    <cfRule type="cellIs" dxfId="6" priority="9" operator="equal">
      <formula>""</formula>
    </cfRule>
  </conditionalFormatting>
  <conditionalFormatting sqref="F16:H32">
    <cfRule type="cellIs" dxfId="5" priority="15" operator="equal">
      <formula>""</formula>
    </cfRule>
  </conditionalFormatting>
  <conditionalFormatting sqref="F41:H50">
    <cfRule type="cellIs" dxfId="4" priority="11" operator="equal">
      <formula>""</formula>
    </cfRule>
  </conditionalFormatting>
  <conditionalFormatting sqref="F58:H67">
    <cfRule type="cellIs" dxfId="3" priority="7" operator="equal">
      <formula>""</formula>
    </cfRule>
  </conditionalFormatting>
  <conditionalFormatting sqref="G9:H9">
    <cfRule type="cellIs" dxfId="2" priority="20"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2520-35DB-4969-A9FC-9BE0900546FF}">
  <sheetPr>
    <tabColor rgb="FFFFFF00"/>
  </sheetPr>
  <dimension ref="A2:B38"/>
  <sheetViews>
    <sheetView workbookViewId="0">
      <selection activeCell="E9" sqref="E9"/>
    </sheetView>
  </sheetViews>
  <sheetFormatPr defaultRowHeight="18"/>
  <cols>
    <col min="1" max="1" width="9.4140625" customWidth="1"/>
    <col min="2" max="2" width="17.1640625" customWidth="1"/>
  </cols>
  <sheetData>
    <row r="2" spans="1:2">
      <c r="A2">
        <v>1</v>
      </c>
      <c r="B2" s="207" t="str">
        <f>IF('別添２－１人件費単価計算書'!B16="","",'別添２－１人件費単価計算書'!B16)</f>
        <v/>
      </c>
    </row>
    <row r="3" spans="1:2">
      <c r="B3" s="207" t="str">
        <f>IF('別添２－１人件費単価計算書'!B17="","",'別添２－１人件費単価計算書'!B17)</f>
        <v/>
      </c>
    </row>
    <row r="4" spans="1:2">
      <c r="B4" s="207" t="str">
        <f>IF('別添２－１人件費単価計算書'!B18="","",'別添２－１人件費単価計算書'!B18)</f>
        <v/>
      </c>
    </row>
    <row r="5" spans="1:2">
      <c r="B5" s="207" t="str">
        <f>IF('別添２－１人件費単価計算書'!B19="","",'別添２－１人件費単価計算書'!B19)</f>
        <v/>
      </c>
    </row>
    <row r="6" spans="1:2">
      <c r="B6" s="207" t="str">
        <f>IF('別添２－１人件費単価計算書'!B20="","",'別添２－１人件費単価計算書'!B20)</f>
        <v/>
      </c>
    </row>
    <row r="7" spans="1:2">
      <c r="B7" s="207" t="str">
        <f>IF('別添２－１人件費単価計算書'!B21="","",'別添２－１人件費単価計算書'!B21)</f>
        <v/>
      </c>
    </row>
    <row r="8" spans="1:2">
      <c r="B8" s="207" t="str">
        <f>IF('別添２－１人件費単価計算書'!B22="","",'別添２－１人件費単価計算書'!B22)</f>
        <v/>
      </c>
    </row>
    <row r="9" spans="1:2">
      <c r="B9" s="207" t="str">
        <f>IF('別添２－１人件費単価計算書'!B23="","",'別添２－１人件費単価計算書'!B23)</f>
        <v/>
      </c>
    </row>
    <row r="10" spans="1:2">
      <c r="B10" s="207" t="str">
        <f>IF('別添２－１人件費単価計算書'!B24="","",'別添２－１人件費単価計算書'!B24)</f>
        <v/>
      </c>
    </row>
    <row r="11" spans="1:2">
      <c r="B11" s="207" t="str">
        <f>IF('別添２－１人件費単価計算書'!B25="","",'別添２－１人件費単価計算書'!B25)</f>
        <v/>
      </c>
    </row>
    <row r="12" spans="1:2">
      <c r="B12" s="207" t="str">
        <f>IF('別添２－１人件費単価計算書'!B26="","",'別添２－１人件費単価計算書'!B26)</f>
        <v/>
      </c>
    </row>
    <row r="13" spans="1:2">
      <c r="B13" s="207" t="str">
        <f>IF('別添２－１人件費単価計算書'!B27="","",'別添２－１人件費単価計算書'!B27)</f>
        <v/>
      </c>
    </row>
    <row r="14" spans="1:2">
      <c r="B14" s="207" t="str">
        <f>IF('別添２－１人件費単価計算書'!B28="","",'別添２－１人件費単価計算書'!B28)</f>
        <v/>
      </c>
    </row>
    <row r="15" spans="1:2">
      <c r="B15" s="207" t="str">
        <f>IF('別添２－１人件費単価計算書'!B29="","",'別添２－１人件費単価計算書'!B29)</f>
        <v/>
      </c>
    </row>
    <row r="16" spans="1:2">
      <c r="B16" s="207" t="str">
        <f>IF('別添２－１人件費単価計算書'!B30="","",'別添２－１人件費単価計算書'!B30)</f>
        <v/>
      </c>
    </row>
    <row r="17" spans="1:2">
      <c r="B17" s="207" t="str">
        <f>IF('別添２－１人件費単価計算書'!B31="","",'別添２－１人件費単価計算書'!B31)</f>
        <v/>
      </c>
    </row>
    <row r="18" spans="1:2">
      <c r="B18" s="207" t="str">
        <f>IF('別添２－１人件費単価計算書'!B32="","",'別添２－１人件費単価計算書'!B32)</f>
        <v/>
      </c>
    </row>
    <row r="19" spans="1:2">
      <c r="A19">
        <v>2</v>
      </c>
      <c r="B19" s="207" t="str">
        <f>IF('別添２－１人件費単価計算書'!B41="","",'別添２－１人件費単価計算書'!B41)</f>
        <v/>
      </c>
    </row>
    <row r="20" spans="1:2">
      <c r="B20" s="207" t="str">
        <f>IF('別添２－１人件費単価計算書'!B42="","",'別添２－１人件費単価計算書'!B42)</f>
        <v/>
      </c>
    </row>
    <row r="21" spans="1:2">
      <c r="B21" s="207" t="str">
        <f>IF('別添２－１人件費単価計算書'!B43="","",'別添２－１人件費単価計算書'!B43)</f>
        <v/>
      </c>
    </row>
    <row r="22" spans="1:2">
      <c r="B22" s="207" t="str">
        <f>IF('別添２－１人件費単価計算書'!B44="","",'別添２－１人件費単価計算書'!B44)</f>
        <v/>
      </c>
    </row>
    <row r="23" spans="1:2">
      <c r="B23" s="207" t="str">
        <f>IF('別添２－１人件費単価計算書'!B45="","",'別添２－１人件費単価計算書'!B45)</f>
        <v/>
      </c>
    </row>
    <row r="24" spans="1:2">
      <c r="B24" s="207" t="str">
        <f>IF('別添２－１人件費単価計算書'!B46="","",'別添２－１人件費単価計算書'!B46)</f>
        <v/>
      </c>
    </row>
    <row r="25" spans="1:2">
      <c r="B25" s="207" t="str">
        <f>IF('別添２－１人件費単価計算書'!B47="","",'別添２－１人件費単価計算書'!B47)</f>
        <v/>
      </c>
    </row>
    <row r="26" spans="1:2">
      <c r="B26" s="207" t="str">
        <f>IF('別添２－１人件費単価計算書'!B48="","",'別添２－１人件費単価計算書'!B48)</f>
        <v/>
      </c>
    </row>
    <row r="27" spans="1:2">
      <c r="B27" s="207" t="str">
        <f>IF('別添２－１人件費単価計算書'!B49="","",'別添２－１人件費単価計算書'!B49)</f>
        <v/>
      </c>
    </row>
    <row r="28" spans="1:2">
      <c r="B28" s="207" t="str">
        <f>IF('別添２－１人件費単価計算書'!B50="","",'別添２－１人件費単価計算書'!B50)</f>
        <v/>
      </c>
    </row>
    <row r="29" spans="1:2">
      <c r="A29">
        <v>3</v>
      </c>
      <c r="B29" s="207" t="str">
        <f>IF('別添２－１人件費単価計算書'!B58="","",'別添２－１人件費単価計算書'!B58)</f>
        <v/>
      </c>
    </row>
    <row r="30" spans="1:2">
      <c r="B30" s="207" t="str">
        <f>IF('別添２－１人件費単価計算書'!B59="","",'別添２－１人件費単価計算書'!B59)</f>
        <v/>
      </c>
    </row>
    <row r="31" spans="1:2">
      <c r="B31" s="207" t="str">
        <f>IF('別添２－１人件費単価計算書'!B60="","",'別添２－１人件費単価計算書'!B60)</f>
        <v/>
      </c>
    </row>
    <row r="32" spans="1:2">
      <c r="B32" s="207" t="str">
        <f>IF('別添２－１人件費単価計算書'!B61="","",'別添２－１人件費単価計算書'!B61)</f>
        <v/>
      </c>
    </row>
    <row r="33" spans="2:2">
      <c r="B33" s="207" t="str">
        <f>IF('別添２－１人件費単価計算書'!B62="","",'別添２－１人件費単価計算書'!B62)</f>
        <v/>
      </c>
    </row>
    <row r="34" spans="2:2">
      <c r="B34" s="207" t="str">
        <f>IF('別添２－１人件費単価計算書'!B63="","",'別添２－１人件費単価計算書'!B63)</f>
        <v/>
      </c>
    </row>
    <row r="35" spans="2:2">
      <c r="B35" s="207" t="str">
        <f>IF('別添２－１人件費単価計算書'!B64="","",'別添２－１人件費単価計算書'!B64)</f>
        <v/>
      </c>
    </row>
    <row r="36" spans="2:2">
      <c r="B36" s="207" t="str">
        <f>IF('別添２－１人件費単価計算書'!B65="","",'別添２－１人件費単価計算書'!B65)</f>
        <v/>
      </c>
    </row>
    <row r="37" spans="2:2">
      <c r="B37" s="207" t="str">
        <f>IF('別添２－１人件費単価計算書'!B66="","",'別添２－１人件費単価計算書'!B66)</f>
        <v/>
      </c>
    </row>
    <row r="38" spans="2:2">
      <c r="B38" s="207" t="str">
        <f>IF('別添２－１人件費単価計算書'!B67="","",'別添２－１人件費単価計算書'!B67)</f>
        <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pageSetUpPr fitToPage="1"/>
  </sheetPr>
  <dimension ref="A1:L31"/>
  <sheetViews>
    <sheetView view="pageBreakPreview" zoomScale="85" zoomScaleNormal="85" zoomScaleSheetLayoutView="85" workbookViewId="0">
      <selection activeCell="B8" sqref="B8"/>
    </sheetView>
  </sheetViews>
  <sheetFormatPr defaultColWidth="8.1640625" defaultRowHeight="18"/>
  <cols>
    <col min="1" max="1" width="35.6640625" style="119" customWidth="1"/>
    <col min="2" max="2" width="15.6640625" style="119" customWidth="1"/>
    <col min="3" max="3" width="17.6640625" style="119" customWidth="1"/>
    <col min="4" max="4" width="17.6640625" style="123" customWidth="1"/>
    <col min="5" max="5" width="17.6640625" style="119" customWidth="1"/>
    <col min="6" max="16384" width="8.1640625" style="119"/>
  </cols>
  <sheetData>
    <row r="1" spans="1:12" s="109" customFormat="1" ht="33.75" customHeight="1">
      <c r="A1" s="108" t="s">
        <v>157</v>
      </c>
      <c r="D1" s="110"/>
      <c r="E1" s="110"/>
    </row>
    <row r="2" spans="1:12" s="109" customFormat="1" ht="33.75" customHeight="1">
      <c r="A2" s="108"/>
      <c r="D2" s="110"/>
      <c r="E2" s="110"/>
    </row>
    <row r="3" spans="1:12" s="109" customFormat="1" ht="33.75" customHeight="1">
      <c r="A3" s="108"/>
      <c r="C3" s="111" t="s">
        <v>158</v>
      </c>
      <c r="D3" s="195">
        <f>'別添１　事業者基本情報'!C3</f>
        <v>0</v>
      </c>
      <c r="E3" s="112"/>
      <c r="F3" s="113" t="s">
        <v>87</v>
      </c>
    </row>
    <row r="4" spans="1:12" s="109" customFormat="1" ht="33.75" customHeight="1">
      <c r="A4" s="108"/>
      <c r="D4" s="110"/>
      <c r="E4" s="110"/>
    </row>
    <row r="5" spans="1:12" s="109" customFormat="1" ht="33.75" customHeight="1">
      <c r="E5" s="110"/>
    </row>
    <row r="6" spans="1:12" s="109" customFormat="1" ht="33.75" customHeight="1">
      <c r="D6" s="114" t="s">
        <v>159</v>
      </c>
      <c r="E6" s="115">
        <f>SUM(E8:E31)</f>
        <v>0</v>
      </c>
    </row>
    <row r="7" spans="1:12" s="109" customFormat="1" ht="30" customHeight="1">
      <c r="A7" s="116" t="s">
        <v>160</v>
      </c>
      <c r="B7" s="116" t="s">
        <v>161</v>
      </c>
      <c r="C7" s="116" t="s">
        <v>162</v>
      </c>
      <c r="D7" s="117" t="s">
        <v>163</v>
      </c>
      <c r="E7" s="117" t="s">
        <v>164</v>
      </c>
    </row>
    <row r="8" spans="1:12" ht="39" customHeight="1">
      <c r="A8" s="196"/>
      <c r="B8" s="196"/>
      <c r="C8" s="118" t="str">
        <f>IFERROR(VLOOKUP(B8,'別添２－１人件費単価計算書'!$B$16:$H$75,4,FALSE),"")</f>
        <v/>
      </c>
      <c r="D8" s="197"/>
      <c r="E8" s="118" t="str">
        <f>IFERROR(C8*D8,"")</f>
        <v/>
      </c>
      <c r="F8" s="285" t="s">
        <v>165</v>
      </c>
      <c r="G8" s="286"/>
      <c r="H8" s="286"/>
      <c r="I8" s="286"/>
      <c r="J8" s="286"/>
      <c r="K8" s="286"/>
      <c r="L8" s="286"/>
    </row>
    <row r="9" spans="1:12" ht="39" customHeight="1">
      <c r="A9" s="59"/>
      <c r="B9" s="196"/>
      <c r="C9" s="118" t="str">
        <f>IFERROR(VLOOKUP(B9,'別添２－１人件費単価計算書'!$B$16:$H$75,4,FALSE),"")</f>
        <v/>
      </c>
      <c r="D9" s="198"/>
      <c r="E9" s="120" t="str">
        <f t="shared" ref="E9:E31" si="0">IFERROR(C9*D9,"")</f>
        <v/>
      </c>
      <c r="F9" s="285"/>
      <c r="G9" s="286"/>
      <c r="H9" s="286"/>
      <c r="I9" s="286"/>
      <c r="J9" s="286"/>
      <c r="K9" s="286"/>
      <c r="L9" s="286"/>
    </row>
    <row r="10" spans="1:12" ht="39" customHeight="1">
      <c r="A10" s="124"/>
      <c r="B10" s="196"/>
      <c r="C10" s="118" t="str">
        <f>IFERROR(VLOOKUP(B10,'別添２－１人件費単価計算書'!$B$16:$H$75,4,FALSE),"")</f>
        <v/>
      </c>
      <c r="D10" s="198"/>
      <c r="E10" s="120" t="str">
        <f t="shared" si="0"/>
        <v/>
      </c>
    </row>
    <row r="11" spans="1:12" ht="39" customHeight="1">
      <c r="A11" s="124"/>
      <c r="B11" s="196"/>
      <c r="C11" s="118" t="str">
        <f>IFERROR(VLOOKUP(B11,'別添２－１人件費単価計算書'!$B$16:$H$75,4,FALSE),"")</f>
        <v/>
      </c>
      <c r="D11" s="198"/>
      <c r="E11" s="120" t="str">
        <f t="shared" si="0"/>
        <v/>
      </c>
    </row>
    <row r="12" spans="1:12" ht="39" customHeight="1">
      <c r="A12" s="124"/>
      <c r="B12" s="196"/>
      <c r="C12" s="118" t="str">
        <f>IFERROR(VLOOKUP(B12,'別添２－１人件費単価計算書'!$B$16:$H$75,4,FALSE),"")</f>
        <v/>
      </c>
      <c r="D12" s="198"/>
      <c r="E12" s="120" t="str">
        <f t="shared" si="0"/>
        <v/>
      </c>
    </row>
    <row r="13" spans="1:12" ht="39" customHeight="1">
      <c r="A13" s="124"/>
      <c r="B13" s="196"/>
      <c r="C13" s="118" t="str">
        <f>IFERROR(VLOOKUP(B13,'別添２－１人件費単価計算書'!$B$16:$H$75,4,FALSE),"")</f>
        <v/>
      </c>
      <c r="D13" s="198"/>
      <c r="E13" s="120" t="str">
        <f t="shared" si="0"/>
        <v/>
      </c>
      <c r="G13" s="121"/>
    </row>
    <row r="14" spans="1:12" ht="39" customHeight="1">
      <c r="A14" s="124"/>
      <c r="B14" s="196"/>
      <c r="C14" s="118" t="str">
        <f>IFERROR(VLOOKUP(B14,'別添２－１人件費単価計算書'!$B$16:$H$75,4,FALSE),"")</f>
        <v/>
      </c>
      <c r="D14" s="198"/>
      <c r="E14" s="120" t="str">
        <f t="shared" si="0"/>
        <v/>
      </c>
    </row>
    <row r="15" spans="1:12" ht="39" customHeight="1">
      <c r="A15" s="124"/>
      <c r="B15" s="196"/>
      <c r="C15" s="118" t="str">
        <f>IFERROR(VLOOKUP(B15,'別添２－１人件費単価計算書'!$B$16:$H$75,4,FALSE),"")</f>
        <v/>
      </c>
      <c r="D15" s="198"/>
      <c r="E15" s="120" t="str">
        <f t="shared" si="0"/>
        <v/>
      </c>
    </row>
    <row r="16" spans="1:12" ht="39" customHeight="1">
      <c r="A16" s="124"/>
      <c r="B16" s="196"/>
      <c r="C16" s="118" t="str">
        <f>IFERROR(VLOOKUP(B16,'別添２－１人件費単価計算書'!$B$16:$H$75,4,FALSE),"")</f>
        <v/>
      </c>
      <c r="D16" s="198"/>
      <c r="E16" s="120" t="str">
        <f t="shared" si="0"/>
        <v/>
      </c>
    </row>
    <row r="17" spans="1:5" ht="39" customHeight="1">
      <c r="A17" s="124"/>
      <c r="B17" s="196"/>
      <c r="C17" s="118" t="str">
        <f>IFERROR(VLOOKUP(B17,'別添２－１人件費単価計算書'!$B$16:$H$75,4,FALSE),"")</f>
        <v/>
      </c>
      <c r="D17" s="198"/>
      <c r="E17" s="120" t="str">
        <f t="shared" si="0"/>
        <v/>
      </c>
    </row>
    <row r="18" spans="1:5" ht="39" customHeight="1">
      <c r="A18" s="124"/>
      <c r="B18" s="196"/>
      <c r="C18" s="118" t="str">
        <f>IFERROR(VLOOKUP(B18,'別添２－１人件費単価計算書'!$B$16:$H$75,4,FALSE),"")</f>
        <v/>
      </c>
      <c r="D18" s="198"/>
      <c r="E18" s="120" t="str">
        <f t="shared" si="0"/>
        <v/>
      </c>
    </row>
    <row r="19" spans="1:5" ht="39" customHeight="1">
      <c r="A19" s="124"/>
      <c r="B19" s="196"/>
      <c r="C19" s="118" t="str">
        <f>IFERROR(VLOOKUP(B19,'別添２－１人件費単価計算書'!$B$16:$H$75,4,FALSE),"")</f>
        <v/>
      </c>
      <c r="D19" s="198"/>
      <c r="E19" s="120" t="str">
        <f t="shared" si="0"/>
        <v/>
      </c>
    </row>
    <row r="20" spans="1:5" ht="39" customHeight="1">
      <c r="A20" s="124"/>
      <c r="B20" s="196"/>
      <c r="C20" s="118" t="str">
        <f>IFERROR(VLOOKUP(B20,'別添２－１人件費単価計算書'!$B$16:$H$75,4,FALSE),"")</f>
        <v/>
      </c>
      <c r="D20" s="198"/>
      <c r="E20" s="120" t="str">
        <f t="shared" si="0"/>
        <v/>
      </c>
    </row>
    <row r="21" spans="1:5" ht="39" customHeight="1">
      <c r="A21" s="124"/>
      <c r="B21" s="196"/>
      <c r="C21" s="118" t="str">
        <f>IFERROR(VLOOKUP(B21,'別添２－１人件費単価計算書'!$B$16:$H$75,4,FALSE),"")</f>
        <v/>
      </c>
      <c r="D21" s="198"/>
      <c r="E21" s="120" t="str">
        <f t="shared" si="0"/>
        <v/>
      </c>
    </row>
    <row r="22" spans="1:5" ht="39" customHeight="1">
      <c r="A22" s="124"/>
      <c r="B22" s="196"/>
      <c r="C22" s="118" t="str">
        <f>IFERROR(VLOOKUP(B22,'別添２－１人件費単価計算書'!$B$16:$H$75,4,FALSE),"")</f>
        <v/>
      </c>
      <c r="D22" s="198"/>
      <c r="E22" s="120" t="str">
        <f t="shared" si="0"/>
        <v/>
      </c>
    </row>
    <row r="23" spans="1:5" ht="39" customHeight="1">
      <c r="A23" s="124"/>
      <c r="B23" s="196"/>
      <c r="C23" s="118" t="str">
        <f>IFERROR(VLOOKUP(B23,'別添２－１人件費単価計算書'!$B$16:$H$75,4,FALSE),"")</f>
        <v/>
      </c>
      <c r="D23" s="198"/>
      <c r="E23" s="120" t="str">
        <f t="shared" si="0"/>
        <v/>
      </c>
    </row>
    <row r="24" spans="1:5" ht="39" customHeight="1">
      <c r="A24" s="124"/>
      <c r="B24" s="196"/>
      <c r="C24" s="118" t="str">
        <f>IFERROR(VLOOKUP(B24,'別添２－１人件費単価計算書'!$B$16:$H$75,4,FALSE),"")</f>
        <v/>
      </c>
      <c r="D24" s="198"/>
      <c r="E24" s="120" t="str">
        <f t="shared" si="0"/>
        <v/>
      </c>
    </row>
    <row r="25" spans="1:5" ht="39" customHeight="1">
      <c r="A25" s="124"/>
      <c r="B25" s="196"/>
      <c r="C25" s="118" t="str">
        <f>IFERROR(VLOOKUP(B25,'別添２－１人件費単価計算書'!$B$16:$H$75,4,FALSE),"")</f>
        <v/>
      </c>
      <c r="D25" s="198"/>
      <c r="E25" s="120" t="str">
        <f t="shared" si="0"/>
        <v/>
      </c>
    </row>
    <row r="26" spans="1:5" ht="39" customHeight="1">
      <c r="A26" s="124"/>
      <c r="B26" s="196"/>
      <c r="C26" s="118" t="str">
        <f>IFERROR(VLOOKUP(B26,'別添２－１人件費単価計算書'!$B$16:$H$75,4,FALSE),"")</f>
        <v/>
      </c>
      <c r="D26" s="198"/>
      <c r="E26" s="120" t="str">
        <f t="shared" si="0"/>
        <v/>
      </c>
    </row>
    <row r="27" spans="1:5" ht="39" customHeight="1">
      <c r="A27" s="124"/>
      <c r="B27" s="196"/>
      <c r="C27" s="118" t="str">
        <f>IFERROR(VLOOKUP(B27,'別添２－１人件費単価計算書'!$B$16:$H$75,4,FALSE),"")</f>
        <v/>
      </c>
      <c r="D27" s="198"/>
      <c r="E27" s="120" t="str">
        <f t="shared" si="0"/>
        <v/>
      </c>
    </row>
    <row r="28" spans="1:5" ht="39" customHeight="1">
      <c r="A28" s="124"/>
      <c r="B28" s="196"/>
      <c r="C28" s="118" t="str">
        <f>IFERROR(VLOOKUP(B28,'別添２－１人件費単価計算書'!$B$16:$H$75,4,FALSE),"")</f>
        <v/>
      </c>
      <c r="D28" s="198"/>
      <c r="E28" s="120" t="str">
        <f t="shared" si="0"/>
        <v/>
      </c>
    </row>
    <row r="29" spans="1:5" ht="39" customHeight="1">
      <c r="A29" s="124"/>
      <c r="B29" s="196"/>
      <c r="C29" s="118" t="str">
        <f>IFERROR(VLOOKUP(B29,'別添２－１人件費単価計算書'!$B$16:$H$75,4,FALSE),"")</f>
        <v/>
      </c>
      <c r="D29" s="198"/>
      <c r="E29" s="120" t="str">
        <f t="shared" si="0"/>
        <v/>
      </c>
    </row>
    <row r="30" spans="1:5" ht="39" customHeight="1">
      <c r="A30" s="124"/>
      <c r="B30" s="196"/>
      <c r="C30" s="118" t="str">
        <f>IFERROR(VLOOKUP(B30,'別添２－１人件費単価計算書'!$B$16:$H$75,4,FALSE),"")</f>
        <v/>
      </c>
      <c r="D30" s="198"/>
      <c r="E30" s="120" t="str">
        <f t="shared" si="0"/>
        <v/>
      </c>
    </row>
    <row r="31" spans="1:5" ht="39" customHeight="1">
      <c r="A31" s="146"/>
      <c r="B31" s="196"/>
      <c r="C31" s="118" t="str">
        <f>IFERROR(VLOOKUP(B31,'別添２－１人件費単価計算書'!$B$16:$H$75,4,FALSE),"")</f>
        <v/>
      </c>
      <c r="D31" s="199"/>
      <c r="E31" s="122" t="str">
        <f t="shared" si="0"/>
        <v/>
      </c>
    </row>
  </sheetData>
  <mergeCells count="1">
    <mergeCell ref="F8:L9"/>
  </mergeCells>
  <phoneticPr fontId="6"/>
  <conditionalFormatting sqref="A8:B31">
    <cfRule type="cellIs" dxfId="1" priority="7" operator="equal">
      <formula>""</formula>
    </cfRule>
  </conditionalFormatting>
  <conditionalFormatting sqref="D8:D31">
    <cfRule type="cellIs" dxfId="0" priority="10"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7CCC5EAF-43FA-4F1E-B266-C41E8D0CBB84}">
          <x14:formula1>
            <xm:f>Sheet1!$B$1:$B$38</xm:f>
          </x14:formula1>
          <xm:sqref>B8:B31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tabColor rgb="FFFFFF00"/>
  </sheetPr>
  <dimension ref="A1:L55"/>
  <sheetViews>
    <sheetView zoomScale="140" zoomScaleNormal="140" workbookViewId="0">
      <selection activeCell="J13" sqref="J13"/>
    </sheetView>
  </sheetViews>
  <sheetFormatPr defaultColWidth="8.6640625" defaultRowHeight="13"/>
  <cols>
    <col min="1" max="1" width="7.58203125" style="152" customWidth="1"/>
    <col min="2" max="2" width="7.4140625" style="152" customWidth="1"/>
    <col min="3" max="3" width="9.1640625" style="152" customWidth="1"/>
    <col min="4" max="4" width="6" style="152" customWidth="1"/>
    <col min="5" max="5" width="7.6640625" style="152" customWidth="1"/>
    <col min="6" max="7" width="7.58203125" style="152" customWidth="1"/>
    <col min="8" max="8" width="9" style="152" customWidth="1"/>
    <col min="9" max="9" width="5.4140625" style="152" customWidth="1"/>
    <col min="10" max="10" width="8.6640625" style="152" customWidth="1"/>
    <col min="11" max="11" width="7.58203125" style="152" customWidth="1"/>
    <col min="12" max="12" width="0" style="152" hidden="1" customWidth="1"/>
    <col min="13" max="16384" width="8.6640625" style="152"/>
  </cols>
  <sheetData>
    <row r="1" spans="1:12" ht="15" customHeight="1">
      <c r="A1" s="168"/>
      <c r="B1" s="168"/>
      <c r="C1" s="168"/>
      <c r="D1" s="168"/>
      <c r="E1" s="168"/>
      <c r="F1" s="168"/>
      <c r="G1" s="168"/>
      <c r="H1" s="168"/>
      <c r="I1" s="168"/>
      <c r="J1" s="168"/>
      <c r="K1" s="167" t="s">
        <v>176</v>
      </c>
    </row>
    <row r="2" spans="1:12" ht="28.5" customHeight="1">
      <c r="A2" s="290" t="s">
        <v>205</v>
      </c>
      <c r="B2" s="291"/>
      <c r="C2" s="291"/>
      <c r="D2" s="291"/>
      <c r="E2" s="291"/>
      <c r="F2" s="291"/>
      <c r="G2" s="291"/>
      <c r="H2" s="291"/>
      <c r="I2" s="291"/>
      <c r="J2" s="291"/>
      <c r="K2" s="291"/>
    </row>
    <row r="3" spans="1:12" ht="20.75" customHeight="1">
      <c r="A3" s="292" t="s">
        <v>175</v>
      </c>
      <c r="B3" s="293"/>
      <c r="C3" s="293"/>
      <c r="D3" s="293"/>
      <c r="E3" s="294"/>
      <c r="F3" s="295" t="s">
        <v>174</v>
      </c>
      <c r="G3" s="296"/>
      <c r="H3" s="297" t="s">
        <v>173</v>
      </c>
      <c r="I3" s="298"/>
      <c r="J3" s="299"/>
      <c r="K3" s="300" t="s">
        <v>172</v>
      </c>
    </row>
    <row r="4" spans="1:12" ht="14" customHeight="1">
      <c r="A4" s="303" t="s">
        <v>171</v>
      </c>
      <c r="B4" s="166" t="s">
        <v>170</v>
      </c>
      <c r="C4" s="292" t="s">
        <v>170</v>
      </c>
      <c r="D4" s="293"/>
      <c r="E4" s="294"/>
      <c r="F4" s="300" t="s">
        <v>169</v>
      </c>
      <c r="G4" s="305" t="s">
        <v>168</v>
      </c>
      <c r="H4" s="292" t="s">
        <v>167</v>
      </c>
      <c r="I4" s="293"/>
      <c r="J4" s="294"/>
      <c r="K4" s="301"/>
    </row>
    <row r="5" spans="1:12" ht="13.5" customHeight="1">
      <c r="A5" s="304"/>
      <c r="B5" s="165"/>
      <c r="C5" s="287" t="s">
        <v>166</v>
      </c>
      <c r="D5" s="288"/>
      <c r="E5" s="289"/>
      <c r="F5" s="302"/>
      <c r="G5" s="306"/>
      <c r="H5" s="287" t="s">
        <v>166</v>
      </c>
      <c r="I5" s="288"/>
      <c r="J5" s="289"/>
      <c r="K5" s="302"/>
    </row>
    <row r="6" spans="1:12" ht="14" customHeight="1">
      <c r="A6" s="160">
        <v>1</v>
      </c>
      <c r="B6" s="159">
        <v>58000</v>
      </c>
      <c r="C6" s="158"/>
      <c r="D6" s="157" t="s">
        <v>200</v>
      </c>
      <c r="E6" s="162">
        <v>63000</v>
      </c>
      <c r="F6" s="163">
        <v>350</v>
      </c>
      <c r="G6" s="163">
        <v>470</v>
      </c>
      <c r="H6" s="164"/>
      <c r="I6" s="155" t="s">
        <v>200</v>
      </c>
      <c r="J6" s="161">
        <v>84420</v>
      </c>
      <c r="K6" s="163">
        <v>470</v>
      </c>
      <c r="L6" s="152">
        <v>1</v>
      </c>
    </row>
    <row r="7" spans="1:12" ht="14" customHeight="1">
      <c r="A7" s="160">
        <v>2</v>
      </c>
      <c r="B7" s="159">
        <v>68000</v>
      </c>
      <c r="C7" s="158">
        <v>63000</v>
      </c>
      <c r="D7" s="157" t="s">
        <v>200</v>
      </c>
      <c r="E7" s="162">
        <v>73000</v>
      </c>
      <c r="F7" s="163">
        <v>410</v>
      </c>
      <c r="G7" s="163">
        <v>550</v>
      </c>
      <c r="H7" s="156">
        <v>84420</v>
      </c>
      <c r="I7" s="155" t="s">
        <v>200</v>
      </c>
      <c r="J7" s="161">
        <v>97820</v>
      </c>
      <c r="K7" s="163">
        <v>550</v>
      </c>
      <c r="L7" s="152">
        <v>2</v>
      </c>
    </row>
    <row r="8" spans="1:12" ht="14" customHeight="1">
      <c r="A8" s="160">
        <v>3</v>
      </c>
      <c r="B8" s="159">
        <v>78000</v>
      </c>
      <c r="C8" s="158">
        <v>73000</v>
      </c>
      <c r="D8" s="157" t="s">
        <v>200</v>
      </c>
      <c r="E8" s="162">
        <v>83000</v>
      </c>
      <c r="F8" s="163">
        <v>470</v>
      </c>
      <c r="G8" s="163">
        <v>630</v>
      </c>
      <c r="H8" s="156">
        <v>97820</v>
      </c>
      <c r="I8" s="155" t="s">
        <v>200</v>
      </c>
      <c r="J8" s="161">
        <v>111220</v>
      </c>
      <c r="K8" s="163">
        <v>630</v>
      </c>
      <c r="L8" s="152">
        <v>3</v>
      </c>
    </row>
    <row r="9" spans="1:12" ht="14" customHeight="1">
      <c r="A9" s="160">
        <v>4</v>
      </c>
      <c r="B9" s="159">
        <v>88000</v>
      </c>
      <c r="C9" s="158">
        <v>83000</v>
      </c>
      <c r="D9" s="157" t="s">
        <v>200</v>
      </c>
      <c r="E9" s="162">
        <v>93000</v>
      </c>
      <c r="F9" s="163">
        <v>530</v>
      </c>
      <c r="G9" s="163">
        <v>720</v>
      </c>
      <c r="H9" s="156">
        <v>111220</v>
      </c>
      <c r="I9" s="155" t="s">
        <v>200</v>
      </c>
      <c r="J9" s="161">
        <v>124620</v>
      </c>
      <c r="K9" s="163">
        <v>720</v>
      </c>
      <c r="L9" s="152">
        <v>4</v>
      </c>
    </row>
    <row r="10" spans="1:12" ht="14" customHeight="1">
      <c r="A10" s="160">
        <v>5</v>
      </c>
      <c r="B10" s="159">
        <v>98000</v>
      </c>
      <c r="C10" s="158">
        <v>93000</v>
      </c>
      <c r="D10" s="157" t="s">
        <v>200</v>
      </c>
      <c r="E10" s="162">
        <v>101000</v>
      </c>
      <c r="F10" s="163">
        <v>590</v>
      </c>
      <c r="G10" s="163">
        <v>800</v>
      </c>
      <c r="H10" s="156">
        <v>124620</v>
      </c>
      <c r="I10" s="155" t="s">
        <v>200</v>
      </c>
      <c r="J10" s="161">
        <v>135340</v>
      </c>
      <c r="K10" s="163">
        <v>800</v>
      </c>
      <c r="L10" s="152">
        <v>5</v>
      </c>
    </row>
    <row r="11" spans="1:12" ht="14" customHeight="1">
      <c r="A11" s="160">
        <v>6</v>
      </c>
      <c r="B11" s="159">
        <v>104000</v>
      </c>
      <c r="C11" s="158">
        <v>101000</v>
      </c>
      <c r="D11" s="157" t="s">
        <v>200</v>
      </c>
      <c r="E11" s="162">
        <v>107000</v>
      </c>
      <c r="F11" s="163">
        <v>630</v>
      </c>
      <c r="G11" s="163">
        <v>850</v>
      </c>
      <c r="H11" s="156">
        <v>135340</v>
      </c>
      <c r="I11" s="155" t="s">
        <v>200</v>
      </c>
      <c r="J11" s="161">
        <v>143380</v>
      </c>
      <c r="K11" s="163">
        <v>850</v>
      </c>
      <c r="L11" s="152">
        <v>6</v>
      </c>
    </row>
    <row r="12" spans="1:12" ht="14" customHeight="1">
      <c r="A12" s="160">
        <v>7</v>
      </c>
      <c r="B12" s="159">
        <v>110000</v>
      </c>
      <c r="C12" s="158">
        <v>107000</v>
      </c>
      <c r="D12" s="157" t="s">
        <v>200</v>
      </c>
      <c r="E12" s="162">
        <v>114000</v>
      </c>
      <c r="F12" s="163">
        <v>670</v>
      </c>
      <c r="G12" s="163">
        <v>900</v>
      </c>
      <c r="H12" s="156">
        <v>143380</v>
      </c>
      <c r="I12" s="155" t="s">
        <v>200</v>
      </c>
      <c r="J12" s="161">
        <v>152760</v>
      </c>
      <c r="K12" s="163">
        <v>900</v>
      </c>
      <c r="L12" s="152">
        <v>7</v>
      </c>
    </row>
    <row r="13" spans="1:12" ht="14" customHeight="1">
      <c r="A13" s="160">
        <v>8</v>
      </c>
      <c r="B13" s="159">
        <v>118000</v>
      </c>
      <c r="C13" s="158">
        <v>114000</v>
      </c>
      <c r="D13" s="157" t="s">
        <v>200</v>
      </c>
      <c r="E13" s="162">
        <v>122000</v>
      </c>
      <c r="F13" s="163">
        <v>720</v>
      </c>
      <c r="G13" s="163">
        <v>960</v>
      </c>
      <c r="H13" s="156">
        <v>152760</v>
      </c>
      <c r="I13" s="155" t="s">
        <v>200</v>
      </c>
      <c r="J13" s="161">
        <v>163480</v>
      </c>
      <c r="K13" s="163">
        <v>960</v>
      </c>
      <c r="L13" s="152">
        <v>8</v>
      </c>
    </row>
    <row r="14" spans="1:12" ht="14" customHeight="1">
      <c r="A14" s="160">
        <v>9</v>
      </c>
      <c r="B14" s="159">
        <v>126000</v>
      </c>
      <c r="C14" s="158">
        <v>122000</v>
      </c>
      <c r="D14" s="157" t="s">
        <v>200</v>
      </c>
      <c r="E14" s="162">
        <v>130000</v>
      </c>
      <c r="F14" s="163">
        <v>770</v>
      </c>
      <c r="G14" s="153">
        <v>1030</v>
      </c>
      <c r="H14" s="156">
        <v>163480</v>
      </c>
      <c r="I14" s="155" t="s">
        <v>200</v>
      </c>
      <c r="J14" s="161">
        <v>174200</v>
      </c>
      <c r="K14" s="153">
        <v>1030</v>
      </c>
      <c r="L14" s="152">
        <v>9</v>
      </c>
    </row>
    <row r="15" spans="1:12" ht="14" customHeight="1">
      <c r="A15" s="160">
        <v>10</v>
      </c>
      <c r="B15" s="159">
        <v>134000</v>
      </c>
      <c r="C15" s="158">
        <v>130000</v>
      </c>
      <c r="D15" s="157" t="s">
        <v>200</v>
      </c>
      <c r="E15" s="162">
        <v>138000</v>
      </c>
      <c r="F15" s="163">
        <v>810</v>
      </c>
      <c r="G15" s="153">
        <v>1090</v>
      </c>
      <c r="H15" s="156">
        <v>174200</v>
      </c>
      <c r="I15" s="155" t="s">
        <v>200</v>
      </c>
      <c r="J15" s="161">
        <v>184920</v>
      </c>
      <c r="K15" s="153">
        <v>1090</v>
      </c>
      <c r="L15" s="152">
        <v>10</v>
      </c>
    </row>
    <row r="16" spans="1:12" ht="14" customHeight="1">
      <c r="A16" s="160">
        <v>11</v>
      </c>
      <c r="B16" s="159">
        <v>142000</v>
      </c>
      <c r="C16" s="158">
        <v>138000</v>
      </c>
      <c r="D16" s="157" t="s">
        <v>200</v>
      </c>
      <c r="E16" s="162">
        <v>146000</v>
      </c>
      <c r="F16" s="163">
        <v>860</v>
      </c>
      <c r="G16" s="153">
        <v>1160</v>
      </c>
      <c r="H16" s="156">
        <v>184920</v>
      </c>
      <c r="I16" s="155" t="s">
        <v>200</v>
      </c>
      <c r="J16" s="161">
        <v>195640</v>
      </c>
      <c r="K16" s="153">
        <v>1160</v>
      </c>
      <c r="L16" s="152">
        <v>11</v>
      </c>
    </row>
    <row r="17" spans="1:12" ht="14" customHeight="1">
      <c r="A17" s="160">
        <v>12</v>
      </c>
      <c r="B17" s="159">
        <v>150000</v>
      </c>
      <c r="C17" s="158">
        <v>146000</v>
      </c>
      <c r="D17" s="157" t="s">
        <v>200</v>
      </c>
      <c r="E17" s="162">
        <v>155000</v>
      </c>
      <c r="F17" s="163">
        <v>910</v>
      </c>
      <c r="G17" s="153">
        <v>1220</v>
      </c>
      <c r="H17" s="156">
        <v>195640</v>
      </c>
      <c r="I17" s="155" t="s">
        <v>200</v>
      </c>
      <c r="J17" s="161">
        <v>207700</v>
      </c>
      <c r="K17" s="153">
        <v>1220</v>
      </c>
      <c r="L17" s="152">
        <v>12</v>
      </c>
    </row>
    <row r="18" spans="1:12" ht="14" customHeight="1">
      <c r="A18" s="160">
        <v>13</v>
      </c>
      <c r="B18" s="159">
        <v>160000</v>
      </c>
      <c r="C18" s="158">
        <v>155000</v>
      </c>
      <c r="D18" s="157" t="s">
        <v>200</v>
      </c>
      <c r="E18" s="162">
        <v>165000</v>
      </c>
      <c r="F18" s="163">
        <v>970</v>
      </c>
      <c r="G18" s="153">
        <v>1310</v>
      </c>
      <c r="H18" s="156">
        <v>207700</v>
      </c>
      <c r="I18" s="155" t="s">
        <v>200</v>
      </c>
      <c r="J18" s="161">
        <v>221100</v>
      </c>
      <c r="K18" s="153">
        <v>1310</v>
      </c>
      <c r="L18" s="152">
        <v>13</v>
      </c>
    </row>
    <row r="19" spans="1:12" ht="14" customHeight="1">
      <c r="A19" s="160">
        <v>14</v>
      </c>
      <c r="B19" s="159">
        <v>170000</v>
      </c>
      <c r="C19" s="158">
        <v>165000</v>
      </c>
      <c r="D19" s="157" t="s">
        <v>200</v>
      </c>
      <c r="E19" s="162">
        <v>175000</v>
      </c>
      <c r="F19" s="153">
        <v>1030</v>
      </c>
      <c r="G19" s="153">
        <v>1390</v>
      </c>
      <c r="H19" s="156">
        <v>221100</v>
      </c>
      <c r="I19" s="155" t="s">
        <v>200</v>
      </c>
      <c r="J19" s="161">
        <v>234500</v>
      </c>
      <c r="K19" s="153">
        <v>1390</v>
      </c>
      <c r="L19" s="152">
        <v>14</v>
      </c>
    </row>
    <row r="20" spans="1:12" ht="14" customHeight="1">
      <c r="A20" s="160">
        <v>15</v>
      </c>
      <c r="B20" s="159">
        <v>180000</v>
      </c>
      <c r="C20" s="158">
        <v>175000</v>
      </c>
      <c r="D20" s="157" t="s">
        <v>200</v>
      </c>
      <c r="E20" s="162">
        <v>185000</v>
      </c>
      <c r="F20" s="153">
        <v>1100</v>
      </c>
      <c r="G20" s="153">
        <v>1470</v>
      </c>
      <c r="H20" s="156">
        <v>234500</v>
      </c>
      <c r="I20" s="155" t="s">
        <v>200</v>
      </c>
      <c r="J20" s="161">
        <v>247900</v>
      </c>
      <c r="K20" s="153">
        <v>1470</v>
      </c>
      <c r="L20" s="152">
        <v>15</v>
      </c>
    </row>
    <row r="21" spans="1:12" ht="14" customHeight="1">
      <c r="A21" s="160">
        <v>16</v>
      </c>
      <c r="B21" s="159">
        <v>190000</v>
      </c>
      <c r="C21" s="158">
        <v>185000</v>
      </c>
      <c r="D21" s="157" t="s">
        <v>200</v>
      </c>
      <c r="E21" s="162">
        <v>195000</v>
      </c>
      <c r="F21" s="153">
        <v>1160</v>
      </c>
      <c r="G21" s="153">
        <v>1550</v>
      </c>
      <c r="H21" s="156">
        <v>247900</v>
      </c>
      <c r="I21" s="155" t="s">
        <v>200</v>
      </c>
      <c r="J21" s="161">
        <v>261300</v>
      </c>
      <c r="K21" s="153">
        <v>1550</v>
      </c>
      <c r="L21" s="152">
        <v>16</v>
      </c>
    </row>
    <row r="22" spans="1:12" ht="14" customHeight="1">
      <c r="A22" s="160">
        <v>17</v>
      </c>
      <c r="B22" s="159">
        <v>200000</v>
      </c>
      <c r="C22" s="158">
        <v>195000</v>
      </c>
      <c r="D22" s="157" t="s">
        <v>200</v>
      </c>
      <c r="E22" s="162">
        <v>210000</v>
      </c>
      <c r="F22" s="153">
        <v>1220</v>
      </c>
      <c r="G22" s="153">
        <v>1630</v>
      </c>
      <c r="H22" s="156">
        <v>261300</v>
      </c>
      <c r="I22" s="155" t="s">
        <v>200</v>
      </c>
      <c r="J22" s="161">
        <v>281400</v>
      </c>
      <c r="K22" s="153">
        <v>1630</v>
      </c>
      <c r="L22" s="152">
        <v>17</v>
      </c>
    </row>
    <row r="23" spans="1:12" ht="14" customHeight="1">
      <c r="A23" s="160">
        <v>18</v>
      </c>
      <c r="B23" s="159">
        <v>220000</v>
      </c>
      <c r="C23" s="158">
        <v>210000</v>
      </c>
      <c r="D23" s="157" t="s">
        <v>200</v>
      </c>
      <c r="E23" s="162">
        <v>230000</v>
      </c>
      <c r="F23" s="153">
        <v>1340</v>
      </c>
      <c r="G23" s="153">
        <v>1800</v>
      </c>
      <c r="H23" s="156">
        <v>281400</v>
      </c>
      <c r="I23" s="155" t="s">
        <v>200</v>
      </c>
      <c r="J23" s="161">
        <v>308200</v>
      </c>
      <c r="K23" s="153">
        <v>1800</v>
      </c>
      <c r="L23" s="152">
        <v>18</v>
      </c>
    </row>
    <row r="24" spans="1:12" ht="14" customHeight="1">
      <c r="A24" s="160">
        <v>19</v>
      </c>
      <c r="B24" s="159">
        <v>240000</v>
      </c>
      <c r="C24" s="158">
        <v>230000</v>
      </c>
      <c r="D24" s="157" t="s">
        <v>200</v>
      </c>
      <c r="E24" s="162">
        <v>250000</v>
      </c>
      <c r="F24" s="153">
        <v>1460</v>
      </c>
      <c r="G24" s="153">
        <v>1960</v>
      </c>
      <c r="H24" s="156">
        <v>308200</v>
      </c>
      <c r="I24" s="155" t="s">
        <v>200</v>
      </c>
      <c r="J24" s="161">
        <v>335000</v>
      </c>
      <c r="K24" s="153">
        <v>1960</v>
      </c>
      <c r="L24" s="152">
        <v>19</v>
      </c>
    </row>
    <row r="25" spans="1:12" ht="14" customHeight="1">
      <c r="A25" s="160">
        <v>20</v>
      </c>
      <c r="B25" s="159">
        <v>260000</v>
      </c>
      <c r="C25" s="158">
        <v>250000</v>
      </c>
      <c r="D25" s="157" t="s">
        <v>200</v>
      </c>
      <c r="E25" s="162">
        <v>270000</v>
      </c>
      <c r="F25" s="153">
        <v>1590</v>
      </c>
      <c r="G25" s="153">
        <v>2130</v>
      </c>
      <c r="H25" s="156">
        <v>335000</v>
      </c>
      <c r="I25" s="155" t="s">
        <v>200</v>
      </c>
      <c r="J25" s="161">
        <v>361800</v>
      </c>
      <c r="K25" s="153">
        <v>2130</v>
      </c>
      <c r="L25" s="152">
        <v>20</v>
      </c>
    </row>
    <row r="26" spans="1:12" ht="14" customHeight="1">
      <c r="A26" s="160">
        <v>21</v>
      </c>
      <c r="B26" s="159">
        <v>280000</v>
      </c>
      <c r="C26" s="158">
        <v>270000</v>
      </c>
      <c r="D26" s="157" t="s">
        <v>200</v>
      </c>
      <c r="E26" s="162">
        <v>290000</v>
      </c>
      <c r="F26" s="153">
        <v>1710</v>
      </c>
      <c r="G26" s="153">
        <v>2290</v>
      </c>
      <c r="H26" s="156">
        <v>361800</v>
      </c>
      <c r="I26" s="155" t="s">
        <v>200</v>
      </c>
      <c r="J26" s="161">
        <v>388600</v>
      </c>
      <c r="K26" s="153">
        <v>2290</v>
      </c>
      <c r="L26" s="152">
        <v>21</v>
      </c>
    </row>
    <row r="27" spans="1:12" ht="14" customHeight="1">
      <c r="A27" s="160">
        <v>22</v>
      </c>
      <c r="B27" s="159">
        <v>300000</v>
      </c>
      <c r="C27" s="158">
        <v>290000</v>
      </c>
      <c r="D27" s="157" t="s">
        <v>200</v>
      </c>
      <c r="E27" s="162">
        <v>310000</v>
      </c>
      <c r="F27" s="153">
        <v>1830</v>
      </c>
      <c r="G27" s="153">
        <v>2450</v>
      </c>
      <c r="H27" s="156">
        <v>388600</v>
      </c>
      <c r="I27" s="155" t="s">
        <v>200</v>
      </c>
      <c r="J27" s="161">
        <v>415400</v>
      </c>
      <c r="K27" s="153">
        <v>2450</v>
      </c>
      <c r="L27" s="152">
        <v>22</v>
      </c>
    </row>
    <row r="28" spans="1:12" ht="14" customHeight="1">
      <c r="A28" s="160">
        <v>23</v>
      </c>
      <c r="B28" s="159">
        <v>320000</v>
      </c>
      <c r="C28" s="158">
        <v>310000</v>
      </c>
      <c r="D28" s="157" t="s">
        <v>200</v>
      </c>
      <c r="E28" s="162">
        <v>330000</v>
      </c>
      <c r="F28" s="153">
        <v>1950</v>
      </c>
      <c r="G28" s="153">
        <v>2620</v>
      </c>
      <c r="H28" s="156">
        <v>415400</v>
      </c>
      <c r="I28" s="155" t="s">
        <v>200</v>
      </c>
      <c r="J28" s="161">
        <v>442200</v>
      </c>
      <c r="K28" s="153">
        <v>2620</v>
      </c>
      <c r="L28" s="152">
        <v>23</v>
      </c>
    </row>
    <row r="29" spans="1:12" ht="14" customHeight="1">
      <c r="A29" s="160">
        <v>24</v>
      </c>
      <c r="B29" s="159">
        <v>340000</v>
      </c>
      <c r="C29" s="158">
        <v>330000</v>
      </c>
      <c r="D29" s="157" t="s">
        <v>200</v>
      </c>
      <c r="E29" s="162">
        <v>350000</v>
      </c>
      <c r="F29" s="153">
        <v>2070</v>
      </c>
      <c r="G29" s="153">
        <v>2780</v>
      </c>
      <c r="H29" s="156">
        <v>442200</v>
      </c>
      <c r="I29" s="155" t="s">
        <v>200</v>
      </c>
      <c r="J29" s="161">
        <v>469000</v>
      </c>
      <c r="K29" s="153">
        <v>2780</v>
      </c>
      <c r="L29" s="152">
        <v>24</v>
      </c>
    </row>
    <row r="30" spans="1:12" ht="14" customHeight="1">
      <c r="A30" s="160">
        <v>25</v>
      </c>
      <c r="B30" s="159">
        <v>360000</v>
      </c>
      <c r="C30" s="158">
        <v>350000</v>
      </c>
      <c r="D30" s="157" t="s">
        <v>200</v>
      </c>
      <c r="E30" s="162">
        <v>370000</v>
      </c>
      <c r="F30" s="153">
        <v>2200</v>
      </c>
      <c r="G30" s="153">
        <v>2950</v>
      </c>
      <c r="H30" s="156">
        <v>469000</v>
      </c>
      <c r="I30" s="155" t="s">
        <v>200</v>
      </c>
      <c r="J30" s="161">
        <v>495800</v>
      </c>
      <c r="K30" s="153">
        <v>2950</v>
      </c>
      <c r="L30" s="152">
        <v>25</v>
      </c>
    </row>
    <row r="31" spans="1:12" ht="14" customHeight="1">
      <c r="A31" s="160">
        <v>26</v>
      </c>
      <c r="B31" s="159">
        <v>380000</v>
      </c>
      <c r="C31" s="158">
        <v>370000</v>
      </c>
      <c r="D31" s="157" t="s">
        <v>200</v>
      </c>
      <c r="E31" s="162">
        <v>395000</v>
      </c>
      <c r="F31" s="153">
        <v>2320</v>
      </c>
      <c r="G31" s="153">
        <v>3110</v>
      </c>
      <c r="H31" s="156">
        <v>495800</v>
      </c>
      <c r="I31" s="155" t="s">
        <v>200</v>
      </c>
      <c r="J31" s="161">
        <v>529300</v>
      </c>
      <c r="K31" s="153">
        <v>3110</v>
      </c>
      <c r="L31" s="152">
        <v>26</v>
      </c>
    </row>
    <row r="32" spans="1:12" ht="14" customHeight="1">
      <c r="A32" s="160">
        <v>27</v>
      </c>
      <c r="B32" s="159">
        <v>410000</v>
      </c>
      <c r="C32" s="158">
        <v>395000</v>
      </c>
      <c r="D32" s="157" t="s">
        <v>200</v>
      </c>
      <c r="E32" s="162">
        <v>425000</v>
      </c>
      <c r="F32" s="153">
        <v>2500</v>
      </c>
      <c r="G32" s="153">
        <v>3360</v>
      </c>
      <c r="H32" s="156">
        <v>529300</v>
      </c>
      <c r="I32" s="155" t="s">
        <v>200</v>
      </c>
      <c r="J32" s="161">
        <v>569500</v>
      </c>
      <c r="K32" s="153">
        <v>3360</v>
      </c>
      <c r="L32" s="152">
        <v>27</v>
      </c>
    </row>
    <row r="33" spans="1:12" ht="14" customHeight="1">
      <c r="A33" s="160">
        <v>28</v>
      </c>
      <c r="B33" s="159">
        <v>440000</v>
      </c>
      <c r="C33" s="158">
        <v>425000</v>
      </c>
      <c r="D33" s="157" t="s">
        <v>200</v>
      </c>
      <c r="E33" s="162">
        <v>455000</v>
      </c>
      <c r="F33" s="153">
        <v>2690</v>
      </c>
      <c r="G33" s="153">
        <v>3600</v>
      </c>
      <c r="H33" s="156">
        <v>569500</v>
      </c>
      <c r="I33" s="155" t="s">
        <v>200</v>
      </c>
      <c r="J33" s="161">
        <v>609700</v>
      </c>
      <c r="K33" s="153">
        <v>3600</v>
      </c>
      <c r="L33" s="152">
        <v>28</v>
      </c>
    </row>
    <row r="34" spans="1:12" ht="14" customHeight="1">
      <c r="A34" s="160">
        <v>29</v>
      </c>
      <c r="B34" s="159">
        <v>470000</v>
      </c>
      <c r="C34" s="158">
        <v>455000</v>
      </c>
      <c r="D34" s="157" t="s">
        <v>200</v>
      </c>
      <c r="E34" s="162">
        <v>485000</v>
      </c>
      <c r="F34" s="153">
        <v>2870</v>
      </c>
      <c r="G34" s="153">
        <v>3850</v>
      </c>
      <c r="H34" s="156">
        <v>609700</v>
      </c>
      <c r="I34" s="155" t="s">
        <v>200</v>
      </c>
      <c r="J34" s="161">
        <v>649900</v>
      </c>
      <c r="K34" s="153">
        <v>3850</v>
      </c>
      <c r="L34" s="152">
        <v>29</v>
      </c>
    </row>
    <row r="35" spans="1:12" ht="14" customHeight="1">
      <c r="A35" s="160">
        <v>30</v>
      </c>
      <c r="B35" s="159">
        <v>500000</v>
      </c>
      <c r="C35" s="158">
        <v>485000</v>
      </c>
      <c r="D35" s="157" t="s">
        <v>200</v>
      </c>
      <c r="E35" s="162">
        <v>515000</v>
      </c>
      <c r="F35" s="153">
        <v>3050</v>
      </c>
      <c r="G35" s="153">
        <v>4090</v>
      </c>
      <c r="H35" s="156">
        <v>649900</v>
      </c>
      <c r="I35" s="155" t="s">
        <v>200</v>
      </c>
      <c r="J35" s="161">
        <v>690100</v>
      </c>
      <c r="K35" s="153">
        <v>4090</v>
      </c>
      <c r="L35" s="152">
        <v>30</v>
      </c>
    </row>
    <row r="36" spans="1:12" ht="14" customHeight="1">
      <c r="A36" s="160">
        <v>31</v>
      </c>
      <c r="B36" s="159">
        <v>530000</v>
      </c>
      <c r="C36" s="158">
        <v>515000</v>
      </c>
      <c r="D36" s="157" t="s">
        <v>200</v>
      </c>
      <c r="E36" s="162">
        <v>545000</v>
      </c>
      <c r="F36" s="153">
        <v>3240</v>
      </c>
      <c r="G36" s="153">
        <v>4340</v>
      </c>
      <c r="H36" s="156">
        <v>690100</v>
      </c>
      <c r="I36" s="155" t="s">
        <v>200</v>
      </c>
      <c r="J36" s="161">
        <v>730300</v>
      </c>
      <c r="K36" s="153">
        <v>4340</v>
      </c>
      <c r="L36" s="152">
        <v>31</v>
      </c>
    </row>
    <row r="37" spans="1:12" ht="14" customHeight="1">
      <c r="A37" s="160">
        <v>32</v>
      </c>
      <c r="B37" s="159">
        <v>560000</v>
      </c>
      <c r="C37" s="158">
        <v>545000</v>
      </c>
      <c r="D37" s="157" t="s">
        <v>200</v>
      </c>
      <c r="E37" s="162">
        <v>575000</v>
      </c>
      <c r="F37" s="153">
        <v>3420</v>
      </c>
      <c r="G37" s="153">
        <v>4580</v>
      </c>
      <c r="H37" s="156">
        <v>730300</v>
      </c>
      <c r="I37" s="155" t="s">
        <v>200</v>
      </c>
      <c r="J37" s="161">
        <v>770500</v>
      </c>
      <c r="K37" s="153">
        <v>4580</v>
      </c>
      <c r="L37" s="152">
        <v>32</v>
      </c>
    </row>
    <row r="38" spans="1:12" ht="14" customHeight="1">
      <c r="A38" s="160">
        <v>33</v>
      </c>
      <c r="B38" s="159">
        <v>590000</v>
      </c>
      <c r="C38" s="158">
        <v>575000</v>
      </c>
      <c r="D38" s="157" t="s">
        <v>200</v>
      </c>
      <c r="E38" s="162">
        <v>605000</v>
      </c>
      <c r="F38" s="153">
        <v>3600</v>
      </c>
      <c r="G38" s="153">
        <v>4830</v>
      </c>
      <c r="H38" s="156">
        <v>770500</v>
      </c>
      <c r="I38" s="155" t="s">
        <v>200</v>
      </c>
      <c r="J38" s="161">
        <v>810700</v>
      </c>
      <c r="K38" s="153">
        <v>4830</v>
      </c>
      <c r="L38" s="152">
        <v>33</v>
      </c>
    </row>
    <row r="39" spans="1:12" ht="14" customHeight="1">
      <c r="A39" s="160">
        <v>34</v>
      </c>
      <c r="B39" s="159">
        <v>620000</v>
      </c>
      <c r="C39" s="158">
        <v>605000</v>
      </c>
      <c r="D39" s="157" t="s">
        <v>200</v>
      </c>
      <c r="E39" s="162">
        <v>635000</v>
      </c>
      <c r="F39" s="153">
        <v>3790</v>
      </c>
      <c r="G39" s="153">
        <v>5080</v>
      </c>
      <c r="H39" s="156">
        <v>810700</v>
      </c>
      <c r="I39" s="155" t="s">
        <v>200</v>
      </c>
      <c r="J39" s="161">
        <v>850900</v>
      </c>
      <c r="K39" s="153">
        <v>5080</v>
      </c>
      <c r="L39" s="152">
        <v>34</v>
      </c>
    </row>
    <row r="40" spans="1:12" ht="14" customHeight="1">
      <c r="A40" s="160">
        <v>35</v>
      </c>
      <c r="B40" s="159">
        <v>650000</v>
      </c>
      <c r="C40" s="158">
        <v>635000</v>
      </c>
      <c r="D40" s="157" t="s">
        <v>200</v>
      </c>
      <c r="E40" s="162">
        <v>665000</v>
      </c>
      <c r="F40" s="153">
        <v>3970</v>
      </c>
      <c r="G40" s="153">
        <v>5320</v>
      </c>
      <c r="H40" s="156">
        <v>850900</v>
      </c>
      <c r="I40" s="155" t="s">
        <v>200</v>
      </c>
      <c r="J40" s="161">
        <v>891100</v>
      </c>
      <c r="K40" s="153">
        <v>5320</v>
      </c>
      <c r="L40" s="152">
        <v>35</v>
      </c>
    </row>
    <row r="41" spans="1:12" ht="14" customHeight="1">
      <c r="A41" s="160">
        <v>36</v>
      </c>
      <c r="B41" s="159">
        <v>680000</v>
      </c>
      <c r="C41" s="158">
        <v>665000</v>
      </c>
      <c r="D41" s="157" t="s">
        <v>200</v>
      </c>
      <c r="E41" s="162">
        <v>695000</v>
      </c>
      <c r="F41" s="153">
        <v>4150</v>
      </c>
      <c r="G41" s="153">
        <v>5570</v>
      </c>
      <c r="H41" s="156">
        <v>891100</v>
      </c>
      <c r="I41" s="155" t="s">
        <v>200</v>
      </c>
      <c r="J41" s="161">
        <v>931300</v>
      </c>
      <c r="K41" s="153">
        <v>5570</v>
      </c>
      <c r="L41" s="152">
        <v>36</v>
      </c>
    </row>
    <row r="42" spans="1:12" ht="14" customHeight="1">
      <c r="A42" s="160">
        <v>37</v>
      </c>
      <c r="B42" s="159">
        <v>710000</v>
      </c>
      <c r="C42" s="158">
        <v>695000</v>
      </c>
      <c r="D42" s="157" t="s">
        <v>200</v>
      </c>
      <c r="E42" s="162">
        <v>730000</v>
      </c>
      <c r="F42" s="153">
        <v>4340</v>
      </c>
      <c r="G42" s="153">
        <v>5810</v>
      </c>
      <c r="H42" s="156">
        <v>931300</v>
      </c>
      <c r="I42" s="155" t="s">
        <v>200</v>
      </c>
      <c r="J42" s="161">
        <v>978200</v>
      </c>
      <c r="K42" s="153">
        <v>5810</v>
      </c>
      <c r="L42" s="152">
        <v>37</v>
      </c>
    </row>
    <row r="43" spans="1:12" ht="14" customHeight="1">
      <c r="A43" s="160">
        <v>38</v>
      </c>
      <c r="B43" s="159">
        <v>750000</v>
      </c>
      <c r="C43" s="158">
        <v>730000</v>
      </c>
      <c r="D43" s="157" t="s">
        <v>200</v>
      </c>
      <c r="E43" s="162">
        <v>770000</v>
      </c>
      <c r="F43" s="153">
        <v>4580</v>
      </c>
      <c r="G43" s="153">
        <v>6140</v>
      </c>
      <c r="H43" s="156">
        <v>978200</v>
      </c>
      <c r="I43" s="155" t="s">
        <v>200</v>
      </c>
      <c r="J43" s="161">
        <v>1031800</v>
      </c>
      <c r="K43" s="153">
        <v>6140</v>
      </c>
      <c r="L43" s="152">
        <v>38</v>
      </c>
    </row>
    <row r="44" spans="1:12" ht="14" customHeight="1">
      <c r="A44" s="160">
        <v>39</v>
      </c>
      <c r="B44" s="159">
        <v>790000</v>
      </c>
      <c r="C44" s="158">
        <v>770000</v>
      </c>
      <c r="D44" s="157" t="s">
        <v>200</v>
      </c>
      <c r="E44" s="162">
        <v>810000</v>
      </c>
      <c r="F44" s="153">
        <v>4830</v>
      </c>
      <c r="G44" s="153">
        <v>6470</v>
      </c>
      <c r="H44" s="156">
        <v>1031800</v>
      </c>
      <c r="I44" s="155" t="s">
        <v>200</v>
      </c>
      <c r="J44" s="161">
        <v>1085400</v>
      </c>
      <c r="K44" s="153">
        <v>6470</v>
      </c>
      <c r="L44" s="152">
        <v>39</v>
      </c>
    </row>
    <row r="45" spans="1:12" ht="14" customHeight="1">
      <c r="A45" s="160">
        <v>40</v>
      </c>
      <c r="B45" s="159">
        <v>830000</v>
      </c>
      <c r="C45" s="158">
        <v>810000</v>
      </c>
      <c r="D45" s="157" t="s">
        <v>200</v>
      </c>
      <c r="E45" s="162">
        <v>855000</v>
      </c>
      <c r="F45" s="153">
        <v>5070</v>
      </c>
      <c r="G45" s="153">
        <v>6800</v>
      </c>
      <c r="H45" s="156">
        <v>1085400</v>
      </c>
      <c r="I45" s="155" t="s">
        <v>200</v>
      </c>
      <c r="J45" s="161">
        <v>1145700</v>
      </c>
      <c r="K45" s="153">
        <v>6800</v>
      </c>
      <c r="L45" s="152">
        <v>40</v>
      </c>
    </row>
    <row r="46" spans="1:12" ht="14" customHeight="1">
      <c r="A46" s="160">
        <v>41</v>
      </c>
      <c r="B46" s="159">
        <v>880000</v>
      </c>
      <c r="C46" s="158">
        <v>855000</v>
      </c>
      <c r="D46" s="157" t="s">
        <v>200</v>
      </c>
      <c r="E46" s="162">
        <v>905000</v>
      </c>
      <c r="F46" s="153">
        <v>5380</v>
      </c>
      <c r="G46" s="153">
        <v>7210</v>
      </c>
      <c r="H46" s="156">
        <v>1145700</v>
      </c>
      <c r="I46" s="155" t="s">
        <v>200</v>
      </c>
      <c r="J46" s="161">
        <v>1212700</v>
      </c>
      <c r="K46" s="153">
        <v>7210</v>
      </c>
      <c r="L46" s="152">
        <v>41</v>
      </c>
    </row>
    <row r="47" spans="1:12" ht="14" customHeight="1">
      <c r="A47" s="160">
        <v>42</v>
      </c>
      <c r="B47" s="159">
        <v>930000</v>
      </c>
      <c r="C47" s="158">
        <v>905000</v>
      </c>
      <c r="D47" s="157" t="s">
        <v>200</v>
      </c>
      <c r="E47" s="162">
        <v>955000</v>
      </c>
      <c r="F47" s="153">
        <v>5680</v>
      </c>
      <c r="G47" s="153">
        <v>7620</v>
      </c>
      <c r="H47" s="156">
        <v>1212700</v>
      </c>
      <c r="I47" s="155" t="s">
        <v>200</v>
      </c>
      <c r="J47" s="161">
        <v>1279700</v>
      </c>
      <c r="K47" s="153">
        <v>7620</v>
      </c>
      <c r="L47" s="152">
        <v>42</v>
      </c>
    </row>
    <row r="48" spans="1:12" ht="14" customHeight="1">
      <c r="A48" s="160">
        <v>43</v>
      </c>
      <c r="B48" s="159">
        <v>980000</v>
      </c>
      <c r="C48" s="158">
        <v>955000</v>
      </c>
      <c r="D48" s="157" t="s">
        <v>200</v>
      </c>
      <c r="E48" s="162">
        <v>1005000</v>
      </c>
      <c r="F48" s="153">
        <v>5990</v>
      </c>
      <c r="G48" s="153">
        <v>8030</v>
      </c>
      <c r="H48" s="156">
        <v>1279700</v>
      </c>
      <c r="I48" s="155" t="s">
        <v>200</v>
      </c>
      <c r="J48" s="161">
        <v>1346700</v>
      </c>
      <c r="K48" s="153">
        <v>8030</v>
      </c>
      <c r="L48" s="152">
        <v>43</v>
      </c>
    </row>
    <row r="49" spans="1:12" ht="14" customHeight="1">
      <c r="A49" s="160">
        <v>44</v>
      </c>
      <c r="B49" s="159">
        <v>1030000</v>
      </c>
      <c r="C49" s="158">
        <v>1005000</v>
      </c>
      <c r="D49" s="157" t="s">
        <v>200</v>
      </c>
      <c r="E49" s="162">
        <v>1055000</v>
      </c>
      <c r="F49" s="153">
        <v>6290</v>
      </c>
      <c r="G49" s="153">
        <v>8440</v>
      </c>
      <c r="H49" s="156">
        <v>1346700</v>
      </c>
      <c r="I49" s="155" t="s">
        <v>200</v>
      </c>
      <c r="J49" s="161">
        <v>1413700</v>
      </c>
      <c r="K49" s="153">
        <v>8440</v>
      </c>
      <c r="L49" s="152">
        <v>44</v>
      </c>
    </row>
    <row r="50" spans="1:12" ht="14" customHeight="1">
      <c r="A50" s="160">
        <v>45</v>
      </c>
      <c r="B50" s="159">
        <v>1090000</v>
      </c>
      <c r="C50" s="158">
        <v>1055000</v>
      </c>
      <c r="D50" s="157" t="s">
        <v>200</v>
      </c>
      <c r="E50" s="162">
        <v>1115000</v>
      </c>
      <c r="F50" s="153">
        <v>6660</v>
      </c>
      <c r="G50" s="153">
        <v>8930</v>
      </c>
      <c r="H50" s="156">
        <v>1413700</v>
      </c>
      <c r="I50" s="155" t="s">
        <v>200</v>
      </c>
      <c r="J50" s="161">
        <v>1494100</v>
      </c>
      <c r="K50" s="153">
        <v>8930</v>
      </c>
      <c r="L50" s="152">
        <v>45</v>
      </c>
    </row>
    <row r="51" spans="1:12" ht="14" customHeight="1">
      <c r="A51" s="160">
        <v>46</v>
      </c>
      <c r="B51" s="159">
        <v>1150000</v>
      </c>
      <c r="C51" s="158">
        <v>1115000</v>
      </c>
      <c r="D51" s="157" t="s">
        <v>200</v>
      </c>
      <c r="E51" s="162">
        <v>1175000</v>
      </c>
      <c r="F51" s="153">
        <v>7030</v>
      </c>
      <c r="G51" s="153">
        <v>9420</v>
      </c>
      <c r="H51" s="156">
        <v>1494100</v>
      </c>
      <c r="I51" s="155" t="s">
        <v>200</v>
      </c>
      <c r="J51" s="161">
        <v>1574500</v>
      </c>
      <c r="K51" s="153">
        <v>9420</v>
      </c>
      <c r="L51" s="152">
        <v>46</v>
      </c>
    </row>
    <row r="52" spans="1:12" ht="14" customHeight="1">
      <c r="A52" s="160">
        <v>47</v>
      </c>
      <c r="B52" s="159">
        <v>1210000</v>
      </c>
      <c r="C52" s="158">
        <v>1175000</v>
      </c>
      <c r="D52" s="157" t="s">
        <v>200</v>
      </c>
      <c r="E52" s="162">
        <v>1235000</v>
      </c>
      <c r="F52" s="153">
        <v>7400</v>
      </c>
      <c r="G52" s="153">
        <v>9910</v>
      </c>
      <c r="H52" s="156">
        <v>1574500</v>
      </c>
      <c r="I52" s="155" t="s">
        <v>200</v>
      </c>
      <c r="J52" s="161">
        <v>1654900</v>
      </c>
      <c r="K52" s="153">
        <v>9910</v>
      </c>
      <c r="L52" s="152">
        <v>47</v>
      </c>
    </row>
    <row r="53" spans="1:12" ht="14" customHeight="1">
      <c r="A53" s="160">
        <v>48</v>
      </c>
      <c r="B53" s="159">
        <v>1270000</v>
      </c>
      <c r="C53" s="158">
        <v>1235000</v>
      </c>
      <c r="D53" s="157" t="s">
        <v>200</v>
      </c>
      <c r="E53" s="162">
        <v>1295000</v>
      </c>
      <c r="F53" s="153">
        <v>7760</v>
      </c>
      <c r="G53" s="153">
        <v>10400</v>
      </c>
      <c r="H53" s="156">
        <v>1654900</v>
      </c>
      <c r="I53" s="155" t="s">
        <v>200</v>
      </c>
      <c r="J53" s="161">
        <v>1735300</v>
      </c>
      <c r="K53" s="153">
        <v>10400</v>
      </c>
      <c r="L53" s="152">
        <v>48</v>
      </c>
    </row>
    <row r="54" spans="1:12" ht="14" customHeight="1">
      <c r="A54" s="160">
        <v>49</v>
      </c>
      <c r="B54" s="159">
        <v>1330000</v>
      </c>
      <c r="C54" s="158">
        <v>1295000</v>
      </c>
      <c r="D54" s="157" t="s">
        <v>200</v>
      </c>
      <c r="E54" s="162">
        <v>1355000</v>
      </c>
      <c r="F54" s="153">
        <v>8130</v>
      </c>
      <c r="G54" s="153">
        <v>10900</v>
      </c>
      <c r="H54" s="156">
        <v>1735300</v>
      </c>
      <c r="I54" s="155" t="s">
        <v>200</v>
      </c>
      <c r="J54" s="161">
        <v>1815700</v>
      </c>
      <c r="K54" s="153">
        <v>10900</v>
      </c>
      <c r="L54" s="152">
        <v>49</v>
      </c>
    </row>
    <row r="55" spans="1:12" ht="13.5" customHeight="1">
      <c r="A55" s="160">
        <v>50</v>
      </c>
      <c r="B55" s="159">
        <v>1390000</v>
      </c>
      <c r="C55" s="158">
        <v>1355000</v>
      </c>
      <c r="D55" s="157" t="s">
        <v>200</v>
      </c>
      <c r="E55" s="154"/>
      <c r="F55" s="153">
        <v>8500</v>
      </c>
      <c r="G55" s="153">
        <v>11390</v>
      </c>
      <c r="H55" s="156">
        <v>1815700</v>
      </c>
      <c r="I55" s="155" t="s">
        <v>200</v>
      </c>
      <c r="J55" s="154"/>
      <c r="K55" s="153">
        <v>11390</v>
      </c>
      <c r="L55" s="152">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提出書類一覧</vt:lpstr>
      <vt:lpstr>別添１　事業者基本情報</vt:lpstr>
      <vt:lpstr>別添２　支出計画書</vt:lpstr>
      <vt:lpstr>様式第１　交付申請書</vt:lpstr>
      <vt:lpstr>別添　役員名簿</vt:lpstr>
      <vt:lpstr>別添２－１人件費単価計算書</vt:lpstr>
      <vt:lpstr>Sheet1</vt:lpstr>
      <vt:lpstr>別添２－２　人件費計算根拠</vt:lpstr>
      <vt:lpstr>等級単価一覧表</vt:lpstr>
      <vt:lpstr>提出書類一覧!Print_Area</vt:lpstr>
      <vt:lpstr>'別添　役員名簿'!Print_Area</vt:lpstr>
      <vt:lpstr>'別添１　事業者基本情報'!Print_Area</vt:lpstr>
      <vt:lpstr>'別添２　支出計画書'!Print_Area</vt:lpstr>
      <vt:lpstr>'別添２－１人件費単価計算書'!Print_Area</vt:lpstr>
      <vt:lpstr>'別添２－２　人件費計算根拠'!Print_Area</vt:lpstr>
      <vt:lpstr>'様式第１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2022-04-08T04:28:57Z</cp:lastPrinted>
  <dcterms:created xsi:type="dcterms:W3CDTF">2022-04-04T06:16:26Z</dcterms:created>
  <dcterms:modified xsi:type="dcterms:W3CDTF">2024-07-01T08:06:21Z</dcterms:modified>
</cp:coreProperties>
</file>