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C0890\Desktop\グロップ書類一式\申請様式一式0701\"/>
    </mc:Choice>
  </mc:AlternateContent>
  <bookViews>
    <workbookView xWindow="9600" yWindow="0" windowWidth="9600" windowHeight="10200" tabRatio="927" firstSheet="11" activeTab="14"/>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別添２－２　人件費計算根拠【幹事社、コンソーシアム参加事業者】" sheetId="11" r:id="rId11"/>
    <sheet name="別添２－２　人件費計算根拠【共同申請参加事業者】" sheetId="12" r:id="rId12"/>
    <sheet name="別添3-1　コンソーシアム登録申請書" sheetId="13" r:id="rId13"/>
    <sheet name="別添3-2　コンソーシアム参加確認書" sheetId="14" r:id="rId14"/>
    <sheet name="等級単価一覧表" sheetId="16" r:id="rId15"/>
  </sheets>
  <definedNames>
    <definedName name="_xlnm._FilterDatabase" localSheetId="10"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事業者基本情報【幹事社、コンソーシアム参加事業者】'!$A$1:$C$37</definedName>
    <definedName name="_xlnm.Print_Area" localSheetId="2">'別添１　事業者基本情報【共同申請参加事業者】'!$A$1:$C$37</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0">'別添２－２　人件費計算根拠【幹事社、コンソーシアム参加事業者】'!$A$1:$E$31</definedName>
    <definedName name="_xlnm.Print_Area" localSheetId="11">'別添２－２　人件費計算根拠【共同申請参加事業者】'!$A$1:$E$31</definedName>
    <definedName name="_xlnm.Print_Area" localSheetId="12">'別添3-1　コンソーシアム登録申請書'!$A$1:$D$38</definedName>
    <definedName name="_xlnm.Print_Area" localSheetId="13">'別添3-2　コンソーシアム参加確認書'!$A$1:$E$19</definedName>
    <definedName name="_xlnm.Print_Area" localSheetId="4">'様式第１　交付申請書【コンソーシアム申請用】'!$A$1:$G$35</definedName>
    <definedName name="_xlnm.Print_Area" localSheetId="5">'様式第１　交付申請書【共同申請用】'!$A$1:$G$38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5" l="1"/>
  <c r="F8" i="5"/>
  <c r="J30" i="6"/>
  <c r="J28" i="5"/>
  <c r="D50" i="10"/>
  <c r="D49" i="10"/>
  <c r="D48" i="10"/>
  <c r="D47" i="10"/>
  <c r="D46" i="10"/>
  <c r="D45" i="10"/>
  <c r="D44" i="10"/>
  <c r="D43" i="10"/>
  <c r="D42" i="10"/>
  <c r="D41" i="10"/>
  <c r="E41" i="10" s="1"/>
  <c r="D50" i="9"/>
  <c r="D49" i="9"/>
  <c r="D48" i="9"/>
  <c r="D47" i="9"/>
  <c r="D46" i="9"/>
  <c r="D45" i="9"/>
  <c r="D44" i="9"/>
  <c r="E44" i="9" s="1"/>
  <c r="D43" i="9"/>
  <c r="D42" i="9"/>
  <c r="D41" i="9"/>
  <c r="E32" i="9"/>
  <c r="E31" i="9"/>
  <c r="E30" i="9"/>
  <c r="E29" i="9"/>
  <c r="E28" i="9"/>
  <c r="E27" i="9"/>
  <c r="E26" i="9"/>
  <c r="E25" i="9"/>
  <c r="E24" i="9"/>
  <c r="E23" i="9"/>
  <c r="E22" i="9"/>
  <c r="E21" i="9"/>
  <c r="E20" i="9"/>
  <c r="E19" i="9"/>
  <c r="E18" i="9"/>
  <c r="E17" i="9"/>
  <c r="E16" i="9"/>
  <c r="C8" i="11" s="1"/>
  <c r="E32" i="10"/>
  <c r="E31" i="10"/>
  <c r="E30" i="10"/>
  <c r="E29" i="10"/>
  <c r="E28" i="10"/>
  <c r="E27" i="10"/>
  <c r="E26" i="10"/>
  <c r="E25" i="10"/>
  <c r="E24" i="10"/>
  <c r="E23" i="10"/>
  <c r="E22" i="10"/>
  <c r="E21" i="10"/>
  <c r="E20" i="10"/>
  <c r="E19" i="10"/>
  <c r="E18" i="10"/>
  <c r="E17" i="10"/>
  <c r="E16" i="10"/>
  <c r="B7" i="4"/>
  <c r="A7" i="4"/>
  <c r="C4" i="4"/>
  <c r="C8" i="12" l="1"/>
  <c r="D7" i="13"/>
  <c r="D4" i="14"/>
  <c r="A9" i="14"/>
  <c r="C10" i="11"/>
  <c r="C11" i="11"/>
  <c r="C12" i="11"/>
  <c r="C13" i="11"/>
  <c r="C14" i="11"/>
  <c r="C15" i="11"/>
  <c r="C16" i="11"/>
  <c r="C17" i="11"/>
  <c r="C18" i="11"/>
  <c r="C19" i="11"/>
  <c r="C20" i="11"/>
  <c r="C21" i="11"/>
  <c r="C22" i="11"/>
  <c r="C23" i="11"/>
  <c r="C24" i="11"/>
  <c r="C25" i="11"/>
  <c r="C26" i="11"/>
  <c r="C27" i="11"/>
  <c r="C28" i="11"/>
  <c r="C29" i="11"/>
  <c r="C30" i="11"/>
  <c r="C31" i="11"/>
  <c r="C10" i="12"/>
  <c r="C11" i="12"/>
  <c r="C12" i="12"/>
  <c r="C13" i="12"/>
  <c r="C14" i="12"/>
  <c r="C15" i="12"/>
  <c r="C16" i="12"/>
  <c r="C17" i="12"/>
  <c r="C18" i="12"/>
  <c r="C19" i="12"/>
  <c r="C20" i="12"/>
  <c r="C21" i="12"/>
  <c r="C22" i="12"/>
  <c r="C23" i="12"/>
  <c r="C24" i="12"/>
  <c r="C25" i="12"/>
  <c r="C26" i="12"/>
  <c r="C27" i="12"/>
  <c r="C28" i="12"/>
  <c r="C29" i="12"/>
  <c r="C30" i="12"/>
  <c r="C31" i="12"/>
  <c r="D3" i="12"/>
  <c r="C9" i="12"/>
  <c r="E67" i="10"/>
  <c r="E66" i="10"/>
  <c r="E65" i="10"/>
  <c r="E64" i="10"/>
  <c r="E63" i="10"/>
  <c r="E62" i="10"/>
  <c r="E61" i="10"/>
  <c r="E60" i="10"/>
  <c r="E59" i="10"/>
  <c r="E58" i="10"/>
  <c r="E8" i="11"/>
  <c r="E58" i="9"/>
  <c r="E43" i="9"/>
  <c r="C9" i="11"/>
  <c r="F7" i="6" l="1"/>
  <c r="E9" i="4"/>
  <c r="D5" i="14"/>
  <c r="D6" i="13"/>
  <c r="G8" i="10" l="1"/>
  <c r="G7" i="10"/>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E12" i="4" l="1"/>
  <c r="E11" i="4"/>
  <c r="E10" i="4"/>
  <c r="E13" i="4" l="1"/>
  <c r="D30" i="5" s="1"/>
  <c r="C30" i="5" s="1"/>
  <c r="C31" i="5" l="1"/>
  <c r="D32"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E42" i="10"/>
  <c r="A42"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A44" i="9"/>
  <c r="A43" i="9"/>
  <c r="E42" i="9"/>
  <c r="A42" i="9"/>
  <c r="E41" i="9"/>
  <c r="A41" i="9"/>
  <c r="A32" i="9"/>
  <c r="A31" i="9"/>
  <c r="A30" i="9"/>
  <c r="A29" i="9"/>
  <c r="A28" i="9"/>
  <c r="A27" i="9"/>
  <c r="A26" i="9"/>
  <c r="A25" i="9"/>
  <c r="A24" i="9"/>
  <c r="A23" i="9"/>
  <c r="A22" i="9"/>
  <c r="A21" i="9"/>
  <c r="A20" i="9"/>
  <c r="A19" i="9"/>
  <c r="A18" i="9"/>
  <c r="A17" i="9"/>
  <c r="A16" i="9"/>
  <c r="D31" i="5" l="1"/>
  <c r="D33" i="6"/>
  <c r="C32" i="6"/>
  <c r="C33" i="6" s="1"/>
  <c r="E6" i="12"/>
  <c r="E9" i="11"/>
  <c r="E30" i="5" l="1"/>
  <c r="E32" i="6"/>
  <c r="E6" i="11"/>
  <c r="E33" i="6" l="1"/>
  <c r="I30" i="6"/>
  <c r="F32" i="6" s="1"/>
  <c r="F33" i="6" s="1"/>
  <c r="I28" i="5"/>
  <c r="F30" i="5" s="1"/>
  <c r="F31" i="5" s="1"/>
  <c r="E31" i="5"/>
</calcChain>
</file>

<file path=xl/sharedStrings.xml><?xml version="1.0" encoding="utf-8"?>
<sst xmlns="http://schemas.openxmlformats.org/spreadsheetml/2006/main" count="732" uniqueCount="392">
  <si>
    <t>●</t>
  </si>
  <si>
    <t>●　</t>
  </si>
  <si>
    <t>No</t>
    <phoneticPr fontId="7"/>
  </si>
  <si>
    <t>書類名称</t>
    <phoneticPr fontId="7"/>
  </si>
  <si>
    <t>書式</t>
    <rPh sb="0" eb="2">
      <t>ショシキ</t>
    </rPh>
    <phoneticPr fontId="10"/>
  </si>
  <si>
    <t>備考</t>
    <rPh sb="0" eb="2">
      <t>ビコウ</t>
    </rPh>
    <phoneticPr fontId="10"/>
  </si>
  <si>
    <t>幹事社</t>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</si>
  <si>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</si>
  <si>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</si>
  <si>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0"/>
  </si>
  <si>
    <t>●</t>
    <phoneticPr fontId="7"/>
  </si>
  <si>
    <t>②</t>
    <phoneticPr fontId="7"/>
  </si>
  <si>
    <t>指定
（別添２）</t>
    <rPh sb="0" eb="2">
      <t>シテイ</t>
    </rPh>
    <rPh sb="4" eb="6">
      <t>ベッテン</t>
    </rPh>
    <phoneticPr fontId="10"/>
  </si>
  <si>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</si>
  <si>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</si>
  <si>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0"/>
  </si>
  <si>
    <t>自由</t>
    <rPh sb="0" eb="2">
      <t>ジユウ</t>
    </rPh>
    <phoneticPr fontId="10"/>
  </si>
  <si>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0"/>
  </si>
  <si>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</si>
  <si>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0"/>
  </si>
  <si>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</si>
  <si>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</si>
  <si>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</si>
  <si>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0"/>
  </si>
  <si>
    <t>自由
＊項目指定
あり</t>
    <rPh sb="0" eb="2">
      <t>ジユウ</t>
    </rPh>
    <rPh sb="4" eb="6">
      <t>コウモク</t>
    </rPh>
    <rPh sb="6" eb="8">
      <t>シテイ</t>
    </rPh>
    <phoneticPr fontId="10"/>
  </si>
  <si>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0"/>
  </si>
  <si>
    <t>⑥</t>
    <phoneticPr fontId="7"/>
  </si>
  <si>
    <t>役員名簿</t>
    <rPh sb="0" eb="2">
      <t>ヤクイン</t>
    </rPh>
    <rPh sb="2" eb="4">
      <t>メイボ</t>
    </rPh>
    <phoneticPr fontId="7"/>
  </si>
  <si>
    <t>指定
（別添）</t>
    <rPh sb="0" eb="2">
      <t>シテイ</t>
    </rPh>
    <rPh sb="4" eb="6">
      <t>ベッテン</t>
    </rPh>
    <phoneticPr fontId="10"/>
  </si>
  <si>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</si>
  <si>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</si>
  <si>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0"/>
  </si>
  <si>
    <t>指定
（別添２-１）</t>
    <rPh sb="0" eb="2">
      <t>シテイ</t>
    </rPh>
    <rPh sb="4" eb="6">
      <t>ベッテン</t>
    </rPh>
    <phoneticPr fontId="10"/>
  </si>
  <si>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0"/>
  </si>
  <si>
    <t>⑧</t>
    <phoneticPr fontId="7"/>
  </si>
  <si>
    <t>指定
（別添２-２）</t>
    <rPh sb="0" eb="2">
      <t>シテイ</t>
    </rPh>
    <rPh sb="4" eb="6">
      <t>ベッテン</t>
    </rPh>
    <phoneticPr fontId="10"/>
  </si>
  <si>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</si>
  <si>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</si>
  <si>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</si>
  <si>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</si>
  <si>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</si>
  <si>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</si>
  <si>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⑪</t>
    <phoneticPr fontId="7"/>
  </si>
  <si>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</si>
  <si>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</si>
  <si>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</si>
  <si>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</si>
  <si>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</si>
  <si>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</si>
  <si>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</si>
  <si>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</si>
  <si>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</si>
  <si>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</si>
  <si>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</si>
  <si>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</si>
  <si>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</si>
  <si>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</si>
  <si>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</si>
  <si>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</si>
  <si>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</si>
  <si>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</si>
  <si>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</si>
  <si>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</si>
  <si>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</si>
  <si>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</si>
  <si>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</si>
  <si>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</si>
  <si>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</si>
  <si>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</si>
  <si>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</si>
  <si>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</si>
  <si>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</si>
  <si>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</si>
  <si>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</si>
  <si>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</si>
  <si>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</si>
  <si>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</si>
  <si>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</si>
  <si>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</si>
  <si>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　上記規定に該当しないことを確認しました</t>
    <rPh sb="1" eb="3">
      <t>ジョウキ</t>
    </rPh>
    <rPh sb="3" eb="5">
      <t>キテイ</t>
    </rPh>
    <rPh sb="6" eb="8">
      <t>ガイトウ</t>
    </rPh>
    <rPh sb="14" eb="16">
      <t>カクニン</t>
    </rPh>
    <phoneticPr fontId="7"/>
  </si>
  <si>
    <t>　上記規定に該当します</t>
    <rPh sb="1" eb="3">
      <t>ジョウキ</t>
    </rPh>
    <rPh sb="3" eb="5">
      <t>キテイ</t>
    </rPh>
    <rPh sb="6" eb="8">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</si>
  <si>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</si>
  <si>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　他の国庫事業との重複はありません</t>
    <rPh sb="1" eb="2">
      <t>ホカ</t>
    </rPh>
    <rPh sb="3" eb="7">
      <t>コッコジギョウ</t>
    </rPh>
    <rPh sb="9" eb="11">
      <t>チョウフク</t>
    </rPh>
    <phoneticPr fontId="7"/>
  </si>
  <si>
    <t>　他の国庫事業との重複があります</t>
    <rPh sb="1" eb="2">
      <t>ホカ</t>
    </rPh>
    <rPh sb="3" eb="7">
      <t>コッコジギョウ</t>
    </rPh>
    <rPh sb="9" eb="11">
      <t>チョウフク</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</si>
  <si>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</si>
  <si>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</si>
  <si>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</si>
  <si>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</si>
  <si>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</si>
  <si>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</si>
  <si>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事業者区分</t>
    <rPh sb="0" eb="3">
      <t>ジギョウシャ</t>
    </rPh>
    <rPh sb="3" eb="5">
      <t>クブン</t>
    </rPh>
    <phoneticPr fontId="7"/>
  </si>
  <si>
    <t>事業者名</t>
    <rPh sb="0" eb="3">
      <t>ジギョウシャ</t>
    </rPh>
    <rPh sb="3" eb="4">
      <t>メイ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</si>
  <si>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</si>
  <si>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</si>
  <si>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</si>
  <si>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</si>
  <si>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</si>
  <si>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</si>
  <si>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</si>
  <si>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A</t>
    <phoneticPr fontId="7"/>
  </si>
  <si>
    <t>中小企業</t>
    <rPh sb="0" eb="2">
      <t>チュウショウ</t>
    </rPh>
    <rPh sb="2" eb="4">
      <t>キギョウ</t>
    </rPh>
    <phoneticPr fontId="7"/>
  </si>
  <si>
    <t>3.人件費</t>
    <rPh sb="2" eb="5">
      <t>ジンケンヒ</t>
    </rPh>
    <phoneticPr fontId="7"/>
  </si>
  <si>
    <t>4.その他諸経費</t>
    <phoneticPr fontId="7"/>
  </si>
  <si>
    <t>B</t>
    <phoneticPr fontId="7"/>
  </si>
  <si>
    <t>費用総計（円）</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</si>
  <si>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</si>
  <si>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</si>
  <si>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</si>
  <si>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</si>
  <si>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</si>
  <si>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</si>
  <si>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</si>
  <si>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</si>
  <si>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0"/>
  </si>
  <si>
    <t>住所</t>
    <rPh sb="0" eb="2">
      <t>ジュウショ</t>
    </rPh>
    <phoneticPr fontId="10"/>
  </si>
  <si>
    <t>会社名</t>
    <rPh sb="0" eb="3">
      <t>カイシャメイ</t>
    </rPh>
    <phoneticPr fontId="10"/>
  </si>
  <si>
    <t>←（別添１）事業者基本情報の情報が反映されます。</t>
    <phoneticPr fontId="7"/>
  </si>
  <si>
    <t>代表者役職</t>
    <rPh sb="0" eb="3">
      <t>ダイヒョウシャ</t>
    </rPh>
    <rPh sb="3" eb="5">
      <t>ヤクショク</t>
    </rPh>
    <phoneticPr fontId="10"/>
  </si>
  <si>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</si>
  <si>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</si>
  <si>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記</t>
    <rPh sb="0" eb="1">
      <t>キ</t>
    </rPh>
    <phoneticPr fontId="7"/>
  </si>
  <si>
    <t>１．間接補助事業の名称</t>
    <phoneticPr fontId="10"/>
  </si>
  <si>
    <t>２．間接補助事業の目的及び内容</t>
    <phoneticPr fontId="10"/>
  </si>
  <si>
    <t>別添「補助事業概要説明書」による</t>
    <phoneticPr fontId="7"/>
  </si>
  <si>
    <t>３．間接補助事業の開始及び完了予定日</t>
    <phoneticPr fontId="10"/>
  </si>
  <si>
    <t>交付決定日　～</t>
    <phoneticPr fontId="7"/>
  </si>
  <si>
    <t>４．間接補助事業に要する経費、補助対象経費、補助金交付申請額、およびその配分額</t>
    <phoneticPr fontId="10"/>
  </si>
  <si>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</si>
  <si>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</si>
  <si>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</si>
  <si>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</si>
  <si>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</si>
  <si>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</si>
  <si>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</si>
  <si>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</si>
  <si>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</si>
  <si>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</si>
  <si>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</si>
  <si>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←補助事業に要する経費は、支出計画書に入力した金額が反映されます。</t>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</si>
  <si>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</si>
  <si>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</si>
  <si>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</si>
  <si>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</si>
  <si>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</si>
  <si>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</si>
  <si>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</si>
  <si>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</si>
  <si>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</si>
  <si>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</si>
  <si>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</si>
  <si>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</si>
  <si>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</si>
  <si>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</si>
  <si>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0"/>
  </si>
  <si>
    <t/>
  </si>
  <si>
    <t>人件費単価計算書</t>
    <rPh sb="0" eb="3">
      <t>ジンケンヒ</t>
    </rPh>
    <rPh sb="3" eb="5">
      <t>タンカ</t>
    </rPh>
    <rPh sb="5" eb="8">
      <t>ケイサンショ</t>
    </rPh>
    <phoneticPr fontId="10"/>
  </si>
  <si>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</si>
  <si>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</si>
  <si>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0"/>
  </si>
  <si>
    <t>法人・団体等名</t>
    <rPh sb="0" eb="2">
      <t>ホウジン</t>
    </rPh>
    <rPh sb="5" eb="6">
      <t>トウ</t>
    </rPh>
    <phoneticPr fontId="10"/>
  </si>
  <si>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</si>
  <si>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0"/>
  </si>
  <si>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</si>
  <si>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0"/>
  </si>
  <si>
    <t>氏名</t>
    <rPh sb="0" eb="2">
      <t>シメイ</t>
    </rPh>
    <phoneticPr fontId="10"/>
  </si>
  <si>
    <r>
      <t>健保等級</t>
    </r>
    <r>
      <rPr>
        <vertAlign val="superscript"/>
        <sz val="11"/>
        <rFont val="ＭＳ 明朝"/>
        <family val="1"/>
        <charset val="128"/>
      </rPr>
      <t>※</t>
    </r>
    <rPh sb="0" eb="2">
      <t>ケンポ</t>
    </rPh>
    <rPh sb="2" eb="4">
      <t>トウキュウ</t>
    </rPh>
    <phoneticPr fontId="10"/>
  </si>
  <si>
    <t>賞与回数</t>
    <rPh sb="0" eb="2">
      <t>ショウヨ</t>
    </rPh>
    <rPh sb="2" eb="4">
      <t>カイスウ</t>
    </rPh>
    <phoneticPr fontId="10"/>
  </si>
  <si>
    <t>人件費単価</t>
    <rPh sb="0" eb="3">
      <t>ジンケンヒ</t>
    </rPh>
    <rPh sb="3" eb="5">
      <t>タンカ</t>
    </rPh>
    <phoneticPr fontId="10"/>
  </si>
  <si>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</si>
  <si>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</si>
  <si>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</si>
  <si>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0"/>
  </si>
  <si>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0"/>
  </si>
  <si>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0"/>
  </si>
  <si>
    <t>月給額</t>
    <rPh sb="0" eb="2">
      <t>ゲッキュウ</t>
    </rPh>
    <rPh sb="2" eb="3">
      <t>ガク</t>
    </rPh>
    <phoneticPr fontId="10"/>
  </si>
  <si>
    <t>備考（月給額の算出式を記入）</t>
    <rPh sb="0" eb="2">
      <t>ビコウ</t>
    </rPh>
    <rPh sb="3" eb="5">
      <t>ゲッキュウ</t>
    </rPh>
    <rPh sb="5" eb="6">
      <t>ガク</t>
    </rPh>
    <rPh sb="7" eb="9">
      <t>サンシュツ</t>
    </rPh>
    <rPh sb="9" eb="10">
      <t>シキ</t>
    </rPh>
    <phoneticPr fontId="10"/>
  </si>
  <si>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</si>
  <si>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</si>
  <si>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0"/>
  </si>
  <si>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0"/>
  </si>
  <si>
    <t>３．健保等級非適用者（日給制、時給制）</t>
    <rPh sb="2" eb="4">
      <t>ケンポ</t>
    </rPh>
    <rPh sb="4" eb="6">
      <t>トウキュウ</t>
    </rPh>
    <rPh sb="6" eb="7">
      <t>ヒ</t>
    </rPh>
    <rPh sb="7" eb="10">
      <t>テキヨウシャ</t>
    </rPh>
    <rPh sb="11" eb="14">
      <t>ニッキュウセイ</t>
    </rPh>
    <rPh sb="15" eb="18">
      <t>ジキュウセイ</t>
    </rPh>
    <phoneticPr fontId="10"/>
  </si>
  <si>
    <r>
      <t>日給額</t>
    </r>
    <r>
      <rPr>
        <vertAlign val="superscript"/>
        <sz val="11"/>
        <rFont val="ＭＳ 明朝"/>
        <family val="1"/>
        <charset val="128"/>
      </rPr>
      <t>※1</t>
    </r>
    <rPh sb="0" eb="2">
      <t>ニッキュウ</t>
    </rPh>
    <rPh sb="2" eb="3">
      <t>ガク</t>
    </rPh>
    <phoneticPr fontId="10"/>
  </si>
  <si>
    <r>
      <t>所定労働時間</t>
    </r>
    <r>
      <rPr>
        <vertAlign val="superscript"/>
        <sz val="11"/>
        <rFont val="ＭＳ 明朝"/>
        <family val="1"/>
        <charset val="128"/>
      </rPr>
      <t>※２</t>
    </r>
    <rPh sb="0" eb="2">
      <t>ショテイ</t>
    </rPh>
    <rPh sb="2" eb="4">
      <t>ロウドウ</t>
    </rPh>
    <rPh sb="4" eb="6">
      <t>ジカン</t>
    </rPh>
    <phoneticPr fontId="10"/>
  </si>
  <si>
    <r>
      <t>人件費単価</t>
    </r>
    <r>
      <rPr>
        <vertAlign val="superscript"/>
        <sz val="11"/>
        <rFont val="ＭＳ 明朝"/>
        <family val="1"/>
        <charset val="128"/>
      </rPr>
      <t>※３</t>
    </r>
    <phoneticPr fontId="10"/>
  </si>
  <si>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</si>
  <si>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0"/>
  </si>
  <si>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0"/>
  </si>
  <si>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0"/>
  </si>
  <si>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</si>
  <si>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0"/>
  </si>
  <si>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</si>
  <si>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</si>
  <si>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</si>
  <si>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</si>
  <si>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</si>
  <si>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</si>
  <si>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</si>
  <si>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</si>
  <si>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</si>
  <si>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</si>
  <si>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</si>
  <si>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</si>
  <si>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</si>
  <si>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</si>
  <si>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</si>
  <si>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提出日に変更</t>
    <rPh sb="0" eb="3">
      <t xml:space="preserve">テイシュツビ </t>
    </rPh>
    <rPh sb="4" eb="6">
      <t xml:space="preserve">ヘンコウ </t>
    </rPh>
    <phoneticPr fontId="52"/>
  </si>
  <si>
    <t>←（別添１）事業者基本情報の情報が反映される</t>
    <phoneticPr fontId="7"/>
  </si>
  <si>
    <t>社名</t>
    <rPh sb="0" eb="2">
      <t>シャメイ</t>
    </rPh>
    <phoneticPr fontId="10"/>
  </si>
  <si>
    <t>事業責任者　役職氏名</t>
    <rPh sb="0" eb="2">
      <t>ジギョウ</t>
    </rPh>
    <rPh sb="2" eb="5">
      <t>セキニンシャ</t>
    </rPh>
    <rPh sb="6" eb="8">
      <t>ヤクショク</t>
    </rPh>
    <phoneticPr fontId="10"/>
  </si>
  <si>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</si>
  <si>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0"/>
  </si>
  <si>
    <t>（同意事項）</t>
    <rPh sb="1" eb="3">
      <t>ドウイ</t>
    </rPh>
    <rPh sb="3" eb="5">
      <t>ジコウ</t>
    </rPh>
    <phoneticPr fontId="10"/>
  </si>
  <si>
    <t>第１条（目的）</t>
    <phoneticPr fontId="10"/>
  </si>
  <si>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0"/>
  </si>
  <si>
    <t>第２条（審査対象）</t>
    <phoneticPr fontId="10"/>
  </si>
  <si>
    <t>本メンバーは、申請内容が本コンソーシアムの単位で審査を受け、採否が決定されることを同意する。</t>
    <phoneticPr fontId="10"/>
  </si>
  <si>
    <t>第３条（成立・解散）</t>
    <phoneticPr fontId="10"/>
  </si>
  <si>
    <t>本コンソーシアムは、上記申請日に成立し、事業完了日または本申請が不採択となった時に解散するものとする。</t>
    <rPh sb="10" eb="12">
      <t>ジョウキ</t>
    </rPh>
    <phoneticPr fontId="10"/>
  </si>
  <si>
    <t>第４条（情報提供）</t>
    <phoneticPr fontId="10"/>
  </si>
  <si>
    <t>本メンバーは、必要に応じて本件事業の遂行に必要な情報を他の本メンバーに提供する。</t>
    <phoneticPr fontId="10"/>
  </si>
  <si>
    <t>第５条（報告会）</t>
    <phoneticPr fontId="10"/>
  </si>
  <si>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0"/>
  </si>
  <si>
    <t>（事業参加要件）</t>
    <rPh sb="1" eb="3">
      <t>ジギョウ</t>
    </rPh>
    <rPh sb="3" eb="5">
      <t>サンカ</t>
    </rPh>
    <rPh sb="5" eb="7">
      <t>ヨウケン</t>
    </rPh>
    <phoneticPr fontId="10"/>
  </si>
  <si>
    <t>1．事業社参加資格</t>
    <rPh sb="2" eb="4">
      <t>ジギョウ</t>
    </rPh>
    <rPh sb="4" eb="5">
      <t>シャ</t>
    </rPh>
    <rPh sb="5" eb="7">
      <t>サンカ</t>
    </rPh>
    <rPh sb="7" eb="9">
      <t>シカク</t>
    </rPh>
    <phoneticPr fontId="10"/>
  </si>
  <si>
    <t>２．契約締結義務</t>
    <rPh sb="2" eb="4">
      <t>ケイヤク</t>
    </rPh>
    <rPh sb="4" eb="6">
      <t>テイケツ</t>
    </rPh>
    <rPh sb="6" eb="8">
      <t>ギム</t>
    </rPh>
    <phoneticPr fontId="10"/>
  </si>
  <si>
    <t>本事業における情報管理、適正な補助金運用等に関する契約等を締結すること。</t>
    <rPh sb="27" eb="28">
      <t>トウ</t>
    </rPh>
    <phoneticPr fontId="10"/>
  </si>
  <si>
    <t>（コンソーシアム参加事業者一覧）</t>
    <rPh sb="8" eb="10">
      <t>サンカ</t>
    </rPh>
    <rPh sb="10" eb="12">
      <t>ジギョウ</t>
    </rPh>
    <rPh sb="12" eb="13">
      <t>シャ</t>
    </rPh>
    <rPh sb="13" eb="15">
      <t>イチラン</t>
    </rPh>
    <phoneticPr fontId="10"/>
  </si>
  <si>
    <t>事業責任者役職</t>
    <rPh sb="0" eb="2">
      <t>ジギョウ</t>
    </rPh>
    <rPh sb="2" eb="5">
      <t>セキニンシャ</t>
    </rPh>
    <rPh sb="5" eb="7">
      <t>ヤクショク</t>
    </rPh>
    <phoneticPr fontId="10"/>
  </si>
  <si>
    <t>（別添３-２）</t>
    <rPh sb="1" eb="2">
      <t>ベツ</t>
    </rPh>
    <phoneticPr fontId="10"/>
  </si>
  <si>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</si>
  <si>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</si>
  <si>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</si>
  <si>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</si>
  <si>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0"/>
  </si>
  <si>
    <t>←事業責任者の役職、氏名を入力してください。</t>
    <phoneticPr fontId="7"/>
  </si>
  <si>
    <t>記</t>
    <rPh sb="0" eb="1">
      <t>キ</t>
    </rPh>
    <phoneticPr fontId="10"/>
  </si>
  <si>
    <t>以上</t>
    <rPh sb="0" eb="2">
      <t>イジョウ</t>
    </rPh>
    <phoneticPr fontId="10"/>
  </si>
  <si>
    <t>●●　●●</t>
    <phoneticPr fontId="7"/>
  </si>
  <si>
    <t>部長</t>
    <rPh sb="0" eb="2">
      <t>ブチョウ</t>
    </rPh>
    <phoneticPr fontId="7"/>
  </si>
  <si>
    <t>△△　△△</t>
    <phoneticPr fontId="7"/>
  </si>
  <si>
    <t>◇◇　◇◇</t>
    <phoneticPr fontId="7"/>
  </si>
  <si>
    <t>AI開発委託</t>
    <rPh sb="2" eb="4">
      <t>カイハツ</t>
    </rPh>
    <rPh sb="4" eb="6">
      <t>イタク</t>
    </rPh>
    <phoneticPr fontId="7"/>
  </si>
  <si>
    <t>〇〇センサ購入・設置工事</t>
    <rPh sb="5" eb="7">
      <t>コウニュウ</t>
    </rPh>
    <rPh sb="8" eb="10">
      <t>セッチ</t>
    </rPh>
    <rPh sb="10" eb="12">
      <t>コウジ</t>
    </rPh>
    <phoneticPr fontId="7"/>
  </si>
  <si>
    <t>関節部部品加工</t>
    <rPh sb="0" eb="2">
      <t>カンセツ</t>
    </rPh>
    <rPh sb="2" eb="3">
      <t>ブ</t>
    </rPh>
    <rPh sb="3" eb="5">
      <t>ブヒン</t>
    </rPh>
    <rPh sb="5" eb="7">
      <t>カコウ</t>
    </rPh>
    <phoneticPr fontId="7"/>
  </si>
  <si>
    <t>サーバレンタル費</t>
    <rPh sb="7" eb="8">
      <t>ヒ</t>
    </rPh>
    <phoneticPr fontId="7"/>
  </si>
  <si>
    <t>システム開発業務</t>
    <rPh sb="4" eb="6">
      <t>カイハツ</t>
    </rPh>
    <rPh sb="6" eb="8">
      <t>ギョウム</t>
    </rPh>
    <phoneticPr fontId="7"/>
  </si>
  <si>
    <t>過去実績より概算（添付3）</t>
    <rPh sb="0" eb="2">
      <t>カコ</t>
    </rPh>
    <rPh sb="2" eb="4">
      <t>ジッセキ</t>
    </rPh>
    <rPh sb="6" eb="8">
      <t>ガイサン</t>
    </rPh>
    <rPh sb="9" eb="11">
      <t>テンプ</t>
    </rPh>
    <phoneticPr fontId="7"/>
  </si>
  <si>
    <t>〇〇社見積書（添付7）</t>
    <rPh sb="2" eb="3">
      <t>シャ</t>
    </rPh>
    <rPh sb="3" eb="6">
      <t>ミツモリショ</t>
    </rPh>
    <rPh sb="7" eb="9">
      <t>テンプ</t>
    </rPh>
    <phoneticPr fontId="7"/>
  </si>
  <si>
    <t>〇〇〇実証事業</t>
    <rPh sb="3" eb="5">
      <t>ジッショウ</t>
    </rPh>
    <rPh sb="5" eb="7">
      <t>ジギョウ</t>
    </rPh>
    <phoneticPr fontId="7"/>
  </si>
  <si>
    <t>ｸﾝﾚﾝ ｼﾞｯｼ</t>
    <phoneticPr fontId="7"/>
  </si>
  <si>
    <t>ﾄｳﾎｸ ｲﾁﾛｳ</t>
    <phoneticPr fontId="7"/>
  </si>
  <si>
    <t>ｶﾝｻｲ ﾊﾅｺ</t>
    <phoneticPr fontId="7"/>
  </si>
  <si>
    <t>東北　一郎</t>
    <rPh sb="0" eb="2">
      <t>トウホク</t>
    </rPh>
    <rPh sb="3" eb="5">
      <t>イチロウ</t>
    </rPh>
    <phoneticPr fontId="7"/>
  </si>
  <si>
    <t>S</t>
  </si>
  <si>
    <t>ｸﾝﾚﾝ ｼﾞｯｼ</t>
    <phoneticPr fontId="7"/>
  </si>
  <si>
    <t>ﾄｳﾎｸ ｲﾁﾛｳ</t>
    <phoneticPr fontId="7"/>
  </si>
  <si>
    <t>ｶﾝｻｲ ﾊﾅｺ</t>
    <phoneticPr fontId="7"/>
  </si>
  <si>
    <t>訓練　実施</t>
    <rPh sb="0" eb="2">
      <t>クンレン</t>
    </rPh>
    <rPh sb="3" eb="5">
      <t>ジッシ</t>
    </rPh>
    <phoneticPr fontId="7"/>
  </si>
  <si>
    <t>東北　一郎</t>
    <rPh sb="0" eb="2">
      <t>トウホク</t>
    </rPh>
    <rPh sb="3" eb="5">
      <t>イチロウ</t>
    </rPh>
    <phoneticPr fontId="7"/>
  </si>
  <si>
    <t>関西　花子</t>
    <rPh sb="0" eb="2">
      <t>カンサイ</t>
    </rPh>
    <rPh sb="3" eb="5">
      <t>ハナコ</t>
    </rPh>
    <phoneticPr fontId="7"/>
  </si>
  <si>
    <t>M</t>
  </si>
  <si>
    <t>F</t>
  </si>
  <si>
    <t>株式会社訓練</t>
    <rPh sb="0" eb="4">
      <t>カブシキガイシャ</t>
    </rPh>
    <rPh sb="4" eb="6">
      <t>クンレン</t>
    </rPh>
    <phoneticPr fontId="7"/>
  </si>
  <si>
    <t>代表取締役社長</t>
    <rPh sb="0" eb="2">
      <t>ダイヒョウ</t>
    </rPh>
    <rPh sb="2" eb="5">
      <t>トリシマリヤク</t>
    </rPh>
    <rPh sb="5" eb="7">
      <t>シャチョウ</t>
    </rPh>
    <phoneticPr fontId="7"/>
  </si>
  <si>
    <t>常務取締役</t>
    <rPh sb="0" eb="2">
      <t>ジョウム</t>
    </rPh>
    <rPh sb="2" eb="5">
      <t>トリシマリヤク</t>
    </rPh>
    <phoneticPr fontId="7"/>
  </si>
  <si>
    <t>取締役営業本部長</t>
    <rPh sb="0" eb="3">
      <t>トリシマリヤク</t>
    </rPh>
    <rPh sb="3" eb="5">
      <t>エイギョウ</t>
    </rPh>
    <rPh sb="5" eb="8">
      <t>ホンブチョウ</t>
    </rPh>
    <phoneticPr fontId="7"/>
  </si>
  <si>
    <t>株式会社●●●</t>
    <rPh sb="0" eb="4">
      <t>カブシキガイシャ</t>
    </rPh>
    <phoneticPr fontId="10"/>
  </si>
  <si>
    <t>株式会社〇〇　△△</t>
    <rPh sb="0" eb="2">
      <t>カブシキ</t>
    </rPh>
    <rPh sb="2" eb="4">
      <t>カイシャ</t>
    </rPh>
    <phoneticPr fontId="7"/>
  </si>
  <si>
    <t>△△　□□株式会社</t>
    <rPh sb="5" eb="7">
      <t>カブシキ</t>
    </rPh>
    <rPh sb="7" eb="9">
      <t>カイシャ</t>
    </rPh>
    <phoneticPr fontId="7"/>
  </si>
  <si>
    <t>代表取締役</t>
  </si>
  <si>
    <t>代表取締役</t>
    <rPh sb="0" eb="2">
      <t>ダイヒョウ</t>
    </rPh>
    <rPh sb="2" eb="5">
      <t>トリシマリヤク</t>
    </rPh>
    <phoneticPr fontId="7"/>
  </si>
  <si>
    <t>〇〇部長</t>
    <rPh sb="2" eb="4">
      <t>ブチョウ</t>
    </rPh>
    <phoneticPr fontId="7"/>
  </si>
  <si>
    <t>〇〇　〇〇</t>
    <phoneticPr fontId="7"/>
  </si>
  <si>
    <t>□□　□□</t>
    <phoneticPr fontId="7"/>
  </si>
  <si>
    <t>設計・開発</t>
    <rPh sb="0" eb="2">
      <t>セッケイ</t>
    </rPh>
    <rPh sb="3" eb="5">
      <t>カイハツ</t>
    </rPh>
    <phoneticPr fontId="7"/>
  </si>
  <si>
    <t>コーディネーター・ＰＭ</t>
    <phoneticPr fontId="7"/>
  </si>
  <si>
    <t>●●　三郎</t>
    <rPh sb="3" eb="5">
      <t>サブロウ</t>
    </rPh>
    <phoneticPr fontId="7"/>
  </si>
  <si>
    <t>〇年〇月〇日より勤務開始、労働条件通知書の内容を基に記入。</t>
    <rPh sb="1" eb="2">
      <t>ネン</t>
    </rPh>
    <rPh sb="3" eb="4">
      <t>ガツ</t>
    </rPh>
    <rPh sb="5" eb="6">
      <t>ニチ</t>
    </rPh>
    <rPh sb="8" eb="12">
      <t>キンムカイシ</t>
    </rPh>
    <rPh sb="13" eb="17">
      <t>ロウドウジョウケン</t>
    </rPh>
    <rPh sb="17" eb="20">
      <t>ツウチショ</t>
    </rPh>
    <rPh sb="21" eb="23">
      <t>ナイヨウ</t>
    </rPh>
    <rPh sb="24" eb="25">
      <t>モト</t>
    </rPh>
    <rPh sb="26" eb="28">
      <t>キニュウ</t>
    </rPh>
    <phoneticPr fontId="7"/>
  </si>
  <si>
    <t>・・・・・・・・・・・・</t>
  </si>
  <si>
    <t>・・・・・・・・・・・・</t>
    <phoneticPr fontId="7"/>
  </si>
  <si>
    <t>年棒制：月給額＝年棒３６０万円/１２か月</t>
    <rPh sb="0" eb="1">
      <t>ネン</t>
    </rPh>
    <rPh sb="1" eb="2">
      <t>ボウ</t>
    </rPh>
    <rPh sb="2" eb="3">
      <t>セイ</t>
    </rPh>
    <rPh sb="4" eb="6">
      <t>ゲッキュウ</t>
    </rPh>
    <rPh sb="6" eb="7">
      <t>ガク</t>
    </rPh>
    <rPh sb="8" eb="10">
      <t>ネンボウ</t>
    </rPh>
    <rPh sb="13" eb="15">
      <t>マンエン</t>
    </rPh>
    <rPh sb="19" eb="20">
      <t>ゲツ</t>
    </rPh>
    <phoneticPr fontId="7"/>
  </si>
  <si>
    <t>月給制</t>
    <rPh sb="0" eb="2">
      <t>ゲッキュウ</t>
    </rPh>
    <rPh sb="2" eb="3">
      <t>セイ</t>
    </rPh>
    <phoneticPr fontId="7"/>
  </si>
  <si>
    <t>◆◆　四郎</t>
    <rPh sb="3" eb="5">
      <t>シロウ</t>
    </rPh>
    <phoneticPr fontId="7"/>
  </si>
  <si>
    <t>日給額＝日給８０００円＋１日あたり通勤手当８００円</t>
    <rPh sb="0" eb="2">
      <t>ニッキュウ</t>
    </rPh>
    <rPh sb="2" eb="3">
      <t>ガク</t>
    </rPh>
    <rPh sb="4" eb="6">
      <t>ニッキュウ</t>
    </rPh>
    <rPh sb="10" eb="11">
      <t>エン</t>
    </rPh>
    <rPh sb="13" eb="14">
      <t>ニチ</t>
    </rPh>
    <rPh sb="17" eb="19">
      <t>ツウキン</t>
    </rPh>
    <rPh sb="19" eb="21">
      <t>テアテ</t>
    </rPh>
    <rPh sb="24" eb="25">
      <t>エン</t>
    </rPh>
    <phoneticPr fontId="7"/>
  </si>
  <si>
    <t>日給額＝時給１０００円×７時間＋（１日あたり通勤手当８００円）</t>
    <rPh sb="0" eb="3">
      <t>ニッキュウガク</t>
    </rPh>
    <rPh sb="4" eb="6">
      <t>ジキュウ</t>
    </rPh>
    <rPh sb="10" eb="11">
      <t>エン</t>
    </rPh>
    <rPh sb="13" eb="15">
      <t>ジカン</t>
    </rPh>
    <rPh sb="18" eb="19">
      <t>ニチ</t>
    </rPh>
    <rPh sb="22" eb="26">
      <t>ツウキンテアテ</t>
    </rPh>
    <rPh sb="29" eb="30">
      <t>エン</t>
    </rPh>
    <phoneticPr fontId="7"/>
  </si>
  <si>
    <t>年俸制：月給額＝年俸３６０万円/１２か月</t>
  </si>
  <si>
    <t>月給制</t>
    <phoneticPr fontId="7"/>
  </si>
  <si>
    <t>○○ ○○</t>
  </si>
  <si>
    <t>●● 三郎</t>
  </si>
  <si>
    <t>◆◆ 四朗</t>
  </si>
  <si>
    <t>日給額＝日給８０００円+１日あたり通勤手当８００円</t>
  </si>
  <si>
    <t>日給額＝時給１０００円×７時間+（１日あたり通勤手当８００円）</t>
  </si>
  <si>
    <t>東京都△△△区●●１丁目１番１号
●●●ビル７階</t>
    <phoneticPr fontId="7"/>
  </si>
  <si>
    <t>●●　●●</t>
  </si>
  <si>
    <t>○○，○○○，○○○円</t>
    <rPh sb="10" eb="11">
      <t>エン</t>
    </rPh>
    <phoneticPr fontId="7"/>
  </si>
  <si>
    <t>○○人</t>
    <rPh sb="2" eb="3">
      <t>ニン</t>
    </rPh>
    <phoneticPr fontId="7"/>
  </si>
  <si>
    <t>○○事業部</t>
    <rPh sb="2" eb="4">
      <t>ジギョウ</t>
    </rPh>
    <rPh sb="4" eb="5">
      <t>ブ</t>
    </rPh>
    <phoneticPr fontId="7"/>
  </si>
  <si>
    <t>○○　○○</t>
    <phoneticPr fontId="7"/>
  </si>
  <si>
    <t>○○○-○○○○-○○○○</t>
    <phoneticPr fontId="7"/>
  </si>
  <si>
    <t>ＸＸＸＸ＠ＸＸＸ．ｃｏ．ｊｐ</t>
    <phoneticPr fontId="7"/>
  </si>
  <si>
    <t>〒○○○-○○○○</t>
    <phoneticPr fontId="7"/>
  </si>
  <si>
    <t>東京都●●●区○○１丁目２番３号
△△△ビル</t>
    <rPh sb="0" eb="2">
      <t>トウキョウ</t>
    </rPh>
    <rPh sb="2" eb="3">
      <t>ト</t>
    </rPh>
    <rPh sb="6" eb="7">
      <t>ク</t>
    </rPh>
    <rPh sb="10" eb="12">
      <t>チョウメ</t>
    </rPh>
    <rPh sb="13" eb="14">
      <t>バン</t>
    </rPh>
    <rPh sb="15" eb="16">
      <t>ゴウ</t>
    </rPh>
    <phoneticPr fontId="7"/>
  </si>
  <si>
    <t>訓練　実施</t>
  </si>
  <si>
    <t>株式会社訓練</t>
    <rPh sb="0" eb="4">
      <t>カブシキカイシャ</t>
    </rPh>
    <rPh sb="4" eb="6">
      <t>クンレン</t>
    </rPh>
    <phoneticPr fontId="7"/>
  </si>
  <si>
    <t>代表取締役社長</t>
    <rPh sb="0" eb="7">
      <t>ダイヒョウトリシマリヤクシャチョウ</t>
    </rPh>
    <phoneticPr fontId="7"/>
  </si>
  <si>
    <t>株式会社訓練</t>
  </si>
  <si>
    <t>常務取締役</t>
    <rPh sb="0" eb="5">
      <t>ジョウムトリシマリヤク</t>
    </rPh>
    <phoneticPr fontId="7"/>
  </si>
  <si>
    <t>関西　花子</t>
  </si>
  <si>
    <t>取締役営業本部長</t>
    <rPh sb="0" eb="3">
      <t>トリシマリヤク</t>
    </rPh>
    <rPh sb="3" eb="8">
      <t>エイギョウホンブチョウ</t>
    </rPh>
    <phoneticPr fontId="7"/>
  </si>
  <si>
    <t>代表取締役　○○　○○</t>
    <rPh sb="0" eb="2">
      <t>ダイヒョウ</t>
    </rPh>
    <rPh sb="2" eb="5">
      <t>トリシマリヤク</t>
    </rPh>
    <phoneticPr fontId="7"/>
  </si>
  <si>
    <t>○年○月○日より勤務開始。労働条件通知書の内容を基に記入。</t>
  </si>
  <si>
    <t>株式会社△△△</t>
    <phoneticPr fontId="7"/>
  </si>
  <si>
    <t>東京都△△△区●●１丁目１番１号
△△△ビル７階</t>
    <phoneticPr fontId="7"/>
  </si>
  <si>
    <t>○○部品のサンプル購入費</t>
    <rPh sb="2" eb="4">
      <t>ブヒン</t>
    </rPh>
    <rPh sb="9" eb="12">
      <t>コウニュウヒ</t>
    </rPh>
    <phoneticPr fontId="7"/>
  </si>
  <si>
    <t>筐体設計・製造</t>
    <rPh sb="0" eb="2">
      <t>キョウタイ</t>
    </rPh>
    <rPh sb="2" eb="4">
      <t>セッケイ</t>
    </rPh>
    <rPh sb="5" eb="7">
      <t>セイゾウ</t>
    </rPh>
    <phoneticPr fontId="7"/>
  </si>
  <si>
    <t>AI開発に伴うクラウドサービス〇〇利用費</t>
    <rPh sb="2" eb="4">
      <t>カイハツ</t>
    </rPh>
    <rPh sb="5" eb="6">
      <t>トモナ</t>
    </rPh>
    <rPh sb="17" eb="19">
      <t>リヨウ</t>
    </rPh>
    <rPh sb="19" eb="20">
      <t>ヒ</t>
    </rPh>
    <phoneticPr fontId="7"/>
  </si>
  <si>
    <t>□□社見積書（添付1）</t>
    <rPh sb="2" eb="3">
      <t>シャ</t>
    </rPh>
    <rPh sb="3" eb="6">
      <t>ミツモリショ</t>
    </rPh>
    <rPh sb="7" eb="9">
      <t>テンプ</t>
    </rPh>
    <phoneticPr fontId="7"/>
  </si>
  <si>
    <t>○○社見積書（添付2-1）
▲▲社見積書（添付2-2）</t>
    <rPh sb="2" eb="3">
      <t>シャ</t>
    </rPh>
    <rPh sb="3" eb="6">
      <t>ミツモリショ</t>
    </rPh>
    <rPh sb="16" eb="17">
      <t>シャ</t>
    </rPh>
    <rPh sb="17" eb="20">
      <t>ミツモリショ</t>
    </rPh>
    <rPh sb="21" eb="23">
      <t>テンプ</t>
    </rPh>
    <phoneticPr fontId="7"/>
  </si>
  <si>
    <t>○○社見積書（添付4））</t>
    <rPh sb="2" eb="3">
      <t>シャ</t>
    </rPh>
    <rPh sb="3" eb="6">
      <t>ミツモリショ</t>
    </rPh>
    <phoneticPr fontId="7"/>
  </si>
  <si>
    <t>○○社見積書（添付5-1）
▲▲社見積書（添付5-2）</t>
    <rPh sb="2" eb="3">
      <t>シャ</t>
    </rPh>
    <rPh sb="3" eb="6">
      <t>ミツモリショ</t>
    </rPh>
    <rPh sb="16" eb="17">
      <t>シャ</t>
    </rPh>
    <rPh sb="17" eb="20">
      <t>ミツモリショ</t>
    </rPh>
    <rPh sb="21" eb="23">
      <t>テンプ</t>
    </rPh>
    <phoneticPr fontId="7"/>
  </si>
  <si>
    <t>○○社見積書（添付6）</t>
    <rPh sb="2" eb="3">
      <t>シャ</t>
    </rPh>
    <rPh sb="3" eb="6">
      <t>ミツモリショ</t>
    </rPh>
    <phoneticPr fontId="7"/>
  </si>
  <si>
    <t>A氏：○万円×○時間（別添●-●参照）</t>
    <phoneticPr fontId="7"/>
  </si>
  <si>
    <t>支出計画書
＊幹事社、コンソーシアム参加事業者のみ</t>
  </si>
  <si>
    <t>1.外注費・委託費</t>
  </si>
  <si>
    <t>2.機材・部品・材料調達費及び、据え付け工事費</t>
  </si>
  <si>
    <t>4.その他諸経費</t>
  </si>
  <si>
    <t>3.人件費</t>
  </si>
  <si>
    <t>●●　三郎</t>
  </si>
  <si>
    <t>部長　○○　○○</t>
    <rPh sb="0" eb="2">
      <t>ブチョウ</t>
    </rPh>
    <phoneticPr fontId="7"/>
  </si>
  <si>
    <t>〇〇円</t>
    <rPh sb="2" eb="3">
      <t>エン</t>
    </rPh>
    <phoneticPr fontId="7"/>
  </si>
  <si>
    <t>〇〇人</t>
    <rPh sb="2" eb="3">
      <t>ニン</t>
    </rPh>
    <phoneticPr fontId="7"/>
  </si>
  <si>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</si>
  <si>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</si>
  <si>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</si>
  <si>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</si>
  <si>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</si>
  <si>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</si>
  <si>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</si>
  <si>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</si>
  <si>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</si>
  <si>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</si>
  <si>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</si>
  <si>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t>
    <phoneticPr fontId="7"/>
  </si>
  <si>
    <t>●●</t>
    <phoneticPr fontId="7"/>
  </si>
  <si>
    <t>株式会社日本能率協会コンサルティング</t>
  </si>
  <si>
    <t>株式会社日本能率協会コンサルティング</t>
    <phoneticPr fontId="7"/>
  </si>
  <si>
    <t>（2） その他JMACが指示する書面</t>
    <phoneticPr fontId="7"/>
  </si>
  <si>
    <t>株式会社日本能率協会コンサルティング</t>
    <rPh sb="0" eb="6">
      <t>カブシキガイシャニホン</t>
    </rPh>
    <rPh sb="6" eb="8">
      <t>ノウリツ</t>
    </rPh>
    <rPh sb="8" eb="10">
      <t>キョウカイ</t>
    </rPh>
    <phoneticPr fontId="7"/>
  </si>
  <si>
    <t>株式会社●●●</t>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</si>
  <si>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</si>
  <si>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地方公共団体</t>
    <rPh sb="0" eb="2">
      <t>チホウ</t>
    </rPh>
    <rPh sb="2" eb="6">
      <t>コウキョウダンタイ</t>
    </rPh>
    <phoneticPr fontId="7"/>
  </si>
  <si>
    <t>C</t>
    <phoneticPr fontId="7"/>
  </si>
  <si>
    <t>地方公共団体</t>
    <rPh sb="0" eb="6">
      <t>チホウコウキョウダンタイ</t>
    </rPh>
    <phoneticPr fontId="7"/>
  </si>
  <si>
    <r>
      <t>　　</t>
    </r>
    <r>
      <rPr>
        <sz val="11"/>
        <color theme="1"/>
        <rFont val="ＭＳ Ｐ明朝"/>
        <family val="1"/>
        <charset val="128"/>
      </rPr>
      <t>代表取締役社長　殿</t>
    </r>
    <rPh sb="4" eb="6">
      <t>トリシマリ</t>
    </rPh>
    <rPh sb="6" eb="7">
      <t>ヤク</t>
    </rPh>
    <rPh sb="7" eb="9">
      <t>シャチョウ</t>
    </rPh>
    <phoneticPr fontId="7"/>
  </si>
  <si>
    <t>　代表取締役社長　殿</t>
    <rPh sb="1" eb="3">
      <t>ダイヒョウ</t>
    </rPh>
    <rPh sb="3" eb="8">
      <t>トリシマリヤクシャチョウ</t>
    </rPh>
    <rPh sb="9" eb="10">
      <t>ドノ</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</si>
  <si>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</si>
  <si>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</si>
  <si>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代表取締役社長　殿</t>
    <rPh sb="0" eb="2">
      <t>ダイヒョウ</t>
    </rPh>
    <rPh sb="2" eb="5">
      <t>トリシマリヤク</t>
    </rPh>
    <rPh sb="5" eb="7">
      <t>シャチョウ</t>
    </rPh>
    <phoneticPr fontId="7"/>
  </si>
  <si>
    <t>⑫</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</si>
  <si>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</si>
  <si>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</si>
  <si>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財務諸表等 （単体の損益計画書（Ｐ／Ｌ）、貸借対照表（Ｂ／ Ｓ））。</t>
    <rPh sb="0" eb="2">
      <t>ザイム</t>
    </rPh>
    <rPh sb="2" eb="4">
      <t>ショヒョウ</t>
    </rPh>
    <rPh sb="4" eb="5">
      <t>トウ</t>
    </rPh>
    <rPh sb="7" eb="9">
      <t>タンタイ</t>
    </rPh>
    <rPh sb="10" eb="12">
      <t>ソンエキ</t>
    </rPh>
    <rPh sb="12" eb="14">
      <t>ケイカク</t>
    </rPh>
    <rPh sb="14" eb="15">
      <t>ショ</t>
    </rPh>
    <phoneticPr fontId="7"/>
  </si>
  <si>
    <t>地方公共団体（水力発電所を設置する者に限る。）に限る。
どちらも提出できない場合は、工事における契約書と発注仕様書の写しを提出すること。</t>
    <rPh sb="0" eb="2">
      <t>チホウ</t>
    </rPh>
    <rPh sb="2" eb="4">
      <t>コウキョウ</t>
    </rPh>
    <rPh sb="4" eb="6">
      <t>ダンタイ</t>
    </rPh>
    <rPh sb="7" eb="9">
      <t>スイリョク</t>
    </rPh>
    <rPh sb="9" eb="11">
      <t>ハツデン</t>
    </rPh>
    <rPh sb="11" eb="12">
      <t>ショ</t>
    </rPh>
    <rPh sb="13" eb="15">
      <t>セッチ</t>
    </rPh>
    <rPh sb="17" eb="18">
      <t>モノ</t>
    </rPh>
    <rPh sb="19" eb="20">
      <t>カギ</t>
    </rPh>
    <rPh sb="24" eb="25">
      <t>カギ</t>
    </rPh>
    <rPh sb="32" eb="34">
      <t>テイシュツ</t>
    </rPh>
    <rPh sb="38" eb="40">
      <t>バアイ</t>
    </rPh>
    <rPh sb="42" eb="44">
      <t>コウジ</t>
    </rPh>
    <rPh sb="48" eb="51">
      <t>ケイヤクショ</t>
    </rPh>
    <rPh sb="52" eb="54">
      <t>ハッチュウ</t>
    </rPh>
    <rPh sb="54" eb="57">
      <t>シヨウショ</t>
    </rPh>
    <rPh sb="58" eb="59">
      <t>ウツ</t>
    </rPh>
    <rPh sb="61" eb="63">
      <t>テイシュツ</t>
    </rPh>
    <phoneticPr fontId="10"/>
  </si>
  <si>
    <t>コンソーシアム参加
事業者</t>
    <rPh sb="7" eb="9">
      <t>サンカ</t>
    </rPh>
    <rPh sb="10" eb="12">
      <t>ジギョウ</t>
    </rPh>
    <rPh sb="12" eb="13">
      <t>シャ</t>
    </rPh>
    <phoneticPr fontId="7"/>
  </si>
  <si>
    <t>※コリンズとは、一般財団法人日本建設情報総合センター（JACIC）が運営しているデータベースで、企業が受注した公共工事の実績を収集し、</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</si>
  <si>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1">
      <t>ジョウホウ</t>
    </rPh>
    <rPh sb="11" eb="13">
      <t>テイキョウ</t>
    </rPh>
    <phoneticPr fontId="7"/>
  </si>
  <si>
    <t>共同申請
参加
事業者</t>
    <rPh sb="0" eb="2">
      <t>キョウドウ</t>
    </rPh>
    <rPh sb="2" eb="4">
      <t>シンセイ</t>
    </rPh>
    <rPh sb="5" eb="7">
      <t>サンカ</t>
    </rPh>
    <rPh sb="8" eb="10">
      <t>ジギョウ</t>
    </rPh>
    <rPh sb="10" eb="11">
      <t>シャ</t>
    </rPh>
    <phoneticPr fontId="7"/>
  </si>
  <si>
    <t xml:space="preserve">   上記いずれにも該当しません</t>
    <rPh sb="3" eb="5">
      <t>ジョウキ</t>
    </rPh>
    <rPh sb="10" eb="12">
      <t>ガイトウ</t>
    </rPh>
    <phoneticPr fontId="7"/>
  </si>
  <si>
    <t>中堅企業</t>
    <rPh sb="0" eb="2">
      <t>チュウケン</t>
    </rPh>
    <rPh sb="2" eb="4">
      <t>キギョウ</t>
    </rPh>
    <phoneticPr fontId="7"/>
  </si>
  <si>
    <t>中堅企業</t>
    <rPh sb="0" eb="2">
      <t>チュウケン</t>
    </rPh>
    <rPh sb="2" eb="4">
      <t>キギョウ</t>
    </rPh>
    <phoneticPr fontId="7"/>
  </si>
  <si>
    <t>202●年●月●日</t>
    <rPh sb="4" eb="5">
      <t>ネン</t>
    </rPh>
    <rPh sb="6" eb="7">
      <t>ガツ</t>
    </rPh>
    <rPh sb="8" eb="9">
      <t>ニチ</t>
    </rPh>
    <phoneticPr fontId="7"/>
  </si>
  <si>
    <t>～</t>
  </si>
  <si>
    <t>スマート保安導入支援事業費</t>
    <phoneticPr fontId="7"/>
  </si>
  <si>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7"/>
  </si>
  <si>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7"/>
  </si>
  <si>
    <t>令和6年度　スマート保安実証支援事業費補助金（技術実証支援）</t>
    <rPh sb="10" eb="12">
      <t>ホアン</t>
    </rPh>
    <rPh sb="12" eb="14">
      <t>ジッショウ</t>
    </rPh>
    <rPh sb="14" eb="16">
      <t>シエン</t>
    </rPh>
    <rPh sb="16" eb="19">
      <t>ジギョウヒ</t>
    </rPh>
    <rPh sb="23" eb="25">
      <t>ギジュツ</t>
    </rPh>
    <rPh sb="25" eb="27">
      <t>ジッショウ</t>
    </rPh>
    <rPh sb="27" eb="29">
      <t>シエン</t>
    </rPh>
    <phoneticPr fontId="7"/>
  </si>
  <si>
    <t>2014年4月以降の工事計画書又はコリンズ※の登録内容確認書（工事実績）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0"/>
  </si>
  <si>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②交付申請時において、確定している（申告済みの）直近過去3年分の各年又は各事業年度の課税所得の年平均額が15億円を超え
　　　　る中小・小規模事業者。（注）②に該当する事業者は、中堅企業と見なす。
※２　中堅企業は会社又は個人であって、下記①～④の要件を満たす者であること。
　　　①上記の中小企業に該当しないこと。
　　　②従業員数（常勤）が2,000人以下であること。
　　　③資本金又は出資金が5億円以上の法人（中小企業を除く）に直接又は間接に100%の株式を保有される事業者に該当しないこと。
　　　④確定している（申告済みの）直近過去3年分の各年又は各事業年度の課税所得の年平均額が15億円を超える事業者に該当しない
　　　　 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10" eb="211">
      <t>コ</t>
    </rPh>
    <rPh sb="218" eb="220">
      <t>チュウショウ</t>
    </rPh>
    <rPh sb="221" eb="224">
      <t>ショウキボ</t>
    </rPh>
    <rPh sb="224" eb="227">
      <t>ジギョウシャ</t>
    </rPh>
    <rPh sb="229" eb="230">
      <t>チュウ</t>
    </rPh>
    <rPh sb="233" eb="235">
      <t>ガイトウ</t>
    </rPh>
    <rPh sb="237" eb="240">
      <t>ジギョウシャ</t>
    </rPh>
    <rPh sb="242" eb="244">
      <t>チュウケン</t>
    </rPh>
    <rPh sb="244" eb="246">
      <t>キギョウ</t>
    </rPh>
    <rPh sb="247" eb="248">
      <t>ミ</t>
    </rPh>
    <rPh sb="255" eb="257">
      <t>チュウケン</t>
    </rPh>
    <rPh sb="257" eb="259">
      <t>キギョウ</t>
    </rPh>
    <rPh sb="260" eb="262">
      <t>カイシャ</t>
    </rPh>
    <rPh sb="262" eb="263">
      <t>マタ</t>
    </rPh>
    <rPh sb="264" eb="266">
      <t>コジン</t>
    </rPh>
    <rPh sb="271" eb="273">
      <t>カキ</t>
    </rPh>
    <rPh sb="277" eb="279">
      <t>ヨウケン</t>
    </rPh>
    <rPh sb="280" eb="281">
      <t>ミ</t>
    </rPh>
    <rPh sb="283" eb="284">
      <t>モノ</t>
    </rPh>
    <rPh sb="295" eb="297">
      <t>ジョウキ</t>
    </rPh>
    <rPh sb="298" eb="300">
      <t>チュウショウ</t>
    </rPh>
    <rPh sb="300" eb="302">
      <t>キギョウ</t>
    </rPh>
    <rPh sb="303" eb="305">
      <t>ガイトウ</t>
    </rPh>
    <rPh sb="316" eb="319">
      <t>ジュウギョウイン</t>
    </rPh>
    <rPh sb="319" eb="320">
      <t>スウ</t>
    </rPh>
    <rPh sb="321" eb="323">
      <t>ジョウキン</t>
    </rPh>
    <rPh sb="330" eb="331">
      <t>ニン</t>
    </rPh>
    <rPh sb="331" eb="333">
      <t>イカ</t>
    </rPh>
    <rPh sb="344" eb="347">
      <t>シホンキン</t>
    </rPh>
    <rPh sb="347" eb="348">
      <t>マタ</t>
    </rPh>
    <rPh sb="349" eb="352">
      <t>シュッシキン</t>
    </rPh>
    <rPh sb="354" eb="356">
      <t>オクエン</t>
    </rPh>
    <rPh sb="356" eb="358">
      <t>イジョウ</t>
    </rPh>
    <rPh sb="359" eb="361">
      <t>ホウジン</t>
    </rPh>
    <rPh sb="362" eb="366">
      <t>チュウショウキギョウ</t>
    </rPh>
    <rPh sb="367" eb="368">
      <t>ノゾ</t>
    </rPh>
    <rPh sb="371" eb="373">
      <t>チョクセツ</t>
    </rPh>
    <rPh sb="373" eb="374">
      <t>マタ</t>
    </rPh>
    <rPh sb="375" eb="377">
      <t>カンセツ</t>
    </rPh>
    <rPh sb="383" eb="385">
      <t>カブシキ</t>
    </rPh>
    <rPh sb="386" eb="388">
      <t>ホユウ</t>
    </rPh>
    <rPh sb="391" eb="394">
      <t>ジギョウシャ</t>
    </rPh>
    <rPh sb="395" eb="397">
      <t>ガイトウ</t>
    </rPh>
    <rPh sb="408" eb="410">
      <t>カクテイ</t>
    </rPh>
    <rPh sb="415" eb="418">
      <t>シンコクズ</t>
    </rPh>
    <rPh sb="421" eb="423">
      <t>チョッキン</t>
    </rPh>
    <rPh sb="423" eb="425">
      <t>カコ</t>
    </rPh>
    <rPh sb="426" eb="428">
      <t>ネンブン</t>
    </rPh>
    <rPh sb="429" eb="431">
      <t>カクトシ</t>
    </rPh>
    <rPh sb="431" eb="432">
      <t>マタ</t>
    </rPh>
    <rPh sb="433" eb="438">
      <t>カクジギョウネンド</t>
    </rPh>
    <rPh sb="439" eb="441">
      <t>カゼイ</t>
    </rPh>
    <rPh sb="441" eb="443">
      <t>ショトク</t>
    </rPh>
    <rPh sb="444" eb="448">
      <t>ネンヘイキンガク</t>
    </rPh>
    <rPh sb="451" eb="453">
      <t>オクエン</t>
    </rPh>
    <rPh sb="454" eb="455">
      <t>コ</t>
    </rPh>
    <rPh sb="457" eb="460">
      <t>ジギョウシャ</t>
    </rPh>
    <rPh sb="461" eb="463">
      <t>ガイトウ</t>
    </rPh>
    <phoneticPr fontId="7"/>
  </si>
  <si>
    <t>2024年●月●日</t>
    <rPh sb="4" eb="5">
      <t>ネン</t>
    </rPh>
    <rPh sb="6" eb="7">
      <t>ガツ</t>
    </rPh>
    <rPh sb="8" eb="9">
      <t>ニチ</t>
    </rPh>
    <phoneticPr fontId="7"/>
  </si>
  <si>
    <t>令和６年度 スマート保安実証支援事業費補助金（技術実証支援）
交付申請書</t>
    <rPh sb="10" eb="12">
      <t>ホアン</t>
    </rPh>
    <rPh sb="12" eb="14">
      <t>ジッショウ</t>
    </rPh>
    <rPh sb="14" eb="16">
      <t>シエン</t>
    </rPh>
    <rPh sb="16" eb="18">
      <t>ジギョウ</t>
    </rPh>
    <rPh sb="18" eb="19">
      <t>ヒ</t>
    </rPh>
    <rPh sb="19" eb="22">
      <t>ホジョキン</t>
    </rPh>
    <rPh sb="23" eb="29">
      <t>ギジュツジッショウシエン</t>
    </rPh>
    <phoneticPr fontId="7"/>
  </si>
  <si>
    <r>
      <t>　令和6年度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24" eb="30">
      <t>ギジュツジッショウシエン</t>
    </rPh>
    <phoneticPr fontId="7"/>
  </si>
  <si>
    <r>
      <t>←事業完了日は補助期間内（</t>
    </r>
    <r>
      <rPr>
        <sz val="12"/>
        <color rgb="FFFF0000"/>
        <rFont val="ＭＳ Ｐ明朝"/>
        <family val="1"/>
        <charset val="128"/>
      </rPr>
      <t>2025年2月28日</t>
    </r>
    <r>
      <rPr>
        <sz val="12"/>
        <rFont val="ＭＳ Ｐ明朝"/>
        <family val="1"/>
        <charset val="128"/>
      </rPr>
      <t>まで）に設定すること。</t>
    </r>
    <phoneticPr fontId="7"/>
  </si>
  <si>
    <t>令和6年度 スマート保安実証支援事業費補助金（技術実証支援）
交付申請書</t>
    <rPh sb="10" eb="12">
      <t>ホアン</t>
    </rPh>
    <rPh sb="12" eb="14">
      <t>ジッショウ</t>
    </rPh>
    <rPh sb="14" eb="16">
      <t>シエン</t>
    </rPh>
    <rPh sb="16" eb="19">
      <t>ジギョウヒ</t>
    </rPh>
    <rPh sb="23" eb="29">
      <t>ギジュツジッショウシエン</t>
    </rPh>
    <phoneticPr fontId="7"/>
  </si>
  <si>
    <r>
      <t>　令和6年度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7"/>
  </si>
  <si>
    <t>　　https://www.meti.go.jp/information_2/downloadfiles/R6kenpo.pdf</t>
    <phoneticPr fontId="7"/>
  </si>
  <si>
    <t>2024年●月●日</t>
    <phoneticPr fontId="10"/>
  </si>
  <si>
    <r>
      <rPr>
        <sz val="12"/>
        <rFont val="ＭＳ Ｐ明朝"/>
        <family val="1"/>
        <charset val="128"/>
      </rPr>
      <t>令和6年度 スマート保安実証支援事業費補助金（技術実証支援）</t>
    </r>
    <r>
      <rPr>
        <sz val="12"/>
        <color theme="1"/>
        <rFont val="ＭＳ Ｐ明朝"/>
        <family val="1"/>
        <charset val="128"/>
      </rPr>
      <t xml:space="preserve">
コンソーシアム登録申請書</t>
    </r>
    <rPh sb="12" eb="14">
      <t>ジッショウ</t>
    </rPh>
    <phoneticPr fontId="10"/>
  </si>
  <si>
    <r>
      <t>「</t>
    </r>
    <r>
      <rPr>
        <sz val="12"/>
        <rFont val="ＭＳ Ｐ明朝"/>
        <family val="1"/>
        <charset val="128"/>
      </rPr>
      <t>令和6年度 スマート保安実証支援事業費補助金（技術実証支援）</t>
    </r>
    <r>
      <rPr>
        <sz val="12"/>
        <color theme="1"/>
        <rFont val="ＭＳ Ｐ明朝"/>
        <family val="1"/>
        <charset val="128"/>
      </rPr>
      <t>」公募要領に記載の通り</t>
    </r>
    <rPh sb="13" eb="15">
      <t>ジッショウ</t>
    </rPh>
    <rPh sb="32" eb="34">
      <t>コウボ</t>
    </rPh>
    <rPh sb="34" eb="36">
      <t>ヨウリョウ</t>
    </rPh>
    <rPh sb="37" eb="39">
      <t>キサイ</t>
    </rPh>
    <rPh sb="40" eb="41">
      <t>トオ</t>
    </rPh>
    <phoneticPr fontId="10"/>
  </si>
  <si>
    <r>
      <rPr>
        <sz val="14"/>
        <rFont val="ＭＳ Ｐ明朝"/>
        <family val="1"/>
        <charset val="128"/>
      </rPr>
      <t>令和6年度 スマート保安実証支援事業費補助金（技術実証支援）</t>
    </r>
    <r>
      <rPr>
        <sz val="14"/>
        <color theme="1"/>
        <rFont val="ＭＳ Ｐ明朝"/>
        <family val="1"/>
        <charset val="128"/>
      </rPr>
      <t xml:space="preserve">
コンソーシアム参加確認書</t>
    </r>
    <rPh sb="0" eb="2">
      <t>レイワ</t>
    </rPh>
    <rPh sb="3" eb="5">
      <t>ネンド</t>
    </rPh>
    <rPh sb="12" eb="14">
      <t>ジッショウ</t>
    </rPh>
    <rPh sb="38" eb="40">
      <t>サンカ</t>
    </rPh>
    <rPh sb="40" eb="43">
      <t>カクニンショ</t>
    </rPh>
    <phoneticPr fontId="10"/>
  </si>
  <si>
    <t>等級単価一覧表  令和６年度適用</t>
    <phoneticPr fontId="7"/>
  </si>
  <si>
    <t xml:space="preserve">   　　　　上記いずれかに該当します
　　　　　　　　中小企業　　　　　　　 地方公共団体　　　　　　   中堅企業　　　　　　　</t>
    <rPh sb="7" eb="9">
      <t>ジョウキ</t>
    </rPh>
    <rPh sb="14" eb="16">
      <t>ガイトウ</t>
    </rPh>
    <rPh sb="29" eb="31">
      <t>チュウショウ</t>
    </rPh>
    <rPh sb="31" eb="33">
      <t>キギョウ</t>
    </rPh>
    <rPh sb="41" eb="43">
      <t>チホウ</t>
    </rPh>
    <rPh sb="43" eb="45">
      <t>コウキョウ</t>
    </rPh>
    <rPh sb="45" eb="47">
      <t>ダンタイ</t>
    </rPh>
    <rPh sb="56" eb="58">
      <t>チュウケン</t>
    </rPh>
    <rPh sb="58" eb="60">
      <t>キギョウ</t>
    </rPh>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</si>
  <si>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
          超える中小・小規模事業者。（注）②に該当する事業者は、中堅企業と見なす。
※２　中堅企業は会社又は個人であって、下記①～④の要件を満たす者であること。
　　　①上記の中小企業に該当しないこと。
　　　②従業員数（常勤）が2,000人以下であること。
　　　③資本金又は出資金が5億円以上の法人（中小企業を除く）に直接又は間接に100%の株式を保有される事業者に該当しないこと。
　　　④確定している（申告済みの）直近過去3年分の各年又は各事業年度の課税所得の年平均額が15億円を超える事業者に
　　　　 該当しないこと。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21" eb="222">
      <t>コ</t>
    </rPh>
    <rPh sb="224" eb="226">
      <t>チュウショウ</t>
    </rPh>
    <rPh sb="227" eb="230">
      <t>ショウキボ</t>
    </rPh>
    <rPh sb="230" eb="233">
      <t>ジギョウシャ</t>
    </rPh>
    <rPh sb="235" eb="236">
      <t>チュウ</t>
    </rPh>
    <rPh sb="239" eb="241">
      <t>ガイトウ</t>
    </rPh>
    <rPh sb="243" eb="246">
      <t>ジギョウシャ</t>
    </rPh>
    <rPh sb="248" eb="250">
      <t>チュウケン</t>
    </rPh>
    <rPh sb="250" eb="252">
      <t>キギョウ</t>
    </rPh>
    <rPh sb="253" eb="254">
      <t>ミ</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</si>
</sst>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F800]dddd\,\ mmmm\ dd\,\ yyyy"/>
    <numFmt numFmtId="177" formatCode="0;;;@"/>
    <numFmt numFmtId="178" formatCode="###,###,###&quot;円&quot;"/>
    <numFmt numFmtId="179" formatCode="###&quot;人&quot;"/>
  </numFmts>
  <fonts count="94">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00B0F0"/>
      <name val="ＭＳ Ｐ明朝"/>
      <family val="1"/>
      <charset val="128"/>
    </font>
    <font>
      <sz val="11"/>
      <color rgb="FF00B0F0"/>
      <name val="ＭＳ 明朝"/>
      <family val="1"/>
      <charset val="128"/>
    </font>
    <font>
      <sz val="14"/>
      <color rgb="FF00B0F0"/>
      <name val="ＭＳ 明朝"/>
      <family val="1"/>
      <charset val="128"/>
    </font>
    <font>
      <sz val="11"/>
      <color rgb="FFFF0000"/>
      <name val="ＭＳ Ｐ明朝"/>
      <family val="1"/>
      <charset val="128"/>
    </font>
    <font>
      <sz val="10"/>
      <color rgb="FF00B0F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2"/>
      <color rgb="FF00B0F0"/>
      <name val="ＭＳ Ｐ明朝"/>
      <family val="1"/>
      <charset val="128"/>
    </font>
    <font>
      <sz val="12"/>
      <color rgb="FF00B0F0"/>
      <name val="ＭＳ 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sz val="11"/>
      <color rgb="FF000000"/>
      <name val="Arial"/>
      <family val="2"/>
    </font>
    <font>
      <b/>
      <sz val="16"/>
      <name val="ＭＳ Ｐ明朝"/>
      <family val="1"/>
      <charset val="128"/>
    </font>
    <font>
      <sz val="6"/>
      <color rgb="FF000000"/>
      <name val="MS Gothic"/>
      <family val="3"/>
    </font>
    <font>
      <sz val="14"/>
      <name val="ＭＳ Ｐ明朝"/>
      <family val="1"/>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7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style="medium">
        <color rgb="FF0070C0"/>
      </right>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xf numFmtId="0" fontId="19" fillId="0" borderId="0">
      <alignment vertical="center"/>
    </xf>
    <xf numFmtId="0" fontId="26" fillId="0" borderId="0">
      <alignment vertical="center"/>
    </xf>
    <xf numFmtId="38" fontId="26" fillId="0" borderId="0" applyFont="0" applyFill="0" applyBorder="0" applyAlignment="0" applyProtection="0">
      <alignment vertical="center"/>
    </xf>
    <xf numFmtId="0" fontId="75" fillId="0" borderId="0"/>
  </cellStyleXfs>
  <cellXfs count="418">
    <xf numFmtId="0" fontId="0" fillId="0" borderId="0" xfId="0">
      <alignment vertical="center"/>
    </xf>
    <xf numFmtId="0" fontId="2" fillId="0" borderId="0" xfId="0" applyFont="1">
      <alignment vertical="center"/>
    </xf>
    <xf numFmtId="0" fontId="9" fillId="2" borderId="3"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6" xfId="3" applyFont="1" applyFill="1" applyBorder="1" applyAlignment="1">
      <alignment horizontal="center" vertical="center"/>
    </xf>
    <xf numFmtId="0" fontId="11" fillId="2" borderId="7" xfId="0" applyFont="1" applyFill="1" applyBorder="1" applyAlignment="1">
      <alignment horizontal="center" vertical="center" wrapText="1" readingOrder="1"/>
    </xf>
    <xf numFmtId="0" fontId="13" fillId="0" borderId="3" xfId="3" applyFont="1" applyBorder="1" applyAlignment="1">
      <alignment horizontal="center" vertical="center"/>
    </xf>
    <xf numFmtId="0" fontId="4" fillId="0" borderId="5" xfId="2" applyFont="1" applyBorder="1" applyAlignment="1" applyProtection="1">
      <alignment vertical="center" wrapText="1"/>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4" fillId="0" borderId="10"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3" fillId="0" borderId="13" xfId="3" applyFont="1" applyBorder="1" applyAlignment="1">
      <alignment horizontal="center" vertical="center"/>
    </xf>
    <xf numFmtId="0" fontId="4" fillId="0" borderId="7" xfId="2" applyFont="1" applyBorder="1" applyAlignment="1">
      <alignment vertical="center" wrapText="1"/>
    </xf>
    <xf numFmtId="0" fontId="3" fillId="0" borderId="5" xfId="3" applyFont="1" applyBorder="1" applyAlignment="1">
      <alignment vertical="center" wrapText="1"/>
    </xf>
    <xf numFmtId="0" fontId="15"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4" fillId="0" borderId="14"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 fillId="0" borderId="7" xfId="2" applyFont="1" applyBorder="1" applyAlignment="1" applyProtection="1">
      <alignment horizontal="left" vertical="center" wrapText="1"/>
    </xf>
    <xf numFmtId="0" fontId="4" fillId="0" borderId="5" xfId="2" applyFont="1" applyFill="1" applyBorder="1" applyAlignment="1">
      <alignment vertical="center" wrapText="1"/>
    </xf>
    <xf numFmtId="0" fontId="2" fillId="0" borderId="5" xfId="3" applyFont="1" applyBorder="1" applyAlignment="1">
      <alignment horizontal="left" vertical="center" wrapText="1"/>
    </xf>
    <xf numFmtId="0" fontId="5" fillId="0" borderId="5" xfId="2" applyFont="1" applyBorder="1" applyAlignment="1">
      <alignment vertical="center" wrapText="1"/>
    </xf>
    <xf numFmtId="0" fontId="5" fillId="0" borderId="5" xfId="2" applyFont="1" applyBorder="1" applyAlignment="1" applyProtection="1">
      <alignment vertical="center" wrapText="1"/>
    </xf>
    <xf numFmtId="0" fontId="16" fillId="0" borderId="10" xfId="0" applyFont="1" applyBorder="1" applyAlignment="1">
      <alignment horizontal="center" vertical="center" wrapText="1"/>
    </xf>
    <xf numFmtId="0" fontId="13" fillId="0" borderId="16" xfId="3" applyFont="1" applyBorder="1" applyAlignment="1">
      <alignment horizontal="center" vertical="center"/>
    </xf>
    <xf numFmtId="0" fontId="15" fillId="0" borderId="17" xfId="3" applyFont="1" applyBorder="1" applyAlignment="1">
      <alignment horizontal="left" vertical="center" wrapText="1"/>
    </xf>
    <xf numFmtId="0" fontId="3" fillId="0" borderId="17" xfId="3" applyFont="1" applyBorder="1" applyAlignment="1">
      <alignment horizontal="center" vertical="center"/>
    </xf>
    <xf numFmtId="0" fontId="3" fillId="0" borderId="17" xfId="3" applyFont="1" applyBorder="1" applyAlignment="1">
      <alignment horizontal="left" vertical="center" wrapText="1"/>
    </xf>
    <xf numFmtId="0" fontId="14" fillId="0" borderId="18" xfId="0" applyFont="1" applyBorder="1" applyAlignment="1">
      <alignment horizontal="center" vertical="center" wrapText="1" readingOrder="1"/>
    </xf>
    <xf numFmtId="0" fontId="14" fillId="0" borderId="19" xfId="0" applyFont="1" applyBorder="1" applyAlignment="1">
      <alignment horizontal="center" vertical="center" wrapText="1" readingOrder="1"/>
    </xf>
    <xf numFmtId="0" fontId="14" fillId="0" borderId="20" xfId="0" applyFont="1" applyBorder="1" applyAlignment="1">
      <alignment horizontal="center" vertical="center" wrapText="1" readingOrder="1"/>
    </xf>
    <xf numFmtId="0" fontId="14" fillId="0" borderId="0" xfId="0" applyFont="1" applyAlignment="1">
      <alignment horizontal="center" vertical="center" wrapText="1" readingOrder="1"/>
    </xf>
    <xf numFmtId="0" fontId="2" fillId="0" borderId="21" xfId="0" applyFont="1" applyBorder="1">
      <alignment vertical="center"/>
    </xf>
    <xf numFmtId="0" fontId="2" fillId="0" borderId="24" xfId="0" applyFont="1" applyBorder="1" applyAlignment="1">
      <alignment horizontal="left" vertical="center" indent="1"/>
    </xf>
    <xf numFmtId="0" fontId="2" fillId="0" borderId="26" xfId="0" applyFont="1" applyBorder="1" applyAlignment="1">
      <alignment horizontal="left" vertical="center" indent="1"/>
    </xf>
    <xf numFmtId="0" fontId="2" fillId="0" borderId="22" xfId="0" applyFont="1" applyBorder="1">
      <alignment vertical="center"/>
    </xf>
    <xf numFmtId="0" fontId="2" fillId="0" borderId="28" xfId="0" applyFont="1" applyBorder="1" applyAlignment="1">
      <alignment horizontal="left" vertical="center" indent="1"/>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4" xfId="0" applyFont="1" applyBorder="1" applyAlignment="1">
      <alignment horizontal="left" vertical="center" indent="2"/>
    </xf>
    <xf numFmtId="0" fontId="2" fillId="0" borderId="37" xfId="0" applyFont="1" applyBorder="1">
      <alignment vertical="center"/>
    </xf>
    <xf numFmtId="0" fontId="2" fillId="0" borderId="38" xfId="0" applyFont="1" applyBorder="1" applyAlignment="1">
      <alignment horizontal="left" vertical="center" indent="3"/>
    </xf>
    <xf numFmtId="0" fontId="2" fillId="0" borderId="29" xfId="0" applyFont="1" applyBorder="1" applyAlignment="1">
      <alignment horizontal="left" vertical="center"/>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0" fillId="4" borderId="0" xfId="4" applyFont="1" applyFill="1" applyAlignment="1">
      <alignment horizontal="left"/>
    </xf>
    <xf numFmtId="0" fontId="21" fillId="4" borderId="0" xfId="4" applyFont="1" applyFill="1" applyAlignment="1">
      <alignment horizontal="left" wrapText="1"/>
    </xf>
    <xf numFmtId="38" fontId="21" fillId="4" borderId="0" xfId="1" applyFont="1" applyFill="1" applyAlignment="1" applyProtection="1">
      <alignment horizontal="left" wrapText="1"/>
    </xf>
    <xf numFmtId="0" fontId="21" fillId="4" borderId="0" xfId="4" applyFont="1" applyFill="1" applyProtection="1">
      <alignment vertical="center"/>
      <protection locked="0"/>
    </xf>
    <xf numFmtId="0" fontId="23" fillId="4" borderId="0" xfId="4" applyFont="1" applyFill="1">
      <alignment vertical="center"/>
    </xf>
    <xf numFmtId="0" fontId="25" fillId="4" borderId="0" xfId="4" applyFont="1" applyFill="1">
      <alignment vertical="center"/>
    </xf>
    <xf numFmtId="0" fontId="27" fillId="5" borderId="5" xfId="5" applyFont="1" applyFill="1" applyBorder="1" applyAlignment="1">
      <alignment horizontal="center" vertical="center"/>
    </xf>
    <xf numFmtId="12" fontId="28"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9" fillId="4" borderId="0" xfId="0" applyFont="1" applyFill="1">
      <alignment vertical="center"/>
    </xf>
    <xf numFmtId="0" fontId="30" fillId="0" borderId="40" xfId="0" applyFont="1" applyBorder="1">
      <alignment vertical="center"/>
    </xf>
    <xf numFmtId="0" fontId="30" fillId="5" borderId="6" xfId="0" applyFont="1" applyFill="1" applyBorder="1">
      <alignment vertical="center"/>
    </xf>
    <xf numFmtId="38" fontId="30" fillId="6" borderId="5" xfId="1" applyFont="1" applyFill="1" applyBorder="1" applyProtection="1">
      <alignment vertical="center"/>
    </xf>
    <xf numFmtId="0" fontId="29" fillId="4" borderId="0" xfId="0" applyFont="1" applyFill="1" applyProtection="1">
      <alignment vertical="center"/>
      <protection locked="0"/>
    </xf>
    <xf numFmtId="0" fontId="0" fillId="0" borderId="0" xfId="0" applyProtection="1">
      <alignment vertical="center"/>
      <protection locked="0"/>
    </xf>
    <xf numFmtId="0" fontId="28" fillId="4" borderId="0" xfId="5" applyFont="1" applyFill="1">
      <alignment vertical="center"/>
    </xf>
    <xf numFmtId="0" fontId="30" fillId="5" borderId="6" xfId="0" applyFont="1" applyFill="1" applyBorder="1" applyAlignment="1">
      <alignment vertical="center" shrinkToFit="1"/>
    </xf>
    <xf numFmtId="12" fontId="28" fillId="4" borderId="0" xfId="5" applyNumberFormat="1" applyFont="1" applyFill="1">
      <alignment vertical="center"/>
    </xf>
    <xf numFmtId="38" fontId="2" fillId="4" borderId="0" xfId="6" applyFont="1" applyFill="1">
      <alignment vertical="center"/>
    </xf>
    <xf numFmtId="0" fontId="30" fillId="5" borderId="41" xfId="0" applyFont="1" applyFill="1" applyBorder="1">
      <alignment vertical="center"/>
    </xf>
    <xf numFmtId="38" fontId="30" fillId="6" borderId="42" xfId="1" applyFont="1" applyFill="1" applyBorder="1" applyProtection="1">
      <alignment vertical="center"/>
    </xf>
    <xf numFmtId="0" fontId="31" fillId="0" borderId="40" xfId="0" applyFont="1" applyBorder="1" applyAlignment="1">
      <alignment horizontal="right" vertical="center"/>
    </xf>
    <xf numFmtId="0" fontId="30" fillId="5" borderId="43" xfId="0" applyFont="1" applyFill="1" applyBorder="1" applyAlignment="1">
      <alignment horizontal="right" vertical="center"/>
    </xf>
    <xf numFmtId="38" fontId="32" fillId="6" borderId="7" xfId="1" applyFont="1" applyFill="1" applyBorder="1" applyProtection="1">
      <alignment vertical="center"/>
    </xf>
    <xf numFmtId="38" fontId="29" fillId="4" borderId="0" xfId="1" applyFont="1" applyFill="1" applyProtection="1">
      <alignment vertical="center"/>
    </xf>
    <xf numFmtId="0" fontId="30" fillId="5" borderId="5" xfId="0" applyFont="1" applyFill="1" applyBorder="1" applyAlignment="1">
      <alignment horizontal="center" vertical="center"/>
    </xf>
    <xf numFmtId="0" fontId="30" fillId="5" borderId="5" xfId="0" applyFont="1" applyFill="1" applyBorder="1">
      <alignment vertical="center"/>
    </xf>
    <xf numFmtId="38" fontId="30" fillId="5" borderId="5" xfId="1" applyFont="1" applyFill="1" applyBorder="1" applyProtection="1">
      <alignment vertical="center"/>
    </xf>
    <xf numFmtId="0" fontId="29" fillId="4" borderId="44" xfId="0" applyFont="1" applyFill="1" applyBorder="1" applyAlignment="1" applyProtection="1">
      <alignment horizontal="center" vertical="center" wrapText="1"/>
      <protection locked="0"/>
    </xf>
    <xf numFmtId="38" fontId="33" fillId="0" borderId="45" xfId="4" applyNumberFormat="1" applyFont="1" applyBorder="1" applyAlignment="1" applyProtection="1">
      <alignment vertical="center" wrapText="1" shrinkToFit="1"/>
      <protection locked="0"/>
    </xf>
    <xf numFmtId="0" fontId="23" fillId="4" borderId="0" xfId="0" applyFont="1" applyFill="1">
      <alignment vertical="center"/>
    </xf>
    <xf numFmtId="0" fontId="29" fillId="4" borderId="45" xfId="0" applyFont="1" applyFill="1" applyBorder="1" applyAlignment="1" applyProtection="1">
      <alignment horizontal="center" vertical="center" wrapText="1"/>
      <protection locked="0"/>
    </xf>
    <xf numFmtId="0" fontId="34" fillId="4" borderId="0" xfId="0" applyFont="1" applyFill="1">
      <alignment vertical="center"/>
    </xf>
    <xf numFmtId="0" fontId="29" fillId="4" borderId="46"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4" borderId="48" xfId="0" applyFont="1" applyFill="1" applyBorder="1" applyAlignment="1" applyProtection="1">
      <alignment horizontal="center" vertical="center" wrapText="1"/>
      <protection locked="0"/>
    </xf>
    <xf numFmtId="38" fontId="33" fillId="0" borderId="48" xfId="4" applyNumberFormat="1" applyFont="1" applyBorder="1" applyAlignment="1" applyProtection="1">
      <alignment vertical="center" wrapText="1" shrinkToFit="1"/>
      <protection locked="0"/>
    </xf>
    <xf numFmtId="38" fontId="29"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5" fillId="0" borderId="0" xfId="4" applyFont="1">
      <alignment vertical="center"/>
    </xf>
    <xf numFmtId="12" fontId="35"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8" fillId="0" borderId="0" xfId="4" applyFont="1">
      <alignment vertical="center"/>
    </xf>
    <xf numFmtId="38" fontId="38" fillId="0" borderId="0" xfId="1" applyFont="1">
      <alignment vertical="center"/>
    </xf>
    <xf numFmtId="38" fontId="38" fillId="0" borderId="0" xfId="4" applyNumberFormat="1" applyFont="1">
      <alignment vertical="center"/>
    </xf>
    <xf numFmtId="0" fontId="39"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5"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5" xfId="0" applyFont="1" applyBorder="1" applyAlignment="1">
      <alignment horizontal="center" vertical="center"/>
    </xf>
    <xf numFmtId="0" fontId="21" fillId="0" borderId="0" xfId="4" applyFont="1" applyProtection="1">
      <alignment vertical="center"/>
      <protection locked="0"/>
    </xf>
    <xf numFmtId="0" fontId="21" fillId="0" borderId="0" xfId="4" applyFont="1">
      <alignment vertical="center"/>
    </xf>
    <xf numFmtId="0" fontId="25" fillId="0" borderId="0" xfId="4" applyFont="1">
      <alignment vertical="center"/>
    </xf>
    <xf numFmtId="0" fontId="25" fillId="0" borderId="0" xfId="4" applyFont="1" applyProtection="1">
      <alignment vertical="center"/>
      <protection locked="0"/>
    </xf>
    <xf numFmtId="0" fontId="33" fillId="5" borderId="42" xfId="4" applyFont="1" applyFill="1" applyBorder="1">
      <alignment vertical="center"/>
    </xf>
    <xf numFmtId="0" fontId="21" fillId="0" borderId="0" xfId="4" applyFont="1" applyAlignment="1">
      <alignment vertical="center" wrapText="1"/>
    </xf>
    <xf numFmtId="38" fontId="33" fillId="6" borderId="5" xfId="4" applyNumberFormat="1" applyFont="1" applyFill="1" applyBorder="1" applyAlignment="1">
      <alignment vertical="center" wrapText="1"/>
    </xf>
    <xf numFmtId="0" fontId="25" fillId="0" borderId="0" xfId="4" applyFont="1" applyAlignment="1" applyProtection="1">
      <alignment vertical="center" wrapText="1"/>
      <protection locked="0"/>
    </xf>
    <xf numFmtId="0" fontId="21" fillId="0" borderId="0" xfId="4" applyFont="1" applyAlignment="1" applyProtection="1">
      <alignment vertical="center" wrapText="1"/>
      <protection locked="0"/>
    </xf>
    <xf numFmtId="0" fontId="47" fillId="0" borderId="0" xfId="4" applyFont="1">
      <alignment vertical="center"/>
    </xf>
    <xf numFmtId="0" fontId="25" fillId="0" borderId="0" xfId="4" applyFont="1" applyAlignment="1">
      <alignment vertical="center" wrapText="1"/>
    </xf>
    <xf numFmtId="0" fontId="42" fillId="0" borderId="0" xfId="4" applyFont="1">
      <alignment vertical="center"/>
    </xf>
    <xf numFmtId="0" fontId="33" fillId="5" borderId="4" xfId="4" applyFont="1" applyFill="1" applyBorder="1">
      <alignment vertical="center"/>
    </xf>
    <xf numFmtId="38" fontId="33" fillId="6" borderId="52" xfId="4" applyNumberFormat="1" applyFont="1" applyFill="1" applyBorder="1" applyAlignment="1">
      <alignment vertical="center" wrapText="1"/>
    </xf>
    <xf numFmtId="0" fontId="21" fillId="0" borderId="0" xfId="4" applyFont="1" applyAlignment="1" applyProtection="1">
      <protection locked="0"/>
    </xf>
    <xf numFmtId="0" fontId="24" fillId="0" borderId="0" xfId="4" applyFont="1" applyProtection="1">
      <alignment vertical="center"/>
      <protection locked="0"/>
    </xf>
    <xf numFmtId="0" fontId="24" fillId="0" borderId="0" xfId="4" applyFont="1" applyAlignment="1" applyProtection="1">
      <protection locked="0"/>
    </xf>
    <xf numFmtId="0" fontId="24" fillId="0" borderId="0" xfId="4" applyFont="1" applyAlignment="1" applyProtection="1">
      <alignment horizontal="left" vertical="center"/>
      <protection locked="0"/>
    </xf>
    <xf numFmtId="0" fontId="48" fillId="0" borderId="0" xfId="4" applyFont="1" applyProtection="1">
      <alignment vertical="center"/>
      <protection locked="0"/>
    </xf>
    <xf numFmtId="0" fontId="33" fillId="0" borderId="0" xfId="4" applyFont="1">
      <alignment vertical="center"/>
    </xf>
    <xf numFmtId="0" fontId="49" fillId="4" borderId="0" xfId="0" applyFont="1" applyFill="1">
      <alignment vertical="center"/>
    </xf>
    <xf numFmtId="0" fontId="33" fillId="4" borderId="0" xfId="0" applyFont="1" applyFill="1" applyProtection="1">
      <alignment vertical="center"/>
      <protection locked="0"/>
    </xf>
    <xf numFmtId="38" fontId="33" fillId="4" borderId="0" xfId="1" applyFont="1" applyFill="1" applyProtection="1">
      <alignment vertical="center"/>
      <protection locked="0"/>
    </xf>
    <xf numFmtId="0" fontId="33" fillId="4" borderId="0" xfId="0" applyFont="1" applyFill="1" applyAlignment="1">
      <alignment horizontal="right" vertical="center"/>
    </xf>
    <xf numFmtId="38" fontId="33" fillId="4" borderId="21" xfId="1" applyFont="1" applyFill="1" applyBorder="1" applyProtection="1">
      <alignment vertical="center"/>
    </xf>
    <xf numFmtId="0" fontId="33" fillId="4" borderId="0" xfId="0" applyFont="1" applyFill="1">
      <alignment vertical="center"/>
    </xf>
    <xf numFmtId="38" fontId="22" fillId="5" borderId="5" xfId="1" applyFont="1" applyFill="1" applyBorder="1" applyAlignment="1">
      <alignment horizontal="right" vertical="center"/>
    </xf>
    <xf numFmtId="38" fontId="22" fillId="6" borderId="5" xfId="1" applyFont="1" applyFill="1" applyBorder="1" applyProtection="1">
      <alignment vertical="center"/>
    </xf>
    <xf numFmtId="0" fontId="22" fillId="5" borderId="5" xfId="0" applyFont="1" applyFill="1" applyBorder="1" applyAlignment="1">
      <alignment vertical="center" wrapText="1"/>
    </xf>
    <xf numFmtId="38" fontId="22" fillId="5" borderId="5" xfId="1" applyFont="1" applyFill="1" applyBorder="1" applyAlignment="1">
      <alignment vertical="center" wrapText="1"/>
    </xf>
    <xf numFmtId="38" fontId="33" fillId="6" borderId="44" xfId="1" applyFont="1" applyFill="1" applyBorder="1" applyProtection="1">
      <alignment vertical="center"/>
    </xf>
    <xf numFmtId="0" fontId="39" fillId="4" borderId="0" xfId="0" applyFont="1" applyFill="1" applyProtection="1">
      <alignment vertical="center"/>
      <protection locked="0"/>
    </xf>
    <xf numFmtId="38" fontId="33" fillId="6" borderId="45" xfId="1" applyFont="1" applyFill="1" applyBorder="1" applyProtection="1">
      <alignment vertical="center"/>
    </xf>
    <xf numFmtId="0" fontId="39" fillId="4" borderId="0" xfId="0" applyFont="1" applyFill="1" applyAlignment="1" applyProtection="1">
      <alignment vertical="center" wrapText="1"/>
      <protection locked="0"/>
    </xf>
    <xf numFmtId="38" fontId="33" fillId="6" borderId="48" xfId="1" applyFont="1" applyFill="1" applyBorder="1" applyProtection="1">
      <alignment vertical="center"/>
    </xf>
    <xf numFmtId="38" fontId="39" fillId="4" borderId="0" xfId="1" applyFont="1" applyFill="1" applyProtection="1">
      <alignment vertical="center"/>
      <protection locked="0"/>
    </xf>
    <xf numFmtId="0" fontId="51" fillId="0" borderId="0" xfId="4" applyFont="1">
      <alignment vertical="center"/>
    </xf>
    <xf numFmtId="0" fontId="19" fillId="0" borderId="0" xfId="4">
      <alignment vertical="center"/>
    </xf>
    <xf numFmtId="0" fontId="2" fillId="0" borderId="0" xfId="4" applyFont="1">
      <alignment vertical="center"/>
    </xf>
    <xf numFmtId="0" fontId="28" fillId="0" borderId="0" xfId="4" applyFont="1">
      <alignment vertical="center"/>
    </xf>
    <xf numFmtId="0" fontId="55" fillId="0" borderId="0" xfId="4" applyFont="1" applyAlignment="1">
      <alignment vertical="center" wrapText="1"/>
    </xf>
    <xf numFmtId="0" fontId="36"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5" fillId="0" borderId="0" xfId="4" applyFont="1">
      <alignment vertical="center"/>
    </xf>
    <xf numFmtId="0" fontId="2" fillId="0" borderId="0" xfId="4" applyFont="1" applyAlignment="1">
      <alignment horizontal="left"/>
    </xf>
    <xf numFmtId="0" fontId="57" fillId="0" borderId="0" xfId="4" applyFont="1" applyAlignment="1">
      <alignment vertical="center" wrapText="1"/>
    </xf>
    <xf numFmtId="0" fontId="2" fillId="0" borderId="0" xfId="4" applyFont="1" applyAlignment="1">
      <alignment horizontal="center" vertical="center"/>
    </xf>
    <xf numFmtId="0" fontId="54" fillId="0" borderId="0" xfId="4" applyFont="1" applyAlignment="1">
      <alignment horizontal="right" vertical="center"/>
    </xf>
    <xf numFmtId="0" fontId="2" fillId="0" borderId="0" xfId="4" applyFont="1" applyAlignment="1">
      <alignment vertical="center" wrapText="1"/>
    </xf>
    <xf numFmtId="0" fontId="58" fillId="0" borderId="0" xfId="4" applyFont="1">
      <alignment vertical="center"/>
    </xf>
    <xf numFmtId="0" fontId="59" fillId="0" borderId="0" xfId="4" applyFont="1">
      <alignment vertical="center"/>
    </xf>
    <xf numFmtId="0" fontId="2" fillId="0" borderId="0" xfId="4" applyFont="1" applyAlignment="1">
      <alignment horizontal="left" vertical="center"/>
    </xf>
    <xf numFmtId="0" fontId="58" fillId="0" borderId="0" xfId="4" applyFont="1" applyAlignment="1">
      <alignment horizontal="left" vertical="center"/>
    </xf>
    <xf numFmtId="0" fontId="59" fillId="0" borderId="0" xfId="4" applyFont="1" applyAlignment="1">
      <alignment horizontal="left" vertical="center" wrapText="1"/>
    </xf>
    <xf numFmtId="0" fontId="60" fillId="0" borderId="0" xfId="4" applyFont="1">
      <alignment vertical="center"/>
    </xf>
    <xf numFmtId="38" fontId="62" fillId="0" borderId="45" xfId="4" applyNumberFormat="1" applyFont="1" applyBorder="1" applyAlignment="1" applyProtection="1">
      <alignment vertical="center" wrapText="1" shrinkToFit="1"/>
      <protection locked="0"/>
    </xf>
    <xf numFmtId="0" fontId="61" fillId="0" borderId="0" xfId="4" applyFont="1" applyAlignment="1">
      <alignment horizontal="left" vertical="center"/>
    </xf>
    <xf numFmtId="0" fontId="61" fillId="0" borderId="0" xfId="4" applyFont="1" applyAlignment="1">
      <alignment horizontal="center" vertical="center"/>
    </xf>
    <xf numFmtId="176" fontId="61" fillId="0" borderId="0" xfId="4" applyNumberFormat="1" applyFont="1" applyAlignment="1" applyProtection="1">
      <alignment horizontal="left" vertical="center"/>
      <protection locked="0"/>
    </xf>
    <xf numFmtId="0" fontId="61" fillId="0" borderId="0" xfId="4" applyFont="1">
      <alignment vertical="center"/>
    </xf>
    <xf numFmtId="0" fontId="61" fillId="0" borderId="5" xfId="0" applyFont="1" applyBorder="1" applyAlignment="1" applyProtection="1">
      <alignment horizontal="center" vertical="center"/>
      <protection locked="0"/>
    </xf>
    <xf numFmtId="0" fontId="65" fillId="0" borderId="5" xfId="0" applyFont="1" applyBorder="1" applyAlignment="1" applyProtection="1">
      <alignment vertical="center" wrapText="1"/>
      <protection locked="0"/>
    </xf>
    <xf numFmtId="0" fontId="33" fillId="5" borderId="51" xfId="4" applyFont="1" applyFill="1" applyBorder="1">
      <alignment vertical="center"/>
    </xf>
    <xf numFmtId="0" fontId="66" fillId="0" borderId="0" xfId="0" applyFont="1">
      <alignment vertical="center"/>
    </xf>
    <xf numFmtId="0" fontId="67" fillId="0" borderId="0" xfId="4" applyFont="1">
      <alignment vertical="center"/>
    </xf>
    <xf numFmtId="0" fontId="68" fillId="0" borderId="0" xfId="0" applyFont="1">
      <alignment vertical="center"/>
    </xf>
    <xf numFmtId="0" fontId="68" fillId="0" borderId="0" xfId="4" applyFont="1">
      <alignment vertical="center"/>
    </xf>
    <xf numFmtId="0" fontId="69" fillId="0" borderId="0" xfId="4" applyFont="1">
      <alignment vertical="center"/>
    </xf>
    <xf numFmtId="0" fontId="36" fillId="4" borderId="5" xfId="0" applyFont="1" applyFill="1" applyBorder="1">
      <alignment vertical="center"/>
    </xf>
    <xf numFmtId="0" fontId="61" fillId="0" borderId="0" xfId="4" applyFont="1" applyAlignment="1" applyProtection="1">
      <alignment horizontal="right" vertical="center"/>
      <protection locked="0"/>
    </xf>
    <xf numFmtId="0" fontId="61" fillId="0" borderId="0" xfId="4" applyFont="1" applyAlignment="1" applyProtection="1">
      <alignment horizontal="left" vertical="center" wrapText="1"/>
      <protection locked="0"/>
    </xf>
    <xf numFmtId="0" fontId="61" fillId="0" borderId="0" xfId="4" applyFont="1" applyAlignment="1">
      <alignment horizontal="left" vertical="center" wrapText="1"/>
    </xf>
    <xf numFmtId="177" fontId="72" fillId="4" borderId="5" xfId="0" applyNumberFormat="1" applyFont="1" applyFill="1" applyBorder="1" applyProtection="1">
      <alignment vertical="center"/>
      <protection locked="0"/>
    </xf>
    <xf numFmtId="0" fontId="36" fillId="4" borderId="0" xfId="0" applyFont="1" applyFill="1" applyAlignment="1">
      <alignment horizontal="right" vertical="center"/>
    </xf>
    <xf numFmtId="38" fontId="73" fillId="4" borderId="21" xfId="1" applyFont="1" applyFill="1" applyBorder="1" applyProtection="1">
      <alignment vertical="center"/>
    </xf>
    <xf numFmtId="38" fontId="62" fillId="0" borderId="44" xfId="4" applyNumberFormat="1" applyFont="1" applyBorder="1" applyAlignment="1" applyProtection="1">
      <alignment vertical="center" wrapText="1" shrinkToFit="1"/>
      <protection locked="0"/>
    </xf>
    <xf numFmtId="38" fontId="62" fillId="0" borderId="44" xfId="4" applyNumberFormat="1" applyFont="1" applyBorder="1" applyAlignment="1" applyProtection="1">
      <alignment vertical="center" shrinkToFit="1"/>
      <protection locked="0"/>
    </xf>
    <xf numFmtId="38" fontId="62" fillId="0" borderId="45" xfId="4" applyNumberFormat="1" applyFont="1" applyBorder="1" applyAlignment="1" applyProtection="1">
      <alignment vertical="center" shrinkToFit="1"/>
      <protection locked="0"/>
    </xf>
    <xf numFmtId="38" fontId="33" fillId="4" borderId="0" xfId="1" applyFont="1" applyFill="1" applyBorder="1" applyProtection="1">
      <alignment vertical="center"/>
      <protection locked="0"/>
    </xf>
    <xf numFmtId="0" fontId="49" fillId="4" borderId="56" xfId="0" applyFont="1" applyFill="1" applyBorder="1">
      <alignment vertical="center"/>
    </xf>
    <xf numFmtId="0" fontId="33" fillId="4" borderId="57" xfId="0" applyFont="1" applyFill="1" applyBorder="1" applyProtection="1">
      <alignment vertical="center"/>
      <protection locked="0"/>
    </xf>
    <xf numFmtId="38" fontId="33" fillId="4" borderId="57" xfId="1" applyFont="1" applyFill="1" applyBorder="1" applyProtection="1">
      <alignment vertical="center"/>
      <protection locked="0"/>
    </xf>
    <xf numFmtId="38" fontId="33" fillId="4" borderId="58" xfId="1" applyFont="1" applyFill="1" applyBorder="1" applyProtection="1">
      <alignment vertical="center"/>
      <protection locked="0"/>
    </xf>
    <xf numFmtId="0" fontId="49" fillId="4" borderId="59" xfId="0" applyFont="1" applyFill="1" applyBorder="1">
      <alignment vertical="center"/>
    </xf>
    <xf numFmtId="38" fontId="33" fillId="4" borderId="60" xfId="1" applyFont="1" applyFill="1" applyBorder="1" applyProtection="1">
      <alignment vertical="center"/>
      <protection locked="0"/>
    </xf>
    <xf numFmtId="38" fontId="33" fillId="4" borderId="61" xfId="1" applyFont="1" applyFill="1" applyBorder="1" applyProtection="1">
      <alignment vertical="center"/>
    </xf>
    <xf numFmtId="0" fontId="33" fillId="4" borderId="59" xfId="0" applyFont="1" applyFill="1" applyBorder="1" applyProtection="1">
      <alignment vertical="center"/>
      <protection locked="0"/>
    </xf>
    <xf numFmtId="38" fontId="22" fillId="6" borderId="62" xfId="1" applyFont="1" applyFill="1" applyBorder="1" applyProtection="1">
      <alignment vertical="center"/>
    </xf>
    <xf numFmtId="0" fontId="22" fillId="5" borderId="63" xfId="0" applyFont="1" applyFill="1" applyBorder="1" applyAlignment="1">
      <alignment vertical="center" wrapText="1"/>
    </xf>
    <xf numFmtId="38" fontId="22" fillId="5" borderId="62" xfId="1" applyFont="1" applyFill="1" applyBorder="1" applyAlignment="1">
      <alignment vertical="center" wrapText="1"/>
    </xf>
    <xf numFmtId="38" fontId="62" fillId="0" borderId="52" xfId="4" applyNumberFormat="1" applyFont="1" applyBorder="1" applyAlignment="1" applyProtection="1">
      <alignment vertical="center" shrinkToFit="1"/>
      <protection locked="0"/>
    </xf>
    <xf numFmtId="38" fontId="62" fillId="0" borderId="5" xfId="4" applyNumberFormat="1" applyFont="1" applyBorder="1" applyAlignment="1" applyProtection="1">
      <alignment vertical="center" shrinkToFit="1"/>
      <protection locked="0"/>
    </xf>
    <xf numFmtId="38" fontId="62" fillId="0" borderId="7" xfId="4" applyNumberFormat="1" applyFont="1" applyBorder="1" applyAlignment="1" applyProtection="1">
      <alignment vertical="center" shrinkToFit="1"/>
      <protection locked="0"/>
    </xf>
    <xf numFmtId="0" fontId="21" fillId="0" borderId="0" xfId="4" applyFont="1" applyAlignment="1" applyProtection="1">
      <alignment horizontal="left" vertical="center"/>
      <protection locked="0"/>
    </xf>
    <xf numFmtId="0" fontId="40" fillId="0" borderId="0" xfId="4" applyFont="1" applyAlignment="1" applyProtection="1">
      <alignment horizontal="center" vertical="center"/>
      <protection locked="0"/>
    </xf>
    <xf numFmtId="0" fontId="24" fillId="0" borderId="0" xfId="4" applyFont="1" applyAlignment="1">
      <alignment horizontal="right" vertical="top" indent="1"/>
    </xf>
    <xf numFmtId="0" fontId="42" fillId="0" borderId="0" xfId="4" applyFont="1" applyAlignment="1" applyProtection="1">
      <alignment horizontal="right" vertical="center" indent="1"/>
      <protection locked="0"/>
    </xf>
    <xf numFmtId="0" fontId="24" fillId="0" borderId="0" xfId="4" applyFont="1" applyAlignment="1">
      <alignment horizontal="right" vertical="center" indent="1"/>
    </xf>
    <xf numFmtId="0" fontId="24" fillId="0" borderId="0" xfId="4" applyFont="1" applyAlignment="1" applyProtection="1">
      <alignment horizontal="right" vertical="center" indent="1"/>
      <protection locked="0"/>
    </xf>
    <xf numFmtId="38" fontId="24" fillId="4" borderId="0" xfId="1" applyFont="1" applyFill="1" applyBorder="1" applyProtection="1">
      <alignment vertical="center"/>
      <protection locked="0"/>
    </xf>
    <xf numFmtId="38" fontId="24" fillId="0" borderId="0" xfId="1" applyFont="1" applyBorder="1" applyProtection="1">
      <alignment vertical="center"/>
      <protection locked="0"/>
    </xf>
    <xf numFmtId="0" fontId="21" fillId="0" borderId="0" xfId="4" applyFont="1" applyAlignment="1" applyProtection="1">
      <alignment horizontal="right"/>
      <protection locked="0"/>
    </xf>
    <xf numFmtId="0" fontId="21" fillId="0" borderId="0" xfId="4" applyFont="1" applyAlignment="1">
      <alignment horizontal="left" vertical="center" wrapText="1"/>
    </xf>
    <xf numFmtId="38" fontId="62" fillId="0" borderId="52" xfId="4" applyNumberFormat="1" applyFont="1" applyBorder="1" applyAlignment="1">
      <alignment vertical="center" shrinkToFit="1"/>
    </xf>
    <xf numFmtId="38" fontId="62" fillId="0" borderId="5" xfId="4" applyNumberFormat="1" applyFont="1" applyBorder="1" applyAlignment="1">
      <alignment vertical="center" shrinkToFit="1"/>
    </xf>
    <xf numFmtId="38" fontId="62" fillId="0" borderId="7" xfId="4" applyNumberFormat="1" applyFont="1" applyBorder="1" applyAlignment="1">
      <alignment vertical="center" shrinkToFit="1"/>
    </xf>
    <xf numFmtId="0" fontId="61" fillId="0" borderId="23" xfId="0" applyFont="1" applyBorder="1" applyAlignment="1">
      <alignment horizontal="left" vertical="center" indent="1"/>
    </xf>
    <xf numFmtId="0" fontId="61" fillId="0" borderId="27" xfId="0" applyFont="1" applyBorder="1" applyAlignment="1">
      <alignment horizontal="left" vertical="center" wrapText="1" indent="1"/>
    </xf>
    <xf numFmtId="0" fontId="61" fillId="0" borderId="29" xfId="0" applyFont="1" applyBorder="1" applyAlignment="1">
      <alignment horizontal="left" vertical="center" indent="1"/>
    </xf>
    <xf numFmtId="0" fontId="61" fillId="0" borderId="31" xfId="0" applyFont="1" applyBorder="1" applyAlignment="1">
      <alignment horizontal="left" vertical="center" indent="1"/>
    </xf>
    <xf numFmtId="0" fontId="61" fillId="0" borderId="33" xfId="0" applyFont="1" applyBorder="1" applyAlignment="1">
      <alignment horizontal="left" vertical="center" indent="1"/>
    </xf>
    <xf numFmtId="0" fontId="61" fillId="0" borderId="34" xfId="0" applyFont="1" applyBorder="1" applyAlignment="1">
      <alignment horizontal="left" vertical="center" indent="1"/>
    </xf>
    <xf numFmtId="0" fontId="61" fillId="0" borderId="34" xfId="0" applyFont="1" applyBorder="1" applyAlignment="1">
      <alignment horizontal="left" vertical="center" wrapText="1" indent="1"/>
    </xf>
    <xf numFmtId="0" fontId="65" fillId="0" borderId="5" xfId="0" applyFont="1" applyBorder="1" applyAlignment="1">
      <alignment vertical="center" wrapText="1"/>
    </xf>
    <xf numFmtId="0" fontId="61" fillId="0" borderId="5" xfId="0" applyFont="1" applyBorder="1" applyAlignment="1">
      <alignment horizontal="center" vertical="center"/>
    </xf>
    <xf numFmtId="0" fontId="24" fillId="0" borderId="0" xfId="4" applyFont="1" applyAlignment="1">
      <alignment horizontal="left" vertical="center"/>
    </xf>
    <xf numFmtId="0" fontId="25" fillId="0" borderId="0" xfId="4" applyFont="1" applyAlignment="1" applyProtection="1">
      <alignment horizontal="right" vertical="top"/>
      <protection locked="0"/>
    </xf>
    <xf numFmtId="0" fontId="21" fillId="0" borderId="0" xfId="4" applyFont="1" applyAlignment="1" applyProtection="1">
      <alignment horizontal="right" vertical="top"/>
      <protection locked="0"/>
    </xf>
    <xf numFmtId="0" fontId="42" fillId="0" borderId="0" xfId="4" applyFont="1" applyAlignment="1">
      <alignment horizontal="left" vertical="center"/>
    </xf>
    <xf numFmtId="38" fontId="43" fillId="4" borderId="0" xfId="1" applyFont="1" applyFill="1" applyBorder="1" applyAlignment="1">
      <alignment horizontal="right" vertical="center"/>
    </xf>
    <xf numFmtId="0" fontId="45" fillId="0" borderId="0" xfId="4" applyFont="1">
      <alignment vertical="center"/>
    </xf>
    <xf numFmtId="0" fontId="36" fillId="4" borderId="0" xfId="0" applyFont="1" applyFill="1" applyAlignment="1">
      <alignment vertical="center" wrapText="1"/>
    </xf>
    <xf numFmtId="0" fontId="36" fillId="4" borderId="0" xfId="0" applyFont="1" applyFill="1">
      <alignment vertical="center"/>
    </xf>
    <xf numFmtId="0" fontId="36" fillId="4" borderId="0" xfId="0" applyFont="1" applyFill="1" applyAlignment="1">
      <alignment horizontal="center" vertical="center" wrapText="1"/>
    </xf>
    <xf numFmtId="38" fontId="62" fillId="0" borderId="45" xfId="4" applyNumberFormat="1" applyFont="1" applyBorder="1" applyAlignment="1">
      <alignment vertical="center" wrapText="1" shrinkToFit="1"/>
    </xf>
    <xf numFmtId="38" fontId="62" fillId="0" borderId="46" xfId="4" applyNumberFormat="1" applyFont="1" applyBorder="1" applyAlignment="1">
      <alignment vertical="center" wrapText="1" shrinkToFit="1"/>
    </xf>
    <xf numFmtId="0" fontId="37" fillId="4" borderId="0" xfId="0" applyFont="1" applyFill="1" applyAlignment="1">
      <alignment horizontal="center" vertical="center" wrapText="1"/>
    </xf>
    <xf numFmtId="0" fontId="36" fillId="4" borderId="0" xfId="0" applyFont="1" applyFill="1" applyAlignment="1" applyProtection="1">
      <alignment horizontal="right" vertical="center"/>
      <protection locked="0"/>
    </xf>
    <xf numFmtId="0" fontId="72" fillId="4" borderId="0" xfId="0" applyFont="1" applyFill="1" applyAlignment="1" applyProtection="1">
      <alignment horizontal="right" vertical="center"/>
      <protection locked="0"/>
    </xf>
    <xf numFmtId="43" fontId="72" fillId="4" borderId="0" xfId="0" applyNumberFormat="1" applyFont="1" applyFill="1" applyAlignment="1">
      <alignment vertical="center" wrapText="1"/>
    </xf>
    <xf numFmtId="0" fontId="71" fillId="4" borderId="0" xfId="0" applyFont="1" applyFill="1" applyAlignment="1">
      <alignment horizontal="right" vertical="center"/>
    </xf>
    <xf numFmtId="0" fontId="36" fillId="4" borderId="6" xfId="0" applyFont="1" applyFill="1" applyBorder="1">
      <alignment vertical="center"/>
    </xf>
    <xf numFmtId="177" fontId="72" fillId="4" borderId="6" xfId="0" applyNumberFormat="1" applyFont="1" applyFill="1" applyBorder="1" applyProtection="1">
      <alignment vertical="center"/>
      <protection locked="0"/>
    </xf>
    <xf numFmtId="177" fontId="72" fillId="4" borderId="4" xfId="0" applyNumberFormat="1" applyFont="1" applyFill="1" applyBorder="1" applyProtection="1">
      <alignment vertical="center"/>
      <protection locked="0"/>
    </xf>
    <xf numFmtId="177" fontId="72" fillId="4" borderId="64" xfId="0" applyNumberFormat="1" applyFont="1" applyFill="1" applyBorder="1" applyProtection="1">
      <alignment vertical="center"/>
      <protection locked="0"/>
    </xf>
    <xf numFmtId="38" fontId="62" fillId="0" borderId="48" xfId="4" applyNumberFormat="1" applyFont="1" applyBorder="1" applyAlignment="1" applyProtection="1">
      <alignment vertical="center" shrinkToFit="1"/>
      <protection locked="0"/>
    </xf>
    <xf numFmtId="38" fontId="62" fillId="0" borderId="48" xfId="4" applyNumberFormat="1" applyFont="1" applyBorder="1" applyAlignment="1" applyProtection="1">
      <alignment vertical="center" wrapText="1" shrinkToFit="1"/>
      <protection locked="0"/>
    </xf>
    <xf numFmtId="0" fontId="64" fillId="0" borderId="0" xfId="4" applyFont="1">
      <alignment vertical="center"/>
    </xf>
    <xf numFmtId="38" fontId="33" fillId="7" borderId="44" xfId="1" applyFont="1" applyFill="1" applyBorder="1" applyProtection="1">
      <alignment vertical="center"/>
    </xf>
    <xf numFmtId="38" fontId="33" fillId="7" borderId="45" xfId="1" applyFont="1" applyFill="1" applyBorder="1" applyProtection="1">
      <alignment vertical="center"/>
    </xf>
    <xf numFmtId="38" fontId="3" fillId="0" borderId="5" xfId="1" applyFont="1" applyFill="1" applyBorder="1" applyAlignment="1" applyProtection="1">
      <alignment vertical="center" wrapText="1"/>
    </xf>
    <xf numFmtId="0" fontId="74"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38" fontId="33" fillId="7" borderId="5" xfId="4" applyNumberFormat="1" applyFont="1" applyFill="1" applyBorder="1" applyAlignment="1">
      <alignment vertical="center" wrapText="1"/>
    </xf>
    <xf numFmtId="0" fontId="4" fillId="0" borderId="7" xfId="2" applyFont="1" applyFill="1" applyBorder="1" applyAlignment="1">
      <alignment vertical="center" wrapText="1"/>
    </xf>
    <xf numFmtId="178" fontId="61" fillId="0" borderId="23" xfId="0" applyNumberFormat="1" applyFont="1" applyBorder="1" applyAlignment="1">
      <alignment horizontal="left" vertical="center" indent="1"/>
    </xf>
    <xf numFmtId="179" fontId="61" fillId="0" borderId="23" xfId="0" applyNumberFormat="1" applyFont="1" applyBorder="1" applyAlignment="1">
      <alignment horizontal="left" vertical="center" indent="1"/>
    </xf>
    <xf numFmtId="0" fontId="75" fillId="0" borderId="0" xfId="7" applyAlignment="1">
      <alignment horizontal="left" vertical="top"/>
    </xf>
    <xf numFmtId="3" fontId="76" fillId="0" borderId="65" xfId="7" applyNumberFormat="1" applyFont="1" applyBorder="1" applyAlignment="1">
      <alignment horizontal="center" vertical="top" shrinkToFit="1"/>
    </xf>
    <xf numFmtId="0" fontId="75" fillId="0" borderId="66" xfId="7" applyBorder="1" applyAlignment="1">
      <alignment horizontal="left" vertical="center" wrapText="1"/>
    </xf>
    <xf numFmtId="0" fontId="77" fillId="0" borderId="67" xfId="7" applyFont="1" applyBorder="1" applyAlignment="1">
      <alignment horizontal="left" vertical="top" wrapText="1" indent="1"/>
    </xf>
    <xf numFmtId="3" fontId="80" fillId="0" borderId="68" xfId="7" applyNumberFormat="1" applyFont="1" applyBorder="1" applyAlignment="1">
      <alignment horizontal="right" vertical="top" indent="1" shrinkToFit="1"/>
    </xf>
    <xf numFmtId="3" fontId="80" fillId="0" borderId="65" xfId="7" applyNumberFormat="1" applyFont="1" applyBorder="1" applyAlignment="1">
      <alignment horizontal="right" vertical="top" shrinkToFit="1"/>
    </xf>
    <xf numFmtId="1" fontId="79" fillId="0" borderId="65" xfId="7" applyNumberFormat="1" applyFont="1" applyBorder="1" applyAlignment="1">
      <alignment horizontal="center" vertical="top" shrinkToFit="1"/>
    </xf>
    <xf numFmtId="3" fontId="80" fillId="0" borderId="66" xfId="7" applyNumberFormat="1" applyFont="1" applyBorder="1" applyAlignment="1">
      <alignment horizontal="right" vertical="top" shrinkToFit="1"/>
    </xf>
    <xf numFmtId="1" fontId="76" fillId="0" borderId="65" xfId="7" applyNumberFormat="1" applyFont="1" applyBorder="1" applyAlignment="1">
      <alignment horizontal="center" vertical="top" shrinkToFit="1"/>
    </xf>
    <xf numFmtId="0" fontId="75" fillId="0" borderId="65" xfId="7" applyBorder="1" applyAlignment="1">
      <alignment horizontal="left" vertical="center" wrapText="1"/>
    </xf>
    <xf numFmtId="0" fontId="77" fillId="0" borderId="65" xfId="7" applyFont="1" applyBorder="1" applyAlignment="1">
      <alignment horizontal="left" vertical="top" wrapText="1"/>
    </xf>
    <xf numFmtId="0" fontId="77" fillId="0" borderId="0" xfId="7" applyFont="1" applyAlignment="1">
      <alignment horizontal="center" vertical="top" wrapText="1"/>
    </xf>
    <xf numFmtId="0" fontId="75" fillId="0" borderId="0" xfId="7" applyAlignment="1">
      <alignment horizontal="left" vertical="center" wrapText="1"/>
    </xf>
    <xf numFmtId="0" fontId="62" fillId="0" borderId="52" xfId="4" applyFont="1" applyBorder="1" applyAlignment="1">
      <alignment vertical="center" shrinkToFit="1"/>
    </xf>
    <xf numFmtId="0" fontId="62" fillId="0" borderId="5" xfId="4" applyFont="1" applyBorder="1" applyAlignment="1">
      <alignment vertical="center" shrinkToFit="1"/>
    </xf>
    <xf numFmtId="0" fontId="62" fillId="0" borderId="5" xfId="4" applyFont="1" applyBorder="1" applyAlignment="1" applyProtection="1">
      <alignment vertical="center" shrinkToFit="1"/>
      <protection locked="0"/>
    </xf>
    <xf numFmtId="0" fontId="90" fillId="0" borderId="0" xfId="0" applyFont="1">
      <alignment vertical="center"/>
    </xf>
    <xf numFmtId="0" fontId="37" fillId="4" borderId="0" xfId="0" applyFont="1" applyFill="1">
      <alignment vertical="center"/>
    </xf>
    <xf numFmtId="0" fontId="4" fillId="0" borderId="0" xfId="2" applyFont="1" applyFill="1" applyAlignment="1">
      <alignment vertical="center" wrapText="1"/>
    </xf>
    <xf numFmtId="0" fontId="15"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13" fillId="0" borderId="73" xfId="3" applyFont="1" applyBorder="1" applyAlignment="1">
      <alignment horizontal="center" vertical="center"/>
    </xf>
    <xf numFmtId="0" fontId="3" fillId="0" borderId="4" xfId="3" applyFont="1" applyBorder="1" applyAlignment="1">
      <alignment horizontal="center" vertical="center" wrapText="1"/>
    </xf>
    <xf numFmtId="0" fontId="3" fillId="0" borderId="4" xfId="3" applyFont="1" applyBorder="1" applyAlignment="1">
      <alignment horizontal="left" vertical="center" wrapText="1"/>
    </xf>
    <xf numFmtId="0" fontId="15" fillId="0" borderId="4" xfId="2" applyFont="1" applyBorder="1" applyAlignment="1" applyProtection="1">
      <alignment vertical="center" wrapText="1"/>
    </xf>
    <xf numFmtId="0" fontId="12" fillId="2" borderId="8" xfId="0" applyFont="1" applyFill="1" applyBorder="1" applyAlignment="1">
      <alignment horizontal="center" vertical="center" wrapText="1" readingOrder="1"/>
    </xf>
    <xf numFmtId="0" fontId="12" fillId="2" borderId="9" xfId="0" applyFont="1" applyFill="1" applyBorder="1" applyAlignment="1">
      <alignment horizontal="center" vertical="center" wrapText="1" readingOrder="1"/>
    </xf>
    <xf numFmtId="0" fontId="2" fillId="0" borderId="74" xfId="0" applyFont="1" applyBorder="1" applyAlignment="1">
      <alignment horizontal="left" vertical="center" indent="3"/>
    </xf>
    <xf numFmtId="0" fontId="2" fillId="0" borderId="75" xfId="0" applyFont="1" applyBorder="1" applyAlignment="1">
      <alignment horizontal="left" vertical="center" indent="3"/>
    </xf>
    <xf numFmtId="0" fontId="2" fillId="0" borderId="22" xfId="0" applyFont="1" applyBorder="1" applyAlignment="1">
      <alignment horizontal="left" vertical="center" indent="3"/>
    </xf>
    <xf numFmtId="0" fontId="2" fillId="0" borderId="23" xfId="0" applyFont="1" applyBorder="1">
      <alignment vertical="center"/>
    </xf>
    <xf numFmtId="0" fontId="3" fillId="0" borderId="6" xfId="0" applyFont="1" applyBorder="1" applyAlignment="1">
      <alignment horizontal="left" vertical="center" indent="3"/>
    </xf>
    <xf numFmtId="0" fontId="2" fillId="0" borderId="21" xfId="0" applyFont="1" applyBorder="1" applyAlignment="1">
      <alignment horizontal="left" vertical="center" indent="3"/>
    </xf>
    <xf numFmtId="0" fontId="2" fillId="0" borderId="27" xfId="0" applyFont="1" applyBorder="1" applyAlignment="1">
      <alignment horizontal="left" vertical="center"/>
    </xf>
    <xf numFmtId="0" fontId="2" fillId="0" borderId="33" xfId="0" applyFont="1" applyBorder="1">
      <alignment vertical="center"/>
    </xf>
    <xf numFmtId="0" fontId="3" fillId="0" borderId="39" xfId="0" applyFont="1" applyBorder="1" applyAlignment="1">
      <alignment horizontal="left" vertical="center" indent="3"/>
    </xf>
    <xf numFmtId="0" fontId="75" fillId="0" borderId="66" xfId="0" applyFont="1" applyBorder="1" applyAlignment="1">
      <alignment horizontal="left" vertical="center" wrapText="1"/>
    </xf>
    <xf numFmtId="0" fontId="75" fillId="0" borderId="68" xfId="0" applyFont="1" applyBorder="1" applyAlignment="1">
      <alignment horizontal="left" vertical="center" wrapText="1"/>
    </xf>
    <xf numFmtId="0" fontId="78" fillId="0" borderId="67" xfId="0" applyFont="1" applyBorder="1" applyAlignment="1">
      <alignment horizontal="left" vertical="top" wrapText="1" indent="1"/>
    </xf>
    <xf numFmtId="3" fontId="92" fillId="0" borderId="66" xfId="0" applyNumberFormat="1" applyFont="1" applyBorder="1" applyAlignment="1">
      <alignment horizontal="left" vertical="top" indent="2"/>
    </xf>
    <xf numFmtId="3" fontId="92" fillId="0" borderId="68" xfId="0" applyNumberFormat="1" applyFont="1" applyBorder="1" applyAlignment="1">
      <alignment horizontal="left" vertical="top" indent="1"/>
    </xf>
    <xf numFmtId="3" fontId="92" fillId="0" borderId="66" xfId="0" applyNumberFormat="1" applyFont="1" applyBorder="1" applyAlignment="1">
      <alignment horizontal="right" vertical="top"/>
    </xf>
    <xf numFmtId="3" fontId="92" fillId="0" borderId="68" xfId="0" applyNumberFormat="1" applyFont="1" applyBorder="1" applyAlignment="1">
      <alignment horizontal="left" vertical="top"/>
    </xf>
    <xf numFmtId="38" fontId="33" fillId="6" borderId="7" xfId="4" applyNumberFormat="1" applyFont="1" applyFill="1" applyBorder="1" applyAlignment="1">
      <alignment vertical="center" wrapText="1"/>
    </xf>
    <xf numFmtId="0" fontId="91" fillId="0" borderId="76" xfId="0" applyFont="1" applyBorder="1" applyAlignment="1">
      <alignment horizontal="center" vertical="center" wrapText="1"/>
    </xf>
    <xf numFmtId="0" fontId="91" fillId="0" borderId="1" xfId="0" applyFont="1" applyBorder="1" applyAlignment="1">
      <alignment horizontal="center" vertical="center" wrapText="1"/>
    </xf>
    <xf numFmtId="0" fontId="91" fillId="0" borderId="2"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wrapText="1"/>
    </xf>
    <xf numFmtId="0" fontId="9"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7" fillId="3" borderId="4" xfId="0" applyFont="1" applyFill="1" applyBorder="1" applyAlignment="1">
      <alignment horizontal="center" vertical="center" textRotation="255"/>
    </xf>
    <xf numFmtId="0" fontId="17" fillId="3" borderId="25"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2" fillId="0" borderId="26" xfId="0" applyFont="1" applyBorder="1" applyAlignment="1">
      <alignment horizontal="left" vertical="center" indent="1"/>
    </xf>
    <xf numFmtId="0" fontId="2" fillId="0" borderId="35" xfId="0" applyFont="1" applyBorder="1" applyAlignment="1">
      <alignment horizontal="left" vertical="center" indent="1"/>
    </xf>
    <xf numFmtId="0" fontId="2" fillId="0" borderId="36" xfId="0" applyFont="1" applyBorder="1" applyAlignment="1">
      <alignment horizontal="left" vertical="center" indent="1"/>
    </xf>
    <xf numFmtId="0" fontId="17" fillId="3" borderId="49" xfId="0" applyFont="1" applyFill="1" applyBorder="1" applyAlignment="1">
      <alignment horizontal="center" vertical="center" textRotation="255"/>
    </xf>
    <xf numFmtId="0" fontId="17" fillId="3" borderId="43" xfId="0" applyFont="1" applyFill="1" applyBorder="1" applyAlignment="1">
      <alignment horizontal="center" vertical="center" textRotation="255"/>
    </xf>
    <xf numFmtId="0" fontId="3" fillId="0" borderId="6" xfId="0" applyFont="1" applyBorder="1" applyAlignment="1">
      <alignment horizontal="left" vertical="center" wrapText="1"/>
    </xf>
    <xf numFmtId="0" fontId="3" fillId="0" borderId="23" xfId="0" applyFont="1" applyBorder="1" applyAlignment="1">
      <alignment horizontal="left" vertical="center"/>
    </xf>
    <xf numFmtId="0" fontId="3" fillId="0" borderId="38" xfId="0" applyFont="1" applyBorder="1" applyAlignment="1">
      <alignment horizontal="left" vertical="center" wrapText="1"/>
    </xf>
    <xf numFmtId="0" fontId="3" fillId="0" borderId="29" xfId="0" applyFont="1" applyBorder="1" applyAlignment="1">
      <alignment horizontal="left" vertical="center" wrapText="1"/>
    </xf>
    <xf numFmtId="0" fontId="2" fillId="0" borderId="5" xfId="0" applyFont="1" applyBorder="1" applyAlignment="1">
      <alignment horizontal="left" vertical="center"/>
    </xf>
    <xf numFmtId="0" fontId="2" fillId="0" borderId="23" xfId="0" applyFont="1" applyBorder="1" applyAlignment="1">
      <alignment horizontal="left" vertical="center" wrapText="1"/>
    </xf>
    <xf numFmtId="0" fontId="9" fillId="2" borderId="5" xfId="0" applyFont="1" applyFill="1" applyBorder="1" applyAlignment="1">
      <alignment horizontal="center" vertical="center"/>
    </xf>
    <xf numFmtId="0" fontId="17" fillId="3" borderId="5" xfId="0" applyFont="1" applyFill="1" applyBorder="1" applyAlignment="1">
      <alignment horizontal="center" vertical="center" textRotation="255"/>
    </xf>
    <xf numFmtId="0" fontId="2" fillId="0" borderId="6" xfId="0" applyFont="1" applyBorder="1" applyAlignment="1">
      <alignment horizontal="left" vertical="center" indent="1"/>
    </xf>
    <xf numFmtId="0" fontId="22" fillId="5" borderId="6" xfId="4" applyFont="1" applyFill="1" applyBorder="1" applyAlignment="1">
      <alignment horizontal="left" vertical="center" wrapText="1"/>
    </xf>
    <xf numFmtId="0" fontId="22" fillId="5" borderId="23" xfId="4" applyFont="1" applyFill="1" applyBorder="1" applyAlignment="1">
      <alignment horizontal="left" vertical="center" wrapText="1"/>
    </xf>
    <xf numFmtId="0" fontId="63" fillId="0" borderId="6" xfId="4" applyFont="1" applyBorder="1" applyAlignment="1">
      <alignment horizontal="left" vertical="center" wrapText="1"/>
    </xf>
    <xf numFmtId="0" fontId="63" fillId="0" borderId="23" xfId="4" applyFont="1" applyBorder="1" applyAlignment="1">
      <alignment horizontal="left" vertical="center" wrapText="1"/>
    </xf>
    <xf numFmtId="0" fontId="34" fillId="4" borderId="0" xfId="0" applyFont="1" applyFill="1" applyAlignment="1">
      <alignment horizontal="left" vertical="center" wrapText="1"/>
    </xf>
    <xf numFmtId="0" fontId="22" fillId="5" borderId="6" xfId="4" applyFont="1" applyFill="1" applyBorder="1" applyAlignment="1">
      <alignment horizontal="center" vertical="center"/>
    </xf>
    <xf numFmtId="0" fontId="22" fillId="5" borderId="23" xfId="4" applyFont="1" applyFill="1" applyBorder="1" applyAlignment="1">
      <alignment horizontal="center" vertical="center"/>
    </xf>
    <xf numFmtId="0" fontId="61" fillId="4" borderId="6" xfId="0" applyFont="1" applyFill="1" applyBorder="1" applyAlignment="1" applyProtection="1">
      <alignment horizontal="center" vertical="center"/>
      <protection locked="0"/>
    </xf>
    <xf numFmtId="0" fontId="61" fillId="4" borderId="23" xfId="0" applyFont="1" applyFill="1" applyBorder="1" applyAlignment="1" applyProtection="1">
      <alignment horizontal="center" vertical="center"/>
      <protection locked="0"/>
    </xf>
    <xf numFmtId="0" fontId="3" fillId="0" borderId="0" xfId="4" applyFont="1" applyAlignment="1" applyProtection="1">
      <alignment horizontal="right" vertical="center"/>
      <protection locked="0"/>
    </xf>
    <xf numFmtId="176" fontId="61"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61" fillId="0" borderId="0" xfId="4" applyFont="1" applyAlignment="1">
      <alignment horizontal="left" vertical="top" wrapText="1"/>
    </xf>
    <xf numFmtId="0" fontId="36" fillId="0" borderId="0" xfId="4" applyFont="1" applyAlignment="1">
      <alignment horizontal="left" vertical="center"/>
    </xf>
    <xf numFmtId="0" fontId="37" fillId="0" borderId="0" xfId="4" applyFont="1" applyAlignment="1">
      <alignment horizontal="left"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61" fillId="0" borderId="0" xfId="4" applyFont="1" applyAlignment="1" applyProtection="1">
      <alignment vertical="center" wrapText="1"/>
      <protection locked="0"/>
    </xf>
    <xf numFmtId="0" fontId="61" fillId="0" borderId="0" xfId="4" applyFont="1" applyAlignment="1">
      <alignment horizontal="left" vertical="center"/>
    </xf>
    <xf numFmtId="0" fontId="35" fillId="0" borderId="0" xfId="4" applyFont="1" applyAlignment="1">
      <alignment horizontal="left" vertical="center" wrapText="1"/>
    </xf>
    <xf numFmtId="0" fontId="2" fillId="0" borderId="49" xfId="0" applyFont="1" applyBorder="1" applyAlignment="1">
      <alignment horizontal="left" vertical="center" wrapText="1"/>
    </xf>
    <xf numFmtId="0" fontId="2" fillId="0" borderId="0" xfId="0" applyFont="1" applyAlignment="1">
      <alignment horizontal="left" vertical="center"/>
    </xf>
    <xf numFmtId="0" fontId="2" fillId="0" borderId="4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5" fillId="0" borderId="0" xfId="4" applyFont="1" applyAlignment="1">
      <alignment vertical="center" wrapText="1"/>
    </xf>
    <xf numFmtId="0" fontId="3" fillId="5" borderId="42" xfId="4" applyFont="1" applyFill="1" applyBorder="1" applyAlignment="1">
      <alignment vertical="center" wrapText="1"/>
    </xf>
    <xf numFmtId="0" fontId="3" fillId="5" borderId="41" xfId="4" applyFont="1" applyFill="1" applyBorder="1" applyAlignment="1">
      <alignment vertical="center" wrapText="1"/>
    </xf>
    <xf numFmtId="38" fontId="62" fillId="0" borderId="7" xfId="4" applyNumberFormat="1" applyFont="1" applyBorder="1" applyAlignment="1">
      <alignment vertical="center" wrapText="1"/>
    </xf>
    <xf numFmtId="38" fontId="62" fillId="0" borderId="5" xfId="4" applyNumberFormat="1" applyFont="1" applyBorder="1" applyAlignment="1">
      <alignment vertical="center" wrapText="1"/>
    </xf>
    <xf numFmtId="38" fontId="62" fillId="0" borderId="5" xfId="4" applyNumberFormat="1" applyFont="1" applyBorder="1" applyAlignment="1" applyProtection="1">
      <alignment vertical="center" wrapText="1"/>
      <protection locked="0"/>
    </xf>
    <xf numFmtId="0" fontId="25" fillId="0" borderId="0" xfId="4" applyFont="1" applyAlignment="1">
      <alignment horizontal="left" vertical="center" wrapText="1"/>
    </xf>
    <xf numFmtId="0" fontId="33" fillId="5" borderId="42" xfId="4" applyFont="1" applyFill="1" applyBorder="1" applyAlignment="1">
      <alignment vertical="center" wrapText="1"/>
    </xf>
    <xf numFmtId="0" fontId="33" fillId="5" borderId="41" xfId="4" applyFont="1" applyFill="1" applyBorder="1" applyAlignment="1">
      <alignment vertical="center" wrapText="1"/>
    </xf>
    <xf numFmtId="38" fontId="62" fillId="0" borderId="6" xfId="4" applyNumberFormat="1" applyFont="1" applyBorder="1" applyAlignment="1" applyProtection="1">
      <alignment vertical="center" wrapText="1"/>
      <protection locked="0"/>
    </xf>
    <xf numFmtId="38" fontId="62" fillId="0" borderId="22" xfId="4" applyNumberFormat="1" applyFont="1" applyBorder="1" applyAlignment="1" applyProtection="1">
      <alignment vertical="center" wrapText="1"/>
      <protection locked="0"/>
    </xf>
    <xf numFmtId="38" fontId="62" fillId="0" borderId="23" xfId="4" applyNumberFormat="1" applyFont="1" applyBorder="1" applyAlignment="1" applyProtection="1">
      <alignment vertical="center" wrapText="1"/>
      <protection locked="0"/>
    </xf>
    <xf numFmtId="0" fontId="40" fillId="0" borderId="0" xfId="4" applyFont="1" applyAlignment="1">
      <alignment horizontal="center" vertical="center"/>
    </xf>
    <xf numFmtId="0" fontId="41" fillId="0" borderId="0" xfId="4" applyFont="1" applyAlignment="1" applyProtection="1">
      <alignment horizontal="center" vertical="center"/>
      <protection locked="0"/>
    </xf>
    <xf numFmtId="38" fontId="63" fillId="4" borderId="0" xfId="1" applyFont="1" applyFill="1" applyBorder="1" applyAlignment="1" applyProtection="1">
      <alignment vertical="top" wrapText="1"/>
    </xf>
    <xf numFmtId="38" fontId="63" fillId="0" borderId="22" xfId="1" applyFont="1" applyBorder="1" applyAlignment="1" applyProtection="1">
      <alignment horizontal="left" vertical="center" shrinkToFit="1"/>
    </xf>
    <xf numFmtId="38" fontId="63" fillId="0" borderId="21" xfId="1" applyFont="1" applyBorder="1" applyAlignment="1" applyProtection="1">
      <alignment vertical="center" shrinkToFit="1"/>
    </xf>
    <xf numFmtId="0" fontId="44" fillId="0" borderId="0" xfId="4" applyFont="1" applyAlignment="1">
      <alignment horizontal="center" vertical="center"/>
    </xf>
    <xf numFmtId="0" fontId="33" fillId="5" borderId="41" xfId="4" applyFont="1" applyFill="1" applyBorder="1">
      <alignment vertical="center"/>
    </xf>
    <xf numFmtId="0" fontId="33" fillId="5" borderId="50" xfId="4" applyFont="1" applyFill="1" applyBorder="1">
      <alignment vertical="center"/>
    </xf>
    <xf numFmtId="38" fontId="62" fillId="0" borderId="53" xfId="4" applyNumberFormat="1" applyFont="1" applyBorder="1" applyAlignment="1">
      <alignment horizontal="left" vertical="center" wrapText="1"/>
    </xf>
    <xf numFmtId="38" fontId="62" fillId="0" borderId="54" xfId="4" applyNumberFormat="1" applyFont="1" applyBorder="1" applyAlignment="1">
      <alignment horizontal="left" vertical="center" wrapText="1"/>
    </xf>
    <xf numFmtId="38" fontId="62" fillId="0" borderId="55" xfId="4" applyNumberFormat="1" applyFont="1" applyBorder="1" applyAlignment="1">
      <alignment horizontal="left" vertical="center" wrapText="1"/>
    </xf>
    <xf numFmtId="38" fontId="62" fillId="0" borderId="6" xfId="4" applyNumberFormat="1" applyFont="1" applyBorder="1" applyAlignment="1">
      <alignment vertical="center" wrapText="1"/>
    </xf>
    <xf numFmtId="38" fontId="62" fillId="0" borderId="22" xfId="4" applyNumberFormat="1" applyFont="1" applyBorder="1" applyAlignment="1">
      <alignment vertical="center" wrapText="1"/>
    </xf>
    <xf numFmtId="38" fontId="62" fillId="0" borderId="23" xfId="4" applyNumberFormat="1" applyFont="1" applyBorder="1" applyAlignment="1">
      <alignment vertical="center" wrapText="1"/>
    </xf>
    <xf numFmtId="38" fontId="62" fillId="0" borderId="7" xfId="4" applyNumberFormat="1" applyFont="1" applyBorder="1" applyAlignment="1" applyProtection="1">
      <alignment vertical="center" wrapText="1"/>
      <protection locked="0"/>
    </xf>
    <xf numFmtId="0" fontId="40" fillId="0" borderId="0" xfId="4" applyFont="1" applyAlignment="1" applyProtection="1">
      <alignment horizontal="center" vertical="center"/>
      <protection locked="0"/>
    </xf>
    <xf numFmtId="0" fontId="33" fillId="5" borderId="42" xfId="4" applyFont="1" applyFill="1" applyBorder="1">
      <alignment vertical="center"/>
    </xf>
    <xf numFmtId="38" fontId="62" fillId="0" borderId="52" xfId="4" applyNumberFormat="1" applyFont="1" applyBorder="1" applyAlignment="1" applyProtection="1">
      <alignment horizontal="left" vertical="center" wrapText="1"/>
      <protection locked="0"/>
    </xf>
    <xf numFmtId="0" fontId="25" fillId="4" borderId="49" xfId="0" applyFont="1" applyFill="1" applyBorder="1" applyAlignment="1">
      <alignment horizontal="left" vertical="center" wrapText="1"/>
    </xf>
    <xf numFmtId="0" fontId="25" fillId="4" borderId="0" xfId="0" applyFont="1" applyFill="1" applyAlignment="1">
      <alignment horizontal="left" vertical="center" wrapText="1"/>
    </xf>
    <xf numFmtId="0" fontId="36" fillId="4" borderId="0" xfId="0" applyFont="1" applyFill="1" applyAlignment="1">
      <alignment vertical="center" wrapText="1"/>
    </xf>
    <xf numFmtId="0" fontId="36" fillId="4" borderId="0" xfId="0" applyFont="1" applyFill="1">
      <alignment vertical="center"/>
    </xf>
    <xf numFmtId="0" fontId="70" fillId="0" borderId="0" xfId="0" applyFont="1" applyAlignment="1">
      <alignment horizontal="left" vertical="center" wrapText="1"/>
    </xf>
    <xf numFmtId="0" fontId="36" fillId="4" borderId="0" xfId="0" applyFont="1" applyFill="1" applyAlignment="1">
      <alignment horizontal="center" vertical="center" wrapText="1"/>
    </xf>
    <xf numFmtId="0" fontId="61" fillId="0" borderId="0" xfId="4" applyFont="1" applyAlignment="1" applyProtection="1">
      <alignment horizontal="left" vertical="center" wrapText="1"/>
      <protection locked="0"/>
    </xf>
    <xf numFmtId="0" fontId="53" fillId="0" borderId="0" xfId="4" applyFont="1" applyAlignment="1">
      <alignment horizontal="center" vertical="center" wrapText="1"/>
    </xf>
    <xf numFmtId="0" fontId="56" fillId="0" borderId="0" xfId="4" applyFont="1" applyAlignment="1">
      <alignment horizontal="left" vertical="center" wrapText="1"/>
    </xf>
    <xf numFmtId="0" fontId="2" fillId="7" borderId="0" xfId="4" applyFont="1" applyFill="1" applyAlignment="1">
      <alignment vertical="center" wrapText="1"/>
    </xf>
    <xf numFmtId="0" fontId="81" fillId="0" borderId="68" xfId="7" applyFont="1" applyBorder="1" applyAlignment="1">
      <alignment horizontal="left" vertical="top" wrapText="1" indent="3"/>
    </xf>
    <xf numFmtId="0" fontId="81" fillId="0" borderId="67" xfId="7" applyFont="1" applyBorder="1" applyAlignment="1">
      <alignment horizontal="left" vertical="top" wrapText="1" indent="3"/>
    </xf>
    <xf numFmtId="0" fontId="81" fillId="0" borderId="66" xfId="7" applyFont="1" applyBorder="1" applyAlignment="1">
      <alignment horizontal="left" vertical="top" wrapText="1" indent="3"/>
    </xf>
    <xf numFmtId="0" fontId="89" fillId="0" borderId="72" xfId="7" applyFont="1" applyBorder="1" applyAlignment="1">
      <alignment horizontal="center" vertical="top" wrapText="1"/>
    </xf>
    <xf numFmtId="0" fontId="88" fillId="0" borderId="72" xfId="7" applyFont="1" applyBorder="1" applyAlignment="1">
      <alignment horizontal="center" vertical="top" wrapText="1"/>
    </xf>
    <xf numFmtId="0" fontId="77" fillId="0" borderId="68" xfId="7" applyFont="1" applyBorder="1" applyAlignment="1">
      <alignment horizontal="center" vertical="top" wrapText="1"/>
    </xf>
    <xf numFmtId="0" fontId="77" fillId="0" borderId="67" xfId="7" applyFont="1" applyBorder="1" applyAlignment="1">
      <alignment horizontal="center" vertical="top" wrapText="1"/>
    </xf>
    <xf numFmtId="0" fontId="77" fillId="0" borderId="66" xfId="7" applyFont="1" applyBorder="1" applyAlignment="1">
      <alignment horizontal="center" vertical="top" wrapText="1"/>
    </xf>
    <xf numFmtId="0" fontId="86" fillId="0" borderId="68" xfId="7" applyFont="1" applyBorder="1" applyAlignment="1">
      <alignment horizontal="left" vertical="top" wrapText="1"/>
    </xf>
    <xf numFmtId="0" fontId="86" fillId="0" borderId="66" xfId="7" applyFont="1" applyBorder="1" applyAlignment="1">
      <alignment horizontal="left" vertical="top" wrapText="1"/>
    </xf>
    <xf numFmtId="0" fontId="75" fillId="0" borderId="68" xfId="7" applyBorder="1" applyAlignment="1">
      <alignment horizontal="left" vertical="top" wrapText="1" indent="3"/>
    </xf>
    <xf numFmtId="0" fontId="75" fillId="0" borderId="67" xfId="7" applyBorder="1" applyAlignment="1">
      <alignment horizontal="left" vertical="top" wrapText="1" indent="3"/>
    </xf>
    <xf numFmtId="0" fontId="75" fillId="0" borderId="66" xfId="7" applyBorder="1" applyAlignment="1">
      <alignment horizontal="left" vertical="top" wrapText="1" indent="3"/>
    </xf>
    <xf numFmtId="0" fontId="75" fillId="0" borderId="71" xfId="7" applyBorder="1" applyAlignment="1">
      <alignment horizontal="left" vertical="top" wrapText="1"/>
    </xf>
    <xf numFmtId="0" fontId="75" fillId="0" borderId="70" xfId="7" applyBorder="1" applyAlignment="1">
      <alignment horizontal="left" vertical="top" wrapText="1"/>
    </xf>
    <xf numFmtId="0" fontId="75" fillId="0" borderId="69" xfId="7" applyBorder="1" applyAlignment="1">
      <alignment horizontal="left" vertical="top" wrapText="1"/>
    </xf>
    <xf numFmtId="0" fontId="77" fillId="0" borderId="71" xfId="7" applyFont="1" applyBorder="1" applyAlignment="1">
      <alignment horizontal="left" vertical="center" wrapText="1"/>
    </xf>
    <xf numFmtId="0" fontId="77" fillId="0" borderId="69" xfId="7" applyFont="1" applyBorder="1" applyAlignment="1">
      <alignment horizontal="left" vertical="center" wrapText="1"/>
    </xf>
    <xf numFmtId="0" fontId="83" fillId="0" borderId="71" xfId="7" applyFont="1" applyBorder="1" applyAlignment="1">
      <alignment horizontal="left" vertical="top" wrapText="1"/>
    </xf>
    <xf numFmtId="0" fontId="83" fillId="0" borderId="69" xfId="7" applyFont="1" applyBorder="1" applyAlignment="1">
      <alignment horizontal="left" vertical="top" wrapText="1"/>
    </xf>
  </cellXfs>
  <cellStyles count="8">
    <cellStyle name="ハイパーリンク" xfId="2" builtinId="8"/>
    <cellStyle name="桁区切り" xfId="1" builtinId="6"/>
    <cellStyle name="桁区切り 3" xfId="6"/>
    <cellStyle name="標準" xfId="0" builtinId="0"/>
    <cellStyle name="標準 10" xfId="3"/>
    <cellStyle name="標準 2" xfId="4"/>
    <cellStyle name="標準 3" xfId="7"/>
    <cellStyle name="標準 4" xfId="5"/>
  </cellStyles>
  <dxfs count="31">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28</xdr:row>
          <xdr:rowOff>373380</xdr:rowOff>
        </xdr:from>
        <xdr:to>
          <xdr:col>1</xdr:col>
          <xdr:colOff>594360</xdr:colOff>
          <xdr:row>30</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29</xdr:row>
          <xdr:rowOff>342900</xdr:rowOff>
        </xdr:from>
        <xdr:to>
          <xdr:col>1</xdr:col>
          <xdr:colOff>579120</xdr:colOff>
          <xdr:row>31</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22860</xdr:rowOff>
        </xdr:from>
        <xdr:to>
          <xdr:col>2</xdr:col>
          <xdr:colOff>556260</xdr:colOff>
          <xdr:row>24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350520</xdr:rowOff>
        </xdr:from>
        <xdr:to>
          <xdr:col>1</xdr:col>
          <xdr:colOff>518160</xdr:colOff>
          <xdr:row>34</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655320</xdr:rowOff>
        </xdr:from>
        <xdr:to>
          <xdr:col>1</xdr:col>
          <xdr:colOff>609600</xdr:colOff>
          <xdr:row>33</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601980</xdr:colOff>
          <xdr:row>35</xdr:row>
          <xdr:rowOff>281940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76200</xdr:rowOff>
        </xdr:from>
        <xdr:to>
          <xdr:col>1</xdr:col>
          <xdr:colOff>601980</xdr:colOff>
          <xdr:row>36</xdr:row>
          <xdr:rowOff>327660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35</xdr:row>
          <xdr:rowOff>373380</xdr:rowOff>
        </xdr:from>
        <xdr:to>
          <xdr:col>1</xdr:col>
          <xdr:colOff>891540</xdr:colOff>
          <xdr:row>35</xdr:row>
          <xdr:rowOff>624840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1714500</xdr:colOff>
          <xdr:row>35</xdr:row>
          <xdr:rowOff>373380</xdr:rowOff>
        </xdr:from>
        <xdr:to>
          <xdr:col>1</xdr:col>
          <xdr:colOff>2049780</xdr:colOff>
          <xdr:row>35</xdr:row>
          <xdr:rowOff>624840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35</xdr:row>
          <xdr:rowOff>358140</xdr:rowOff>
        </xdr:from>
        <xdr:to>
          <xdr:col>2</xdr:col>
          <xdr:colOff>510540</xdr:colOff>
          <xdr:row>35</xdr:row>
          <xdr:rowOff>609600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2134659</xdr:colOff>
      <xdr:row>30</xdr:row>
      <xdr:rowOff>151342</xdr:rowOff>
    </xdr:from>
    <xdr:ext cx="2276475" cy="200025"/>
    <xdr:sp macro="" textlink="">
      <xdr:nvSpPr>
        <xdr:cNvPr id="2" name="Shape 4">
          <a:extLst>
            <a:ext uri="{FF2B5EF4-FFF2-40B4-BE49-F238E27FC236}">
              <a16:creationId xmlns:a16="http://schemas.microsoft.com/office/drawing/2014/main" id="{00000000-0008-0000-0100-000002000000}"/>
            </a:ext>
          </a:extLst>
        </xdr:cNvPr>
        <xdr:cNvSpPr/>
      </xdr:nvSpPr>
      <xdr:spPr>
        <a:xfrm>
          <a:off x="2833159" y="8565092"/>
          <a:ext cx="2276475" cy="200025"/>
        </a:xfrm>
        <a:prstGeom prst="wedgeRectCallout">
          <a:avLst>
            <a:gd name="adj1" fmla="val -52109"/>
            <a:gd name="adj2" fmla="val -11767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2455335</xdr:colOff>
      <xdr:row>33</xdr:row>
      <xdr:rowOff>148167</xdr:rowOff>
    </xdr:from>
    <xdr:ext cx="2276475" cy="200025"/>
    <xdr:sp macro="" textlink="">
      <xdr:nvSpPr>
        <xdr:cNvPr id="3" name="Shape 5">
          <a:extLst>
            <a:ext uri="{FF2B5EF4-FFF2-40B4-BE49-F238E27FC236}">
              <a16:creationId xmlns:a16="http://schemas.microsoft.com/office/drawing/2014/main" id="{00000000-0008-0000-0100-000003000000}"/>
            </a:ext>
          </a:extLst>
        </xdr:cNvPr>
        <xdr:cNvSpPr/>
      </xdr:nvSpPr>
      <xdr:spPr>
        <a:xfrm>
          <a:off x="3153835" y="10054167"/>
          <a:ext cx="2276475" cy="200025"/>
        </a:xfrm>
        <a:prstGeom prst="wedgeRectCallout">
          <a:avLst>
            <a:gd name="adj1" fmla="val -51402"/>
            <a:gd name="adj2" fmla="val -111227"/>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1397000</xdr:colOff>
      <xdr:row>35</xdr:row>
      <xdr:rowOff>95250</xdr:rowOff>
    </xdr:from>
    <xdr:ext cx="2276475" cy="200025"/>
    <xdr:sp macro="" textlink="">
      <xdr:nvSpPr>
        <xdr:cNvPr id="4" name="Shape 7">
          <a:extLst>
            <a:ext uri="{FF2B5EF4-FFF2-40B4-BE49-F238E27FC236}">
              <a16:creationId xmlns:a16="http://schemas.microsoft.com/office/drawing/2014/main" id="{00000000-0008-0000-0100-000004000000}"/>
            </a:ext>
          </a:extLst>
        </xdr:cNvPr>
        <xdr:cNvSpPr/>
      </xdr:nvSpPr>
      <xdr:spPr>
        <a:xfrm>
          <a:off x="5005917" y="12139083"/>
          <a:ext cx="2276475" cy="200025"/>
        </a:xfrm>
        <a:prstGeom prst="wedgeRectCallout">
          <a:avLst>
            <a:gd name="adj1" fmla="val -61514"/>
            <a:gd name="adj2" fmla="val 232595"/>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620060</xdr:colOff>
      <xdr:row>3</xdr:row>
      <xdr:rowOff>179294</xdr:rowOff>
    </xdr:from>
    <xdr:to>
      <xdr:col>2</xdr:col>
      <xdr:colOff>657413</xdr:colOff>
      <xdr:row>4</xdr:row>
      <xdr:rowOff>216647</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20060" y="1456765"/>
          <a:ext cx="3966882" cy="463176"/>
        </a:xfrm>
        <a:prstGeom prst="wedgeRectCallout">
          <a:avLst>
            <a:gd name="adj1" fmla="val 85307"/>
            <a:gd name="adj2" fmla="val -61878"/>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2</xdr:col>
      <xdr:colOff>1023470</xdr:colOff>
      <xdr:row>9</xdr:row>
      <xdr:rowOff>470646</xdr:rowOff>
    </xdr:from>
    <xdr:to>
      <xdr:col>4</xdr:col>
      <xdr:colOff>1135530</xdr:colOff>
      <xdr:row>11</xdr:row>
      <xdr:rowOff>67236</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4952999" y="4392705"/>
          <a:ext cx="2816413" cy="582707"/>
        </a:xfrm>
        <a:prstGeom prst="wedgeRectCallout">
          <a:avLst>
            <a:gd name="adj1" fmla="val -8930"/>
            <a:gd name="adj2" fmla="val -138429"/>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313765</xdr:colOff>
      <xdr:row>3</xdr:row>
      <xdr:rowOff>149411</xdr:rowOff>
    </xdr:from>
    <xdr:to>
      <xdr:col>1</xdr:col>
      <xdr:colOff>1098177</xdr:colOff>
      <xdr:row>4</xdr:row>
      <xdr:rowOff>209176</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313765" y="1426882"/>
          <a:ext cx="3518647" cy="485588"/>
        </a:xfrm>
        <a:prstGeom prst="wedgeRectCallout">
          <a:avLst>
            <a:gd name="adj1" fmla="val 113137"/>
            <a:gd name="adj2" fmla="val -77500"/>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0</xdr:col>
      <xdr:colOff>627530</xdr:colOff>
      <xdr:row>10</xdr:row>
      <xdr:rowOff>29881</xdr:rowOff>
    </xdr:from>
    <xdr:to>
      <xdr:col>1</xdr:col>
      <xdr:colOff>455707</xdr:colOff>
      <xdr:row>11</xdr:row>
      <xdr:rowOff>186764</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627530" y="4444999"/>
          <a:ext cx="2562412" cy="649941"/>
        </a:xfrm>
        <a:prstGeom prst="wedgeRectCallout">
          <a:avLst>
            <a:gd name="adj1" fmla="val 47320"/>
            <a:gd name="adj2" fmla="val -163654"/>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人件費単価計算書に記入された人員からプルダウンで選択すること。</a:t>
          </a:r>
        </a:p>
      </xdr:txBody>
    </xdr:sp>
    <xdr:clientData/>
  </xdr:twoCellAnchor>
  <xdr:twoCellAnchor>
    <xdr:from>
      <xdr:col>3</xdr:col>
      <xdr:colOff>530412</xdr:colOff>
      <xdr:row>10</xdr:row>
      <xdr:rowOff>67236</xdr:rowOff>
    </xdr:from>
    <xdr:to>
      <xdr:col>5</xdr:col>
      <xdr:colOff>388471</xdr:colOff>
      <xdr:row>11</xdr:row>
      <xdr:rowOff>224119</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5812118" y="4482354"/>
          <a:ext cx="2562412" cy="649941"/>
        </a:xfrm>
        <a:prstGeom prst="wedgeRectCallout">
          <a:avLst>
            <a:gd name="adj1" fmla="val -5450"/>
            <a:gd name="adj2" fmla="val -161355"/>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515471</xdr:colOff>
      <xdr:row>5</xdr:row>
      <xdr:rowOff>500528</xdr:rowOff>
    </xdr:from>
    <xdr:to>
      <xdr:col>2</xdr:col>
      <xdr:colOff>851648</xdr:colOff>
      <xdr:row>7</xdr:row>
      <xdr:rowOff>78440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683559" y="2002116"/>
          <a:ext cx="2644589" cy="620059"/>
        </a:xfrm>
        <a:prstGeom prst="wedgeRectCallout">
          <a:avLst>
            <a:gd name="adj1" fmla="val 92198"/>
            <a:gd name="adj2" fmla="val -29281"/>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2</xdr:col>
      <xdr:colOff>2183545</xdr:colOff>
      <xdr:row>8</xdr:row>
      <xdr:rowOff>304161</xdr:rowOff>
    </xdr:from>
    <xdr:to>
      <xdr:col>3</xdr:col>
      <xdr:colOff>2594428</xdr:colOff>
      <xdr:row>11</xdr:row>
      <xdr:rowOff>259336</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4641902" y="3188875"/>
          <a:ext cx="2633383" cy="608318"/>
        </a:xfrm>
        <a:prstGeom prst="wedgeRectCallout">
          <a:avLst>
            <a:gd name="adj1" fmla="val -21606"/>
            <a:gd name="adj2" fmla="val -77903"/>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事業責任者の役職と氏名を手入力してください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87586</xdr:colOff>
      <xdr:row>3</xdr:row>
      <xdr:rowOff>518218</xdr:rowOff>
    </xdr:from>
    <xdr:ext cx="2581275" cy="492571"/>
    <xdr:sp macro="" textlink="">
      <xdr:nvSpPr>
        <xdr:cNvPr id="7" name="四角形吹き出し 2">
          <a:extLst>
            <a:ext uri="{FF2B5EF4-FFF2-40B4-BE49-F238E27FC236}">
              <a16:creationId xmlns:a16="http://schemas.microsoft.com/office/drawing/2014/main" id="{00000000-0008-0000-0D00-000007000000}"/>
            </a:ext>
          </a:extLst>
        </xdr:cNvPr>
        <xdr:cNvSpPr/>
      </xdr:nvSpPr>
      <xdr:spPr>
        <a:xfrm>
          <a:off x="255460" y="2182356"/>
          <a:ext cx="2581275" cy="492571"/>
        </a:xfrm>
        <a:prstGeom prst="wedgeRectCallout">
          <a:avLst>
            <a:gd name="adj1" fmla="val 102891"/>
            <a:gd name="adj2" fmla="val -2641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 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26798</xdr:colOff>
      <xdr:row>7</xdr:row>
      <xdr:rowOff>84355</xdr:rowOff>
    </xdr:from>
    <xdr:ext cx="2304559" cy="492571"/>
    <xdr:sp macro="" textlink="">
      <xdr:nvSpPr>
        <xdr:cNvPr id="8" name="四角形吹き出し 2">
          <a:extLst>
            <a:ext uri="{FF2B5EF4-FFF2-40B4-BE49-F238E27FC236}">
              <a16:creationId xmlns:a16="http://schemas.microsoft.com/office/drawing/2014/main" id="{00000000-0008-0000-0D00-000008000000}"/>
            </a:ext>
          </a:extLst>
        </xdr:cNvPr>
        <xdr:cNvSpPr/>
      </xdr:nvSpPr>
      <xdr:spPr>
        <a:xfrm>
          <a:off x="4589727" y="3440784"/>
          <a:ext cx="2304559" cy="492571"/>
        </a:xfrm>
        <a:prstGeom prst="wedgeRectCallout">
          <a:avLst>
            <a:gd name="adj1" fmla="val -29133"/>
            <a:gd name="adj2" fmla="val -114818"/>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wrap="square"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事業責任者の役職と氏名を手入力してください</a:t>
          </a:r>
          <a:endParaRPr kumimoji="1"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1116724</xdr:colOff>
      <xdr:row>9</xdr:row>
      <xdr:rowOff>58390</xdr:rowOff>
    </xdr:from>
    <xdr:ext cx="1628775" cy="492571"/>
    <xdr:sp macro="" textlink="">
      <xdr:nvSpPr>
        <xdr:cNvPr id="9" name="四角形吹き出し 2">
          <a:extLst>
            <a:ext uri="{FF2B5EF4-FFF2-40B4-BE49-F238E27FC236}">
              <a16:creationId xmlns:a16="http://schemas.microsoft.com/office/drawing/2014/main" id="{00000000-0008-0000-0D00-000009000000}"/>
            </a:ext>
          </a:extLst>
        </xdr:cNvPr>
        <xdr:cNvSpPr/>
      </xdr:nvSpPr>
      <xdr:spPr>
        <a:xfrm>
          <a:off x="1284598" y="5517930"/>
          <a:ext cx="1628775" cy="492571"/>
        </a:xfrm>
        <a:prstGeom prst="wedgeRectCallout">
          <a:avLst>
            <a:gd name="adj1" fmla="val -11750"/>
            <a:gd name="adj2" fmla="val -13988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上で入力した幹事社名が反映されます。</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E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E00-000003000000}"/>
            </a:ext>
          </a:extLst>
        </xdr:cNvPr>
        <xdr:cNvGrpSpPr/>
      </xdr:nvGrpSpPr>
      <xdr:grpSpPr>
        <a:xfrm>
          <a:off x="5506765" y="732792"/>
          <a:ext cx="200025" cy="77470"/>
          <a:chOff x="0" y="0"/>
          <a:chExt cx="200025" cy="77470"/>
        </a:xfrm>
      </xdr:grpSpPr>
      <xdr:sp macro="" textlink="">
        <xdr:nvSpPr>
          <xdr:cNvPr id="4" name="Shape 4">
            <a:extLst>
              <a:ext uri="{FF2B5EF4-FFF2-40B4-BE49-F238E27FC236}">
                <a16:creationId xmlns:a16="http://schemas.microsoft.com/office/drawing/2014/main" id="{00000000-0008-0000-0E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E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E00-000006000000}"/>
            </a:ext>
          </a:extLst>
        </xdr:cNvPr>
        <xdr:cNvGrpSpPr/>
      </xdr:nvGrpSpPr>
      <xdr:grpSpPr>
        <a:xfrm>
          <a:off x="460292" y="711669"/>
          <a:ext cx="1972310" cy="87630"/>
          <a:chOff x="0" y="0"/>
          <a:chExt cx="1972310" cy="87630"/>
        </a:xfrm>
      </xdr:grpSpPr>
      <xdr:sp macro="" textlink="">
        <xdr:nvSpPr>
          <xdr:cNvPr id="7" name="Shape 7">
            <a:extLst>
              <a:ext uri="{FF2B5EF4-FFF2-40B4-BE49-F238E27FC236}">
                <a16:creationId xmlns:a16="http://schemas.microsoft.com/office/drawing/2014/main" id="{00000000-0008-0000-0E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E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403860</xdr:rowOff>
        </xdr:from>
        <xdr:to>
          <xdr:col>1</xdr:col>
          <xdr:colOff>579120</xdr:colOff>
          <xdr:row>30</xdr:row>
          <xdr:rowOff>83820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403860</xdr:rowOff>
        </xdr:from>
        <xdr:to>
          <xdr:col>1</xdr:col>
          <xdr:colOff>594360</xdr:colOff>
          <xdr:row>31</xdr:row>
          <xdr:rowOff>83820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22</xdr:row>
          <xdr:rowOff>251460</xdr:rowOff>
        </xdr:from>
        <xdr:to>
          <xdr:col>2</xdr:col>
          <xdr:colOff>518160</xdr:colOff>
          <xdr:row>24</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388620</xdr:rowOff>
        </xdr:from>
        <xdr:to>
          <xdr:col>1</xdr:col>
          <xdr:colOff>609600</xdr:colOff>
          <xdr:row>34</xdr:row>
          <xdr:rowOff>45720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746760</xdr:rowOff>
        </xdr:from>
        <xdr:to>
          <xdr:col>1</xdr:col>
          <xdr:colOff>609600</xdr:colOff>
          <xdr:row>33</xdr:row>
          <xdr:rowOff>45720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30480</xdr:rowOff>
        </xdr:from>
        <xdr:to>
          <xdr:col>1</xdr:col>
          <xdr:colOff>601980</xdr:colOff>
          <xdr:row>36</xdr:row>
          <xdr:rowOff>274320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601980</xdr:colOff>
          <xdr:row>35</xdr:row>
          <xdr:rowOff>289560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35</xdr:row>
          <xdr:rowOff>373380</xdr:rowOff>
        </xdr:from>
        <xdr:to>
          <xdr:col>1</xdr:col>
          <xdr:colOff>891540</xdr:colOff>
          <xdr:row>35</xdr:row>
          <xdr:rowOff>624840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373380</xdr:rowOff>
        </xdr:from>
        <xdr:to>
          <xdr:col>1</xdr:col>
          <xdr:colOff>2125980</xdr:colOff>
          <xdr:row>35</xdr:row>
          <xdr:rowOff>624840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358140</xdr:rowOff>
        </xdr:from>
        <xdr:to>
          <xdr:col>2</xdr:col>
          <xdr:colOff>723900</xdr:colOff>
          <xdr:row>35</xdr:row>
          <xdr:rowOff>609600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2208892</xdr:colOff>
      <xdr:row>30</xdr:row>
      <xdr:rowOff>94722</xdr:rowOff>
    </xdr:from>
    <xdr:ext cx="2276475" cy="200025"/>
    <xdr:sp macro="" textlink="">
      <xdr:nvSpPr>
        <xdr:cNvPr id="2" name="Shape 8">
          <a:extLst>
            <a:ext uri="{FF2B5EF4-FFF2-40B4-BE49-F238E27FC236}">
              <a16:creationId xmlns:a16="http://schemas.microsoft.com/office/drawing/2014/main" id="{00000000-0008-0000-0200-000002000000}"/>
            </a:ext>
          </a:extLst>
        </xdr:cNvPr>
        <xdr:cNvSpPr/>
      </xdr:nvSpPr>
      <xdr:spPr>
        <a:xfrm>
          <a:off x="2898321" y="7705651"/>
          <a:ext cx="2276475" cy="200025"/>
        </a:xfrm>
        <a:prstGeom prst="wedgeRectCallout">
          <a:avLst>
            <a:gd name="adj1" fmla="val -77422"/>
            <a:gd name="adj2" fmla="val -73256"/>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2313530</xdr:colOff>
      <xdr:row>32</xdr:row>
      <xdr:rowOff>301362</xdr:rowOff>
    </xdr:from>
    <xdr:ext cx="2276475" cy="200025"/>
    <xdr:sp macro="" textlink="">
      <xdr:nvSpPr>
        <xdr:cNvPr id="3" name="Shape 9">
          <a:extLst>
            <a:ext uri="{FF2B5EF4-FFF2-40B4-BE49-F238E27FC236}">
              <a16:creationId xmlns:a16="http://schemas.microsoft.com/office/drawing/2014/main" id="{00000000-0008-0000-0200-000003000000}"/>
            </a:ext>
          </a:extLst>
        </xdr:cNvPr>
        <xdr:cNvSpPr/>
      </xdr:nvSpPr>
      <xdr:spPr>
        <a:xfrm>
          <a:off x="3002959" y="9009933"/>
          <a:ext cx="2276475" cy="200025"/>
        </a:xfrm>
        <a:prstGeom prst="wedgeRectCallout">
          <a:avLst>
            <a:gd name="adj1" fmla="val -78219"/>
            <a:gd name="adj2" fmla="val 17447"/>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567369</xdr:colOff>
      <xdr:row>35</xdr:row>
      <xdr:rowOff>7417</xdr:rowOff>
    </xdr:from>
    <xdr:ext cx="2276475" cy="200025"/>
    <xdr:sp macro="" textlink="">
      <xdr:nvSpPr>
        <xdr:cNvPr id="4" name="Shape 7">
          <a:extLst>
            <a:ext uri="{FF2B5EF4-FFF2-40B4-BE49-F238E27FC236}">
              <a16:creationId xmlns:a16="http://schemas.microsoft.com/office/drawing/2014/main" id="{00000000-0008-0000-0200-000004000000}"/>
            </a:ext>
          </a:extLst>
        </xdr:cNvPr>
        <xdr:cNvSpPr/>
      </xdr:nvSpPr>
      <xdr:spPr>
        <a:xfrm>
          <a:off x="4175663" y="11288005"/>
          <a:ext cx="2276475" cy="200025"/>
        </a:xfrm>
        <a:prstGeom prst="wedgeRectCallout">
          <a:avLst>
            <a:gd name="adj1" fmla="val -100081"/>
            <a:gd name="adj2" fmla="val 3536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r>
            <a:rPr kumimoji="1" lang="en-US" altLang="ja-JP" sz="1200">
              <a:solidFill>
                <a:srgbClr val="FF0000"/>
              </a:solidFill>
              <a:latin typeface="ＭＳ Ｐ明朝" panose="02020600040205080304" pitchFamily="18" charset="-128"/>
              <a:ea typeface="ＭＳ Ｐ明朝" panose="02020600040205080304" pitchFamily="18" charset="-128"/>
            </a:rPr>
            <a:t/>
          </a: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en-US" altLang="ja-JP" sz="1200">
              <a:solidFill>
                <a:srgbClr val="FF0000"/>
              </a:solidFill>
              <a:latin typeface="ＭＳ Ｐ明朝" panose="02020600040205080304" pitchFamily="18" charset="-128"/>
              <a:ea typeface="ＭＳ Ｐ明朝" panose="02020600040205080304" pitchFamily="18" charset="-128"/>
            </a:rPr>
            <a:t/>
          </a: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1191846</xdr:colOff>
      <xdr:row>0</xdr:row>
      <xdr:rowOff>146538</xdr:rowOff>
    </xdr:from>
    <xdr:to>
      <xdr:col>3</xdr:col>
      <xdr:colOff>665196</xdr:colOff>
      <xdr:row>2</xdr:row>
      <xdr:rowOff>36540</xdr:rowOff>
    </xdr:to>
    <xdr:sp macro="" textlink="">
      <xdr:nvSpPr>
        <xdr:cNvPr id="10" name="四角形吹き出し 2">
          <a:extLst>
            <a:ext uri="{FF2B5EF4-FFF2-40B4-BE49-F238E27FC236}">
              <a16:creationId xmlns:a16="http://schemas.microsoft.com/office/drawing/2014/main" id="{00000000-0008-0000-0300-00000A000000}"/>
            </a:ext>
          </a:extLst>
        </xdr:cNvPr>
        <xdr:cNvSpPr/>
      </xdr:nvSpPr>
      <xdr:spPr>
        <a:xfrm>
          <a:off x="3888154" y="146538"/>
          <a:ext cx="2609273" cy="310079"/>
        </a:xfrm>
        <a:prstGeom prst="wedgeRectCallout">
          <a:avLst>
            <a:gd name="adj1" fmla="val -78551"/>
            <a:gd name="adj2" fmla="val 9524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100">
              <a:solidFill>
                <a:srgbClr val="FF0000"/>
              </a:solidFill>
              <a:effectLst/>
              <a:latin typeface="+mn-lt"/>
              <a:ea typeface="+mn-ea"/>
              <a:cs typeface="+mn-cs"/>
            </a:rPr>
            <a:t>該当の事業者区分を必ず選択すること</a:t>
          </a:r>
          <a:endParaRPr lang="ja-JP" altLang="ja-JP" sz="800">
            <a:solidFill>
              <a:srgbClr val="FF0000"/>
            </a:solidFill>
            <a:effectLst/>
          </a:endParaRPr>
        </a:p>
      </xdr:txBody>
    </xdr:sp>
    <xdr:clientData/>
  </xdr:twoCellAnchor>
  <xdr:oneCellAnchor>
    <xdr:from>
      <xdr:col>3</xdr:col>
      <xdr:colOff>0</xdr:colOff>
      <xdr:row>5</xdr:row>
      <xdr:rowOff>0</xdr:rowOff>
    </xdr:from>
    <xdr:ext cx="3238502" cy="267381"/>
    <xdr:sp macro="" textlink="">
      <xdr:nvSpPr>
        <xdr:cNvPr id="13" name="四角形吹き出し 2">
          <a:extLst>
            <a:ext uri="{FF2B5EF4-FFF2-40B4-BE49-F238E27FC236}">
              <a16:creationId xmlns:a16="http://schemas.microsoft.com/office/drawing/2014/main" id="{00000000-0008-0000-0300-00000D000000}"/>
            </a:ext>
          </a:extLst>
        </xdr:cNvPr>
        <xdr:cNvSpPr/>
      </xdr:nvSpPr>
      <xdr:spPr>
        <a:xfrm>
          <a:off x="5832231" y="1270000"/>
          <a:ext cx="3238502" cy="267381"/>
        </a:xfrm>
        <a:prstGeom prst="wedgeRectCallout">
          <a:avLst>
            <a:gd name="adj1" fmla="val -68441"/>
            <a:gd name="adj2" fmla="val -22916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eaLnBrk="1" fontAlgn="auto" latinLnBrk="0" hangingPunct="1"/>
          <a:r>
            <a:rPr lang="ja-JP" altLang="en-US" sz="1050">
              <a:solidFill>
                <a:srgbClr val="FF0000"/>
              </a:solidFill>
              <a:effectLst/>
            </a:rPr>
            <a:t>別添１の事業者基本情報の内容が反映されます</a:t>
          </a:r>
          <a:endParaRPr lang="ja-JP" altLang="ja-JP" sz="1050">
            <a:solidFill>
              <a:srgbClr val="FF0000"/>
            </a:solidFill>
            <a:effectLst/>
          </a:endParaRPr>
        </a:p>
      </xdr:txBody>
    </xdr:sp>
    <xdr:clientData/>
  </xdr:oneCellAnchor>
  <xdr:oneCellAnchor>
    <xdr:from>
      <xdr:col>1</xdr:col>
      <xdr:colOff>99785</xdr:colOff>
      <xdr:row>23</xdr:row>
      <xdr:rowOff>290285</xdr:rowOff>
    </xdr:from>
    <xdr:ext cx="2707822" cy="825867"/>
    <xdr:sp macro="" textlink="">
      <xdr:nvSpPr>
        <xdr:cNvPr id="18" name="四角形吹き出し 2">
          <a:extLst>
            <a:ext uri="{FF2B5EF4-FFF2-40B4-BE49-F238E27FC236}">
              <a16:creationId xmlns:a16="http://schemas.microsoft.com/office/drawing/2014/main" id="{00000000-0008-0000-0300-000012000000}"/>
            </a:ext>
          </a:extLst>
        </xdr:cNvPr>
        <xdr:cNvSpPr/>
      </xdr:nvSpPr>
      <xdr:spPr>
        <a:xfrm>
          <a:off x="616856" y="9706428"/>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72571</xdr:colOff>
      <xdr:row>23</xdr:row>
      <xdr:rowOff>127000</xdr:rowOff>
    </xdr:from>
    <xdr:ext cx="3469822" cy="642484"/>
    <xdr:sp macro="" textlink="">
      <xdr:nvSpPr>
        <xdr:cNvPr id="19" name="四角形吹き出し 2">
          <a:extLst>
            <a:ext uri="{FF2B5EF4-FFF2-40B4-BE49-F238E27FC236}">
              <a16:creationId xmlns:a16="http://schemas.microsoft.com/office/drawing/2014/main" id="{00000000-0008-0000-0300-000013000000}"/>
            </a:ext>
          </a:extLst>
        </xdr:cNvPr>
        <xdr:cNvSpPr/>
      </xdr:nvSpPr>
      <xdr:spPr>
        <a:xfrm>
          <a:off x="5905500" y="9543143"/>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5</xdr:col>
      <xdr:colOff>130628</xdr:colOff>
      <xdr:row>19</xdr:row>
      <xdr:rowOff>433754</xdr:rowOff>
    </xdr:from>
    <xdr:ext cx="3469822" cy="275717"/>
    <xdr:sp macro="" textlink="">
      <xdr:nvSpPr>
        <xdr:cNvPr id="9" name="四角形吹き出し 2">
          <a:extLst>
            <a:ext uri="{FF2B5EF4-FFF2-40B4-BE49-F238E27FC236}">
              <a16:creationId xmlns:a16="http://schemas.microsoft.com/office/drawing/2014/main" id="{00000000-0008-0000-0300-000009000000}"/>
            </a:ext>
          </a:extLst>
        </xdr:cNvPr>
        <xdr:cNvSpPr/>
      </xdr:nvSpPr>
      <xdr:spPr>
        <a:xfrm>
          <a:off x="10885714" y="7727183"/>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6350</xdr:colOff>
      <xdr:row>0</xdr:row>
      <xdr:rowOff>107950</xdr:rowOff>
    </xdr:from>
    <xdr:to>
      <xdr:col>5</xdr:col>
      <xdr:colOff>584200</xdr:colOff>
      <xdr:row>2</xdr:row>
      <xdr:rowOff>58345</xdr:rowOff>
    </xdr:to>
    <xdr:sp macro="" textlink="">
      <xdr:nvSpPr>
        <xdr:cNvPr id="6" name="四角形吹き出し 2">
          <a:extLst>
            <a:ext uri="{FF2B5EF4-FFF2-40B4-BE49-F238E27FC236}">
              <a16:creationId xmlns:a16="http://schemas.microsoft.com/office/drawing/2014/main" id="{00000000-0008-0000-0400-000006000000}"/>
            </a:ext>
          </a:extLst>
        </xdr:cNvPr>
        <xdr:cNvSpPr/>
      </xdr:nvSpPr>
      <xdr:spPr>
        <a:xfrm>
          <a:off x="2711450" y="1079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958850</xdr:colOff>
      <xdr:row>6</xdr:row>
      <xdr:rowOff>234950</xdr:rowOff>
    </xdr:from>
    <xdr:to>
      <xdr:col>3</xdr:col>
      <xdr:colOff>1060450</xdr:colOff>
      <xdr:row>6</xdr:row>
      <xdr:rowOff>547295</xdr:rowOff>
    </xdr:to>
    <xdr:sp macro="" textlink="">
      <xdr:nvSpPr>
        <xdr:cNvPr id="7" name="四角形吹き出し 2">
          <a:extLst>
            <a:ext uri="{FF2B5EF4-FFF2-40B4-BE49-F238E27FC236}">
              <a16:creationId xmlns:a16="http://schemas.microsoft.com/office/drawing/2014/main" id="{00000000-0008-0000-0400-000007000000}"/>
            </a:ext>
          </a:extLst>
        </xdr:cNvPr>
        <xdr:cNvSpPr/>
      </xdr:nvSpPr>
      <xdr:spPr>
        <a:xfrm>
          <a:off x="1435100" y="13335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914400</xdr:colOff>
      <xdr:row>16</xdr:row>
      <xdr:rowOff>107950</xdr:rowOff>
    </xdr:from>
    <xdr:to>
      <xdr:col>5</xdr:col>
      <xdr:colOff>654050</xdr:colOff>
      <xdr:row>20</xdr:row>
      <xdr:rowOff>203200</xdr:rowOff>
    </xdr:to>
    <xdr:sp macro="" textlink="">
      <xdr:nvSpPr>
        <xdr:cNvPr id="8" name="四角形吹き出し 2">
          <a:extLst>
            <a:ext uri="{FF2B5EF4-FFF2-40B4-BE49-F238E27FC236}">
              <a16:creationId xmlns:a16="http://schemas.microsoft.com/office/drawing/2014/main" id="{00000000-0008-0000-0400-000008000000}"/>
            </a:ext>
          </a:extLst>
        </xdr:cNvPr>
        <xdr:cNvSpPr/>
      </xdr:nvSpPr>
      <xdr:spPr>
        <a:xfrm>
          <a:off x="2514600" y="473710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317500</xdr:colOff>
      <xdr:row>21</xdr:row>
      <xdr:rowOff>133350</xdr:rowOff>
    </xdr:from>
    <xdr:to>
      <xdr:col>5</xdr:col>
      <xdr:colOff>996950</xdr:colOff>
      <xdr:row>24</xdr:row>
      <xdr:rowOff>69850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2927350" y="5607050"/>
          <a:ext cx="2317750" cy="800100"/>
        </a:xfrm>
        <a:prstGeom prst="wedgeRectCallout">
          <a:avLst>
            <a:gd name="adj1" fmla="val -105217"/>
            <a:gd name="adj2" fmla="val 25543"/>
          </a:avLst>
        </a:prstGeom>
        <a:solidFill>
          <a:srgbClr val="FFCC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交付規程においては、</a:t>
          </a:r>
          <a:endParaRPr kumimoji="1" lang="en-US" altLang="ja-JP" sz="800">
            <a:solidFill>
              <a:srgbClr val="FF0000"/>
            </a:solidFill>
          </a:endParaRPr>
        </a:p>
        <a:p>
          <a:pPr algn="l"/>
          <a:r>
            <a:rPr kumimoji="1" lang="ja-JP" altLang="en-US" sz="800">
              <a:solidFill>
                <a:srgbClr val="FF0000"/>
              </a:solidFill>
            </a:rPr>
            <a:t>補助事業</a:t>
          </a:r>
          <a:r>
            <a:rPr kumimoji="1" lang="en-US" altLang="ja-JP" sz="800">
              <a:solidFill>
                <a:srgbClr val="FF0000"/>
              </a:solidFill>
            </a:rPr>
            <a:t>=</a:t>
          </a:r>
          <a:r>
            <a:rPr kumimoji="1" lang="ja-JP" altLang="en-US" sz="800">
              <a:solidFill>
                <a:srgbClr val="FF0000"/>
              </a:solidFill>
            </a:rPr>
            <a:t>間接補助事業と記載。</a:t>
          </a:r>
          <a:endParaRPr kumimoji="1" lang="en-US" altLang="ja-JP" sz="800">
            <a:solidFill>
              <a:srgbClr val="FF0000"/>
            </a:solidFill>
          </a:endParaRPr>
        </a:p>
        <a:p>
          <a:pPr algn="l"/>
          <a:r>
            <a:rPr kumimoji="1" lang="ja-JP" altLang="en-US" sz="800">
              <a:solidFill>
                <a:srgbClr val="FF0000"/>
              </a:solidFill>
            </a:rPr>
            <a:t>間接補助事業の名称は自由に付けてよいが、</a:t>
          </a:r>
          <a:endParaRPr kumimoji="1" lang="en-US" altLang="ja-JP" sz="800">
            <a:solidFill>
              <a:srgbClr val="FF0000"/>
            </a:solidFill>
          </a:endParaRPr>
        </a:p>
        <a:p>
          <a:pPr algn="l"/>
          <a:r>
            <a:rPr kumimoji="1" lang="ja-JP" altLang="en-US" sz="800">
              <a:solidFill>
                <a:srgbClr val="FF0000"/>
              </a:solidFill>
            </a:rPr>
            <a:t>冗長な名称は避けること。</a:t>
          </a:r>
        </a:p>
      </xdr:txBody>
    </xdr:sp>
    <xdr:clientData/>
  </xdr:twoCellAnchor>
  <xdr:twoCellAnchor>
    <xdr:from>
      <xdr:col>2</xdr:col>
      <xdr:colOff>901700</xdr:colOff>
      <xdr:row>1</xdr:row>
      <xdr:rowOff>6350</xdr:rowOff>
    </xdr:from>
    <xdr:to>
      <xdr:col>5</xdr:col>
      <xdr:colOff>514350</xdr:colOff>
      <xdr:row>2</xdr:row>
      <xdr:rowOff>140895</xdr:rowOff>
    </xdr:to>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2432050" y="1841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666750</xdr:colOff>
      <xdr:row>10</xdr:row>
      <xdr:rowOff>0</xdr:rowOff>
    </xdr:from>
    <xdr:to>
      <xdr:col>3</xdr:col>
      <xdr:colOff>838200</xdr:colOff>
      <xdr:row>11</xdr:row>
      <xdr:rowOff>134545</xdr:rowOff>
    </xdr:to>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1117600" y="2101850"/>
          <a:ext cx="2330450" cy="312345"/>
        </a:xfrm>
        <a:prstGeom prst="wedgeRectCallout">
          <a:avLst>
            <a:gd name="adj1" fmla="val 83097"/>
            <a:gd name="adj2" fmla="val 2261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979714</xdr:colOff>
      <xdr:row>9</xdr:row>
      <xdr:rowOff>9073</xdr:rowOff>
    </xdr:from>
    <xdr:ext cx="2438401" cy="225703"/>
    <xdr:sp macro="" textlink="">
      <xdr:nvSpPr>
        <xdr:cNvPr id="2" name="四角形吹き出し 2">
          <a:extLst>
            <a:ext uri="{FF2B5EF4-FFF2-40B4-BE49-F238E27FC236}">
              <a16:creationId xmlns:a16="http://schemas.microsoft.com/office/drawing/2014/main" id="{00000000-0008-0000-0600-000002000000}"/>
            </a:ext>
          </a:extLst>
        </xdr:cNvPr>
        <xdr:cNvSpPr/>
      </xdr:nvSpPr>
      <xdr:spPr>
        <a:xfrm>
          <a:off x="979714" y="1977573"/>
          <a:ext cx="2438401" cy="225703"/>
        </a:xfrm>
        <a:prstGeom prst="wedgeRectCallout">
          <a:avLst>
            <a:gd name="adj1" fmla="val -11955"/>
            <a:gd name="adj2" fmla="val -208573"/>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800">
              <a:solidFill>
                <a:srgbClr val="FF0000"/>
              </a:solidFill>
              <a:effectLst/>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958850</xdr:colOff>
      <xdr:row>9</xdr:row>
      <xdr:rowOff>25400</xdr:rowOff>
    </xdr:from>
    <xdr:ext cx="2438401" cy="225703"/>
    <xdr:sp macro="" textlink="">
      <xdr:nvSpPr>
        <xdr:cNvPr id="2" name="四角形吹き出し 2">
          <a:extLst>
            <a:ext uri="{FF2B5EF4-FFF2-40B4-BE49-F238E27FC236}">
              <a16:creationId xmlns:a16="http://schemas.microsoft.com/office/drawing/2014/main" id="{00000000-0008-0000-0700-000002000000}"/>
            </a:ext>
          </a:extLst>
        </xdr:cNvPr>
        <xdr:cNvSpPr/>
      </xdr:nvSpPr>
      <xdr:spPr>
        <a:xfrm>
          <a:off x="958850" y="199390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6</xdr:col>
      <xdr:colOff>544287</xdr:colOff>
      <xdr:row>61</xdr:row>
      <xdr:rowOff>36285</xdr:rowOff>
    </xdr:from>
    <xdr:ext cx="2879766" cy="292452"/>
    <xdr:sp macro="" textlink="">
      <xdr:nvSpPr>
        <xdr:cNvPr id="21" name="四角形吹き出し 2">
          <a:extLst>
            <a:ext uri="{FF2B5EF4-FFF2-40B4-BE49-F238E27FC236}">
              <a16:creationId xmlns:a16="http://schemas.microsoft.com/office/drawing/2014/main" id="{00000000-0008-0000-0800-000015000000}"/>
            </a:ext>
          </a:extLst>
        </xdr:cNvPr>
        <xdr:cNvSpPr/>
      </xdr:nvSpPr>
      <xdr:spPr>
        <a:xfrm>
          <a:off x="7638144" y="15584714"/>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417286</xdr:colOff>
      <xdr:row>6</xdr:row>
      <xdr:rowOff>489858</xdr:rowOff>
    </xdr:from>
    <xdr:ext cx="3289217" cy="292452"/>
    <xdr:sp macro="" textlink="">
      <xdr:nvSpPr>
        <xdr:cNvPr id="22" name="四角形吹き出し 2">
          <a:extLst>
            <a:ext uri="{FF2B5EF4-FFF2-40B4-BE49-F238E27FC236}">
              <a16:creationId xmlns:a16="http://schemas.microsoft.com/office/drawing/2014/main" id="{00000000-0008-0000-0800-000016000000}"/>
            </a:ext>
          </a:extLst>
        </xdr:cNvPr>
        <xdr:cNvSpPr/>
      </xdr:nvSpPr>
      <xdr:spPr>
        <a:xfrm>
          <a:off x="671286" y="2367644"/>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861785</xdr:colOff>
      <xdr:row>9</xdr:row>
      <xdr:rowOff>562428</xdr:rowOff>
    </xdr:from>
    <xdr:ext cx="2533330" cy="492571"/>
    <xdr:sp macro="" textlink="">
      <xdr:nvSpPr>
        <xdr:cNvPr id="23" name="四角形吹き出し 2">
          <a:extLst>
            <a:ext uri="{FF2B5EF4-FFF2-40B4-BE49-F238E27FC236}">
              <a16:creationId xmlns:a16="http://schemas.microsoft.com/office/drawing/2014/main" id="{00000000-0008-0000-0800-000017000000}"/>
            </a:ext>
          </a:extLst>
        </xdr:cNvPr>
        <xdr:cNvSpPr/>
      </xdr:nvSpPr>
      <xdr:spPr>
        <a:xfrm>
          <a:off x="1115785" y="3873499"/>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462643</xdr:colOff>
      <xdr:row>11</xdr:row>
      <xdr:rowOff>181428</xdr:rowOff>
    </xdr:from>
    <xdr:ext cx="1744115" cy="292452"/>
    <xdr:sp macro="" textlink="">
      <xdr:nvSpPr>
        <xdr:cNvPr id="24" name="四角形吹き出し 2">
          <a:extLst>
            <a:ext uri="{FF2B5EF4-FFF2-40B4-BE49-F238E27FC236}">
              <a16:creationId xmlns:a16="http://schemas.microsoft.com/office/drawing/2014/main" id="{00000000-0008-0000-0800-000018000000}"/>
            </a:ext>
          </a:extLst>
        </xdr:cNvPr>
        <xdr:cNvSpPr/>
      </xdr:nvSpPr>
      <xdr:spPr>
        <a:xfrm>
          <a:off x="3655786" y="4399642"/>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816429</xdr:colOff>
      <xdr:row>18</xdr:row>
      <xdr:rowOff>217715</xdr:rowOff>
    </xdr:from>
    <xdr:ext cx="2065884" cy="701168"/>
    <xdr:sp macro="" textlink="">
      <xdr:nvSpPr>
        <xdr:cNvPr id="25" name="四角形吹き出し 2">
          <a:extLst>
            <a:ext uri="{FF2B5EF4-FFF2-40B4-BE49-F238E27FC236}">
              <a16:creationId xmlns:a16="http://schemas.microsoft.com/office/drawing/2014/main" id="{00000000-0008-0000-0800-000019000000}"/>
            </a:ext>
          </a:extLst>
        </xdr:cNvPr>
        <xdr:cNvSpPr/>
      </xdr:nvSpPr>
      <xdr:spPr>
        <a:xfrm>
          <a:off x="5089072" y="6023429"/>
          <a:ext cx="2065884" cy="701168"/>
        </a:xfrm>
        <a:prstGeom prst="wedgeRectCallout">
          <a:avLst>
            <a:gd name="adj1" fmla="val -69287"/>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190500</xdr:colOff>
      <xdr:row>19</xdr:row>
      <xdr:rowOff>172358</xdr:rowOff>
    </xdr:from>
    <xdr:ext cx="2536530" cy="492571"/>
    <xdr:sp macro="" textlink="">
      <xdr:nvSpPr>
        <xdr:cNvPr id="26" name="四角形吹き出し 2">
          <a:extLst>
            <a:ext uri="{FF2B5EF4-FFF2-40B4-BE49-F238E27FC236}">
              <a16:creationId xmlns:a16="http://schemas.microsoft.com/office/drawing/2014/main" id="{00000000-0008-0000-0800-00001A000000}"/>
            </a:ext>
          </a:extLst>
        </xdr:cNvPr>
        <xdr:cNvSpPr/>
      </xdr:nvSpPr>
      <xdr:spPr>
        <a:xfrm>
          <a:off x="190500" y="6223001"/>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1143000</xdr:colOff>
      <xdr:row>18</xdr:row>
      <xdr:rowOff>80819</xdr:rowOff>
    </xdr:from>
    <xdr:ext cx="2027464" cy="701168"/>
    <xdr:sp macro="" textlink="">
      <xdr:nvSpPr>
        <xdr:cNvPr id="29" name="四角形吹き出し 2">
          <a:extLst>
            <a:ext uri="{FF2B5EF4-FFF2-40B4-BE49-F238E27FC236}">
              <a16:creationId xmlns:a16="http://schemas.microsoft.com/office/drawing/2014/main" id="{00000000-0008-0000-0800-00001D000000}"/>
            </a:ext>
          </a:extLst>
        </xdr:cNvPr>
        <xdr:cNvSpPr/>
      </xdr:nvSpPr>
      <xdr:spPr>
        <a:xfrm>
          <a:off x="8235950" y="591646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254001</xdr:colOff>
      <xdr:row>43</xdr:row>
      <xdr:rowOff>57728</xdr:rowOff>
    </xdr:from>
    <xdr:ext cx="2825339" cy="892809"/>
    <xdr:sp macro="" textlink="">
      <xdr:nvSpPr>
        <xdr:cNvPr id="30" name="四角形吹き出し 2">
          <a:extLst>
            <a:ext uri="{FF2B5EF4-FFF2-40B4-BE49-F238E27FC236}">
              <a16:creationId xmlns:a16="http://schemas.microsoft.com/office/drawing/2014/main" id="{00000000-0008-0000-0800-00001E000000}"/>
            </a:ext>
          </a:extLst>
        </xdr:cNvPr>
        <xdr:cNvSpPr/>
      </xdr:nvSpPr>
      <xdr:spPr>
        <a:xfrm>
          <a:off x="508001" y="11665528"/>
          <a:ext cx="2825339"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1027546</xdr:colOff>
      <xdr:row>44</xdr:row>
      <xdr:rowOff>80818</xdr:rowOff>
    </xdr:from>
    <xdr:ext cx="2566729" cy="492571"/>
    <xdr:sp macro="" textlink="">
      <xdr:nvSpPr>
        <xdr:cNvPr id="31" name="四角形吹き出し 2">
          <a:extLst>
            <a:ext uri="{FF2B5EF4-FFF2-40B4-BE49-F238E27FC236}">
              <a16:creationId xmlns:a16="http://schemas.microsoft.com/office/drawing/2014/main" id="{00000000-0008-0000-0800-00001F000000}"/>
            </a:ext>
          </a:extLst>
        </xdr:cNvPr>
        <xdr:cNvSpPr/>
      </xdr:nvSpPr>
      <xdr:spPr>
        <a:xfrm>
          <a:off x="5301096" y="11936268"/>
          <a:ext cx="2566729" cy="492571"/>
        </a:xfrm>
        <a:prstGeom prst="wedgeRectCallout">
          <a:avLst>
            <a:gd name="adj1" fmla="val -59305"/>
            <a:gd name="adj2" fmla="val -1531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780143</xdr:colOff>
      <xdr:row>36</xdr:row>
      <xdr:rowOff>90715</xdr:rowOff>
    </xdr:from>
    <xdr:ext cx="2879766" cy="492571"/>
    <xdr:sp macro="" textlink="">
      <xdr:nvSpPr>
        <xdr:cNvPr id="32" name="四角形吹き出し 2">
          <a:extLst>
            <a:ext uri="{FF2B5EF4-FFF2-40B4-BE49-F238E27FC236}">
              <a16:creationId xmlns:a16="http://schemas.microsoft.com/office/drawing/2014/main" id="{00000000-0008-0000-0800-000020000000}"/>
            </a:ext>
          </a:extLst>
        </xdr:cNvPr>
        <xdr:cNvSpPr/>
      </xdr:nvSpPr>
      <xdr:spPr>
        <a:xfrm>
          <a:off x="5052786" y="10033001"/>
          <a:ext cx="2879766" cy="492571"/>
        </a:xfrm>
        <a:prstGeom prst="wedgeRectCallout">
          <a:avLst>
            <a:gd name="adj1" fmla="val -79748"/>
            <a:gd name="adj2" fmla="val 1646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1006929</xdr:colOff>
      <xdr:row>36</xdr:row>
      <xdr:rowOff>0</xdr:rowOff>
    </xdr:from>
    <xdr:ext cx="2546937" cy="492571"/>
    <xdr:sp macro="" textlink="">
      <xdr:nvSpPr>
        <xdr:cNvPr id="33" name="四角形吹き出し 2">
          <a:extLst>
            <a:ext uri="{FF2B5EF4-FFF2-40B4-BE49-F238E27FC236}">
              <a16:creationId xmlns:a16="http://schemas.microsoft.com/office/drawing/2014/main" id="{00000000-0008-0000-0800-000021000000}"/>
            </a:ext>
          </a:extLst>
        </xdr:cNvPr>
        <xdr:cNvSpPr/>
      </xdr:nvSpPr>
      <xdr:spPr>
        <a:xfrm>
          <a:off x="8100786" y="9942286"/>
          <a:ext cx="2546937" cy="492571"/>
        </a:xfrm>
        <a:prstGeom prst="wedgeRectCallout">
          <a:avLst>
            <a:gd name="adj1" fmla="val -49857"/>
            <a:gd name="adj2" fmla="val 14084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年俸の場合など、月給額の計算の根拠を記入すること。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80819</xdr:colOff>
      <xdr:row>60</xdr:row>
      <xdr:rowOff>161636</xdr:rowOff>
    </xdr:from>
    <xdr:ext cx="2966357" cy="892809"/>
    <xdr:sp macro="" textlink="">
      <xdr:nvSpPr>
        <xdr:cNvPr id="34" name="四角形吹き出し 2">
          <a:extLst>
            <a:ext uri="{FF2B5EF4-FFF2-40B4-BE49-F238E27FC236}">
              <a16:creationId xmlns:a16="http://schemas.microsoft.com/office/drawing/2014/main" id="{00000000-0008-0000-0800-000022000000}"/>
            </a:ext>
          </a:extLst>
        </xdr:cNvPr>
        <xdr:cNvSpPr/>
      </xdr:nvSpPr>
      <xdr:spPr>
        <a:xfrm>
          <a:off x="334819" y="15712786"/>
          <a:ext cx="2966357" cy="892809"/>
        </a:xfrm>
        <a:prstGeom prst="wedgeRectCallout">
          <a:avLst>
            <a:gd name="adj1" fmla="val 40518"/>
            <a:gd name="adj2" fmla="val -10520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69273</xdr:colOff>
      <xdr:row>60</xdr:row>
      <xdr:rowOff>173181</xdr:rowOff>
    </xdr:from>
    <xdr:ext cx="2879766" cy="492571"/>
    <xdr:sp macro="" textlink="">
      <xdr:nvSpPr>
        <xdr:cNvPr id="35" name="四角形吹き出し 2">
          <a:extLst>
            <a:ext uri="{FF2B5EF4-FFF2-40B4-BE49-F238E27FC236}">
              <a16:creationId xmlns:a16="http://schemas.microsoft.com/office/drawing/2014/main" id="{00000000-0008-0000-0800-000023000000}"/>
            </a:ext>
          </a:extLst>
        </xdr:cNvPr>
        <xdr:cNvSpPr/>
      </xdr:nvSpPr>
      <xdr:spPr>
        <a:xfrm>
          <a:off x="4342823" y="15724331"/>
          <a:ext cx="2879766" cy="492571"/>
        </a:xfrm>
        <a:prstGeom prst="wedgeRectCallout">
          <a:avLst>
            <a:gd name="adj1" fmla="val -23705"/>
            <a:gd name="adj2" fmla="val -14193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542636</xdr:colOff>
      <xdr:row>61</xdr:row>
      <xdr:rowOff>46181</xdr:rowOff>
    </xdr:from>
    <xdr:ext cx="2879766" cy="292452"/>
    <xdr:sp macro="" textlink="">
      <xdr:nvSpPr>
        <xdr:cNvPr id="36" name="四角形吹き出し 2">
          <a:extLst>
            <a:ext uri="{FF2B5EF4-FFF2-40B4-BE49-F238E27FC236}">
              <a16:creationId xmlns:a16="http://schemas.microsoft.com/office/drawing/2014/main" id="{00000000-0008-0000-0800-000024000000}"/>
            </a:ext>
          </a:extLst>
        </xdr:cNvPr>
        <xdr:cNvSpPr/>
      </xdr:nvSpPr>
      <xdr:spPr>
        <a:xfrm>
          <a:off x="7635586" y="15844981"/>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988787</xdr:colOff>
      <xdr:row>53</xdr:row>
      <xdr:rowOff>45357</xdr:rowOff>
    </xdr:from>
    <xdr:ext cx="2978727" cy="492571"/>
    <xdr:sp macro="" textlink="">
      <xdr:nvSpPr>
        <xdr:cNvPr id="37" name="四角形吹き出し 2">
          <a:extLst>
            <a:ext uri="{FF2B5EF4-FFF2-40B4-BE49-F238E27FC236}">
              <a16:creationId xmlns:a16="http://schemas.microsoft.com/office/drawing/2014/main" id="{00000000-0008-0000-0800-000025000000}"/>
            </a:ext>
          </a:extLst>
        </xdr:cNvPr>
        <xdr:cNvSpPr/>
      </xdr:nvSpPr>
      <xdr:spPr>
        <a:xfrm>
          <a:off x="4181930" y="13897428"/>
          <a:ext cx="2978727" cy="492571"/>
        </a:xfrm>
        <a:prstGeom prst="wedgeRectCallout">
          <a:avLst>
            <a:gd name="adj1" fmla="val -55306"/>
            <a:gd name="adj2" fmla="val 76045"/>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oneCellAnchor>
    <xdr:from>
      <xdr:col>1</xdr:col>
      <xdr:colOff>544285</xdr:colOff>
      <xdr:row>6</xdr:row>
      <xdr:rowOff>390071</xdr:rowOff>
    </xdr:from>
    <xdr:ext cx="3289217" cy="292452"/>
    <xdr:sp macro="" textlink="">
      <xdr:nvSpPr>
        <xdr:cNvPr id="5" name="四角形吹き出し 2">
          <a:extLst>
            <a:ext uri="{FF2B5EF4-FFF2-40B4-BE49-F238E27FC236}">
              <a16:creationId xmlns:a16="http://schemas.microsoft.com/office/drawing/2014/main" id="{00000000-0008-0000-0900-000005000000}"/>
            </a:ext>
          </a:extLst>
        </xdr:cNvPr>
        <xdr:cNvSpPr/>
      </xdr:nvSpPr>
      <xdr:spPr>
        <a:xfrm>
          <a:off x="798285" y="2295071"/>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1197428</xdr:colOff>
      <xdr:row>9</xdr:row>
      <xdr:rowOff>426357</xdr:rowOff>
    </xdr:from>
    <xdr:ext cx="2533330" cy="492571"/>
    <xdr:sp macro="" textlink="">
      <xdr:nvSpPr>
        <xdr:cNvPr id="6" name="四角形吹き出し 2">
          <a:extLst>
            <a:ext uri="{FF2B5EF4-FFF2-40B4-BE49-F238E27FC236}">
              <a16:creationId xmlns:a16="http://schemas.microsoft.com/office/drawing/2014/main" id="{00000000-0008-0000-0900-000006000000}"/>
            </a:ext>
          </a:extLst>
        </xdr:cNvPr>
        <xdr:cNvSpPr/>
      </xdr:nvSpPr>
      <xdr:spPr>
        <a:xfrm>
          <a:off x="1451428" y="3764643"/>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353786</xdr:colOff>
      <xdr:row>11</xdr:row>
      <xdr:rowOff>108857</xdr:rowOff>
    </xdr:from>
    <xdr:ext cx="1744115" cy="292452"/>
    <xdr:sp macro="" textlink="">
      <xdr:nvSpPr>
        <xdr:cNvPr id="7" name="四角形吹き出し 2">
          <a:extLst>
            <a:ext uri="{FF2B5EF4-FFF2-40B4-BE49-F238E27FC236}">
              <a16:creationId xmlns:a16="http://schemas.microsoft.com/office/drawing/2014/main" id="{00000000-0008-0000-0900-000007000000}"/>
            </a:ext>
          </a:extLst>
        </xdr:cNvPr>
        <xdr:cNvSpPr/>
      </xdr:nvSpPr>
      <xdr:spPr>
        <a:xfrm>
          <a:off x="3546929" y="4354286"/>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226785</xdr:colOff>
      <xdr:row>19</xdr:row>
      <xdr:rowOff>208643</xdr:rowOff>
    </xdr:from>
    <xdr:ext cx="2536530" cy="492571"/>
    <xdr:sp macro="" textlink="">
      <xdr:nvSpPr>
        <xdr:cNvPr id="8" name="四角形吹き出し 2">
          <a:extLst>
            <a:ext uri="{FF2B5EF4-FFF2-40B4-BE49-F238E27FC236}">
              <a16:creationId xmlns:a16="http://schemas.microsoft.com/office/drawing/2014/main" id="{00000000-0008-0000-0900-000008000000}"/>
            </a:ext>
          </a:extLst>
        </xdr:cNvPr>
        <xdr:cNvSpPr/>
      </xdr:nvSpPr>
      <xdr:spPr>
        <a:xfrm>
          <a:off x="226785" y="6286500"/>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435428</xdr:colOff>
      <xdr:row>18</xdr:row>
      <xdr:rowOff>199571</xdr:rowOff>
    </xdr:from>
    <xdr:ext cx="2065884" cy="701168"/>
    <xdr:sp macro="" textlink="">
      <xdr:nvSpPr>
        <xdr:cNvPr id="9" name="四角形吹き出し 2">
          <a:extLst>
            <a:ext uri="{FF2B5EF4-FFF2-40B4-BE49-F238E27FC236}">
              <a16:creationId xmlns:a16="http://schemas.microsoft.com/office/drawing/2014/main" id="{00000000-0008-0000-0900-000009000000}"/>
            </a:ext>
          </a:extLst>
        </xdr:cNvPr>
        <xdr:cNvSpPr/>
      </xdr:nvSpPr>
      <xdr:spPr>
        <a:xfrm>
          <a:off x="4708071" y="6032500"/>
          <a:ext cx="2065884" cy="701168"/>
        </a:xfrm>
        <a:prstGeom prst="wedgeRectCallout">
          <a:avLst>
            <a:gd name="adj1" fmla="val -43599"/>
            <a:gd name="adj2" fmla="val -10999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607787</xdr:colOff>
      <xdr:row>18</xdr:row>
      <xdr:rowOff>127000</xdr:rowOff>
    </xdr:from>
    <xdr:ext cx="2027464" cy="701168"/>
    <xdr:sp macro="" textlink="">
      <xdr:nvSpPr>
        <xdr:cNvPr id="10" name="四角形吹き出し 2">
          <a:extLst>
            <a:ext uri="{FF2B5EF4-FFF2-40B4-BE49-F238E27FC236}">
              <a16:creationId xmlns:a16="http://schemas.microsoft.com/office/drawing/2014/main" id="{00000000-0008-0000-0900-00000A000000}"/>
            </a:ext>
          </a:extLst>
        </xdr:cNvPr>
        <xdr:cNvSpPr/>
      </xdr:nvSpPr>
      <xdr:spPr>
        <a:xfrm>
          <a:off x="7701644" y="595992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2</xdr:col>
      <xdr:colOff>709386</xdr:colOff>
      <xdr:row>34</xdr:row>
      <xdr:rowOff>166914</xdr:rowOff>
    </xdr:from>
    <xdr:ext cx="2879766" cy="492571"/>
    <xdr:sp macro="" textlink="">
      <xdr:nvSpPr>
        <xdr:cNvPr id="11" name="四角形吹き出し 2">
          <a:extLst>
            <a:ext uri="{FF2B5EF4-FFF2-40B4-BE49-F238E27FC236}">
              <a16:creationId xmlns:a16="http://schemas.microsoft.com/office/drawing/2014/main" id="{00000000-0008-0000-0900-00000B000000}"/>
            </a:ext>
          </a:extLst>
        </xdr:cNvPr>
        <xdr:cNvSpPr/>
      </xdr:nvSpPr>
      <xdr:spPr>
        <a:xfrm>
          <a:off x="2745015" y="9637485"/>
          <a:ext cx="2879766" cy="492571"/>
        </a:xfrm>
        <a:prstGeom prst="wedgeRectCallout">
          <a:avLst>
            <a:gd name="adj1" fmla="val -42606"/>
            <a:gd name="adj2" fmla="val 17877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27213</xdr:colOff>
      <xdr:row>42</xdr:row>
      <xdr:rowOff>172358</xdr:rowOff>
    </xdr:from>
    <xdr:ext cx="2812143" cy="892809"/>
    <xdr:sp macro="" textlink="">
      <xdr:nvSpPr>
        <xdr:cNvPr id="12" name="四角形吹き出し 2">
          <a:extLst>
            <a:ext uri="{FF2B5EF4-FFF2-40B4-BE49-F238E27FC236}">
              <a16:creationId xmlns:a16="http://schemas.microsoft.com/office/drawing/2014/main" id="{00000000-0008-0000-0900-00000C000000}"/>
            </a:ext>
          </a:extLst>
        </xdr:cNvPr>
        <xdr:cNvSpPr/>
      </xdr:nvSpPr>
      <xdr:spPr>
        <a:xfrm>
          <a:off x="281213" y="11484429"/>
          <a:ext cx="2812143"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5</xdr:col>
      <xdr:colOff>0</xdr:colOff>
      <xdr:row>44</xdr:row>
      <xdr:rowOff>0</xdr:rowOff>
    </xdr:from>
    <xdr:ext cx="2566729" cy="492571"/>
    <xdr:sp macro="" textlink="">
      <xdr:nvSpPr>
        <xdr:cNvPr id="14" name="四角形吹き出し 2">
          <a:extLst>
            <a:ext uri="{FF2B5EF4-FFF2-40B4-BE49-F238E27FC236}">
              <a16:creationId xmlns:a16="http://schemas.microsoft.com/office/drawing/2014/main" id="{00000000-0008-0000-0900-00000E000000}"/>
            </a:ext>
          </a:extLst>
        </xdr:cNvPr>
        <xdr:cNvSpPr/>
      </xdr:nvSpPr>
      <xdr:spPr>
        <a:xfrm>
          <a:off x="5451929" y="11801929"/>
          <a:ext cx="2566729" cy="492571"/>
        </a:xfrm>
        <a:prstGeom prst="wedgeRectCallout">
          <a:avLst>
            <a:gd name="adj1" fmla="val -67787"/>
            <a:gd name="adj2" fmla="val -1310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63500</xdr:colOff>
      <xdr:row>53</xdr:row>
      <xdr:rowOff>81643</xdr:rowOff>
    </xdr:from>
    <xdr:ext cx="2879766" cy="492571"/>
    <xdr:sp macro="" textlink="">
      <xdr:nvSpPr>
        <xdr:cNvPr id="16" name="四角形吹き出し 2">
          <a:extLst>
            <a:ext uri="{FF2B5EF4-FFF2-40B4-BE49-F238E27FC236}">
              <a16:creationId xmlns:a16="http://schemas.microsoft.com/office/drawing/2014/main" id="{00000000-0008-0000-0900-000010000000}"/>
            </a:ext>
          </a:extLst>
        </xdr:cNvPr>
        <xdr:cNvSpPr/>
      </xdr:nvSpPr>
      <xdr:spPr>
        <a:xfrm>
          <a:off x="4336143" y="13960929"/>
          <a:ext cx="2879766" cy="492571"/>
        </a:xfrm>
        <a:prstGeom prst="wedgeRectCallout">
          <a:avLst>
            <a:gd name="adj1" fmla="val -69066"/>
            <a:gd name="adj2" fmla="val 114636"/>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199571</xdr:colOff>
      <xdr:row>60</xdr:row>
      <xdr:rowOff>63499</xdr:rowOff>
    </xdr:from>
    <xdr:ext cx="2966357" cy="892809"/>
    <xdr:sp macro="" textlink="">
      <xdr:nvSpPr>
        <xdr:cNvPr id="17" name="四角形吹き出し 2">
          <a:extLst>
            <a:ext uri="{FF2B5EF4-FFF2-40B4-BE49-F238E27FC236}">
              <a16:creationId xmlns:a16="http://schemas.microsoft.com/office/drawing/2014/main" id="{00000000-0008-0000-0900-000011000000}"/>
            </a:ext>
          </a:extLst>
        </xdr:cNvPr>
        <xdr:cNvSpPr/>
      </xdr:nvSpPr>
      <xdr:spPr>
        <a:xfrm>
          <a:off x="199571" y="15530285"/>
          <a:ext cx="2966357" cy="892809"/>
        </a:xfrm>
        <a:prstGeom prst="wedgeRectCallout">
          <a:avLst>
            <a:gd name="adj1" fmla="val 36542"/>
            <a:gd name="adj2" fmla="val -93010"/>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1025072</xdr:colOff>
      <xdr:row>60</xdr:row>
      <xdr:rowOff>172357</xdr:rowOff>
    </xdr:from>
    <xdr:ext cx="2879766" cy="492571"/>
    <xdr:sp macro="" textlink="">
      <xdr:nvSpPr>
        <xdr:cNvPr id="19" name="四角形吹き出し 2">
          <a:extLst>
            <a:ext uri="{FF2B5EF4-FFF2-40B4-BE49-F238E27FC236}">
              <a16:creationId xmlns:a16="http://schemas.microsoft.com/office/drawing/2014/main" id="{00000000-0008-0000-0900-000013000000}"/>
            </a:ext>
          </a:extLst>
        </xdr:cNvPr>
        <xdr:cNvSpPr/>
      </xdr:nvSpPr>
      <xdr:spPr>
        <a:xfrm>
          <a:off x="4218215" y="15639143"/>
          <a:ext cx="2879766" cy="492571"/>
        </a:xfrm>
        <a:prstGeom prst="wedgeRectCallout">
          <a:avLst>
            <a:gd name="adj1" fmla="val -31738"/>
            <a:gd name="adj2" fmla="val -14193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view="pageBreakPreview" topLeftCell="A7" zoomScale="70" zoomScaleNormal="85" zoomScaleSheetLayoutView="70" workbookViewId="0">
      <selection activeCell="D14" sqref="D14"/>
    </sheetView>
  </sheetViews>
  <sheetFormatPr defaultColWidth="8.19921875" defaultRowHeight="13.2"/>
  <cols>
    <col min="1" max="1" width="4.59765625" style="1" customWidth="1"/>
    <col min="2" max="2" width="27.59765625" style="1" bestFit="1" customWidth="1"/>
    <col min="3" max="3" width="10.19921875" style="1" customWidth="1"/>
    <col min="4" max="4" width="62.19921875" style="1" customWidth="1"/>
    <col min="5" max="7" width="7.19921875" style="1" customWidth="1"/>
    <col min="8" max="16384" width="8.19921875" style="1"/>
  </cols>
  <sheetData>
    <row r="1" spans="1:7" ht="30" customHeight="1">
      <c r="A1" s="306" t="s">
        <v>375</v>
      </c>
      <c r="B1" s="307"/>
      <c r="C1" s="307"/>
      <c r="D1" s="307"/>
      <c r="E1" s="307"/>
      <c r="F1" s="307"/>
      <c r="G1" s="308"/>
    </row>
    <row r="2" spans="1:7" ht="53.7" customHeight="1">
      <c r="A2" s="2" t="s">
        <v>2</v>
      </c>
      <c r="B2" s="3" t="s">
        <v>3</v>
      </c>
      <c r="C2" s="4" t="s">
        <v>4</v>
      </c>
      <c r="D2" s="5" t="s">
        <v>5</v>
      </c>
      <c r="E2" s="6" t="s">
        <v>6</v>
      </c>
      <c r="F2" s="287" t="s">
        <v>366</v>
      </c>
      <c r="G2" s="288" t="s">
        <v>363</v>
      </c>
    </row>
    <row r="3" spans="1:7" ht="70.5" customHeight="1">
      <c r="A3" s="7" t="s">
        <v>7</v>
      </c>
      <c r="B3" s="8" t="s">
        <v>8</v>
      </c>
      <c r="C3" s="9" t="s">
        <v>9</v>
      </c>
      <c r="D3" s="10"/>
      <c r="E3" s="11" t="s">
        <v>0</v>
      </c>
      <c r="F3" s="12" t="s">
        <v>10</v>
      </c>
      <c r="G3" s="13" t="s">
        <v>1</v>
      </c>
    </row>
    <row r="4" spans="1:7" ht="71.7" customHeight="1">
      <c r="A4" s="14" t="s">
        <v>11</v>
      </c>
      <c r="B4" s="258" t="s">
        <v>322</v>
      </c>
      <c r="C4" s="9" t="s">
        <v>12</v>
      </c>
      <c r="D4" s="16" t="s">
        <v>13</v>
      </c>
      <c r="E4" s="11" t="s">
        <v>0</v>
      </c>
      <c r="F4" s="12"/>
      <c r="G4" s="13" t="s">
        <v>1</v>
      </c>
    </row>
    <row r="5" spans="1:7" ht="71.7" customHeight="1">
      <c r="A5" s="7" t="s">
        <v>14</v>
      </c>
      <c r="B5" s="17" t="s">
        <v>15</v>
      </c>
      <c r="C5" s="18" t="s">
        <v>16</v>
      </c>
      <c r="D5" s="10" t="s">
        <v>17</v>
      </c>
      <c r="E5" s="11" t="s">
        <v>0</v>
      </c>
      <c r="F5" s="12"/>
      <c r="G5" s="13" t="s">
        <v>1</v>
      </c>
    </row>
    <row r="6" spans="1:7" ht="51" customHeight="1">
      <c r="A6" s="14" t="s">
        <v>18</v>
      </c>
      <c r="B6" s="15" t="s">
        <v>19</v>
      </c>
      <c r="C6" s="19" t="s">
        <v>20</v>
      </c>
      <c r="D6" s="20" t="s">
        <v>21</v>
      </c>
      <c r="E6" s="21" t="s">
        <v>10</v>
      </c>
      <c r="F6" s="21"/>
      <c r="G6" s="22" t="s">
        <v>10</v>
      </c>
    </row>
    <row r="7" spans="1:7" ht="70.2" customHeight="1">
      <c r="A7" s="7" t="s">
        <v>22</v>
      </c>
      <c r="B7" s="17" t="s">
        <v>23</v>
      </c>
      <c r="C7" s="9" t="s">
        <v>24</v>
      </c>
      <c r="D7" s="10" t="s">
        <v>25</v>
      </c>
      <c r="E7" s="11" t="s">
        <v>0</v>
      </c>
      <c r="F7" s="12"/>
      <c r="G7" s="13"/>
    </row>
    <row r="8" spans="1:7" ht="67.2" customHeight="1">
      <c r="A8" s="7" t="s">
        <v>26</v>
      </c>
      <c r="B8" s="23" t="s">
        <v>27</v>
      </c>
      <c r="C8" s="9" t="s">
        <v>28</v>
      </c>
      <c r="D8" s="10" t="s">
        <v>29</v>
      </c>
      <c r="E8" s="11" t="s">
        <v>0</v>
      </c>
      <c r="F8" s="12" t="s">
        <v>10</v>
      </c>
      <c r="G8" s="13" t="s">
        <v>1</v>
      </c>
    </row>
    <row r="9" spans="1:7" ht="70.5" customHeight="1">
      <c r="A9" s="7" t="s">
        <v>30</v>
      </c>
      <c r="B9" s="24" t="s">
        <v>31</v>
      </c>
      <c r="C9" s="9" t="s">
        <v>32</v>
      </c>
      <c r="D9" s="25" t="s">
        <v>33</v>
      </c>
      <c r="E9" s="21" t="s">
        <v>10</v>
      </c>
      <c r="F9" s="21" t="s">
        <v>10</v>
      </c>
      <c r="G9" s="22" t="s">
        <v>10</v>
      </c>
    </row>
    <row r="10" spans="1:7" ht="72" customHeight="1">
      <c r="A10" s="7" t="s">
        <v>34</v>
      </c>
      <c r="B10" s="279" t="s">
        <v>349</v>
      </c>
      <c r="C10" s="9" t="s">
        <v>35</v>
      </c>
      <c r="D10" s="25" t="s">
        <v>33</v>
      </c>
      <c r="E10" s="11" t="s">
        <v>0</v>
      </c>
      <c r="F10" s="11" t="s">
        <v>10</v>
      </c>
      <c r="G10" s="13" t="s">
        <v>0</v>
      </c>
    </row>
    <row r="11" spans="1:7" ht="64.95" customHeight="1">
      <c r="A11" s="7" t="s">
        <v>36</v>
      </c>
      <c r="B11" s="26" t="s">
        <v>37</v>
      </c>
      <c r="C11" s="9" t="s">
        <v>38</v>
      </c>
      <c r="D11" s="10"/>
      <c r="E11" s="21" t="s">
        <v>10</v>
      </c>
      <c r="F11" s="12"/>
      <c r="G11" s="13"/>
    </row>
    <row r="12" spans="1:7" ht="70.5" customHeight="1">
      <c r="A12" s="7" t="s">
        <v>39</v>
      </c>
      <c r="B12" s="27" t="s">
        <v>40</v>
      </c>
      <c r="C12" s="9" t="s">
        <v>41</v>
      </c>
      <c r="D12" s="10"/>
      <c r="E12" s="28"/>
      <c r="F12" s="12"/>
      <c r="G12" s="22" t="s">
        <v>10</v>
      </c>
    </row>
    <row r="13" spans="1:7" ht="70.5" customHeight="1">
      <c r="A13" s="283" t="s">
        <v>42</v>
      </c>
      <c r="B13" s="286" t="s">
        <v>359</v>
      </c>
      <c r="C13" s="284" t="s">
        <v>360</v>
      </c>
      <c r="D13" s="285" t="s">
        <v>361</v>
      </c>
      <c r="E13" s="21" t="s">
        <v>10</v>
      </c>
      <c r="F13" s="21" t="s">
        <v>10</v>
      </c>
      <c r="G13" s="13" t="s">
        <v>0</v>
      </c>
    </row>
    <row r="14" spans="1:7" ht="70.95" customHeight="1" thickBot="1">
      <c r="A14" s="29" t="s">
        <v>358</v>
      </c>
      <c r="B14" s="30" t="s">
        <v>376</v>
      </c>
      <c r="C14" s="31" t="s">
        <v>16</v>
      </c>
      <c r="D14" s="32" t="s">
        <v>362</v>
      </c>
      <c r="E14" s="33" t="s">
        <v>0</v>
      </c>
      <c r="F14" s="34"/>
      <c r="G14" s="35"/>
    </row>
    <row r="15" spans="1:7" ht="18.600000000000001" customHeight="1">
      <c r="A15" s="1" t="s">
        <v>364</v>
      </c>
      <c r="B15" s="280"/>
      <c r="C15" s="281"/>
      <c r="D15" s="282"/>
      <c r="E15" s="36"/>
      <c r="F15" s="36"/>
      <c r="G15" s="36"/>
    </row>
    <row r="16" spans="1:7" ht="18.600000000000001" customHeight="1">
      <c r="A16" s="1" t="s">
        <v>365</v>
      </c>
      <c r="B16" s="280"/>
      <c r="C16" s="281"/>
      <c r="D16" s="282"/>
      <c r="E16" s="36"/>
      <c r="F16" s="36"/>
      <c r="G16" s="36"/>
    </row>
    <row r="17" spans="1:7" ht="18.600000000000001" customHeight="1">
      <c r="B17" s="280"/>
      <c r="C17" s="281"/>
      <c r="D17" s="282"/>
      <c r="E17" s="36"/>
      <c r="F17" s="36"/>
      <c r="G17" s="36"/>
    </row>
    <row r="18" spans="1:7" ht="19.2" customHeight="1">
      <c r="A18" s="1" t="s">
        <v>43</v>
      </c>
      <c r="E18" s="36"/>
      <c r="F18" s="36"/>
      <c r="G18" s="36"/>
    </row>
  </sheetData>
  <mergeCells count="1">
    <mergeCell ref="A1:G1"/>
  </mergeCells>
  <phoneticPr fontId="7"/>
  <hyperlinks>
    <hyperlink ref="B8" location="'別添　役員名簿【幹事社、コンソーシアム参加事業者】'!A1" display="'別添　役員名簿【幹事社、コンソーシアム参加事業者】'!A1"/>
    <hyperlink ref="B3" location="'別添１　事業者基本情報【幹事社、コンソーシアム参加事業者】'!A1" display="'別添１　事業者基本情報【幹事社、コンソーシアム参加事業者】'!A1"/>
    <hyperlink ref="B12" location="'別添3-2　コンソーシアム参加確認書'!A1" display="'別添3-2　コンソーシアム参加確認書'!A1"/>
    <hyperlink ref="B6" location="'様式第１　交付申請書【コンソーシアム申請用】'!A1" display="'様式第１　交付申請書【コンソーシアム申請用】'!A1"/>
    <hyperlink ref="B9" location="'別添２－１人件費単価計算書【幹事社、コンソーシアム参加事業者】'!A1" display="'別添２－１人件費単価計算書【幹事社、コンソーシアム参加事業者】'!A1"/>
    <hyperlink ref="B11" location="'別添3-1　コンソーシアム登録申請書'!A1" tooltip="コンソーシアム登録申請書" display="'別添3-1　コンソーシアム登録申請書'!A1"/>
    <hyperlink ref="B10" location="'別添２－２　人件費計算根拠【幹事社、コンソーシアム参加事業者】'!A1" display="'別添２－２　人件費計算根拠【幹事社、コンソーシアム参加事業者】'!A1"/>
    <hyperlink ref="B4" location="'別添２　支出計画書'!A1" display="'別添２　支出計画書'!A1"/>
  </hyperlinks>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4"/>
  <sheetViews>
    <sheetView showGridLines="0" view="pageBreakPreview" topLeftCell="A19" zoomScale="70" zoomScaleNormal="70" zoomScaleSheetLayoutView="70" workbookViewId="0">
      <selection activeCell="B36" sqref="B36"/>
    </sheetView>
  </sheetViews>
  <sheetFormatPr defaultColWidth="8.19921875" defaultRowHeight="12"/>
  <cols>
    <col min="1" max="1" width="3.19921875" style="111" customWidth="1"/>
    <col min="2" max="2" width="23.5" style="111" customWidth="1"/>
    <col min="3" max="3" width="15.09765625" style="111" customWidth="1"/>
    <col min="4" max="4" width="14.19921875" style="111" customWidth="1"/>
    <col min="5" max="5" width="15.5" style="111" customWidth="1"/>
    <col min="6" max="6" width="21.5" style="111" customWidth="1"/>
    <col min="7" max="7" width="18.19921875" style="111" customWidth="1"/>
    <col min="8" max="8" width="31.19921875" style="111" customWidth="1"/>
    <col min="9" max="9" width="2.69921875" style="112" customWidth="1"/>
    <col min="10" max="10" width="8.19921875" style="112"/>
    <col min="11" max="16384" width="8.19921875" style="111"/>
  </cols>
  <sheetData>
    <row r="1" spans="1:11" ht="47.25" customHeight="1"/>
    <row r="2" spans="1:11" ht="19.5" customHeight="1">
      <c r="B2" s="228" t="s">
        <v>153</v>
      </c>
      <c r="C2" s="206"/>
      <c r="D2" s="206"/>
      <c r="E2" s="206"/>
      <c r="F2" s="206"/>
      <c r="G2" s="206"/>
      <c r="H2" s="229" t="s">
        <v>154</v>
      </c>
    </row>
    <row r="3" spans="1:11" ht="7.5" customHeight="1">
      <c r="B3" s="206"/>
      <c r="C3" s="206"/>
      <c r="D3" s="206"/>
      <c r="E3" s="206"/>
      <c r="F3" s="206"/>
      <c r="G3" s="206"/>
      <c r="H3" s="230"/>
    </row>
    <row r="4" spans="1:11" ht="25.8">
      <c r="B4" s="370" t="s">
        <v>155</v>
      </c>
      <c r="C4" s="370"/>
      <c r="D4" s="370"/>
      <c r="E4" s="370"/>
      <c r="F4" s="370"/>
      <c r="G4" s="370"/>
      <c r="H4" s="370"/>
    </row>
    <row r="5" spans="1:11" ht="17.25" customHeight="1">
      <c r="B5" s="207"/>
      <c r="C5" s="371" t="s">
        <v>190</v>
      </c>
      <c r="D5" s="385"/>
      <c r="E5" s="385"/>
      <c r="F5" s="385"/>
      <c r="G5" s="385"/>
      <c r="H5" s="207"/>
    </row>
    <row r="6" spans="1:11" ht="33" customHeight="1">
      <c r="B6" s="231" t="s">
        <v>157</v>
      </c>
      <c r="C6" s="207"/>
      <c r="D6" s="207"/>
      <c r="E6" s="207"/>
      <c r="F6" s="207"/>
      <c r="G6" s="207"/>
      <c r="H6" s="207"/>
    </row>
    <row r="7" spans="1:11" ht="42.75" customHeight="1">
      <c r="E7" s="112"/>
      <c r="F7" s="208" t="s">
        <v>158</v>
      </c>
      <c r="G7" s="372" t="str">
        <f>'別添１　事業者基本情報【共同申請参加事業者】'!C4</f>
        <v>東京都△△△区●●１丁目１番１号
△△△ビル７階</v>
      </c>
      <c r="H7" s="372"/>
      <c r="I7" s="130" t="s">
        <v>191</v>
      </c>
      <c r="J7" s="113"/>
      <c r="K7" s="114"/>
    </row>
    <row r="8" spans="1:11" ht="35.25" customHeight="1">
      <c r="C8" s="209"/>
      <c r="E8" s="112"/>
      <c r="F8" s="210" t="s">
        <v>159</v>
      </c>
      <c r="G8" s="373" t="str">
        <f>'別添１　事業者基本情報【共同申請参加事業者】'!C3</f>
        <v>株式会社△△△</v>
      </c>
      <c r="H8" s="373"/>
      <c r="J8" s="113"/>
      <c r="K8" s="114"/>
    </row>
    <row r="9" spans="1:11" ht="35.25" customHeight="1">
      <c r="C9" s="209"/>
      <c r="E9" s="112"/>
      <c r="F9" s="210" t="s">
        <v>161</v>
      </c>
      <c r="G9" s="374" t="s">
        <v>309</v>
      </c>
      <c r="H9" s="374"/>
      <c r="J9" s="113"/>
      <c r="K9" s="114"/>
    </row>
    <row r="10" spans="1:11" ht="48" customHeight="1">
      <c r="C10" s="209"/>
      <c r="F10" s="211"/>
      <c r="G10" s="212"/>
      <c r="H10" s="232"/>
      <c r="J10" s="113"/>
      <c r="K10" s="114"/>
    </row>
    <row r="11" spans="1:11" ht="23.4">
      <c r="B11" s="375" t="s">
        <v>120</v>
      </c>
      <c r="C11" s="375"/>
      <c r="D11" s="375"/>
      <c r="E11" s="375"/>
      <c r="F11" s="375"/>
      <c r="G11" s="375"/>
      <c r="H11" s="375"/>
      <c r="J11" s="113"/>
      <c r="K11" s="114"/>
    </row>
    <row r="12" spans="1:11" ht="19.2">
      <c r="C12" s="209"/>
      <c r="F12" s="211"/>
      <c r="G12" s="213"/>
      <c r="H12" s="212"/>
      <c r="J12" s="113" t="s">
        <v>162</v>
      </c>
      <c r="K12" s="114"/>
    </row>
    <row r="13" spans="1:11" ht="19.5" customHeight="1">
      <c r="B13" s="233" t="s">
        <v>163</v>
      </c>
      <c r="E13" s="214"/>
      <c r="J13" s="113"/>
      <c r="K13" s="114"/>
    </row>
    <row r="14" spans="1:11" ht="9.75" customHeight="1">
      <c r="J14" s="113"/>
      <c r="K14" s="114"/>
    </row>
    <row r="15" spans="1:11" ht="19.5" customHeight="1" thickBot="1">
      <c r="B15" s="115" t="s">
        <v>164</v>
      </c>
      <c r="C15" s="115" t="s">
        <v>165</v>
      </c>
      <c r="D15" s="115" t="s">
        <v>166</v>
      </c>
      <c r="E15" s="115" t="s">
        <v>167</v>
      </c>
      <c r="F15" s="386" t="s">
        <v>5</v>
      </c>
      <c r="G15" s="386"/>
      <c r="H15" s="386"/>
      <c r="J15" s="113"/>
      <c r="K15" s="114"/>
    </row>
    <row r="16" spans="1:11" s="119" customFormat="1" ht="19.5" customHeight="1" thickTop="1">
      <c r="A16" s="116">
        <f>IF(COUNTA(B16)&lt;1,"",COUNTA($B$16:B16))</f>
        <v>1</v>
      </c>
      <c r="B16" s="203" t="s">
        <v>272</v>
      </c>
      <c r="C16" s="203">
        <v>24</v>
      </c>
      <c r="D16" s="203">
        <v>1</v>
      </c>
      <c r="E16" s="117">
        <f>IF(OR(C16="",D16=""),"",IF(AND(D16&lt;4,0&lt;D16),VLOOKUP($C16,等級単価一覧表!$A:$K,7,FALSE),(VLOOKUP($C16,等級単価一覧表!$A:$K,6,FALSE))))</f>
        <v>2780</v>
      </c>
      <c r="F16" s="387" t="s">
        <v>277</v>
      </c>
      <c r="G16" s="387"/>
      <c r="H16" s="387"/>
      <c r="I16" s="112"/>
      <c r="J16" s="113" t="s">
        <v>168</v>
      </c>
      <c r="K16" s="118"/>
    </row>
    <row r="17" spans="1:11" s="119" customFormat="1" ht="19.5" customHeight="1">
      <c r="A17" s="116">
        <f>IF(COUNTA(B17)&lt;1,"",COUNTA($B$16:B17))</f>
        <v>2</v>
      </c>
      <c r="B17" s="204" t="s">
        <v>272</v>
      </c>
      <c r="C17" s="205">
        <v>25</v>
      </c>
      <c r="D17" s="205">
        <v>1</v>
      </c>
      <c r="E17" s="117">
        <f>IF(OR(C17="",D17=""),"",IF(AND(D17&lt;4,0&lt;D17),VLOOKUP($C17,等級単価一覧表!$A:$K,7,FALSE),(VLOOKUP($C17,等級単価一覧表!$A:$K,6,FALSE))))</f>
        <v>2950</v>
      </c>
      <c r="F17" s="363" t="s">
        <v>279</v>
      </c>
      <c r="G17" s="363"/>
      <c r="H17" s="363"/>
      <c r="I17" s="116"/>
      <c r="J17" s="120" t="s">
        <v>169</v>
      </c>
      <c r="K17" s="118"/>
    </row>
    <row r="18" spans="1:11" s="119" customFormat="1" ht="19.5" customHeight="1">
      <c r="A18" s="116" t="str">
        <f>IF(COUNTA(B18)&lt;1,"",COUNTA($B$16:B18))</f>
        <v/>
      </c>
      <c r="B18" s="204"/>
      <c r="C18" s="204"/>
      <c r="D18" s="204"/>
      <c r="E18" s="117" t="str">
        <f>IF(OR(C18="",D18=""),"",IF(AND(D18&lt;4,0&lt;D18),VLOOKUP($C18,等級単価一覧表!$A:$K,7,FALSE),(VLOOKUP($C18,等級単価一覧表!$A:$K,6,FALSE))))</f>
        <v/>
      </c>
      <c r="F18" s="363"/>
      <c r="G18" s="363"/>
      <c r="H18" s="363"/>
      <c r="I18" s="116"/>
      <c r="J18" s="121"/>
      <c r="K18" s="118"/>
    </row>
    <row r="19" spans="1:11" s="119" customFormat="1" ht="19.5" customHeight="1">
      <c r="A19" s="116" t="str">
        <f>IF(COUNTA(B19)&lt;1,"",COUNTA($B$16:B19))</f>
        <v/>
      </c>
      <c r="B19" s="204"/>
      <c r="C19" s="204"/>
      <c r="D19" s="204"/>
      <c r="E19" s="117" t="str">
        <f>IF(OR(C19="",D19=""),"",IF(AND(D19&lt;4,0&lt;D19),VLOOKUP($C19,等級単価一覧表!$A:$K,7,FALSE),(VLOOKUP($C19,等級単価一覧表!$A:$K,6,FALSE))))</f>
        <v/>
      </c>
      <c r="F19" s="363"/>
      <c r="G19" s="363"/>
      <c r="H19" s="363"/>
      <c r="I19" s="116"/>
      <c r="J19" s="122" t="s">
        <v>192</v>
      </c>
      <c r="K19" s="118"/>
    </row>
    <row r="20" spans="1:11" s="119" customFormat="1" ht="19.5" customHeight="1">
      <c r="A20" s="116" t="str">
        <f>IF(COUNTA(B20)&lt;1,"",COUNTA($B$16:B20))</f>
        <v/>
      </c>
      <c r="B20" s="204"/>
      <c r="C20" s="204"/>
      <c r="D20" s="204"/>
      <c r="E20" s="117" t="str">
        <f>IF(OR(C20="",D20=""),"",IF(AND(D20&lt;4,0&lt;D20),VLOOKUP($C20,等級単価一覧表!$A:$K,7,FALSE),(VLOOKUP($C20,等級単価一覧表!$A:$K,6,FALSE))))</f>
        <v/>
      </c>
      <c r="F20" s="363"/>
      <c r="G20" s="363"/>
      <c r="H20" s="363"/>
      <c r="I20" s="116"/>
      <c r="J20" s="121"/>
      <c r="K20" s="118"/>
    </row>
    <row r="21" spans="1:11" s="119" customFormat="1" ht="19.5" customHeight="1">
      <c r="A21" s="116" t="str">
        <f>IF(COUNTA(B21)&lt;1,"",COUNTA($B$16:B21))</f>
        <v/>
      </c>
      <c r="B21" s="204"/>
      <c r="C21" s="204"/>
      <c r="D21" s="204"/>
      <c r="E21" s="117" t="str">
        <f>IF(OR(C21="",D21=""),"",IF(AND(D21&lt;4,0&lt;D21),VLOOKUP($C21,等級単価一覧表!$A:$K,7,FALSE),(VLOOKUP($C21,等級単価一覧表!$A:$K,6,FALSE))))</f>
        <v/>
      </c>
      <c r="F21" s="363"/>
      <c r="G21" s="363"/>
      <c r="H21" s="363"/>
      <c r="I21" s="116"/>
      <c r="J21" s="121"/>
      <c r="K21" s="118"/>
    </row>
    <row r="22" spans="1:11" s="119" customFormat="1" ht="19.5" customHeight="1">
      <c r="A22" s="116" t="str">
        <f>IF(COUNTA(B22)&lt;1,"",COUNTA($B$16:B22))</f>
        <v/>
      </c>
      <c r="B22" s="204"/>
      <c r="C22" s="204"/>
      <c r="D22" s="204"/>
      <c r="E22" s="117" t="str">
        <f>IF(OR(C22="",D22=""),"",IF(AND(D22&lt;4,0&lt;D22),VLOOKUP($C22,等級単価一覧表!$A:$K,7,FALSE),(VLOOKUP($C22,等級単価一覧表!$A:$K,6,FALSE))))</f>
        <v/>
      </c>
      <c r="F22" s="363"/>
      <c r="G22" s="363"/>
      <c r="H22" s="363"/>
      <c r="I22" s="116"/>
      <c r="J22" s="121"/>
      <c r="K22" s="118"/>
    </row>
    <row r="23" spans="1:11" s="119" customFormat="1" ht="19.5" customHeight="1">
      <c r="A23" s="116" t="str">
        <f>IF(COUNTA(B23)&lt;1,"",COUNTA($B$16:B23))</f>
        <v/>
      </c>
      <c r="B23" s="204"/>
      <c r="C23" s="204"/>
      <c r="D23" s="204"/>
      <c r="E23" s="117" t="str">
        <f>IF(OR(C23="",D23=""),"",IF(AND(D23&lt;4,0&lt;D23),VLOOKUP($C23,等級単価一覧表!$A:$K,7,FALSE),(VLOOKUP($C23,等級単価一覧表!$A:$K,6,FALSE))))</f>
        <v/>
      </c>
      <c r="F23" s="363"/>
      <c r="G23" s="363"/>
      <c r="H23" s="363"/>
      <c r="I23" s="116"/>
      <c r="J23" s="121"/>
      <c r="K23" s="118"/>
    </row>
    <row r="24" spans="1:11" s="119" customFormat="1" ht="19.5" customHeight="1">
      <c r="A24" s="116" t="str">
        <f>IF(COUNTA(B24)&lt;1,"",COUNTA($B$16:B24))</f>
        <v/>
      </c>
      <c r="B24" s="204"/>
      <c r="C24" s="204"/>
      <c r="D24" s="204"/>
      <c r="E24" s="117" t="str">
        <f>IF(OR(C24="",D24=""),"",IF(AND(D24&lt;4,0&lt;D24),VLOOKUP($C24,等級単価一覧表!$A:$K,7,FALSE),(VLOOKUP($C24,等級単価一覧表!$A:$K,6,FALSE))))</f>
        <v/>
      </c>
      <c r="F24" s="363"/>
      <c r="G24" s="363"/>
      <c r="H24" s="363"/>
      <c r="I24" s="116"/>
      <c r="J24" s="121"/>
      <c r="K24" s="118"/>
    </row>
    <row r="25" spans="1:11" s="119" customFormat="1" ht="19.5" customHeight="1">
      <c r="A25" s="116" t="str">
        <f>IF(COUNTA(B25)&lt;1,"",COUNTA($B$16:B25))</f>
        <v/>
      </c>
      <c r="B25" s="204"/>
      <c r="C25" s="204"/>
      <c r="D25" s="204"/>
      <c r="E25" s="117" t="str">
        <f>IF(OR(C25="",D25=""),"",IF(AND(D25&lt;4,0&lt;D25),VLOOKUP($C25,等級単価一覧表!$A:$K,7,FALSE),(VLOOKUP($C25,等級単価一覧表!$A:$K,6,FALSE))))</f>
        <v/>
      </c>
      <c r="F25" s="363"/>
      <c r="G25" s="363"/>
      <c r="H25" s="363"/>
      <c r="I25" s="116"/>
      <c r="J25" s="121"/>
      <c r="K25" s="118"/>
    </row>
    <row r="26" spans="1:11" s="119" customFormat="1" ht="19.5" customHeight="1">
      <c r="A26" s="116" t="str">
        <f>IF(COUNTA(B26)&lt;1,"",COUNTA($B$16:B26))</f>
        <v/>
      </c>
      <c r="B26" s="204"/>
      <c r="C26" s="204"/>
      <c r="D26" s="204"/>
      <c r="E26" s="117" t="str">
        <f>IF(OR(C26="",D26=""),"",IF(AND(D26&lt;4,0&lt;D26),VLOOKUP($C26,等級単価一覧表!$A:$K,7,FALSE),(VLOOKUP($C26,等級単価一覧表!$A:$K,6,FALSE))))</f>
        <v/>
      </c>
      <c r="F26" s="363"/>
      <c r="G26" s="363"/>
      <c r="H26" s="363"/>
      <c r="I26" s="116"/>
      <c r="J26" s="121"/>
      <c r="K26" s="118"/>
    </row>
    <row r="27" spans="1:11" s="119" customFormat="1" ht="19.5" customHeight="1">
      <c r="A27" s="116" t="str">
        <f>IF(COUNTA(B27)&lt;1,"",COUNTA($B$16:B27))</f>
        <v/>
      </c>
      <c r="B27" s="204"/>
      <c r="C27" s="204"/>
      <c r="D27" s="204"/>
      <c r="E27" s="117" t="str">
        <f>IF(OR(C27="",D27=""),"",IF(AND(D27&lt;4,0&lt;D27),VLOOKUP($C27,等級単価一覧表!$A:$K,7,FALSE),(VLOOKUP($C27,等級単価一覧表!$A:$K,6,FALSE))))</f>
        <v/>
      </c>
      <c r="F27" s="363"/>
      <c r="G27" s="363"/>
      <c r="H27" s="363"/>
      <c r="I27" s="116"/>
      <c r="J27" s="121"/>
      <c r="K27" s="118"/>
    </row>
    <row r="28" spans="1:11" s="119" customFormat="1" ht="19.5" customHeight="1">
      <c r="A28" s="116" t="str">
        <f>IF(COUNTA(B28)&lt;1,"",COUNTA($B$16:B28))</f>
        <v/>
      </c>
      <c r="B28" s="204"/>
      <c r="C28" s="204"/>
      <c r="D28" s="204"/>
      <c r="E28" s="117" t="str">
        <f>IF(OR(C28="",D28=""),"",IF(AND(D28&lt;4,0&lt;D28),VLOOKUP($C28,等級単価一覧表!$A:$K,7,FALSE),(VLOOKUP($C28,等級単価一覧表!$A:$K,6,FALSE))))</f>
        <v/>
      </c>
      <c r="F28" s="363"/>
      <c r="G28" s="363"/>
      <c r="H28" s="363"/>
      <c r="I28" s="116"/>
      <c r="J28" s="121"/>
      <c r="K28" s="118"/>
    </row>
    <row r="29" spans="1:11" s="119" customFormat="1" ht="19.5" customHeight="1">
      <c r="A29" s="116" t="str">
        <f>IF(COUNTA(B29)&lt;1,"",COUNTA($B$16:B29))</f>
        <v/>
      </c>
      <c r="B29" s="204"/>
      <c r="C29" s="204"/>
      <c r="D29" s="204"/>
      <c r="E29" s="117" t="str">
        <f>IF(OR(C29="",D29=""),"",IF(AND(D29&lt;4,0&lt;D29),VLOOKUP($C29,等級単価一覧表!$A:$K,7,FALSE),(VLOOKUP($C29,等級単価一覧表!$A:$K,6,FALSE))))</f>
        <v/>
      </c>
      <c r="F29" s="363"/>
      <c r="G29" s="363"/>
      <c r="H29" s="363"/>
      <c r="I29" s="116"/>
      <c r="J29" s="121"/>
      <c r="K29" s="118"/>
    </row>
    <row r="30" spans="1:11" s="119" customFormat="1" ht="19.5" customHeight="1">
      <c r="A30" s="116" t="str">
        <f>IF(COUNTA(B30)&lt;1,"",COUNTA($B$16:B30))</f>
        <v/>
      </c>
      <c r="B30" s="204"/>
      <c r="C30" s="204"/>
      <c r="D30" s="204"/>
      <c r="E30" s="117" t="str">
        <f>IF(OR(C30="",D30=""),"",IF(AND(D30&lt;4,0&lt;D30),VLOOKUP($C30,等級単価一覧表!$A:$K,7,FALSE),(VLOOKUP($C30,等級単価一覧表!$A:$K,6,FALSE))))</f>
        <v/>
      </c>
      <c r="F30" s="363"/>
      <c r="G30" s="363"/>
      <c r="H30" s="363"/>
      <c r="I30" s="116"/>
      <c r="J30" s="121"/>
      <c r="K30" s="118"/>
    </row>
    <row r="31" spans="1:11" s="119" customFormat="1" ht="19.5" customHeight="1">
      <c r="A31" s="116" t="str">
        <f>IF(COUNTA(B31)&lt;1,"",COUNTA($B$16:B31))</f>
        <v/>
      </c>
      <c r="B31" s="204"/>
      <c r="C31" s="204"/>
      <c r="D31" s="204"/>
      <c r="E31" s="117" t="str">
        <f>IF(OR(C31="",D31=""),"",IF(AND(D31&lt;4,0&lt;D31),VLOOKUP($C31,等級単価一覧表!$A:$K,7,FALSE),(VLOOKUP($C31,等級単価一覧表!$A:$K,6,FALSE))))</f>
        <v/>
      </c>
      <c r="F31" s="363"/>
      <c r="G31" s="363"/>
      <c r="H31" s="363"/>
      <c r="I31" s="116"/>
      <c r="J31" s="121"/>
      <c r="K31" s="118"/>
    </row>
    <row r="32" spans="1:11" s="119" customFormat="1" ht="19.5" customHeight="1">
      <c r="A32" s="116" t="str">
        <f>IF(COUNTA(B32)&lt;1,"",COUNTA($B$16:B32))</f>
        <v/>
      </c>
      <c r="B32" s="204"/>
      <c r="C32" s="204"/>
      <c r="D32" s="204"/>
      <c r="E32" s="117" t="str">
        <f>IF(OR(C32="",D32=""),"",IF(AND(D32&lt;4,0&lt;D32),VLOOKUP($C32,等級単価一覧表!$A:$K,7,FALSE),(VLOOKUP($C32,等級単価一覧表!$A:$K,6,FALSE))))</f>
        <v/>
      </c>
      <c r="F32" s="363"/>
      <c r="G32" s="363"/>
      <c r="H32" s="363"/>
      <c r="I32" s="116"/>
      <c r="J32" s="121"/>
      <c r="K32" s="118"/>
    </row>
    <row r="33" spans="1:11" ht="7.5" customHeight="1">
      <c r="J33" s="113"/>
      <c r="K33" s="114"/>
    </row>
    <row r="34" spans="1:11" ht="19.5" customHeight="1">
      <c r="B34" s="113" t="s">
        <v>171</v>
      </c>
      <c r="C34" s="113"/>
      <c r="D34" s="113"/>
      <c r="E34" s="113"/>
      <c r="F34" s="113"/>
      <c r="G34" s="215"/>
      <c r="H34" s="112"/>
      <c r="J34" s="113"/>
      <c r="K34" s="114"/>
    </row>
    <row r="35" spans="1:11" ht="14.4">
      <c r="B35" s="364" t="s">
        <v>172</v>
      </c>
      <c r="C35" s="364"/>
      <c r="D35" s="364"/>
      <c r="E35" s="364"/>
      <c r="F35" s="364"/>
      <c r="G35" s="112"/>
      <c r="H35" s="112"/>
      <c r="J35" s="113"/>
      <c r="K35" s="114"/>
    </row>
    <row r="36" spans="1:11" ht="14.4">
      <c r="B36" s="113" t="s">
        <v>384</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233" t="s">
        <v>173</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15" t="s">
        <v>164</v>
      </c>
      <c r="C40" s="115" t="s">
        <v>174</v>
      </c>
      <c r="D40" s="115" t="s">
        <v>165</v>
      </c>
      <c r="E40" s="115" t="s">
        <v>167</v>
      </c>
      <c r="F40" s="365" t="s">
        <v>175</v>
      </c>
      <c r="G40" s="365"/>
      <c r="H40" s="365"/>
      <c r="J40" s="120" t="s">
        <v>176</v>
      </c>
      <c r="K40" s="114"/>
    </row>
    <row r="41" spans="1:11" s="119" customFormat="1" ht="19.5" customHeight="1" thickTop="1">
      <c r="A41" s="116">
        <f>IF(COUNTA(B41)&lt;1,"",COUNTA($B$16:$B$32)+COUNTA($B$41:B41))</f>
        <v>3</v>
      </c>
      <c r="B41" s="203" t="s">
        <v>272</v>
      </c>
      <c r="C41" s="203">
        <v>300000</v>
      </c>
      <c r="D41" s="305">
        <f>IF(C41="","",VLOOKUP(C41,等級単価一覧表!$H$6:$L$55,5))</f>
        <v>18</v>
      </c>
      <c r="E41" s="117">
        <f>IF(D41="","",VLOOKUP(D41,等級単価一覧表!$A:$K,11,FALSE))</f>
        <v>1800</v>
      </c>
      <c r="F41" s="384" t="s">
        <v>280</v>
      </c>
      <c r="G41" s="384"/>
      <c r="H41" s="384"/>
      <c r="I41" s="112"/>
      <c r="J41" s="113" t="s">
        <v>177</v>
      </c>
      <c r="K41" s="118"/>
    </row>
    <row r="42" spans="1:11" s="119" customFormat="1" ht="19.5" customHeight="1">
      <c r="A42" s="116">
        <f>IF(COUNTA(B42)&lt;1,"",COUNTA($B$16:$B$32)+COUNTA($B$41:B42))</f>
        <v>4</v>
      </c>
      <c r="B42" s="204" t="s">
        <v>272</v>
      </c>
      <c r="C42" s="205">
        <v>200000</v>
      </c>
      <c r="D42" s="117">
        <f>IF(C42="","",VLOOKUP(C42,等級単価一覧表!$H$6:$L$55,5))</f>
        <v>12</v>
      </c>
      <c r="E42" s="117">
        <f>IF(D42="","",VLOOKUP(D42,等級単価一覧表!$A:$K,11,FALSE))</f>
        <v>1220</v>
      </c>
      <c r="F42" s="363" t="s">
        <v>281</v>
      </c>
      <c r="G42" s="363"/>
      <c r="H42" s="363"/>
      <c r="I42" s="116"/>
      <c r="J42" s="113"/>
      <c r="K42" s="118"/>
    </row>
    <row r="43" spans="1:11" s="119" customFormat="1" ht="19.5" customHeight="1">
      <c r="A43" s="116" t="str">
        <f>IF(COUNTA(B43)&lt;1,"",COUNTA($B$16:$B$32)+COUNTA($B$41:B43))</f>
        <v/>
      </c>
      <c r="B43" s="204"/>
      <c r="C43" s="204"/>
      <c r="D43" s="117" t="str">
        <f>IF(C43="","",VLOOKUP(C43,等級単価一覧表!$H$6:$L$55,5))</f>
        <v/>
      </c>
      <c r="E43" s="117" t="str">
        <f>IF(D43="","",VLOOKUP(D43,等級単価一覧表!$A:$K,11,FALSE))</f>
        <v/>
      </c>
      <c r="F43" s="363"/>
      <c r="G43" s="363"/>
      <c r="H43" s="363"/>
      <c r="I43" s="116"/>
      <c r="J43" s="121"/>
      <c r="K43" s="118"/>
    </row>
    <row r="44" spans="1:11" s="119" customFormat="1" ht="19.5" customHeight="1">
      <c r="A44" s="116" t="str">
        <f>IF(COUNTA(B44)&lt;1,"",COUNTA($B$16:$B$32)+COUNTA($B$41:B44))</f>
        <v/>
      </c>
      <c r="B44" s="204"/>
      <c r="C44" s="204"/>
      <c r="D44" s="117" t="str">
        <f>IF(C44="","",VLOOKUP(C44,等級単価一覧表!$H$6:$L$55,5))</f>
        <v/>
      </c>
      <c r="E44" s="117" t="str">
        <f>IF(D44="","",VLOOKUP(D44,等級単価一覧表!$A:$K,11,FALSE))</f>
        <v/>
      </c>
      <c r="F44" s="363"/>
      <c r="G44" s="363"/>
      <c r="H44" s="363"/>
      <c r="I44" s="116"/>
      <c r="J44" s="121"/>
      <c r="K44" s="118"/>
    </row>
    <row r="45" spans="1:11" s="119" customFormat="1" ht="19.5" customHeight="1">
      <c r="A45" s="116" t="str">
        <f>IF(COUNTA(B45)&lt;1,"",COUNTA($B$16:$B$32)+COUNTA($B$41:B45))</f>
        <v/>
      </c>
      <c r="B45" s="204"/>
      <c r="C45" s="204"/>
      <c r="D45" s="117" t="str">
        <f>IF(C45="","",VLOOKUP(C45,等級単価一覧表!$H$6:$L$55,5))</f>
        <v/>
      </c>
      <c r="E45" s="117" t="str">
        <f>IF(D45="","",VLOOKUP(D45,等級単価一覧表!$A:$K,11,FALSE))</f>
        <v/>
      </c>
      <c r="F45" s="363"/>
      <c r="G45" s="363"/>
      <c r="H45" s="363"/>
      <c r="I45" s="116"/>
      <c r="J45" s="121"/>
      <c r="K45" s="118"/>
    </row>
    <row r="46" spans="1:11" s="119" customFormat="1" ht="19.5" customHeight="1">
      <c r="A46" s="116" t="str">
        <f>IF(COUNTA(B46)&lt;1,"",COUNTA($B$16:$B$32)+COUNTA($B$41:B46))</f>
        <v/>
      </c>
      <c r="B46" s="204"/>
      <c r="C46" s="204"/>
      <c r="D46" s="117" t="str">
        <f>IF(C46="","",VLOOKUP(C46,等級単価一覧表!$H$6:$L$55,5))</f>
        <v/>
      </c>
      <c r="E46" s="117" t="str">
        <f>IF(D46="","",VLOOKUP(D46,等級単価一覧表!$A:$K,11,FALSE))</f>
        <v/>
      </c>
      <c r="F46" s="363"/>
      <c r="G46" s="363"/>
      <c r="H46" s="363"/>
      <c r="I46" s="116"/>
      <c r="J46" s="121"/>
      <c r="K46" s="118"/>
    </row>
    <row r="47" spans="1:11" s="119" customFormat="1" ht="19.5" customHeight="1">
      <c r="A47" s="116" t="str">
        <f>IF(COUNTA(B47)&lt;1,"",COUNTA($B$16:$B$32)+COUNTA($B$41:B47))</f>
        <v/>
      </c>
      <c r="B47" s="204"/>
      <c r="C47" s="204"/>
      <c r="D47" s="117" t="str">
        <f>IF(C47="","",VLOOKUP(C47,等級単価一覧表!$H$6:$L$55,5))</f>
        <v/>
      </c>
      <c r="E47" s="117" t="str">
        <f>IF(D47="","",VLOOKUP(D47,等級単価一覧表!$A:$K,11,FALSE))</f>
        <v/>
      </c>
      <c r="F47" s="363"/>
      <c r="G47" s="363"/>
      <c r="H47" s="363"/>
      <c r="I47" s="116"/>
      <c r="J47" s="121"/>
      <c r="K47" s="118"/>
    </row>
    <row r="48" spans="1:11" s="119" customFormat="1" ht="19.5" customHeight="1">
      <c r="A48" s="116" t="str">
        <f>IF(COUNTA(B48)&lt;1,"",COUNTA($B$16:$B$32)+COUNTA($B$41:B48))</f>
        <v/>
      </c>
      <c r="B48" s="204"/>
      <c r="C48" s="204"/>
      <c r="D48" s="117" t="str">
        <f>IF(C48="","",VLOOKUP(C48,等級単価一覧表!$H$6:$L$55,5))</f>
        <v/>
      </c>
      <c r="E48" s="117" t="str">
        <f>IF(D48="","",VLOOKUP(D48,等級単価一覧表!$A:$K,11,FALSE))</f>
        <v/>
      </c>
      <c r="F48" s="363"/>
      <c r="G48" s="363"/>
      <c r="H48" s="363"/>
      <c r="I48" s="116"/>
      <c r="J48" s="121"/>
      <c r="K48" s="118"/>
    </row>
    <row r="49" spans="1:11" s="119" customFormat="1" ht="19.5" customHeight="1">
      <c r="A49" s="116" t="str">
        <f>IF(COUNTA(B49)&lt;1,"",COUNTA($B$16:$B$32)+COUNTA($B$41:B49))</f>
        <v/>
      </c>
      <c r="B49" s="204"/>
      <c r="C49" s="204"/>
      <c r="D49" s="117" t="str">
        <f>IF(C49="","",VLOOKUP(C49,等級単価一覧表!$H$6:$L$55,5))</f>
        <v/>
      </c>
      <c r="E49" s="117" t="str">
        <f>IF(D49="","",VLOOKUP(D49,等級単価一覧表!$A:$K,11,FALSE))</f>
        <v/>
      </c>
      <c r="F49" s="363"/>
      <c r="G49" s="363"/>
      <c r="H49" s="363"/>
      <c r="I49" s="116"/>
      <c r="J49" s="121"/>
      <c r="K49" s="118"/>
    </row>
    <row r="50" spans="1:11" s="119" customFormat="1" ht="19.5" customHeight="1">
      <c r="A50" s="116" t="str">
        <f>IF(COUNTA(B50)&lt;1,"",COUNTA($B$16:$B$32)+COUNTA($B$41:B50))</f>
        <v/>
      </c>
      <c r="B50" s="204"/>
      <c r="C50" s="204"/>
      <c r="D50" s="117" t="str">
        <f>IF(C50="","",VLOOKUP(C50,等級単価一覧表!$H$6:$L$55,5))</f>
        <v/>
      </c>
      <c r="E50" s="117" t="str">
        <f>IF(D50="","",VLOOKUP(D50,等級単価一覧表!$A:$K,11,FALSE))</f>
        <v/>
      </c>
      <c r="F50" s="363"/>
      <c r="G50" s="363"/>
      <c r="H50" s="363"/>
      <c r="I50" s="116"/>
      <c r="J50" s="121"/>
      <c r="K50" s="118"/>
    </row>
    <row r="51" spans="1:11" ht="19.5" customHeight="1">
      <c r="J51" s="113"/>
      <c r="K51" s="114"/>
    </row>
    <row r="52" spans="1:11" ht="14.4">
      <c r="B52" s="113" t="s">
        <v>178</v>
      </c>
      <c r="C52" s="112"/>
      <c r="D52" s="112"/>
      <c r="E52" s="112"/>
      <c r="F52" s="112"/>
      <c r="G52" s="112"/>
      <c r="H52" s="112"/>
      <c r="J52" s="113"/>
      <c r="K52" s="114"/>
    </row>
    <row r="53" spans="1:11" ht="14.4">
      <c r="B53" s="113" t="s">
        <v>179</v>
      </c>
      <c r="C53" s="112"/>
      <c r="D53" s="112"/>
      <c r="E53" s="112"/>
      <c r="F53" s="112"/>
      <c r="G53" s="112"/>
      <c r="H53" s="112"/>
      <c r="J53" s="113"/>
      <c r="K53" s="114"/>
    </row>
    <row r="54" spans="1:11" ht="19.5" customHeight="1">
      <c r="J54" s="113"/>
      <c r="K54" s="114"/>
    </row>
    <row r="55" spans="1:11" ht="19.5" customHeight="1">
      <c r="B55" s="233" t="s">
        <v>180</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15" t="s">
        <v>164</v>
      </c>
      <c r="C57" s="115" t="s">
        <v>181</v>
      </c>
      <c r="D57" s="115" t="s">
        <v>182</v>
      </c>
      <c r="E57" s="115" t="s">
        <v>183</v>
      </c>
      <c r="F57" s="359" t="s">
        <v>5</v>
      </c>
      <c r="G57" s="359"/>
      <c r="H57" s="359"/>
      <c r="J57" s="120" t="s">
        <v>176</v>
      </c>
      <c r="K57" s="114"/>
    </row>
    <row r="58" spans="1:11" ht="19.5" customHeight="1" thickTop="1">
      <c r="A58" s="116">
        <f>IF(COUNTA(B58)&lt;1,"",COUNTA($B$16:$B$32)+COUNTA($B$41:$B$50)+COUNTA($B$58:B58))</f>
        <v>5</v>
      </c>
      <c r="B58" s="204" t="s">
        <v>276</v>
      </c>
      <c r="C58" s="204">
        <v>8800</v>
      </c>
      <c r="D58" s="204">
        <v>8</v>
      </c>
      <c r="E58" s="117">
        <f>IF(D58="","",INT(C58/D58))</f>
        <v>1100</v>
      </c>
      <c r="F58" s="384" t="s">
        <v>283</v>
      </c>
      <c r="G58" s="384"/>
      <c r="H58" s="384"/>
      <c r="J58" s="113" t="s">
        <v>184</v>
      </c>
      <c r="K58" s="114"/>
    </row>
    <row r="59" spans="1:11" ht="19.5" customHeight="1">
      <c r="A59" s="116">
        <f>IF(COUNTA(B59)&lt;1,"",COUNTA($B$16:$B$32)+COUNTA($B$41:$B$50)+COUNTA($B$58:B59))</f>
        <v>6</v>
      </c>
      <c r="B59" s="204" t="s">
        <v>282</v>
      </c>
      <c r="C59" s="204">
        <v>7800</v>
      </c>
      <c r="D59" s="204">
        <v>7</v>
      </c>
      <c r="E59" s="117">
        <f t="shared" ref="E59:E67" si="0">IF(D59="","",INT(C59/D59))</f>
        <v>1114</v>
      </c>
      <c r="F59" s="363" t="s">
        <v>284</v>
      </c>
      <c r="G59" s="363"/>
      <c r="H59" s="363"/>
      <c r="J59" s="113"/>
      <c r="K59" s="114"/>
    </row>
    <row r="60" spans="1:11" ht="19.5" customHeight="1">
      <c r="A60" s="116" t="str">
        <f>IF(COUNTA(B60)&lt;1,"",COUNTA($B$16:$B$32)+COUNTA($B$41:$B$50)+COUNTA($B$58:B60))</f>
        <v/>
      </c>
      <c r="B60" s="204"/>
      <c r="C60" s="204"/>
      <c r="D60" s="204"/>
      <c r="E60" s="117" t="str">
        <f t="shared" si="0"/>
        <v/>
      </c>
      <c r="F60" s="363"/>
      <c r="G60" s="363"/>
      <c r="H60" s="363"/>
      <c r="J60" s="113"/>
      <c r="K60" s="114"/>
    </row>
    <row r="61" spans="1:11" ht="19.5" customHeight="1">
      <c r="A61" s="116" t="str">
        <f>IF(COUNTA(B61)&lt;1,"",COUNTA($B$16:$B$32)+COUNTA($B$41:$B$50)+COUNTA($B$58:B61))</f>
        <v/>
      </c>
      <c r="B61" s="204"/>
      <c r="C61" s="204"/>
      <c r="D61" s="204"/>
      <c r="E61" s="117" t="str">
        <f t="shared" si="0"/>
        <v/>
      </c>
      <c r="F61" s="363"/>
      <c r="G61" s="363"/>
      <c r="H61" s="363"/>
      <c r="J61" s="113"/>
      <c r="K61" s="114"/>
    </row>
    <row r="62" spans="1:11" ht="19.5" customHeight="1">
      <c r="A62" s="116" t="str">
        <f>IF(COUNTA(B62)&lt;1,"",COUNTA($B$16:$B$32)+COUNTA($B$41:$B$50)+COUNTA($B$58:B62))</f>
        <v/>
      </c>
      <c r="B62" s="204"/>
      <c r="C62" s="204"/>
      <c r="D62" s="204"/>
      <c r="E62" s="117" t="str">
        <f t="shared" si="0"/>
        <v/>
      </c>
      <c r="F62" s="363"/>
      <c r="G62" s="363"/>
      <c r="H62" s="363"/>
      <c r="J62" s="113"/>
      <c r="K62" s="114"/>
    </row>
    <row r="63" spans="1:11" ht="19.5" customHeight="1">
      <c r="A63" s="116" t="str">
        <f>IF(COUNTA(B63)&lt;1,"",COUNTA($B$16:$B$32)+COUNTA($B$41:$B$50)+COUNTA($B$58:B63))</f>
        <v/>
      </c>
      <c r="B63" s="204"/>
      <c r="C63" s="204"/>
      <c r="D63" s="204"/>
      <c r="E63" s="117" t="str">
        <f t="shared" si="0"/>
        <v/>
      </c>
      <c r="F63" s="363"/>
      <c r="G63" s="363"/>
      <c r="H63" s="363"/>
      <c r="J63" s="113"/>
      <c r="K63" s="114"/>
    </row>
    <row r="64" spans="1:11" ht="19.5" customHeight="1">
      <c r="A64" s="116" t="str">
        <f>IF(COUNTA(B64)&lt;1,"",COUNTA($B$16:$B$32)+COUNTA($B$41:$B$50)+COUNTA($B$58:B64))</f>
        <v/>
      </c>
      <c r="B64" s="204"/>
      <c r="C64" s="204"/>
      <c r="D64" s="204"/>
      <c r="E64" s="117" t="str">
        <f t="shared" si="0"/>
        <v/>
      </c>
      <c r="F64" s="363"/>
      <c r="G64" s="363"/>
      <c r="H64" s="363"/>
      <c r="J64" s="113"/>
      <c r="K64" s="114"/>
    </row>
    <row r="65" spans="1:11" ht="19.5" customHeight="1">
      <c r="A65" s="116" t="str">
        <f>IF(COUNTA(B65)&lt;1,"",COUNTA($B$16:$B$32)+COUNTA($B$41:$B$50)+COUNTA($B$58:B65))</f>
        <v/>
      </c>
      <c r="B65" s="204"/>
      <c r="C65" s="204"/>
      <c r="D65" s="204"/>
      <c r="E65" s="117" t="str">
        <f t="shared" si="0"/>
        <v/>
      </c>
      <c r="F65" s="363"/>
      <c r="G65" s="363"/>
      <c r="H65" s="363"/>
      <c r="J65" s="113"/>
      <c r="K65" s="114"/>
    </row>
    <row r="66" spans="1:11" ht="19.5" customHeight="1">
      <c r="A66" s="116" t="str">
        <f>IF(COUNTA(B66)&lt;1,"",COUNTA($B$16:$B$32)+COUNTA($B$41:$B$50)+COUNTA($B$58:B66))</f>
        <v/>
      </c>
      <c r="B66" s="204"/>
      <c r="C66" s="204"/>
      <c r="D66" s="204"/>
      <c r="E66" s="117" t="str">
        <f t="shared" si="0"/>
        <v/>
      </c>
      <c r="F66" s="363"/>
      <c r="G66" s="363"/>
      <c r="H66" s="363"/>
      <c r="J66" s="113"/>
      <c r="K66" s="114"/>
    </row>
    <row r="67" spans="1:11" ht="19.5" customHeight="1">
      <c r="A67" s="116" t="str">
        <f>IF(COUNTA(B67)&lt;1,"",COUNTA($B$16:$B$32)+COUNTA($B$41:$B$50)+COUNTA($B$58:B67))</f>
        <v/>
      </c>
      <c r="B67" s="204"/>
      <c r="C67" s="204"/>
      <c r="D67" s="204"/>
      <c r="E67" s="117" t="str">
        <f t="shared" si="0"/>
        <v/>
      </c>
      <c r="F67" s="363"/>
      <c r="G67" s="363"/>
      <c r="H67" s="363"/>
      <c r="J67" s="113"/>
      <c r="K67" s="114"/>
    </row>
    <row r="68" spans="1:11" ht="14.4">
      <c r="J68" s="113"/>
      <c r="K68" s="114"/>
    </row>
    <row r="69" spans="1:11" ht="48.6" customHeight="1">
      <c r="B69" s="358" t="s">
        <v>185</v>
      </c>
      <c r="C69" s="358"/>
      <c r="D69" s="358"/>
      <c r="E69" s="358"/>
      <c r="F69" s="358"/>
      <c r="G69" s="358"/>
      <c r="H69" s="358"/>
      <c r="J69" s="113"/>
      <c r="K69" s="114"/>
    </row>
    <row r="70" spans="1:11" ht="19.5" customHeight="1">
      <c r="B70" s="113" t="s">
        <v>186</v>
      </c>
      <c r="C70" s="113"/>
      <c r="D70" s="113"/>
      <c r="E70" s="113"/>
      <c r="F70" s="113"/>
      <c r="G70" s="113"/>
      <c r="H70" s="113"/>
      <c r="J70" s="113"/>
      <c r="K70" s="114"/>
    </row>
    <row r="71" spans="1:11" ht="19.5" customHeight="1">
      <c r="A71" s="125"/>
      <c r="B71" s="113" t="s">
        <v>187</v>
      </c>
      <c r="C71" s="113"/>
      <c r="D71" s="113"/>
      <c r="E71" s="113"/>
      <c r="F71" s="113"/>
      <c r="G71" s="113"/>
      <c r="H71" s="113"/>
      <c r="J71" s="113"/>
      <c r="K71" s="114"/>
    </row>
    <row r="72" spans="1:11" ht="14.4">
      <c r="A72" s="125"/>
      <c r="B72" s="113" t="s">
        <v>188</v>
      </c>
      <c r="C72" s="113"/>
      <c r="D72" s="113"/>
      <c r="E72" s="113"/>
      <c r="F72" s="113"/>
      <c r="G72" s="113"/>
      <c r="H72" s="113"/>
      <c r="J72" s="113"/>
      <c r="K72" s="114"/>
    </row>
    <row r="73" spans="1:11" ht="14.4">
      <c r="A73" s="125"/>
      <c r="B73" s="113"/>
      <c r="C73" s="113"/>
      <c r="D73" s="113"/>
      <c r="E73" s="113"/>
      <c r="F73" s="113"/>
      <c r="G73" s="113"/>
      <c r="H73" s="113"/>
      <c r="J73" s="113"/>
      <c r="K73" s="114"/>
    </row>
    <row r="74" spans="1:11" ht="14.4">
      <c r="A74" s="125"/>
      <c r="B74" s="113" t="s">
        <v>189</v>
      </c>
      <c r="C74" s="113"/>
      <c r="D74" s="113"/>
      <c r="E74" s="113"/>
      <c r="F74" s="113"/>
      <c r="G74" s="113"/>
      <c r="H74" s="113"/>
      <c r="J74" s="113"/>
      <c r="K74" s="114"/>
    </row>
    <row r="75" spans="1:11" ht="14.4">
      <c r="A75" s="125"/>
      <c r="B75" s="114"/>
      <c r="C75" s="114"/>
      <c r="D75" s="114"/>
      <c r="E75" s="114"/>
      <c r="F75" s="114"/>
      <c r="G75" s="114"/>
      <c r="H75" s="114"/>
      <c r="J75" s="113"/>
      <c r="K75" s="114"/>
    </row>
    <row r="76" spans="1:11" ht="16.2">
      <c r="B76" s="126"/>
      <c r="C76" s="126"/>
      <c r="D76" s="126"/>
      <c r="E76" s="126"/>
      <c r="F76" s="126"/>
      <c r="G76" s="126"/>
      <c r="H76" s="126"/>
    </row>
    <row r="77" spans="1:11" ht="16.2">
      <c r="B77" s="126"/>
      <c r="C77" s="127"/>
      <c r="D77" s="127"/>
      <c r="E77" s="127"/>
      <c r="F77" s="128"/>
      <c r="G77" s="128"/>
      <c r="H77" s="126"/>
    </row>
    <row r="78" spans="1:11" ht="32.25" customHeight="1">
      <c r="C78" s="125"/>
      <c r="D78" s="125"/>
    </row>
    <row r="79" spans="1:11" ht="3" customHeight="1">
      <c r="C79" s="125"/>
      <c r="D79" s="125"/>
    </row>
    <row r="80" spans="1:11" ht="32.25" customHeight="1"/>
    <row r="81" spans="2:2" ht="3" customHeight="1"/>
    <row r="82" spans="2:2" ht="32.25" customHeight="1"/>
    <row r="84" spans="2:2" ht="16.2">
      <c r="B84" s="12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6" priority="2" operator="equal">
      <formula>""</formula>
    </cfRule>
  </conditionalFormatting>
  <conditionalFormatting sqref="G9:H9">
    <cfRule type="cellIs" dxfId="5" priority="1" operator="equal">
      <formula>""</formula>
    </cfRule>
  </conditionalFormatting>
  <dataValidations count="1">
    <dataValidation type="whole" imeMode="off" operator="greaterThanOrEqual" allowBlank="1" showInputMessage="1" showErrorMessage="1" sqref="C16:D32 C41:C50 C58:D67">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view="pageBreakPreview" topLeftCell="A7" zoomScale="70" zoomScaleNormal="85" zoomScaleSheetLayoutView="70" workbookViewId="0">
      <selection activeCell="C9" sqref="C9"/>
    </sheetView>
  </sheetViews>
  <sheetFormatPr defaultColWidth="8.19921875" defaultRowHeight="18"/>
  <cols>
    <col min="1" max="1" width="35.69921875" style="142" customWidth="1"/>
    <col min="2" max="2" width="15.69921875" style="142" customWidth="1"/>
    <col min="3" max="3" width="17.69921875" style="142" customWidth="1"/>
    <col min="4" max="4" width="17.69921875" style="146" customWidth="1"/>
    <col min="5" max="5" width="17.69921875" style="142" customWidth="1"/>
    <col min="6" max="16384" width="8.19921875" style="142"/>
  </cols>
  <sheetData>
    <row r="1" spans="1:12" s="132" customFormat="1" ht="33.75" customHeight="1">
      <c r="A1" s="131" t="s">
        <v>193</v>
      </c>
      <c r="D1" s="133"/>
      <c r="E1" s="133"/>
    </row>
    <row r="2" spans="1:12" s="132" customFormat="1" ht="33.75" customHeight="1">
      <c r="A2" s="131" t="s">
        <v>194</v>
      </c>
      <c r="D2" s="133"/>
      <c r="E2" s="133"/>
    </row>
    <row r="3" spans="1:12" s="132" customFormat="1" ht="33.75" customHeight="1">
      <c r="A3" s="131"/>
      <c r="C3" s="134" t="s">
        <v>195</v>
      </c>
      <c r="D3" s="187" t="str">
        <f>'別添１　事業者基本情報【幹事社、コンソーシアム参加事業者】'!C3</f>
        <v>株式会社●●●</v>
      </c>
      <c r="E3" s="135"/>
      <c r="F3" s="136" t="s">
        <v>116</v>
      </c>
    </row>
    <row r="4" spans="1:12" s="132" customFormat="1" ht="33.75" customHeight="1">
      <c r="A4" s="131"/>
      <c r="D4" s="133"/>
      <c r="E4" s="133"/>
    </row>
    <row r="5" spans="1:12" s="132" customFormat="1" ht="33.75" customHeight="1">
      <c r="E5" s="133"/>
    </row>
    <row r="6" spans="1:12" s="132" customFormat="1" ht="33.75" customHeight="1">
      <c r="D6" s="137" t="s">
        <v>196</v>
      </c>
      <c r="E6" s="138">
        <f>SUM(E8:E31)</f>
        <v>4550000</v>
      </c>
    </row>
    <row r="7" spans="1:12" s="132" customFormat="1" ht="30" customHeight="1">
      <c r="A7" s="139" t="s">
        <v>197</v>
      </c>
      <c r="B7" s="139" t="s">
        <v>198</v>
      </c>
      <c r="C7" s="139" t="s">
        <v>199</v>
      </c>
      <c r="D7" s="140" t="s">
        <v>200</v>
      </c>
      <c r="E7" s="140" t="s">
        <v>201</v>
      </c>
    </row>
    <row r="8" spans="1:12" ht="39" customHeight="1">
      <c r="A8" s="188" t="s">
        <v>274</v>
      </c>
      <c r="B8" s="188" t="s">
        <v>272</v>
      </c>
      <c r="C8" s="257">
        <f>IFERROR(VLOOKUP(B8,'別添２－１人件費単価計算書【幹事社、コンソーシアム参加事業者】'!B15:H67,4,FALSE),"")</f>
        <v>2780</v>
      </c>
      <c r="D8" s="189">
        <v>1000</v>
      </c>
      <c r="E8" s="141">
        <f>IFERROR(C8*D8,"")</f>
        <v>2780000</v>
      </c>
      <c r="F8" s="388" t="s">
        <v>202</v>
      </c>
      <c r="G8" s="389"/>
      <c r="H8" s="389"/>
      <c r="I8" s="389"/>
      <c r="J8" s="389"/>
      <c r="K8" s="389"/>
      <c r="L8" s="389"/>
    </row>
    <row r="9" spans="1:12" ht="39" customHeight="1">
      <c r="A9" s="168" t="s">
        <v>275</v>
      </c>
      <c r="B9" s="168" t="s">
        <v>342</v>
      </c>
      <c r="C9" s="257">
        <f>IFERROR(VLOOKUP(B9,'別添２－１人件費単価計算書【幹事社、コンソーシアム参加事業者】'!B16:H68,4,FALSE),"")</f>
        <v>2950</v>
      </c>
      <c r="D9" s="190">
        <v>600</v>
      </c>
      <c r="E9" s="143">
        <f t="shared" ref="E9:E31" si="0">IFERROR(C9*D9,"")</f>
        <v>1770000</v>
      </c>
      <c r="F9" s="388"/>
      <c r="G9" s="389"/>
      <c r="H9" s="389"/>
      <c r="I9" s="389"/>
      <c r="J9" s="389"/>
      <c r="K9" s="389"/>
      <c r="L9" s="389"/>
    </row>
    <row r="10" spans="1:12" ht="39" customHeight="1">
      <c r="A10" s="168"/>
      <c r="B10" s="168"/>
      <c r="C10" s="257" t="str">
        <f>IFERROR(VLOOKUP(B10,'別添２－１人件費単価計算書【幹事社、コンソーシアム参加事業者】'!B17:H69,4,FALSE),"")</f>
        <v/>
      </c>
      <c r="D10" s="190"/>
      <c r="E10" s="143" t="str">
        <f t="shared" si="0"/>
        <v/>
      </c>
    </row>
    <row r="11" spans="1:12" ht="39" customHeight="1">
      <c r="A11" s="168"/>
      <c r="B11" s="168"/>
      <c r="C11" s="257" t="str">
        <f>IFERROR(VLOOKUP(B11,'別添２－１人件費単価計算書【幹事社、コンソーシアム参加事業者】'!B18:H70,4,FALSE),"")</f>
        <v/>
      </c>
      <c r="D11" s="190"/>
      <c r="E11" s="143" t="str">
        <f t="shared" si="0"/>
        <v/>
      </c>
    </row>
    <row r="12" spans="1:12" ht="39" customHeight="1">
      <c r="A12" s="168"/>
      <c r="B12" s="168"/>
      <c r="C12" s="257" t="str">
        <f>IFERROR(VLOOKUP(B12,'別添２－１人件費単価計算書【幹事社、コンソーシアム参加事業者】'!B19:H71,4,FALSE),"")</f>
        <v/>
      </c>
      <c r="D12" s="190"/>
      <c r="E12" s="143" t="str">
        <f t="shared" si="0"/>
        <v/>
      </c>
    </row>
    <row r="13" spans="1:12" ht="39" customHeight="1">
      <c r="A13" s="168"/>
      <c r="B13" s="168"/>
      <c r="C13" s="257" t="str">
        <f>IFERROR(VLOOKUP(B13,'別添２－１人件費単価計算書【幹事社、コンソーシアム参加事業者】'!B20:H72,4,FALSE),"")</f>
        <v/>
      </c>
      <c r="D13" s="190"/>
      <c r="E13" s="143" t="str">
        <f t="shared" si="0"/>
        <v/>
      </c>
      <c r="G13" s="144"/>
    </row>
    <row r="14" spans="1:12" ht="39" customHeight="1">
      <c r="A14" s="168"/>
      <c r="B14" s="168"/>
      <c r="C14" s="257" t="str">
        <f>IFERROR(VLOOKUP(B14,'別添２－１人件費単価計算書【幹事社、コンソーシアム参加事業者】'!B21:H73,4,FALSE),"")</f>
        <v/>
      </c>
      <c r="D14" s="190"/>
      <c r="E14" s="143" t="str">
        <f t="shared" si="0"/>
        <v/>
      </c>
    </row>
    <row r="15" spans="1:12" ht="39" customHeight="1">
      <c r="A15" s="168"/>
      <c r="B15" s="168"/>
      <c r="C15" s="257" t="str">
        <f>IFERROR(VLOOKUP(B15,'別添２－１人件費単価計算書【幹事社、コンソーシアム参加事業者】'!B22:H74,4,FALSE),"")</f>
        <v/>
      </c>
      <c r="D15" s="190"/>
      <c r="E15" s="143" t="str">
        <f t="shared" si="0"/>
        <v/>
      </c>
    </row>
    <row r="16" spans="1:12" ht="39" customHeight="1">
      <c r="A16" s="168"/>
      <c r="B16" s="168"/>
      <c r="C16" s="257" t="str">
        <f>IFERROR(VLOOKUP(B16,'別添２－１人件費単価計算書【幹事社、コンソーシアム参加事業者】'!B23:H75,4,FALSE),"")</f>
        <v/>
      </c>
      <c r="D16" s="190"/>
      <c r="E16" s="143" t="str">
        <f t="shared" si="0"/>
        <v/>
      </c>
    </row>
    <row r="17" spans="1:5" ht="39" customHeight="1">
      <c r="A17" s="168"/>
      <c r="B17" s="168"/>
      <c r="C17" s="257" t="str">
        <f>IFERROR(VLOOKUP(B17,'別添２－１人件費単価計算書【幹事社、コンソーシアム参加事業者】'!B24:H76,4,FALSE),"")</f>
        <v/>
      </c>
      <c r="D17" s="190"/>
      <c r="E17" s="143" t="str">
        <f t="shared" si="0"/>
        <v/>
      </c>
    </row>
    <row r="18" spans="1:5" ht="39" customHeight="1">
      <c r="A18" s="168"/>
      <c r="B18" s="168"/>
      <c r="C18" s="257" t="str">
        <f>IFERROR(VLOOKUP(B18,'別添２－１人件費単価計算書【幹事社、コンソーシアム参加事業者】'!B25:H77,4,FALSE),"")</f>
        <v/>
      </c>
      <c r="D18" s="190"/>
      <c r="E18" s="143" t="str">
        <f t="shared" si="0"/>
        <v/>
      </c>
    </row>
    <row r="19" spans="1:5" ht="39" customHeight="1">
      <c r="A19" s="168"/>
      <c r="B19" s="168"/>
      <c r="C19" s="257" t="str">
        <f>IFERROR(VLOOKUP(B19,'別添２－１人件費単価計算書【幹事社、コンソーシアム参加事業者】'!B26:H78,4,FALSE),"")</f>
        <v/>
      </c>
      <c r="D19" s="190"/>
      <c r="E19" s="143" t="str">
        <f t="shared" si="0"/>
        <v/>
      </c>
    </row>
    <row r="20" spans="1:5" ht="39" customHeight="1">
      <c r="A20" s="168"/>
      <c r="B20" s="168"/>
      <c r="C20" s="257" t="str">
        <f>IFERROR(VLOOKUP(B20,'別添２－１人件費単価計算書【幹事社、コンソーシアム参加事業者】'!B27:H79,4,FALSE),"")</f>
        <v/>
      </c>
      <c r="D20" s="190"/>
      <c r="E20" s="143" t="str">
        <f t="shared" si="0"/>
        <v/>
      </c>
    </row>
    <row r="21" spans="1:5" ht="39" customHeight="1">
      <c r="A21" s="168"/>
      <c r="B21" s="168"/>
      <c r="C21" s="257" t="str">
        <f>IFERROR(VLOOKUP(B21,'別添２－１人件費単価計算書【幹事社、コンソーシアム参加事業者】'!B28:H80,4,FALSE),"")</f>
        <v/>
      </c>
      <c r="D21" s="190"/>
      <c r="E21" s="143" t="str">
        <f t="shared" si="0"/>
        <v/>
      </c>
    </row>
    <row r="22" spans="1:5" ht="39" customHeight="1">
      <c r="A22" s="168"/>
      <c r="B22" s="168"/>
      <c r="C22" s="257" t="str">
        <f>IFERROR(VLOOKUP(B22,'別添２－１人件費単価計算書【幹事社、コンソーシアム参加事業者】'!B29:H81,4,FALSE),"")</f>
        <v/>
      </c>
      <c r="D22" s="190"/>
      <c r="E22" s="143" t="str">
        <f t="shared" si="0"/>
        <v/>
      </c>
    </row>
    <row r="23" spans="1:5" ht="39" customHeight="1">
      <c r="A23" s="168"/>
      <c r="B23" s="168"/>
      <c r="C23" s="257" t="str">
        <f>IFERROR(VLOOKUP(B23,'別添２－１人件費単価計算書【幹事社、コンソーシアム参加事業者】'!B30:H82,4,FALSE),"")</f>
        <v/>
      </c>
      <c r="D23" s="190"/>
      <c r="E23" s="143" t="str">
        <f t="shared" si="0"/>
        <v/>
      </c>
    </row>
    <row r="24" spans="1:5" ht="39" customHeight="1">
      <c r="A24" s="168"/>
      <c r="B24" s="168"/>
      <c r="C24" s="257" t="str">
        <f>IFERROR(VLOOKUP(B24,'別添２－１人件費単価計算書【幹事社、コンソーシアム参加事業者】'!B31:H83,4,FALSE),"")</f>
        <v/>
      </c>
      <c r="D24" s="190"/>
      <c r="E24" s="143" t="str">
        <f t="shared" si="0"/>
        <v/>
      </c>
    </row>
    <row r="25" spans="1:5" ht="39" customHeight="1">
      <c r="A25" s="168"/>
      <c r="B25" s="168"/>
      <c r="C25" s="257" t="str">
        <f>IFERROR(VLOOKUP(B25,'別添２－１人件費単価計算書【幹事社、コンソーシアム参加事業者】'!B32:H84,4,FALSE),"")</f>
        <v/>
      </c>
      <c r="D25" s="190"/>
      <c r="E25" s="143" t="str">
        <f t="shared" si="0"/>
        <v/>
      </c>
    </row>
    <row r="26" spans="1:5" ht="39" customHeight="1">
      <c r="A26" s="168"/>
      <c r="B26" s="168"/>
      <c r="C26" s="257" t="str">
        <f>IFERROR(VLOOKUP(B26,'別添２－１人件費単価計算書【幹事社、コンソーシアム参加事業者】'!B33:H85,4,FALSE),"")</f>
        <v/>
      </c>
      <c r="D26" s="190"/>
      <c r="E26" s="143" t="str">
        <f t="shared" si="0"/>
        <v/>
      </c>
    </row>
    <row r="27" spans="1:5" ht="39" customHeight="1">
      <c r="A27" s="168"/>
      <c r="B27" s="168"/>
      <c r="C27" s="257" t="str">
        <f>IFERROR(VLOOKUP(B27,'別添２－１人件費単価計算書【幹事社、コンソーシアム参加事業者】'!B34:H86,4,FALSE),"")</f>
        <v/>
      </c>
      <c r="D27" s="190"/>
      <c r="E27" s="143" t="str">
        <f t="shared" si="0"/>
        <v/>
      </c>
    </row>
    <row r="28" spans="1:5" ht="39" customHeight="1">
      <c r="A28" s="168"/>
      <c r="B28" s="168"/>
      <c r="C28" s="257" t="str">
        <f>IFERROR(VLOOKUP(B28,'別添２－１人件費単価計算書【幹事社、コンソーシアム参加事業者】'!B35:H87,4,FALSE),"")</f>
        <v/>
      </c>
      <c r="D28" s="190"/>
      <c r="E28" s="143" t="str">
        <f t="shared" si="0"/>
        <v/>
      </c>
    </row>
    <row r="29" spans="1:5" ht="39" customHeight="1">
      <c r="A29" s="168"/>
      <c r="B29" s="168"/>
      <c r="C29" s="257" t="str">
        <f>IFERROR(VLOOKUP(B29,'別添２－１人件費単価計算書【幹事社、コンソーシアム参加事業者】'!B36:H88,4,FALSE),"")</f>
        <v/>
      </c>
      <c r="D29" s="190"/>
      <c r="E29" s="143" t="str">
        <f t="shared" si="0"/>
        <v/>
      </c>
    </row>
    <row r="30" spans="1:5" ht="39" customHeight="1">
      <c r="A30" s="168"/>
      <c r="B30" s="168"/>
      <c r="C30" s="257" t="str">
        <f>IFERROR(VLOOKUP(B30,'別添２－１人件費単価計算書【幹事社、コンソーシアム参加事業者】'!B37:H89,4,FALSE),"")</f>
        <v/>
      </c>
      <c r="D30" s="190"/>
      <c r="E30" s="143" t="str">
        <f t="shared" si="0"/>
        <v/>
      </c>
    </row>
    <row r="31" spans="1:5" ht="39" customHeight="1">
      <c r="A31" s="249"/>
      <c r="B31" s="249"/>
      <c r="C31" s="257" t="str">
        <f>IFERROR(VLOOKUP(B31,'別添２－１人件費単価計算書【幹事社、コンソーシアム参加事業者】'!B38:H90,4,FALSE),"")</f>
        <v/>
      </c>
      <c r="D31" s="248"/>
      <c r="E31" s="145" t="str">
        <f t="shared" si="0"/>
        <v/>
      </c>
    </row>
  </sheetData>
  <mergeCells count="1">
    <mergeCell ref="F8:L9"/>
  </mergeCells>
  <phoneticPr fontId="7"/>
  <conditionalFormatting sqref="A8:B31 D8:D31">
    <cfRule type="cellIs" dxfId="4" priority="1" operator="equal">
      <formula>""</formula>
    </cfRule>
  </conditionalFormatting>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60" zoomScaleNormal="60" workbookViewId="0">
      <pane ySplit="7" topLeftCell="A26" activePane="bottomLeft" state="frozen"/>
      <selection pane="bottomLeft"/>
    </sheetView>
  </sheetViews>
  <sheetFormatPr defaultColWidth="8.19921875" defaultRowHeight="18"/>
  <cols>
    <col min="1" max="1" width="35.69921875" style="142" customWidth="1"/>
    <col min="2" max="2" width="15.69921875" style="142" customWidth="1"/>
    <col min="3" max="3" width="17.69921875" style="142" customWidth="1"/>
    <col min="4" max="4" width="17.69921875" style="146" customWidth="1"/>
    <col min="5" max="5" width="17.69921875" style="142" customWidth="1"/>
    <col min="6" max="16384" width="8.19921875" style="142"/>
  </cols>
  <sheetData>
    <row r="1" spans="1:12" s="132" customFormat="1" ht="33.75" customHeight="1">
      <c r="A1" s="192" t="s">
        <v>193</v>
      </c>
      <c r="B1" s="193"/>
      <c r="C1" s="193"/>
      <c r="D1" s="194"/>
      <c r="E1" s="195"/>
    </row>
    <row r="2" spans="1:12" s="132" customFormat="1" ht="33.75" customHeight="1">
      <c r="A2" s="196" t="s">
        <v>203</v>
      </c>
      <c r="D2" s="191"/>
      <c r="E2" s="197"/>
    </row>
    <row r="3" spans="1:12" s="132" customFormat="1" ht="33.75" customHeight="1">
      <c r="A3" s="196"/>
      <c r="C3" s="134" t="s">
        <v>195</v>
      </c>
      <c r="D3" s="187" t="str">
        <f>'別添１　事業者基本情報【共同申請参加事業者】'!C3</f>
        <v>株式会社△△△</v>
      </c>
      <c r="E3" s="198"/>
      <c r="F3" s="136" t="s">
        <v>116</v>
      </c>
    </row>
    <row r="4" spans="1:12" s="132" customFormat="1" ht="33.75" customHeight="1">
      <c r="A4" s="196"/>
      <c r="D4" s="191"/>
      <c r="E4" s="197"/>
    </row>
    <row r="5" spans="1:12" s="132" customFormat="1" ht="33.75" customHeight="1">
      <c r="A5" s="199"/>
      <c r="E5" s="197"/>
    </row>
    <row r="6" spans="1:12" s="132" customFormat="1" ht="33.75" customHeight="1">
      <c r="A6" s="199"/>
      <c r="D6" s="137" t="s">
        <v>196</v>
      </c>
      <c r="E6" s="200">
        <f>SUM(E8:E31)</f>
        <v>3440000</v>
      </c>
    </row>
    <row r="7" spans="1:12" s="132" customFormat="1" ht="30" customHeight="1">
      <c r="A7" s="201" t="s">
        <v>197</v>
      </c>
      <c r="B7" s="139" t="s">
        <v>198</v>
      </c>
      <c r="C7" s="139" t="s">
        <v>199</v>
      </c>
      <c r="D7" s="140" t="s">
        <v>200</v>
      </c>
      <c r="E7" s="202" t="s">
        <v>201</v>
      </c>
    </row>
    <row r="8" spans="1:12" ht="39" customHeight="1">
      <c r="A8" s="188" t="s">
        <v>274</v>
      </c>
      <c r="B8" s="188" t="s">
        <v>272</v>
      </c>
      <c r="C8" s="251">
        <f>IFERROR(VLOOKUP(B8,'別添２－１　人件費単価計算書【共同申請参加事業者】'!$B$16:$H$75,4,FALSE),"")</f>
        <v>2780</v>
      </c>
      <c r="D8" s="189">
        <v>1000</v>
      </c>
      <c r="E8" s="141">
        <f>IFERROR(C8*D8,"")</f>
        <v>2780000</v>
      </c>
      <c r="F8" s="389" t="s">
        <v>202</v>
      </c>
      <c r="G8" s="389"/>
      <c r="H8" s="389"/>
      <c r="I8" s="389"/>
      <c r="J8" s="389"/>
      <c r="K8" s="389"/>
      <c r="L8" s="389"/>
    </row>
    <row r="9" spans="1:12" ht="39" customHeight="1">
      <c r="A9" s="168" t="s">
        <v>275</v>
      </c>
      <c r="B9" s="168" t="s">
        <v>327</v>
      </c>
      <c r="C9" s="252">
        <f>IFERROR(VLOOKUP(B9,'別添２－１　人件費単価計算書【共同申請参加事業者】'!$B$16:$H$75,4,FALSE),"")</f>
        <v>1100</v>
      </c>
      <c r="D9" s="190">
        <v>600</v>
      </c>
      <c r="E9" s="143">
        <f t="shared" ref="E9:E31" si="0">IFERROR(C9*D9,"")</f>
        <v>660000</v>
      </c>
      <c r="F9" s="389"/>
      <c r="G9" s="389"/>
      <c r="H9" s="389"/>
      <c r="I9" s="389"/>
      <c r="J9" s="389"/>
      <c r="K9" s="389"/>
      <c r="L9" s="389"/>
    </row>
    <row r="10" spans="1:12" ht="39" customHeight="1">
      <c r="A10" s="168"/>
      <c r="B10" s="168"/>
      <c r="C10" s="252" t="str">
        <f>IFERROR(VLOOKUP(B10,'別添２－１　人件費単価計算書【共同申請参加事業者】'!$B$16:$H$75,4,FALSE),"")</f>
        <v/>
      </c>
      <c r="D10" s="190"/>
      <c r="E10" s="143" t="str">
        <f t="shared" si="0"/>
        <v/>
      </c>
    </row>
    <row r="11" spans="1:12" ht="39" customHeight="1">
      <c r="A11" s="188"/>
      <c r="B11" s="188"/>
      <c r="C11" s="252" t="str">
        <f>IFERROR(VLOOKUP(B11,'別添２－１　人件費単価計算書【共同申請参加事業者】'!$B$16:$H$75,4,FALSE),"")</f>
        <v/>
      </c>
      <c r="D11" s="190"/>
      <c r="E11" s="143" t="str">
        <f t="shared" si="0"/>
        <v/>
      </c>
    </row>
    <row r="12" spans="1:12" ht="39" customHeight="1">
      <c r="A12" s="188"/>
      <c r="B12" s="188"/>
      <c r="C12" s="252" t="str">
        <f>IFERROR(VLOOKUP(B12,'別添２－１　人件費単価計算書【共同申請参加事業者】'!$B$16:$H$75,4,FALSE),"")</f>
        <v/>
      </c>
      <c r="D12" s="190"/>
      <c r="E12" s="143" t="str">
        <f t="shared" si="0"/>
        <v/>
      </c>
    </row>
    <row r="13" spans="1:12" ht="39" customHeight="1">
      <c r="A13" s="168"/>
      <c r="B13" s="168"/>
      <c r="C13" s="252" t="str">
        <f>IFERROR(VLOOKUP(B13,'別添２－１　人件費単価計算書【共同申請参加事業者】'!$B$16:$H$75,4,FALSE),"")</f>
        <v/>
      </c>
      <c r="D13" s="190"/>
      <c r="E13" s="143" t="str">
        <f t="shared" si="0"/>
        <v/>
      </c>
    </row>
    <row r="14" spans="1:12" ht="39" customHeight="1">
      <c r="A14" s="168"/>
      <c r="B14" s="168"/>
      <c r="C14" s="252" t="str">
        <f>IFERROR(VLOOKUP(B14,'別添２－１　人件費単価計算書【共同申請参加事業者】'!$B$16:$H$75,4,FALSE),"")</f>
        <v/>
      </c>
      <c r="D14" s="190"/>
      <c r="E14" s="143" t="str">
        <f t="shared" si="0"/>
        <v/>
      </c>
    </row>
    <row r="15" spans="1:12" ht="39" customHeight="1">
      <c r="A15" s="168"/>
      <c r="B15" s="168"/>
      <c r="C15" s="252" t="str">
        <f>IFERROR(VLOOKUP(B15,'別添２－１　人件費単価計算書【共同申請参加事業者】'!$B$16:$H$75,4,FALSE),"")</f>
        <v/>
      </c>
      <c r="D15" s="190"/>
      <c r="E15" s="143" t="str">
        <f t="shared" si="0"/>
        <v/>
      </c>
    </row>
    <row r="16" spans="1:12" ht="39" customHeight="1">
      <c r="A16" s="168"/>
      <c r="B16" s="168"/>
      <c r="C16" s="252" t="str">
        <f>IFERROR(VLOOKUP(B16,'別添２－１　人件費単価計算書【共同申請参加事業者】'!$B$16:$H$75,4,FALSE),"")</f>
        <v/>
      </c>
      <c r="D16" s="190"/>
      <c r="E16" s="143" t="str">
        <f t="shared" si="0"/>
        <v/>
      </c>
    </row>
    <row r="17" spans="1:5" ht="39" customHeight="1">
      <c r="A17" s="168"/>
      <c r="B17" s="168"/>
      <c r="C17" s="252" t="str">
        <f>IFERROR(VLOOKUP(B17,'別添２－１　人件費単価計算書【共同申請参加事業者】'!$B$16:$H$75,4,FALSE),"")</f>
        <v/>
      </c>
      <c r="D17" s="190"/>
      <c r="E17" s="143" t="str">
        <f t="shared" si="0"/>
        <v/>
      </c>
    </row>
    <row r="18" spans="1:5" ht="39" customHeight="1">
      <c r="A18" s="168"/>
      <c r="B18" s="168"/>
      <c r="C18" s="252" t="str">
        <f>IFERROR(VLOOKUP(B18,'別添２－１　人件費単価計算書【共同申請参加事業者】'!$B$16:$H$75,4,FALSE),"")</f>
        <v/>
      </c>
      <c r="D18" s="190"/>
      <c r="E18" s="143" t="str">
        <f t="shared" si="0"/>
        <v/>
      </c>
    </row>
    <row r="19" spans="1:5" ht="39" customHeight="1">
      <c r="A19" s="168"/>
      <c r="B19" s="168"/>
      <c r="C19" s="252" t="str">
        <f>IFERROR(VLOOKUP(B19,'別添２－１　人件費単価計算書【共同申請参加事業者】'!$B$16:$H$75,4,FALSE),"")</f>
        <v/>
      </c>
      <c r="D19" s="190"/>
      <c r="E19" s="143" t="str">
        <f t="shared" si="0"/>
        <v/>
      </c>
    </row>
    <row r="20" spans="1:5" ht="39" customHeight="1">
      <c r="A20" s="168"/>
      <c r="B20" s="168"/>
      <c r="C20" s="252" t="str">
        <f>IFERROR(VLOOKUP(B20,'別添２－１　人件費単価計算書【共同申請参加事業者】'!$B$16:$H$75,4,FALSE),"")</f>
        <v/>
      </c>
      <c r="D20" s="190"/>
      <c r="E20" s="143" t="str">
        <f t="shared" si="0"/>
        <v/>
      </c>
    </row>
    <row r="21" spans="1:5" ht="39" customHeight="1">
      <c r="A21" s="168"/>
      <c r="B21" s="168"/>
      <c r="C21" s="252" t="str">
        <f>IFERROR(VLOOKUP(B21,'別添２－１　人件費単価計算書【共同申請参加事業者】'!$B$16:$H$75,4,FALSE),"")</f>
        <v/>
      </c>
      <c r="D21" s="190"/>
      <c r="E21" s="143" t="str">
        <f t="shared" si="0"/>
        <v/>
      </c>
    </row>
    <row r="22" spans="1:5" ht="39" customHeight="1">
      <c r="A22" s="168"/>
      <c r="B22" s="168"/>
      <c r="C22" s="252" t="str">
        <f>IFERROR(VLOOKUP(B22,'別添２－１　人件費単価計算書【共同申請参加事業者】'!$B$16:$H$75,4,FALSE),"")</f>
        <v/>
      </c>
      <c r="D22" s="190"/>
      <c r="E22" s="143" t="str">
        <f t="shared" si="0"/>
        <v/>
      </c>
    </row>
    <row r="23" spans="1:5" ht="39" customHeight="1">
      <c r="A23" s="168"/>
      <c r="B23" s="168"/>
      <c r="C23" s="252" t="str">
        <f>IFERROR(VLOOKUP(B23,'別添２－１　人件費単価計算書【共同申請参加事業者】'!$B$16:$H$75,4,FALSE),"")</f>
        <v/>
      </c>
      <c r="D23" s="190"/>
      <c r="E23" s="143" t="str">
        <f t="shared" si="0"/>
        <v/>
      </c>
    </row>
    <row r="24" spans="1:5" ht="39" customHeight="1">
      <c r="A24" s="168"/>
      <c r="B24" s="168"/>
      <c r="C24" s="252" t="str">
        <f>IFERROR(VLOOKUP(B24,'別添２－１　人件費単価計算書【共同申請参加事業者】'!$B$16:$H$75,4,FALSE),"")</f>
        <v/>
      </c>
      <c r="D24" s="190"/>
      <c r="E24" s="143" t="str">
        <f t="shared" si="0"/>
        <v/>
      </c>
    </row>
    <row r="25" spans="1:5" ht="39" customHeight="1">
      <c r="A25" s="168"/>
      <c r="B25" s="168"/>
      <c r="C25" s="252" t="str">
        <f>IFERROR(VLOOKUP(B25,'別添２－１　人件費単価計算書【共同申請参加事業者】'!$B$16:$H$75,4,FALSE),"")</f>
        <v/>
      </c>
      <c r="D25" s="190"/>
      <c r="E25" s="143" t="str">
        <f t="shared" si="0"/>
        <v/>
      </c>
    </row>
    <row r="26" spans="1:5" ht="39" customHeight="1">
      <c r="A26" s="168"/>
      <c r="B26" s="168"/>
      <c r="C26" s="252" t="str">
        <f>IFERROR(VLOOKUP(B26,'別添２－１　人件費単価計算書【共同申請参加事業者】'!$B$16:$H$75,4,FALSE),"")</f>
        <v/>
      </c>
      <c r="D26" s="190"/>
      <c r="E26" s="143" t="str">
        <f t="shared" si="0"/>
        <v/>
      </c>
    </row>
    <row r="27" spans="1:5" ht="39" customHeight="1">
      <c r="A27" s="168"/>
      <c r="B27" s="168"/>
      <c r="C27" s="252" t="str">
        <f>IFERROR(VLOOKUP(B27,'別添２－１　人件費単価計算書【共同申請参加事業者】'!$B$16:$H$75,4,FALSE),"")</f>
        <v/>
      </c>
      <c r="D27" s="190"/>
      <c r="E27" s="143" t="str">
        <f t="shared" si="0"/>
        <v/>
      </c>
    </row>
    <row r="28" spans="1:5" ht="39" customHeight="1">
      <c r="A28" s="168"/>
      <c r="B28" s="168"/>
      <c r="C28" s="252" t="str">
        <f>IFERROR(VLOOKUP(B28,'別添２－１　人件費単価計算書【共同申請参加事業者】'!$B$16:$H$75,4,FALSE),"")</f>
        <v/>
      </c>
      <c r="D28" s="190"/>
      <c r="E28" s="143" t="str">
        <f t="shared" si="0"/>
        <v/>
      </c>
    </row>
    <row r="29" spans="1:5" ht="39" customHeight="1">
      <c r="A29" s="168"/>
      <c r="B29" s="168"/>
      <c r="C29" s="252" t="str">
        <f>IFERROR(VLOOKUP(B29,'別添２－１　人件費単価計算書【共同申請参加事業者】'!$B$16:$H$75,4,FALSE),"")</f>
        <v/>
      </c>
      <c r="D29" s="190"/>
      <c r="E29" s="143" t="str">
        <f t="shared" si="0"/>
        <v/>
      </c>
    </row>
    <row r="30" spans="1:5" ht="39" customHeight="1">
      <c r="A30" s="168"/>
      <c r="B30" s="168"/>
      <c r="C30" s="252" t="str">
        <f>IFERROR(VLOOKUP(B30,'別添２－１　人件費単価計算書【共同申請参加事業者】'!$B$16:$H$75,4,FALSE),"")</f>
        <v/>
      </c>
      <c r="D30" s="190"/>
      <c r="E30" s="143" t="str">
        <f t="shared" si="0"/>
        <v/>
      </c>
    </row>
    <row r="31" spans="1:5" ht="39" customHeight="1">
      <c r="A31" s="249"/>
      <c r="B31" s="249"/>
      <c r="C31" s="252" t="str">
        <f>IFERROR(VLOOKUP(B31,'別添２－１　人件費単価計算書【共同申請参加事業者】'!$B$16:$H$75,4,FALSE),"")</f>
        <v/>
      </c>
      <c r="D31" s="248"/>
      <c r="E31" s="145" t="str">
        <f t="shared" si="0"/>
        <v/>
      </c>
    </row>
  </sheetData>
  <mergeCells count="1">
    <mergeCell ref="F8:L9"/>
  </mergeCells>
  <phoneticPr fontId="7"/>
  <conditionalFormatting sqref="A8:B31 D8:D31">
    <cfRule type="cellIs" dxfId="3" priority="1" operator="equal">
      <formula>""</formula>
    </cfRule>
  </conditionalFormatting>
  <pageMargins left="0.7" right="0.7" top="0.75" bottom="0.75" header="0.3" footer="0.3"/>
  <pageSetup paperSize="9" scale="61"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view="pageBreakPreview" topLeftCell="A35" zoomScale="70" zoomScaleNormal="85" zoomScaleSheetLayoutView="70" workbookViewId="0">
      <selection activeCell="E12" sqref="E12"/>
    </sheetView>
  </sheetViews>
  <sheetFormatPr defaultColWidth="8.69921875" defaultRowHeight="19.8"/>
  <cols>
    <col min="1" max="1" width="2.19921875" style="176" customWidth="1"/>
    <col min="2" max="2" width="30.19921875" style="176" customWidth="1"/>
    <col min="3" max="3" width="29.19921875" style="176" customWidth="1"/>
    <col min="4" max="4" width="37.19921875" style="176" customWidth="1"/>
    <col min="5" max="16384" width="8.69921875" style="176"/>
  </cols>
  <sheetData>
    <row r="1" spans="1:10" ht="13.2" customHeight="1">
      <c r="A1" s="235" t="s">
        <v>204</v>
      </c>
      <c r="B1" s="235"/>
      <c r="C1" s="235"/>
      <c r="D1" s="240"/>
      <c r="E1" s="90"/>
    </row>
    <row r="2" spans="1:10" ht="14.7" customHeight="1">
      <c r="A2" s="235"/>
      <c r="B2" s="235"/>
      <c r="C2" s="235"/>
      <c r="D2" s="241" t="s">
        <v>385</v>
      </c>
      <c r="E2" s="177" t="s">
        <v>205</v>
      </c>
    </row>
    <row r="3" spans="1:10" ht="65.7" customHeight="1">
      <c r="A3" s="393" t="s">
        <v>386</v>
      </c>
      <c r="B3" s="393"/>
      <c r="C3" s="393"/>
      <c r="D3" s="393"/>
    </row>
    <row r="4" spans="1:10" ht="13.5" customHeight="1">
      <c r="A4" s="235" t="s">
        <v>347</v>
      </c>
      <c r="B4" s="278"/>
      <c r="C4" s="239"/>
      <c r="D4" s="236"/>
    </row>
    <row r="5" spans="1:10" ht="13.5" customHeight="1">
      <c r="A5" s="239"/>
      <c r="B5" s="391" t="s">
        <v>357</v>
      </c>
      <c r="C5" s="391"/>
      <c r="D5" s="236"/>
    </row>
    <row r="6" spans="1:10" ht="48" customHeight="1">
      <c r="A6" s="391"/>
      <c r="B6" s="391"/>
      <c r="C6" s="186" t="s">
        <v>49</v>
      </c>
      <c r="D6" s="242" t="str">
        <f>'別添１　事業者基本情報【幹事社、コンソーシアム参加事業者】'!C4</f>
        <v>東京都△△△区●●１丁目１番１号
●●●ビル７階</v>
      </c>
      <c r="E6" s="178" t="s">
        <v>206</v>
      </c>
    </row>
    <row r="7" spans="1:10" ht="34.5" customHeight="1">
      <c r="A7" s="235"/>
      <c r="B7" s="235"/>
      <c r="C7" s="186" t="s">
        <v>207</v>
      </c>
      <c r="D7" s="242" t="str">
        <f>'別添１　事業者基本情報【幹事社、コンソーシアム参加事業者】'!C3</f>
        <v>株式会社●●●</v>
      </c>
      <c r="E7" s="179" t="s">
        <v>206</v>
      </c>
    </row>
    <row r="8" spans="1:10" ht="25.2" customHeight="1">
      <c r="A8" s="235"/>
      <c r="B8" s="235"/>
      <c r="C8" s="186" t="s">
        <v>208</v>
      </c>
      <c r="D8" s="394" t="s">
        <v>328</v>
      </c>
      <c r="E8" s="180" t="s">
        <v>209</v>
      </c>
    </row>
    <row r="9" spans="1:10" ht="25.2" customHeight="1">
      <c r="A9" s="235"/>
      <c r="B9" s="235"/>
      <c r="C9" s="186"/>
      <c r="D9" s="394"/>
    </row>
    <row r="10" spans="1:10" ht="13.5" customHeight="1">
      <c r="A10" s="235"/>
      <c r="B10" s="235"/>
      <c r="C10" s="235"/>
      <c r="D10" s="186"/>
      <c r="E10" s="392"/>
      <c r="F10" s="392"/>
      <c r="G10" s="392"/>
      <c r="H10" s="392"/>
      <c r="I10" s="392"/>
      <c r="J10" s="392"/>
    </row>
    <row r="11" spans="1:10" ht="12.45" customHeight="1">
      <c r="A11" s="235"/>
      <c r="B11" s="235"/>
      <c r="C11" s="235"/>
      <c r="D11" s="243"/>
      <c r="E11" s="392"/>
      <c r="F11" s="392"/>
      <c r="G11" s="392"/>
      <c r="H11" s="392"/>
      <c r="I11" s="392"/>
      <c r="J11" s="392"/>
    </row>
    <row r="12" spans="1:10" ht="91.95" customHeight="1">
      <c r="A12" s="390" t="s">
        <v>210</v>
      </c>
      <c r="B12" s="390"/>
      <c r="C12" s="390"/>
      <c r="D12" s="390"/>
    </row>
    <row r="13" spans="1:10" ht="13.5" customHeight="1">
      <c r="A13" s="235"/>
      <c r="B13" s="235"/>
      <c r="C13" s="235"/>
      <c r="D13" s="234"/>
    </row>
    <row r="14" spans="1:10" ht="13.5" customHeight="1">
      <c r="A14" s="235" t="s">
        <v>211</v>
      </c>
      <c r="B14" s="235"/>
      <c r="C14" s="235"/>
      <c r="D14" s="234"/>
    </row>
    <row r="15" spans="1:10" ht="12.45" customHeight="1">
      <c r="A15" s="235" t="s">
        <v>212</v>
      </c>
      <c r="B15" s="235"/>
      <c r="C15" s="235"/>
      <c r="D15" s="234"/>
    </row>
    <row r="16" spans="1:10" ht="32.700000000000003" customHeight="1">
      <c r="A16" s="235"/>
      <c r="B16" s="390" t="s">
        <v>213</v>
      </c>
      <c r="C16" s="390"/>
      <c r="D16" s="390"/>
    </row>
    <row r="17" spans="1:4" ht="12" customHeight="1">
      <c r="A17" s="235" t="s">
        <v>214</v>
      </c>
      <c r="B17" s="235"/>
      <c r="C17" s="235"/>
      <c r="D17" s="234"/>
    </row>
    <row r="18" spans="1:4" ht="25.95" customHeight="1">
      <c r="A18" s="235"/>
      <c r="B18" s="390" t="s">
        <v>215</v>
      </c>
      <c r="C18" s="390"/>
      <c r="D18" s="390"/>
    </row>
    <row r="19" spans="1:4" ht="13.2" customHeight="1">
      <c r="A19" s="235" t="s">
        <v>216</v>
      </c>
      <c r="B19" s="235"/>
      <c r="C19" s="235"/>
      <c r="D19" s="234"/>
    </row>
    <row r="20" spans="1:4" ht="12.45" customHeight="1">
      <c r="A20" s="235"/>
      <c r="B20" s="390" t="s">
        <v>217</v>
      </c>
      <c r="C20" s="390"/>
      <c r="D20" s="390"/>
    </row>
    <row r="21" spans="1:4" ht="13.2" customHeight="1">
      <c r="A21" s="235" t="s">
        <v>218</v>
      </c>
      <c r="B21" s="235"/>
      <c r="C21" s="235"/>
      <c r="D21" s="234"/>
    </row>
    <row r="22" spans="1:4" ht="12.45" customHeight="1">
      <c r="A22" s="235"/>
      <c r="B22" s="390" t="s">
        <v>219</v>
      </c>
      <c r="C22" s="390"/>
      <c r="D22" s="390"/>
    </row>
    <row r="23" spans="1:4" ht="13.2" customHeight="1">
      <c r="A23" s="235" t="s">
        <v>220</v>
      </c>
      <c r="B23" s="235"/>
      <c r="C23" s="235"/>
      <c r="D23" s="234"/>
    </row>
    <row r="24" spans="1:4" ht="34.5" customHeight="1">
      <c r="A24" s="235"/>
      <c r="B24" s="390" t="s">
        <v>221</v>
      </c>
      <c r="C24" s="390"/>
      <c r="D24" s="390"/>
    </row>
    <row r="25" spans="1:4" ht="11.7" customHeight="1">
      <c r="A25" s="235"/>
      <c r="B25" s="235"/>
      <c r="C25" s="235"/>
      <c r="D25" s="234"/>
    </row>
    <row r="26" spans="1:4" ht="13.95" customHeight="1">
      <c r="A26" s="235" t="s">
        <v>222</v>
      </c>
      <c r="B26" s="235"/>
      <c r="C26" s="235"/>
      <c r="D26" s="234"/>
    </row>
    <row r="27" spans="1:4" ht="13.2" customHeight="1">
      <c r="A27" s="235" t="s">
        <v>223</v>
      </c>
      <c r="B27" s="235"/>
      <c r="C27" s="235"/>
      <c r="D27" s="234"/>
    </row>
    <row r="28" spans="1:4" ht="32.700000000000003" customHeight="1">
      <c r="A28" s="235"/>
      <c r="B28" s="390" t="s">
        <v>387</v>
      </c>
      <c r="C28" s="391"/>
      <c r="D28" s="391"/>
    </row>
    <row r="29" spans="1:4" ht="13.5" customHeight="1">
      <c r="A29" s="235" t="s">
        <v>224</v>
      </c>
      <c r="B29" s="235"/>
      <c r="C29" s="235"/>
      <c r="D29" s="235"/>
    </row>
    <row r="30" spans="1:4" ht="13.2" customHeight="1">
      <c r="A30" s="235"/>
      <c r="B30" s="391" t="s">
        <v>225</v>
      </c>
      <c r="C30" s="391"/>
      <c r="D30" s="391"/>
    </row>
    <row r="31" spans="1:4" ht="12.45" customHeight="1">
      <c r="A31" s="235"/>
      <c r="B31" s="235"/>
      <c r="C31" s="235"/>
      <c r="D31" s="235"/>
    </row>
    <row r="32" spans="1:4" ht="19.5" customHeight="1">
      <c r="A32" s="235" t="s">
        <v>226</v>
      </c>
      <c r="B32" s="235"/>
      <c r="C32" s="235"/>
      <c r="D32" s="235"/>
    </row>
    <row r="33" spans="1:4" ht="33.75" customHeight="1">
      <c r="A33" s="235"/>
      <c r="B33" s="181" t="s">
        <v>115</v>
      </c>
      <c r="C33" s="181" t="s">
        <v>227</v>
      </c>
      <c r="D33" s="244" t="s">
        <v>164</v>
      </c>
    </row>
    <row r="34" spans="1:4" ht="33" customHeight="1">
      <c r="A34" s="235"/>
      <c r="B34" s="185" t="s">
        <v>267</v>
      </c>
      <c r="C34" s="185" t="s">
        <v>270</v>
      </c>
      <c r="D34" s="245" t="s">
        <v>272</v>
      </c>
    </row>
    <row r="35" spans="1:4" ht="33" customHeight="1">
      <c r="A35" s="235"/>
      <c r="B35" s="185" t="s">
        <v>268</v>
      </c>
      <c r="C35" s="185" t="s">
        <v>271</v>
      </c>
      <c r="D35" s="245" t="s">
        <v>273</v>
      </c>
    </row>
    <row r="36" spans="1:4" ht="33" customHeight="1">
      <c r="A36" s="235"/>
      <c r="B36" s="185"/>
      <c r="C36" s="185"/>
      <c r="D36" s="245"/>
    </row>
    <row r="37" spans="1:4" ht="33" customHeight="1">
      <c r="A37" s="235"/>
      <c r="B37" s="185"/>
      <c r="C37" s="185"/>
      <c r="D37" s="245"/>
    </row>
    <row r="38" spans="1:4" ht="33" customHeight="1">
      <c r="A38" s="235"/>
      <c r="B38" s="246"/>
      <c r="C38" s="246"/>
      <c r="D38" s="247"/>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view="pageBreakPreview" topLeftCell="A6" zoomScale="70" zoomScaleNormal="87" zoomScaleSheetLayoutView="70" workbookViewId="0">
      <selection activeCell="F8" sqref="F8"/>
    </sheetView>
  </sheetViews>
  <sheetFormatPr defaultColWidth="8.19921875" defaultRowHeight="15.45" customHeight="1"/>
  <cols>
    <col min="1" max="1" width="2.19921875" style="148" customWidth="1"/>
    <col min="2" max="2" width="29.09765625" style="148" customWidth="1"/>
    <col min="3" max="3" width="28.69921875" style="148" customWidth="1"/>
    <col min="4" max="4" width="29.19921875" style="148" customWidth="1"/>
    <col min="5" max="5" width="3.09765625" style="167" customWidth="1"/>
    <col min="6" max="6" width="32.3984375" style="167" customWidth="1"/>
    <col min="7" max="7" width="16.3984375" style="148" customWidth="1"/>
    <col min="8" max="16384" width="8.19921875" style="148"/>
  </cols>
  <sheetData>
    <row r="1" spans="1:7" ht="15" customHeight="1">
      <c r="A1" s="149" t="s">
        <v>228</v>
      </c>
      <c r="B1" s="149"/>
      <c r="C1" s="149"/>
      <c r="D1" s="182" t="s">
        <v>385</v>
      </c>
      <c r="E1" s="150"/>
      <c r="F1" s="147" t="s">
        <v>205</v>
      </c>
    </row>
    <row r="2" spans="1:7" ht="90.45" customHeight="1">
      <c r="A2" s="395" t="s">
        <v>388</v>
      </c>
      <c r="B2" s="395"/>
      <c r="C2" s="395"/>
      <c r="D2" s="395"/>
      <c r="E2" s="150"/>
      <c r="F2" s="151"/>
    </row>
    <row r="3" spans="1:7" ht="28.2" customHeight="1">
      <c r="A3" s="152"/>
      <c r="B3" s="152"/>
      <c r="C3" s="153" t="s">
        <v>229</v>
      </c>
      <c r="D3" s="183" t="s">
        <v>266</v>
      </c>
      <c r="E3" s="150"/>
      <c r="F3" s="151" t="s">
        <v>230</v>
      </c>
    </row>
    <row r="4" spans="1:7" ht="42.45" customHeight="1">
      <c r="A4" s="149"/>
      <c r="B4" s="149"/>
      <c r="C4" s="154" t="s">
        <v>231</v>
      </c>
      <c r="D4" s="184" t="str">
        <f>IF('別添１　事業者基本情報【幹事社、コンソーシアム参加事業者】'!C4="","",'別添１　事業者基本情報【幹事社、コンソーシアム参加事業者】'!C4)</f>
        <v>東京都△△△区●●１丁目１番１号
●●●ビル７階</v>
      </c>
      <c r="E4" s="150"/>
      <c r="F4" s="156" t="s">
        <v>232</v>
      </c>
    </row>
    <row r="5" spans="1:7" ht="26.7" customHeight="1">
      <c r="A5" s="149"/>
      <c r="B5" s="149"/>
      <c r="C5" s="154" t="s">
        <v>207</v>
      </c>
      <c r="D5" s="184" t="str">
        <f>IF('別添１　事業者基本情報【幹事社、コンソーシアム参加事業者】'!C3="","",'別添１　事業者基本情報【幹事社、コンソーシアム参加事業者】'!C3)</f>
        <v>株式会社●●●</v>
      </c>
      <c r="E5" s="150"/>
      <c r="F5" s="156" t="s">
        <v>232</v>
      </c>
    </row>
    <row r="6" spans="1:7" ht="46.95" customHeight="1">
      <c r="A6" s="149"/>
      <c r="B6" s="149"/>
      <c r="C6" s="154" t="s">
        <v>233</v>
      </c>
      <c r="D6" s="394" t="s">
        <v>328</v>
      </c>
      <c r="E6" s="157"/>
      <c r="F6" s="396" t="s">
        <v>234</v>
      </c>
      <c r="G6" s="396"/>
    </row>
    <row r="7" spans="1:7" ht="13.95" customHeight="1">
      <c r="A7" s="149"/>
      <c r="B7" s="149"/>
      <c r="C7" s="149"/>
      <c r="D7" s="394"/>
      <c r="E7" s="150"/>
      <c r="F7" s="158"/>
    </row>
    <row r="8" spans="1:7" ht="76.2" customHeight="1">
      <c r="A8" s="149"/>
      <c r="B8" s="149"/>
      <c r="C8" s="159" t="s">
        <v>235</v>
      </c>
      <c r="D8" s="160"/>
      <c r="E8" s="150"/>
      <c r="F8" s="151"/>
    </row>
    <row r="9" spans="1:7" ht="97.5" customHeight="1">
      <c r="A9" s="397" t="str">
        <f>IF(D3="","　標題に掲げる補助金事業について、交付規程第４条および交付申請書、公募要領にて定める事業要件、JISSUI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株式会社●●●を幹事会社とするコンソーシアムに参加することを本書を以て確認します。</v>
      </c>
      <c r="B9" s="397"/>
      <c r="C9" s="397"/>
      <c r="D9" s="397"/>
      <c r="E9" s="150"/>
      <c r="F9" s="151"/>
    </row>
    <row r="10" spans="1:7" ht="13.2" customHeight="1">
      <c r="A10" s="149"/>
      <c r="B10" s="149"/>
      <c r="C10" s="149"/>
      <c r="D10" s="149"/>
      <c r="E10" s="150"/>
      <c r="F10" s="151"/>
    </row>
    <row r="11" spans="1:7" s="163" customFormat="1" ht="13.5" customHeight="1">
      <c r="A11" s="149"/>
      <c r="B11" s="149"/>
      <c r="C11" s="149"/>
      <c r="D11" s="149"/>
      <c r="E11" s="161"/>
      <c r="F11" s="162"/>
    </row>
    <row r="12" spans="1:7" s="163" customFormat="1" ht="12" customHeight="1">
      <c r="A12" s="149"/>
      <c r="B12" s="164"/>
      <c r="C12" s="164"/>
      <c r="D12" s="164"/>
      <c r="E12" s="155"/>
      <c r="F12" s="165"/>
    </row>
    <row r="13" spans="1:7" s="163" customFormat="1" ht="12" customHeight="1">
      <c r="A13" s="149"/>
      <c r="B13" s="164"/>
      <c r="C13" s="155"/>
      <c r="D13" s="155"/>
      <c r="E13" s="155"/>
      <c r="F13" s="166"/>
    </row>
    <row r="14" spans="1:7" s="163" customFormat="1" ht="13.95" customHeight="1">
      <c r="A14" s="149"/>
      <c r="B14" s="164"/>
      <c r="C14" s="164"/>
      <c r="D14" s="164"/>
      <c r="E14" s="155"/>
      <c r="F14" s="165"/>
    </row>
    <row r="15" spans="1:7" s="163" customFormat="1" ht="12" customHeight="1">
      <c r="A15" s="149"/>
      <c r="B15" s="164"/>
      <c r="C15" s="155"/>
      <c r="D15" s="155"/>
      <c r="E15" s="155"/>
      <c r="F15" s="166"/>
    </row>
    <row r="16" spans="1:7" s="163" customFormat="1" ht="12.45" customHeight="1">
      <c r="A16" s="149"/>
      <c r="B16" s="164"/>
      <c r="C16" s="164"/>
      <c r="D16" s="164"/>
      <c r="E16" s="155"/>
      <c r="F16" s="165"/>
    </row>
    <row r="17" spans="1:5" ht="12.45" customHeight="1">
      <c r="A17" s="149"/>
      <c r="B17" s="149"/>
      <c r="C17" s="149"/>
      <c r="D17" s="149"/>
      <c r="E17" s="150"/>
    </row>
    <row r="18" spans="1:5" ht="12" customHeight="1">
      <c r="A18" s="149"/>
      <c r="B18" s="149"/>
      <c r="C18" s="149"/>
      <c r="D18" s="153" t="s">
        <v>236</v>
      </c>
      <c r="E18" s="150"/>
    </row>
    <row r="19" spans="1:5" ht="15.45" customHeight="1">
      <c r="A19" s="149"/>
      <c r="B19" s="149"/>
      <c r="C19" s="149"/>
      <c r="D19" s="149"/>
      <c r="E19" s="150"/>
    </row>
  </sheetData>
  <mergeCells count="4">
    <mergeCell ref="A2:D2"/>
    <mergeCell ref="F6:G6"/>
    <mergeCell ref="A9:D9"/>
    <mergeCell ref="D6:D7"/>
  </mergeCells>
  <phoneticPr fontId="10"/>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5"/>
  <sheetViews>
    <sheetView tabSelected="1" zoomScale="116" zoomScaleNormal="80" workbookViewId="0">
      <selection activeCell="K56" sqref="K56"/>
    </sheetView>
  </sheetViews>
  <sheetFormatPr defaultColWidth="8.69921875" defaultRowHeight="13.2"/>
  <cols>
    <col min="1" max="1" width="7.59765625" style="261" customWidth="1"/>
    <col min="2" max="2" width="7.3984375" style="261" customWidth="1"/>
    <col min="3" max="3" width="9.19921875" style="261" customWidth="1"/>
    <col min="4" max="4" width="6" style="261" customWidth="1"/>
    <col min="5" max="5" width="7.69921875" style="261" customWidth="1"/>
    <col min="6" max="7" width="7.59765625" style="261" customWidth="1"/>
    <col min="8" max="8" width="9" style="261" customWidth="1"/>
    <col min="9" max="9" width="5.3984375" style="261" customWidth="1"/>
    <col min="10" max="10" width="8.69921875" style="261" customWidth="1"/>
    <col min="11" max="11" width="7.59765625" style="261" customWidth="1"/>
    <col min="12" max="12" width="9.296875" style="261" hidden="1" customWidth="1"/>
    <col min="13" max="16384" width="8.69921875" style="261"/>
  </cols>
  <sheetData>
    <row r="1" spans="1:12" ht="15" customHeight="1">
      <c r="A1" s="273"/>
      <c r="B1" s="273"/>
      <c r="C1" s="273"/>
      <c r="D1" s="273"/>
      <c r="E1" s="273"/>
      <c r="F1" s="273"/>
      <c r="G1" s="273"/>
      <c r="H1" s="273"/>
      <c r="I1" s="273"/>
      <c r="J1" s="273"/>
      <c r="K1" s="272" t="s">
        <v>341</v>
      </c>
    </row>
    <row r="2" spans="1:12" ht="28.5" customHeight="1">
      <c r="A2" s="401" t="s">
        <v>389</v>
      </c>
      <c r="B2" s="402"/>
      <c r="C2" s="402"/>
      <c r="D2" s="402"/>
      <c r="E2" s="402"/>
      <c r="F2" s="402"/>
      <c r="G2" s="402"/>
      <c r="H2" s="402"/>
      <c r="I2" s="402"/>
      <c r="J2" s="402"/>
      <c r="K2" s="402"/>
    </row>
    <row r="3" spans="1:12" ht="20.7" customHeight="1">
      <c r="A3" s="403" t="s">
        <v>340</v>
      </c>
      <c r="B3" s="404"/>
      <c r="C3" s="404"/>
      <c r="D3" s="404"/>
      <c r="E3" s="405"/>
      <c r="F3" s="406" t="s">
        <v>339</v>
      </c>
      <c r="G3" s="407"/>
      <c r="H3" s="408" t="s">
        <v>338</v>
      </c>
      <c r="I3" s="409"/>
      <c r="J3" s="410"/>
      <c r="K3" s="411" t="s">
        <v>337</v>
      </c>
    </row>
    <row r="4" spans="1:12" ht="13.95" customHeight="1">
      <c r="A4" s="414" t="s">
        <v>336</v>
      </c>
      <c r="B4" s="271" t="s">
        <v>335</v>
      </c>
      <c r="C4" s="403" t="s">
        <v>335</v>
      </c>
      <c r="D4" s="404"/>
      <c r="E4" s="405"/>
      <c r="F4" s="411" t="s">
        <v>334</v>
      </c>
      <c r="G4" s="416" t="s">
        <v>333</v>
      </c>
      <c r="H4" s="403" t="s">
        <v>332</v>
      </c>
      <c r="I4" s="404"/>
      <c r="J4" s="405"/>
      <c r="K4" s="412"/>
    </row>
    <row r="5" spans="1:12" ht="13.5" customHeight="1">
      <c r="A5" s="415"/>
      <c r="B5" s="270"/>
      <c r="C5" s="398" t="s">
        <v>331</v>
      </c>
      <c r="D5" s="399"/>
      <c r="E5" s="400"/>
      <c r="F5" s="413"/>
      <c r="G5" s="417"/>
      <c r="H5" s="398" t="s">
        <v>331</v>
      </c>
      <c r="I5" s="399"/>
      <c r="J5" s="400"/>
      <c r="K5" s="413"/>
    </row>
    <row r="6" spans="1:12" ht="13.95" customHeight="1">
      <c r="A6" s="267">
        <v>1</v>
      </c>
      <c r="B6" s="266">
        <v>58000</v>
      </c>
      <c r="C6" s="265"/>
      <c r="D6" s="264" t="s">
        <v>371</v>
      </c>
      <c r="E6" s="268">
        <v>63000</v>
      </c>
      <c r="F6" s="269">
        <v>350</v>
      </c>
      <c r="G6" s="269">
        <v>470</v>
      </c>
      <c r="H6" s="299"/>
      <c r="I6" s="300" t="s">
        <v>371</v>
      </c>
      <c r="J6" s="301">
        <v>84420</v>
      </c>
      <c r="K6" s="269">
        <v>470</v>
      </c>
      <c r="L6" s="261">
        <v>1</v>
      </c>
    </row>
    <row r="7" spans="1:12" ht="13.95" customHeight="1">
      <c r="A7" s="267">
        <v>2</v>
      </c>
      <c r="B7" s="266">
        <v>68000</v>
      </c>
      <c r="C7" s="265">
        <v>63000</v>
      </c>
      <c r="D7" s="264" t="s">
        <v>371</v>
      </c>
      <c r="E7" s="268">
        <v>73000</v>
      </c>
      <c r="F7" s="269">
        <v>410</v>
      </c>
      <c r="G7" s="269">
        <v>550</v>
      </c>
      <c r="H7" s="302">
        <v>84420</v>
      </c>
      <c r="I7" s="300" t="s">
        <v>371</v>
      </c>
      <c r="J7" s="301">
        <v>97820</v>
      </c>
      <c r="K7" s="269">
        <v>550</v>
      </c>
      <c r="L7" s="261">
        <v>2</v>
      </c>
    </row>
    <row r="8" spans="1:12" ht="13.95" customHeight="1">
      <c r="A8" s="267">
        <v>3</v>
      </c>
      <c r="B8" s="266">
        <v>78000</v>
      </c>
      <c r="C8" s="265">
        <v>73000</v>
      </c>
      <c r="D8" s="264" t="s">
        <v>371</v>
      </c>
      <c r="E8" s="268">
        <v>83000</v>
      </c>
      <c r="F8" s="269">
        <v>470</v>
      </c>
      <c r="G8" s="269">
        <v>630</v>
      </c>
      <c r="H8" s="302">
        <v>97820</v>
      </c>
      <c r="I8" s="300" t="s">
        <v>371</v>
      </c>
      <c r="J8" s="301">
        <v>111220</v>
      </c>
      <c r="K8" s="269">
        <v>630</v>
      </c>
      <c r="L8" s="261">
        <v>3</v>
      </c>
    </row>
    <row r="9" spans="1:12" ht="13.95" customHeight="1">
      <c r="A9" s="267">
        <v>4</v>
      </c>
      <c r="B9" s="266">
        <v>88000</v>
      </c>
      <c r="C9" s="265">
        <v>83000</v>
      </c>
      <c r="D9" s="264" t="s">
        <v>371</v>
      </c>
      <c r="E9" s="268">
        <v>93000</v>
      </c>
      <c r="F9" s="269">
        <v>530</v>
      </c>
      <c r="G9" s="269">
        <v>720</v>
      </c>
      <c r="H9" s="302">
        <v>111220</v>
      </c>
      <c r="I9" s="300" t="s">
        <v>371</v>
      </c>
      <c r="J9" s="301">
        <v>124620</v>
      </c>
      <c r="K9" s="269">
        <v>720</v>
      </c>
      <c r="L9" s="261">
        <v>4</v>
      </c>
    </row>
    <row r="10" spans="1:12" ht="13.95" customHeight="1">
      <c r="A10" s="267">
        <v>5</v>
      </c>
      <c r="B10" s="266">
        <v>98000</v>
      </c>
      <c r="C10" s="265">
        <v>93000</v>
      </c>
      <c r="D10" s="264" t="s">
        <v>371</v>
      </c>
      <c r="E10" s="268">
        <v>101000</v>
      </c>
      <c r="F10" s="269">
        <v>590</v>
      </c>
      <c r="G10" s="269">
        <v>800</v>
      </c>
      <c r="H10" s="302">
        <v>124620</v>
      </c>
      <c r="I10" s="300" t="s">
        <v>371</v>
      </c>
      <c r="J10" s="301">
        <v>135340</v>
      </c>
      <c r="K10" s="269">
        <v>800</v>
      </c>
      <c r="L10" s="261">
        <v>5</v>
      </c>
    </row>
    <row r="11" spans="1:12" ht="13.95" customHeight="1">
      <c r="A11" s="267">
        <v>6</v>
      </c>
      <c r="B11" s="266">
        <v>104000</v>
      </c>
      <c r="C11" s="265">
        <v>101000</v>
      </c>
      <c r="D11" s="264" t="s">
        <v>371</v>
      </c>
      <c r="E11" s="268">
        <v>107000</v>
      </c>
      <c r="F11" s="269">
        <v>630</v>
      </c>
      <c r="G11" s="269">
        <v>850</v>
      </c>
      <c r="H11" s="302">
        <v>135340</v>
      </c>
      <c r="I11" s="300" t="s">
        <v>371</v>
      </c>
      <c r="J11" s="301">
        <v>143380</v>
      </c>
      <c r="K11" s="269">
        <v>850</v>
      </c>
      <c r="L11" s="261">
        <v>6</v>
      </c>
    </row>
    <row r="12" spans="1:12" ht="13.95" customHeight="1">
      <c r="A12" s="267">
        <v>7</v>
      </c>
      <c r="B12" s="266">
        <v>110000</v>
      </c>
      <c r="C12" s="265">
        <v>107000</v>
      </c>
      <c r="D12" s="264" t="s">
        <v>371</v>
      </c>
      <c r="E12" s="268">
        <v>114000</v>
      </c>
      <c r="F12" s="269">
        <v>670</v>
      </c>
      <c r="G12" s="269">
        <v>900</v>
      </c>
      <c r="H12" s="302">
        <v>143380</v>
      </c>
      <c r="I12" s="300" t="s">
        <v>371</v>
      </c>
      <c r="J12" s="301">
        <v>152760</v>
      </c>
      <c r="K12" s="269">
        <v>900</v>
      </c>
      <c r="L12" s="261">
        <v>7</v>
      </c>
    </row>
    <row r="13" spans="1:12" ht="13.95" customHeight="1">
      <c r="A13" s="267">
        <v>8</v>
      </c>
      <c r="B13" s="266">
        <v>118000</v>
      </c>
      <c r="C13" s="265">
        <v>114000</v>
      </c>
      <c r="D13" s="264" t="s">
        <v>371</v>
      </c>
      <c r="E13" s="268">
        <v>122000</v>
      </c>
      <c r="F13" s="269">
        <v>720</v>
      </c>
      <c r="G13" s="269">
        <v>960</v>
      </c>
      <c r="H13" s="302">
        <v>152760</v>
      </c>
      <c r="I13" s="300" t="s">
        <v>371</v>
      </c>
      <c r="J13" s="301">
        <v>163480</v>
      </c>
      <c r="K13" s="269">
        <v>960</v>
      </c>
      <c r="L13" s="261">
        <v>8</v>
      </c>
    </row>
    <row r="14" spans="1:12" ht="13.95" customHeight="1">
      <c r="A14" s="267">
        <v>9</v>
      </c>
      <c r="B14" s="266">
        <v>126000</v>
      </c>
      <c r="C14" s="265">
        <v>122000</v>
      </c>
      <c r="D14" s="264" t="s">
        <v>371</v>
      </c>
      <c r="E14" s="268">
        <v>130000</v>
      </c>
      <c r="F14" s="269">
        <v>770</v>
      </c>
      <c r="G14" s="262">
        <v>1030</v>
      </c>
      <c r="H14" s="302">
        <v>163480</v>
      </c>
      <c r="I14" s="300" t="s">
        <v>371</v>
      </c>
      <c r="J14" s="301">
        <v>174200</v>
      </c>
      <c r="K14" s="262">
        <v>1030</v>
      </c>
      <c r="L14" s="261">
        <v>9</v>
      </c>
    </row>
    <row r="15" spans="1:12" ht="13.95" customHeight="1">
      <c r="A15" s="267">
        <v>10</v>
      </c>
      <c r="B15" s="266">
        <v>134000</v>
      </c>
      <c r="C15" s="265">
        <v>130000</v>
      </c>
      <c r="D15" s="264" t="s">
        <v>371</v>
      </c>
      <c r="E15" s="268">
        <v>138000</v>
      </c>
      <c r="F15" s="269">
        <v>810</v>
      </c>
      <c r="G15" s="262">
        <v>1090</v>
      </c>
      <c r="H15" s="302">
        <v>174200</v>
      </c>
      <c r="I15" s="300" t="s">
        <v>371</v>
      </c>
      <c r="J15" s="301">
        <v>184920</v>
      </c>
      <c r="K15" s="262">
        <v>1090</v>
      </c>
      <c r="L15" s="261">
        <v>10</v>
      </c>
    </row>
    <row r="16" spans="1:12" ht="13.95" customHeight="1">
      <c r="A16" s="267">
        <v>11</v>
      </c>
      <c r="B16" s="266">
        <v>142000</v>
      </c>
      <c r="C16" s="265">
        <v>138000</v>
      </c>
      <c r="D16" s="264" t="s">
        <v>371</v>
      </c>
      <c r="E16" s="268">
        <v>146000</v>
      </c>
      <c r="F16" s="269">
        <v>860</v>
      </c>
      <c r="G16" s="262">
        <v>1160</v>
      </c>
      <c r="H16" s="302">
        <v>184920</v>
      </c>
      <c r="I16" s="300" t="s">
        <v>371</v>
      </c>
      <c r="J16" s="301">
        <v>195640</v>
      </c>
      <c r="K16" s="262">
        <v>1160</v>
      </c>
      <c r="L16" s="261">
        <v>11</v>
      </c>
    </row>
    <row r="17" spans="1:12" ht="13.95" customHeight="1">
      <c r="A17" s="267">
        <v>12</v>
      </c>
      <c r="B17" s="266">
        <v>150000</v>
      </c>
      <c r="C17" s="265">
        <v>146000</v>
      </c>
      <c r="D17" s="264" t="s">
        <v>371</v>
      </c>
      <c r="E17" s="268">
        <v>155000</v>
      </c>
      <c r="F17" s="269">
        <v>910</v>
      </c>
      <c r="G17" s="262">
        <v>1220</v>
      </c>
      <c r="H17" s="302">
        <v>195640</v>
      </c>
      <c r="I17" s="300" t="s">
        <v>371</v>
      </c>
      <c r="J17" s="301">
        <v>207700</v>
      </c>
      <c r="K17" s="262">
        <v>1220</v>
      </c>
      <c r="L17" s="261">
        <v>12</v>
      </c>
    </row>
    <row r="18" spans="1:12" ht="13.95" customHeight="1">
      <c r="A18" s="267">
        <v>13</v>
      </c>
      <c r="B18" s="266">
        <v>160000</v>
      </c>
      <c r="C18" s="265">
        <v>155000</v>
      </c>
      <c r="D18" s="264" t="s">
        <v>371</v>
      </c>
      <c r="E18" s="268">
        <v>165000</v>
      </c>
      <c r="F18" s="269">
        <v>970</v>
      </c>
      <c r="G18" s="262">
        <v>1310</v>
      </c>
      <c r="H18" s="302">
        <v>207700</v>
      </c>
      <c r="I18" s="300" t="s">
        <v>371</v>
      </c>
      <c r="J18" s="301">
        <v>221100</v>
      </c>
      <c r="K18" s="262">
        <v>1310</v>
      </c>
      <c r="L18" s="261">
        <v>13</v>
      </c>
    </row>
    <row r="19" spans="1:12" ht="13.95" customHeight="1">
      <c r="A19" s="267">
        <v>14</v>
      </c>
      <c r="B19" s="266">
        <v>170000</v>
      </c>
      <c r="C19" s="265">
        <v>165000</v>
      </c>
      <c r="D19" s="264" t="s">
        <v>371</v>
      </c>
      <c r="E19" s="268">
        <v>175000</v>
      </c>
      <c r="F19" s="262">
        <v>1030</v>
      </c>
      <c r="G19" s="262">
        <v>1390</v>
      </c>
      <c r="H19" s="302">
        <v>221100</v>
      </c>
      <c r="I19" s="300" t="s">
        <v>371</v>
      </c>
      <c r="J19" s="301">
        <v>234500</v>
      </c>
      <c r="K19" s="262">
        <v>1390</v>
      </c>
      <c r="L19" s="261">
        <v>14</v>
      </c>
    </row>
    <row r="20" spans="1:12" ht="13.95" customHeight="1">
      <c r="A20" s="267">
        <v>15</v>
      </c>
      <c r="B20" s="266">
        <v>180000</v>
      </c>
      <c r="C20" s="265">
        <v>175000</v>
      </c>
      <c r="D20" s="264" t="s">
        <v>371</v>
      </c>
      <c r="E20" s="268">
        <v>185000</v>
      </c>
      <c r="F20" s="262">
        <v>1100</v>
      </c>
      <c r="G20" s="262">
        <v>1470</v>
      </c>
      <c r="H20" s="302">
        <v>234500</v>
      </c>
      <c r="I20" s="300" t="s">
        <v>371</v>
      </c>
      <c r="J20" s="301">
        <v>247900</v>
      </c>
      <c r="K20" s="262">
        <v>1470</v>
      </c>
      <c r="L20" s="261">
        <v>15</v>
      </c>
    </row>
    <row r="21" spans="1:12" ht="13.95" customHeight="1">
      <c r="A21" s="267">
        <v>16</v>
      </c>
      <c r="B21" s="266">
        <v>190000</v>
      </c>
      <c r="C21" s="265">
        <v>185000</v>
      </c>
      <c r="D21" s="264" t="s">
        <v>371</v>
      </c>
      <c r="E21" s="268">
        <v>195000</v>
      </c>
      <c r="F21" s="262">
        <v>1160</v>
      </c>
      <c r="G21" s="262">
        <v>1550</v>
      </c>
      <c r="H21" s="302">
        <v>247900</v>
      </c>
      <c r="I21" s="300" t="s">
        <v>371</v>
      </c>
      <c r="J21" s="301">
        <v>261300</v>
      </c>
      <c r="K21" s="262">
        <v>1550</v>
      </c>
      <c r="L21" s="261">
        <v>16</v>
      </c>
    </row>
    <row r="22" spans="1:12" ht="13.95" customHeight="1">
      <c r="A22" s="267">
        <v>17</v>
      </c>
      <c r="B22" s="266">
        <v>200000</v>
      </c>
      <c r="C22" s="265">
        <v>195000</v>
      </c>
      <c r="D22" s="264" t="s">
        <v>371</v>
      </c>
      <c r="E22" s="268">
        <v>210000</v>
      </c>
      <c r="F22" s="262">
        <v>1220</v>
      </c>
      <c r="G22" s="262">
        <v>1630</v>
      </c>
      <c r="H22" s="302">
        <v>261300</v>
      </c>
      <c r="I22" s="300" t="s">
        <v>371</v>
      </c>
      <c r="J22" s="301">
        <v>281400</v>
      </c>
      <c r="K22" s="262">
        <v>1630</v>
      </c>
      <c r="L22" s="261">
        <v>17</v>
      </c>
    </row>
    <row r="23" spans="1:12" ht="13.95" customHeight="1">
      <c r="A23" s="267">
        <v>18</v>
      </c>
      <c r="B23" s="266">
        <v>220000</v>
      </c>
      <c r="C23" s="265">
        <v>210000</v>
      </c>
      <c r="D23" s="264" t="s">
        <v>371</v>
      </c>
      <c r="E23" s="268">
        <v>230000</v>
      </c>
      <c r="F23" s="262">
        <v>1340</v>
      </c>
      <c r="G23" s="262">
        <v>1800</v>
      </c>
      <c r="H23" s="302">
        <v>281400</v>
      </c>
      <c r="I23" s="300" t="s">
        <v>371</v>
      </c>
      <c r="J23" s="301">
        <v>308200</v>
      </c>
      <c r="K23" s="262">
        <v>1800</v>
      </c>
      <c r="L23" s="261">
        <v>18</v>
      </c>
    </row>
    <row r="24" spans="1:12" ht="13.95" customHeight="1">
      <c r="A24" s="267">
        <v>19</v>
      </c>
      <c r="B24" s="266">
        <v>240000</v>
      </c>
      <c r="C24" s="265">
        <v>230000</v>
      </c>
      <c r="D24" s="264" t="s">
        <v>371</v>
      </c>
      <c r="E24" s="268">
        <v>250000</v>
      </c>
      <c r="F24" s="262">
        <v>1460</v>
      </c>
      <c r="G24" s="262">
        <v>1960</v>
      </c>
      <c r="H24" s="302">
        <v>308200</v>
      </c>
      <c r="I24" s="300" t="s">
        <v>371</v>
      </c>
      <c r="J24" s="301">
        <v>335000</v>
      </c>
      <c r="K24" s="262">
        <v>1960</v>
      </c>
      <c r="L24" s="261">
        <v>19</v>
      </c>
    </row>
    <row r="25" spans="1:12" ht="13.95" customHeight="1">
      <c r="A25" s="267">
        <v>20</v>
      </c>
      <c r="B25" s="266">
        <v>260000</v>
      </c>
      <c r="C25" s="265">
        <v>250000</v>
      </c>
      <c r="D25" s="264" t="s">
        <v>371</v>
      </c>
      <c r="E25" s="268">
        <v>270000</v>
      </c>
      <c r="F25" s="262">
        <v>1590</v>
      </c>
      <c r="G25" s="262">
        <v>2130</v>
      </c>
      <c r="H25" s="302">
        <v>335000</v>
      </c>
      <c r="I25" s="300" t="s">
        <v>371</v>
      </c>
      <c r="J25" s="301">
        <v>361800</v>
      </c>
      <c r="K25" s="262">
        <v>2130</v>
      </c>
      <c r="L25" s="261">
        <v>20</v>
      </c>
    </row>
    <row r="26" spans="1:12" ht="13.95" customHeight="1">
      <c r="A26" s="267">
        <v>21</v>
      </c>
      <c r="B26" s="266">
        <v>280000</v>
      </c>
      <c r="C26" s="265">
        <v>270000</v>
      </c>
      <c r="D26" s="264" t="s">
        <v>371</v>
      </c>
      <c r="E26" s="268">
        <v>290000</v>
      </c>
      <c r="F26" s="262">
        <v>1710</v>
      </c>
      <c r="G26" s="262">
        <v>2290</v>
      </c>
      <c r="H26" s="302">
        <v>361800</v>
      </c>
      <c r="I26" s="300" t="s">
        <v>371</v>
      </c>
      <c r="J26" s="301">
        <v>388600</v>
      </c>
      <c r="K26" s="262">
        <v>2290</v>
      </c>
      <c r="L26" s="261">
        <v>21</v>
      </c>
    </row>
    <row r="27" spans="1:12" ht="13.95" customHeight="1">
      <c r="A27" s="267">
        <v>22</v>
      </c>
      <c r="B27" s="266">
        <v>300000</v>
      </c>
      <c r="C27" s="265">
        <v>290000</v>
      </c>
      <c r="D27" s="264" t="s">
        <v>371</v>
      </c>
      <c r="E27" s="268">
        <v>310000</v>
      </c>
      <c r="F27" s="262">
        <v>1830</v>
      </c>
      <c r="G27" s="262">
        <v>2450</v>
      </c>
      <c r="H27" s="302">
        <v>388600</v>
      </c>
      <c r="I27" s="300" t="s">
        <v>371</v>
      </c>
      <c r="J27" s="301">
        <v>415400</v>
      </c>
      <c r="K27" s="262">
        <v>2450</v>
      </c>
      <c r="L27" s="261">
        <v>22</v>
      </c>
    </row>
    <row r="28" spans="1:12" ht="13.95" customHeight="1">
      <c r="A28" s="267">
        <v>23</v>
      </c>
      <c r="B28" s="266">
        <v>320000</v>
      </c>
      <c r="C28" s="265">
        <v>310000</v>
      </c>
      <c r="D28" s="264" t="s">
        <v>371</v>
      </c>
      <c r="E28" s="268">
        <v>330000</v>
      </c>
      <c r="F28" s="262">
        <v>1950</v>
      </c>
      <c r="G28" s="262">
        <v>2620</v>
      </c>
      <c r="H28" s="302">
        <v>415400</v>
      </c>
      <c r="I28" s="300" t="s">
        <v>371</v>
      </c>
      <c r="J28" s="301">
        <v>442200</v>
      </c>
      <c r="K28" s="262">
        <v>2620</v>
      </c>
      <c r="L28" s="261">
        <v>23</v>
      </c>
    </row>
    <row r="29" spans="1:12" ht="13.95" customHeight="1">
      <c r="A29" s="267">
        <v>24</v>
      </c>
      <c r="B29" s="266">
        <v>340000</v>
      </c>
      <c r="C29" s="265">
        <v>330000</v>
      </c>
      <c r="D29" s="264" t="s">
        <v>371</v>
      </c>
      <c r="E29" s="268">
        <v>350000</v>
      </c>
      <c r="F29" s="262">
        <v>2070</v>
      </c>
      <c r="G29" s="262">
        <v>2780</v>
      </c>
      <c r="H29" s="302">
        <v>442200</v>
      </c>
      <c r="I29" s="300" t="s">
        <v>371</v>
      </c>
      <c r="J29" s="301">
        <v>469000</v>
      </c>
      <c r="K29" s="262">
        <v>2780</v>
      </c>
      <c r="L29" s="261">
        <v>24</v>
      </c>
    </row>
    <row r="30" spans="1:12" ht="13.95" customHeight="1">
      <c r="A30" s="267">
        <v>25</v>
      </c>
      <c r="B30" s="266">
        <v>360000</v>
      </c>
      <c r="C30" s="265">
        <v>350000</v>
      </c>
      <c r="D30" s="264" t="s">
        <v>371</v>
      </c>
      <c r="E30" s="268">
        <v>370000</v>
      </c>
      <c r="F30" s="262">
        <v>2200</v>
      </c>
      <c r="G30" s="262">
        <v>2950</v>
      </c>
      <c r="H30" s="302">
        <v>469000</v>
      </c>
      <c r="I30" s="300" t="s">
        <v>371</v>
      </c>
      <c r="J30" s="301">
        <v>495800</v>
      </c>
      <c r="K30" s="262">
        <v>2950</v>
      </c>
      <c r="L30" s="261">
        <v>25</v>
      </c>
    </row>
    <row r="31" spans="1:12" ht="13.95" customHeight="1">
      <c r="A31" s="267">
        <v>26</v>
      </c>
      <c r="B31" s="266">
        <v>380000</v>
      </c>
      <c r="C31" s="265">
        <v>370000</v>
      </c>
      <c r="D31" s="264" t="s">
        <v>371</v>
      </c>
      <c r="E31" s="268">
        <v>395000</v>
      </c>
      <c r="F31" s="262">
        <v>2320</v>
      </c>
      <c r="G31" s="262">
        <v>3110</v>
      </c>
      <c r="H31" s="302">
        <v>495800</v>
      </c>
      <c r="I31" s="300" t="s">
        <v>371</v>
      </c>
      <c r="J31" s="301">
        <v>529300</v>
      </c>
      <c r="K31" s="262">
        <v>3110</v>
      </c>
      <c r="L31" s="261">
        <v>26</v>
      </c>
    </row>
    <row r="32" spans="1:12" ht="13.95" customHeight="1">
      <c r="A32" s="267">
        <v>27</v>
      </c>
      <c r="B32" s="266">
        <v>410000</v>
      </c>
      <c r="C32" s="265">
        <v>395000</v>
      </c>
      <c r="D32" s="264" t="s">
        <v>371</v>
      </c>
      <c r="E32" s="268">
        <v>425000</v>
      </c>
      <c r="F32" s="262">
        <v>2500</v>
      </c>
      <c r="G32" s="262">
        <v>3360</v>
      </c>
      <c r="H32" s="302">
        <v>529300</v>
      </c>
      <c r="I32" s="300" t="s">
        <v>371</v>
      </c>
      <c r="J32" s="301">
        <v>569500</v>
      </c>
      <c r="K32" s="262">
        <v>3360</v>
      </c>
      <c r="L32" s="261">
        <v>27</v>
      </c>
    </row>
    <row r="33" spans="1:12" ht="13.95" customHeight="1">
      <c r="A33" s="267">
        <v>28</v>
      </c>
      <c r="B33" s="266">
        <v>440000</v>
      </c>
      <c r="C33" s="265">
        <v>425000</v>
      </c>
      <c r="D33" s="264" t="s">
        <v>371</v>
      </c>
      <c r="E33" s="268">
        <v>455000</v>
      </c>
      <c r="F33" s="262">
        <v>2690</v>
      </c>
      <c r="G33" s="262">
        <v>3600</v>
      </c>
      <c r="H33" s="302">
        <v>569500</v>
      </c>
      <c r="I33" s="300" t="s">
        <v>371</v>
      </c>
      <c r="J33" s="301">
        <v>609700</v>
      </c>
      <c r="K33" s="262">
        <v>3600</v>
      </c>
      <c r="L33" s="261">
        <v>28</v>
      </c>
    </row>
    <row r="34" spans="1:12" ht="13.95" customHeight="1">
      <c r="A34" s="267">
        <v>29</v>
      </c>
      <c r="B34" s="266">
        <v>470000</v>
      </c>
      <c r="C34" s="265">
        <v>455000</v>
      </c>
      <c r="D34" s="264" t="s">
        <v>371</v>
      </c>
      <c r="E34" s="268">
        <v>485000</v>
      </c>
      <c r="F34" s="262">
        <v>2870</v>
      </c>
      <c r="G34" s="262">
        <v>3850</v>
      </c>
      <c r="H34" s="302">
        <v>609700</v>
      </c>
      <c r="I34" s="300" t="s">
        <v>371</v>
      </c>
      <c r="J34" s="301">
        <v>649900</v>
      </c>
      <c r="K34" s="262">
        <v>3850</v>
      </c>
      <c r="L34" s="261">
        <v>29</v>
      </c>
    </row>
    <row r="35" spans="1:12" ht="13.95" customHeight="1">
      <c r="A35" s="267">
        <v>30</v>
      </c>
      <c r="B35" s="266">
        <v>500000</v>
      </c>
      <c r="C35" s="265">
        <v>485000</v>
      </c>
      <c r="D35" s="264" t="s">
        <v>371</v>
      </c>
      <c r="E35" s="268">
        <v>515000</v>
      </c>
      <c r="F35" s="262">
        <v>3050</v>
      </c>
      <c r="G35" s="262">
        <v>4090</v>
      </c>
      <c r="H35" s="302">
        <v>649900</v>
      </c>
      <c r="I35" s="300" t="s">
        <v>371</v>
      </c>
      <c r="J35" s="301">
        <v>690100</v>
      </c>
      <c r="K35" s="262">
        <v>4090</v>
      </c>
      <c r="L35" s="261">
        <v>30</v>
      </c>
    </row>
    <row r="36" spans="1:12" ht="13.95" customHeight="1">
      <c r="A36" s="267">
        <v>31</v>
      </c>
      <c r="B36" s="266">
        <v>530000</v>
      </c>
      <c r="C36" s="265">
        <v>515000</v>
      </c>
      <c r="D36" s="264" t="s">
        <v>371</v>
      </c>
      <c r="E36" s="268">
        <v>545000</v>
      </c>
      <c r="F36" s="262">
        <v>3240</v>
      </c>
      <c r="G36" s="262">
        <v>4340</v>
      </c>
      <c r="H36" s="302">
        <v>690100</v>
      </c>
      <c r="I36" s="300" t="s">
        <v>371</v>
      </c>
      <c r="J36" s="301">
        <v>730300</v>
      </c>
      <c r="K36" s="262">
        <v>4340</v>
      </c>
      <c r="L36" s="261">
        <v>31</v>
      </c>
    </row>
    <row r="37" spans="1:12" ht="13.95" customHeight="1">
      <c r="A37" s="267">
        <v>32</v>
      </c>
      <c r="B37" s="266">
        <v>560000</v>
      </c>
      <c r="C37" s="265">
        <v>545000</v>
      </c>
      <c r="D37" s="264" t="s">
        <v>371</v>
      </c>
      <c r="E37" s="268">
        <v>575000</v>
      </c>
      <c r="F37" s="262">
        <v>3420</v>
      </c>
      <c r="G37" s="262">
        <v>4580</v>
      </c>
      <c r="H37" s="302">
        <v>730300</v>
      </c>
      <c r="I37" s="300" t="s">
        <v>371</v>
      </c>
      <c r="J37" s="301">
        <v>770500</v>
      </c>
      <c r="K37" s="262">
        <v>4580</v>
      </c>
      <c r="L37" s="261">
        <v>32</v>
      </c>
    </row>
    <row r="38" spans="1:12" ht="13.95" customHeight="1">
      <c r="A38" s="267">
        <v>33</v>
      </c>
      <c r="B38" s="266">
        <v>590000</v>
      </c>
      <c r="C38" s="265">
        <v>575000</v>
      </c>
      <c r="D38" s="264" t="s">
        <v>371</v>
      </c>
      <c r="E38" s="268">
        <v>605000</v>
      </c>
      <c r="F38" s="262">
        <v>3600</v>
      </c>
      <c r="G38" s="262">
        <v>4830</v>
      </c>
      <c r="H38" s="302">
        <v>770500</v>
      </c>
      <c r="I38" s="300" t="s">
        <v>371</v>
      </c>
      <c r="J38" s="301">
        <v>810700</v>
      </c>
      <c r="K38" s="262">
        <v>4830</v>
      </c>
      <c r="L38" s="261">
        <v>33</v>
      </c>
    </row>
    <row r="39" spans="1:12" ht="13.95" customHeight="1">
      <c r="A39" s="267">
        <v>34</v>
      </c>
      <c r="B39" s="266">
        <v>620000</v>
      </c>
      <c r="C39" s="265">
        <v>605000</v>
      </c>
      <c r="D39" s="264" t="s">
        <v>371</v>
      </c>
      <c r="E39" s="268">
        <v>635000</v>
      </c>
      <c r="F39" s="262">
        <v>3790</v>
      </c>
      <c r="G39" s="262">
        <v>5080</v>
      </c>
      <c r="H39" s="302">
        <v>810700</v>
      </c>
      <c r="I39" s="300" t="s">
        <v>371</v>
      </c>
      <c r="J39" s="301">
        <v>850900</v>
      </c>
      <c r="K39" s="262">
        <v>5080</v>
      </c>
      <c r="L39" s="261">
        <v>34</v>
      </c>
    </row>
    <row r="40" spans="1:12" ht="13.95" customHeight="1">
      <c r="A40" s="267">
        <v>35</v>
      </c>
      <c r="B40" s="266">
        <v>650000</v>
      </c>
      <c r="C40" s="265">
        <v>635000</v>
      </c>
      <c r="D40" s="264" t="s">
        <v>371</v>
      </c>
      <c r="E40" s="268">
        <v>665000</v>
      </c>
      <c r="F40" s="262">
        <v>3970</v>
      </c>
      <c r="G40" s="262">
        <v>5320</v>
      </c>
      <c r="H40" s="302">
        <v>850900</v>
      </c>
      <c r="I40" s="300" t="s">
        <v>371</v>
      </c>
      <c r="J40" s="301">
        <v>891100</v>
      </c>
      <c r="K40" s="262">
        <v>5320</v>
      </c>
      <c r="L40" s="261">
        <v>35</v>
      </c>
    </row>
    <row r="41" spans="1:12" ht="13.95" customHeight="1">
      <c r="A41" s="267">
        <v>36</v>
      </c>
      <c r="B41" s="266">
        <v>680000</v>
      </c>
      <c r="C41" s="265">
        <v>665000</v>
      </c>
      <c r="D41" s="264" t="s">
        <v>371</v>
      </c>
      <c r="E41" s="268">
        <v>695000</v>
      </c>
      <c r="F41" s="262">
        <v>4150</v>
      </c>
      <c r="G41" s="262">
        <v>5570</v>
      </c>
      <c r="H41" s="302">
        <v>891100</v>
      </c>
      <c r="I41" s="300" t="s">
        <v>371</v>
      </c>
      <c r="J41" s="301">
        <v>931300</v>
      </c>
      <c r="K41" s="262">
        <v>5570</v>
      </c>
      <c r="L41" s="261">
        <v>36</v>
      </c>
    </row>
    <row r="42" spans="1:12" ht="13.95" customHeight="1">
      <c r="A42" s="267">
        <v>37</v>
      </c>
      <c r="B42" s="266">
        <v>710000</v>
      </c>
      <c r="C42" s="265">
        <v>695000</v>
      </c>
      <c r="D42" s="264" t="s">
        <v>371</v>
      </c>
      <c r="E42" s="268">
        <v>730000</v>
      </c>
      <c r="F42" s="262">
        <v>4340</v>
      </c>
      <c r="G42" s="262">
        <v>5810</v>
      </c>
      <c r="H42" s="302">
        <v>931300</v>
      </c>
      <c r="I42" s="300" t="s">
        <v>371</v>
      </c>
      <c r="J42" s="301">
        <v>978200</v>
      </c>
      <c r="K42" s="262">
        <v>5810</v>
      </c>
      <c r="L42" s="261">
        <v>37</v>
      </c>
    </row>
    <row r="43" spans="1:12" ht="13.95" customHeight="1">
      <c r="A43" s="267">
        <v>38</v>
      </c>
      <c r="B43" s="266">
        <v>750000</v>
      </c>
      <c r="C43" s="265">
        <v>730000</v>
      </c>
      <c r="D43" s="264" t="s">
        <v>371</v>
      </c>
      <c r="E43" s="268">
        <v>770000</v>
      </c>
      <c r="F43" s="262">
        <v>4580</v>
      </c>
      <c r="G43" s="262">
        <v>6140</v>
      </c>
      <c r="H43" s="302">
        <v>978200</v>
      </c>
      <c r="I43" s="300" t="s">
        <v>371</v>
      </c>
      <c r="J43" s="303">
        <v>1031800</v>
      </c>
      <c r="K43" s="262">
        <v>6140</v>
      </c>
      <c r="L43" s="261">
        <v>38</v>
      </c>
    </row>
    <row r="44" spans="1:12" ht="13.95" customHeight="1">
      <c r="A44" s="267">
        <v>39</v>
      </c>
      <c r="B44" s="266">
        <v>790000</v>
      </c>
      <c r="C44" s="265">
        <v>770000</v>
      </c>
      <c r="D44" s="264" t="s">
        <v>371</v>
      </c>
      <c r="E44" s="268">
        <v>810000</v>
      </c>
      <c r="F44" s="262">
        <v>4830</v>
      </c>
      <c r="G44" s="262">
        <v>6470</v>
      </c>
      <c r="H44" s="304">
        <v>1031800</v>
      </c>
      <c r="I44" s="300" t="s">
        <v>371</v>
      </c>
      <c r="J44" s="303">
        <v>1085400</v>
      </c>
      <c r="K44" s="262">
        <v>6470</v>
      </c>
      <c r="L44" s="261">
        <v>39</v>
      </c>
    </row>
    <row r="45" spans="1:12" ht="13.95" customHeight="1">
      <c r="A45" s="267">
        <v>40</v>
      </c>
      <c r="B45" s="266">
        <v>830000</v>
      </c>
      <c r="C45" s="265">
        <v>810000</v>
      </c>
      <c r="D45" s="264" t="s">
        <v>371</v>
      </c>
      <c r="E45" s="268">
        <v>855000</v>
      </c>
      <c r="F45" s="262">
        <v>5070</v>
      </c>
      <c r="G45" s="262">
        <v>6800</v>
      </c>
      <c r="H45" s="304">
        <v>1085400</v>
      </c>
      <c r="I45" s="300" t="s">
        <v>371</v>
      </c>
      <c r="J45" s="303">
        <v>1145700</v>
      </c>
      <c r="K45" s="262">
        <v>6800</v>
      </c>
      <c r="L45" s="261">
        <v>40</v>
      </c>
    </row>
    <row r="46" spans="1:12" ht="13.95" customHeight="1">
      <c r="A46" s="267">
        <v>41</v>
      </c>
      <c r="B46" s="266">
        <v>880000</v>
      </c>
      <c r="C46" s="265">
        <v>855000</v>
      </c>
      <c r="D46" s="264" t="s">
        <v>371</v>
      </c>
      <c r="E46" s="268">
        <v>905000</v>
      </c>
      <c r="F46" s="262">
        <v>5380</v>
      </c>
      <c r="G46" s="262">
        <v>7210</v>
      </c>
      <c r="H46" s="304">
        <v>1145700</v>
      </c>
      <c r="I46" s="300" t="s">
        <v>371</v>
      </c>
      <c r="J46" s="303">
        <v>1212700</v>
      </c>
      <c r="K46" s="262">
        <v>7210</v>
      </c>
      <c r="L46" s="261">
        <v>41</v>
      </c>
    </row>
    <row r="47" spans="1:12" ht="13.95" customHeight="1">
      <c r="A47" s="267">
        <v>42</v>
      </c>
      <c r="B47" s="266">
        <v>930000</v>
      </c>
      <c r="C47" s="265">
        <v>905000</v>
      </c>
      <c r="D47" s="264" t="s">
        <v>371</v>
      </c>
      <c r="E47" s="268">
        <v>955000</v>
      </c>
      <c r="F47" s="262">
        <v>5680</v>
      </c>
      <c r="G47" s="262">
        <v>7620</v>
      </c>
      <c r="H47" s="304">
        <v>1212700</v>
      </c>
      <c r="I47" s="300" t="s">
        <v>371</v>
      </c>
      <c r="J47" s="303">
        <v>1279700</v>
      </c>
      <c r="K47" s="262">
        <v>7620</v>
      </c>
      <c r="L47" s="261">
        <v>42</v>
      </c>
    </row>
    <row r="48" spans="1:12" ht="13.95" customHeight="1">
      <c r="A48" s="267">
        <v>43</v>
      </c>
      <c r="B48" s="266">
        <v>980000</v>
      </c>
      <c r="C48" s="265">
        <v>955000</v>
      </c>
      <c r="D48" s="264" t="s">
        <v>371</v>
      </c>
      <c r="E48" s="268">
        <v>1005000</v>
      </c>
      <c r="F48" s="262">
        <v>5990</v>
      </c>
      <c r="G48" s="262">
        <v>8030</v>
      </c>
      <c r="H48" s="304">
        <v>1279700</v>
      </c>
      <c r="I48" s="300" t="s">
        <v>371</v>
      </c>
      <c r="J48" s="303">
        <v>1346700</v>
      </c>
      <c r="K48" s="262">
        <v>8030</v>
      </c>
      <c r="L48" s="261">
        <v>43</v>
      </c>
    </row>
    <row r="49" spans="1:12" ht="13.95" customHeight="1">
      <c r="A49" s="267">
        <v>44</v>
      </c>
      <c r="B49" s="266">
        <v>1030000</v>
      </c>
      <c r="C49" s="265">
        <v>1005000</v>
      </c>
      <c r="D49" s="264" t="s">
        <v>371</v>
      </c>
      <c r="E49" s="268">
        <v>1055000</v>
      </c>
      <c r="F49" s="262">
        <v>6290</v>
      </c>
      <c r="G49" s="262">
        <v>8440</v>
      </c>
      <c r="H49" s="304">
        <v>1346700</v>
      </c>
      <c r="I49" s="300" t="s">
        <v>371</v>
      </c>
      <c r="J49" s="303">
        <v>1413700</v>
      </c>
      <c r="K49" s="262">
        <v>8440</v>
      </c>
      <c r="L49" s="261">
        <v>44</v>
      </c>
    </row>
    <row r="50" spans="1:12" ht="13.95" customHeight="1">
      <c r="A50" s="267">
        <v>45</v>
      </c>
      <c r="B50" s="266">
        <v>1090000</v>
      </c>
      <c r="C50" s="265">
        <v>1055000</v>
      </c>
      <c r="D50" s="264" t="s">
        <v>371</v>
      </c>
      <c r="E50" s="268">
        <v>1115000</v>
      </c>
      <c r="F50" s="262">
        <v>6660</v>
      </c>
      <c r="G50" s="262">
        <v>8930</v>
      </c>
      <c r="H50" s="304">
        <v>1413700</v>
      </c>
      <c r="I50" s="300" t="s">
        <v>371</v>
      </c>
      <c r="J50" s="303">
        <v>1494100</v>
      </c>
      <c r="K50" s="262">
        <v>8930</v>
      </c>
      <c r="L50" s="261">
        <v>45</v>
      </c>
    </row>
    <row r="51" spans="1:12" ht="13.95" customHeight="1">
      <c r="A51" s="267">
        <v>46</v>
      </c>
      <c r="B51" s="266">
        <v>1150000</v>
      </c>
      <c r="C51" s="265">
        <v>1115000</v>
      </c>
      <c r="D51" s="264" t="s">
        <v>371</v>
      </c>
      <c r="E51" s="268">
        <v>1175000</v>
      </c>
      <c r="F51" s="262">
        <v>7030</v>
      </c>
      <c r="G51" s="262">
        <v>9420</v>
      </c>
      <c r="H51" s="304">
        <v>1494100</v>
      </c>
      <c r="I51" s="300" t="s">
        <v>371</v>
      </c>
      <c r="J51" s="303">
        <v>1574500</v>
      </c>
      <c r="K51" s="262">
        <v>9420</v>
      </c>
      <c r="L51" s="261">
        <v>46</v>
      </c>
    </row>
    <row r="52" spans="1:12" ht="13.95" customHeight="1">
      <c r="A52" s="267">
        <v>47</v>
      </c>
      <c r="B52" s="266">
        <v>1210000</v>
      </c>
      <c r="C52" s="265">
        <v>1175000</v>
      </c>
      <c r="D52" s="264" t="s">
        <v>371</v>
      </c>
      <c r="E52" s="268">
        <v>1235000</v>
      </c>
      <c r="F52" s="262">
        <v>7400</v>
      </c>
      <c r="G52" s="262">
        <v>9910</v>
      </c>
      <c r="H52" s="304">
        <v>1574500</v>
      </c>
      <c r="I52" s="300" t="s">
        <v>371</v>
      </c>
      <c r="J52" s="303">
        <v>1654900</v>
      </c>
      <c r="K52" s="262">
        <v>9910</v>
      </c>
      <c r="L52" s="261">
        <v>47</v>
      </c>
    </row>
    <row r="53" spans="1:12" ht="13.95" customHeight="1">
      <c r="A53" s="267">
        <v>48</v>
      </c>
      <c r="B53" s="266">
        <v>1270000</v>
      </c>
      <c r="C53" s="265">
        <v>1235000</v>
      </c>
      <c r="D53" s="264" t="s">
        <v>371</v>
      </c>
      <c r="E53" s="268">
        <v>1295000</v>
      </c>
      <c r="F53" s="262">
        <v>7760</v>
      </c>
      <c r="G53" s="262">
        <v>10400</v>
      </c>
      <c r="H53" s="304">
        <v>1654900</v>
      </c>
      <c r="I53" s="300" t="s">
        <v>371</v>
      </c>
      <c r="J53" s="303">
        <v>1735300</v>
      </c>
      <c r="K53" s="262">
        <v>10400</v>
      </c>
      <c r="L53" s="261">
        <v>48</v>
      </c>
    </row>
    <row r="54" spans="1:12" ht="13.95" customHeight="1">
      <c r="A54" s="267">
        <v>49</v>
      </c>
      <c r="B54" s="266">
        <v>1330000</v>
      </c>
      <c r="C54" s="265">
        <v>1295000</v>
      </c>
      <c r="D54" s="264" t="s">
        <v>371</v>
      </c>
      <c r="E54" s="268">
        <v>1355000</v>
      </c>
      <c r="F54" s="262">
        <v>8130</v>
      </c>
      <c r="G54" s="262">
        <v>10900</v>
      </c>
      <c r="H54" s="304">
        <v>1735300</v>
      </c>
      <c r="I54" s="300" t="s">
        <v>371</v>
      </c>
      <c r="J54" s="303">
        <v>1815700</v>
      </c>
      <c r="K54" s="262">
        <v>10900</v>
      </c>
      <c r="L54" s="261">
        <v>49</v>
      </c>
    </row>
    <row r="55" spans="1:12" ht="13.5" customHeight="1">
      <c r="A55" s="267">
        <v>50</v>
      </c>
      <c r="B55" s="266">
        <v>1390000</v>
      </c>
      <c r="C55" s="265">
        <v>1355000</v>
      </c>
      <c r="D55" s="264" t="s">
        <v>371</v>
      </c>
      <c r="E55" s="263"/>
      <c r="F55" s="262">
        <v>8500</v>
      </c>
      <c r="G55" s="262">
        <v>11390</v>
      </c>
      <c r="H55" s="304">
        <v>1815700</v>
      </c>
      <c r="I55" s="300" t="s">
        <v>371</v>
      </c>
      <c r="J55" s="298"/>
      <c r="K55" s="262">
        <v>11390</v>
      </c>
      <c r="L55" s="261">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37"/>
  <sheetViews>
    <sheetView showGridLines="0" view="pageBreakPreview" topLeftCell="A25" zoomScale="82" zoomScaleNormal="86" zoomScaleSheetLayoutView="82" workbookViewId="0">
      <selection activeCell="B31" sqref="B31"/>
    </sheetView>
  </sheetViews>
  <sheetFormatPr defaultColWidth="8.19921875" defaultRowHeight="24" customHeight="1"/>
  <cols>
    <col min="1" max="1" width="9.19921875" style="1" customWidth="1"/>
    <col min="2" max="2" width="38.19921875" style="1" customWidth="1"/>
    <col min="3" max="3" width="51.5" style="1" customWidth="1"/>
    <col min="4" max="16384" width="8.19921875" style="1"/>
  </cols>
  <sheetData>
    <row r="1" spans="1:4" ht="13.5" customHeight="1">
      <c r="A1" s="37" t="s">
        <v>44</v>
      </c>
    </row>
    <row r="2" spans="1:4" ht="21.6" customHeight="1">
      <c r="A2" s="312" t="s">
        <v>45</v>
      </c>
      <c r="B2" s="313"/>
      <c r="C2" s="314"/>
    </row>
    <row r="3" spans="1:4" ht="21" customHeight="1">
      <c r="A3" s="315" t="s">
        <v>46</v>
      </c>
      <c r="B3" s="38" t="s">
        <v>47</v>
      </c>
      <c r="C3" s="219" t="s">
        <v>348</v>
      </c>
      <c r="D3" s="1" t="s">
        <v>48</v>
      </c>
    </row>
    <row r="4" spans="1:4" ht="33.6" customHeight="1">
      <c r="A4" s="316"/>
      <c r="B4" s="39" t="s">
        <v>49</v>
      </c>
      <c r="C4" s="220" t="s">
        <v>292</v>
      </c>
      <c r="D4" s="1" t="s">
        <v>48</v>
      </c>
    </row>
    <row r="5" spans="1:4" ht="24" customHeight="1">
      <c r="A5" s="316"/>
      <c r="B5" s="38" t="s">
        <v>50</v>
      </c>
      <c r="C5" s="219" t="s">
        <v>269</v>
      </c>
      <c r="D5" s="1" t="s">
        <v>51</v>
      </c>
    </row>
    <row r="6" spans="1:4" ht="22.5" customHeight="1">
      <c r="A6" s="316"/>
      <c r="B6" s="38" t="s">
        <v>52</v>
      </c>
      <c r="C6" s="219" t="s">
        <v>293</v>
      </c>
      <c r="D6" s="1" t="s">
        <v>51</v>
      </c>
    </row>
    <row r="7" spans="1:4" ht="22.5" customHeight="1">
      <c r="A7" s="316"/>
      <c r="B7" s="38" t="s">
        <v>53</v>
      </c>
      <c r="C7" s="259" t="s">
        <v>329</v>
      </c>
      <c r="D7" s="1" t="s">
        <v>54</v>
      </c>
    </row>
    <row r="8" spans="1:4" ht="22.95" customHeight="1">
      <c r="A8" s="317"/>
      <c r="B8" s="38" t="s">
        <v>55</v>
      </c>
      <c r="C8" s="260" t="s">
        <v>330</v>
      </c>
      <c r="D8" s="1" t="s">
        <v>56</v>
      </c>
    </row>
    <row r="9" spans="1:4" ht="7.5" customHeight="1">
      <c r="A9" s="40"/>
      <c r="C9" s="40"/>
    </row>
    <row r="10" spans="1:4" ht="22.2" customHeight="1">
      <c r="A10" s="312" t="s">
        <v>57</v>
      </c>
      <c r="B10" s="313"/>
      <c r="C10" s="314"/>
    </row>
    <row r="11" spans="1:4" ht="21.45" customHeight="1">
      <c r="A11" s="315" t="s">
        <v>58</v>
      </c>
      <c r="B11" s="38" t="s">
        <v>59</v>
      </c>
      <c r="C11" s="219" t="s">
        <v>296</v>
      </c>
    </row>
    <row r="12" spans="1:4" ht="22.95" customHeight="1">
      <c r="A12" s="316"/>
      <c r="B12" s="41" t="s">
        <v>60</v>
      </c>
      <c r="C12" s="221" t="s">
        <v>238</v>
      </c>
      <c r="D12" s="1" t="s">
        <v>61</v>
      </c>
    </row>
    <row r="13" spans="1:4" ht="22.5" customHeight="1">
      <c r="A13" s="316"/>
      <c r="B13" s="42" t="s">
        <v>62</v>
      </c>
      <c r="C13" s="222" t="s">
        <v>297</v>
      </c>
    </row>
    <row r="14" spans="1:4" ht="22.5" customHeight="1">
      <c r="A14" s="316"/>
      <c r="B14" s="42" t="s">
        <v>63</v>
      </c>
      <c r="C14" s="222" t="s">
        <v>298</v>
      </c>
      <c r="D14" s="1" t="s">
        <v>64</v>
      </c>
    </row>
    <row r="15" spans="1:4" ht="22.95" customHeight="1">
      <c r="A15" s="316"/>
      <c r="B15" s="43" t="s">
        <v>65</v>
      </c>
      <c r="C15" s="223" t="s">
        <v>299</v>
      </c>
    </row>
    <row r="16" spans="1:4" ht="22.5" customHeight="1">
      <c r="A16" s="316"/>
      <c r="B16" s="41" t="s">
        <v>66</v>
      </c>
      <c r="C16" s="221" t="s">
        <v>238</v>
      </c>
    </row>
    <row r="17" spans="1:4" ht="21.45" customHeight="1">
      <c r="A17" s="316"/>
      <c r="B17" s="42" t="s">
        <v>67</v>
      </c>
      <c r="C17" s="222" t="s">
        <v>239</v>
      </c>
    </row>
    <row r="18" spans="1:4" ht="22.95" customHeight="1">
      <c r="A18" s="316"/>
      <c r="B18" s="42" t="s">
        <v>68</v>
      </c>
      <c r="C18" s="222" t="s">
        <v>298</v>
      </c>
      <c r="D18" s="1" t="s">
        <v>64</v>
      </c>
    </row>
    <row r="19" spans="1:4" ht="22.5" customHeight="1">
      <c r="A19" s="316"/>
      <c r="B19" s="43" t="s">
        <v>69</v>
      </c>
      <c r="C19" s="223" t="s">
        <v>299</v>
      </c>
    </row>
    <row r="20" spans="1:4" ht="22.5" customHeight="1">
      <c r="A20" s="316"/>
      <c r="B20" s="41" t="s">
        <v>70</v>
      </c>
      <c r="C20" s="221" t="s">
        <v>238</v>
      </c>
    </row>
    <row r="21" spans="1:4" ht="22.5" customHeight="1">
      <c r="A21" s="316"/>
      <c r="B21" s="42" t="s">
        <v>71</v>
      </c>
      <c r="C21" s="222" t="s">
        <v>240</v>
      </c>
    </row>
    <row r="22" spans="1:4" ht="22.5" customHeight="1">
      <c r="A22" s="316"/>
      <c r="B22" s="42" t="s">
        <v>72</v>
      </c>
      <c r="C22" s="222" t="s">
        <v>298</v>
      </c>
      <c r="D22" s="1" t="s">
        <v>64</v>
      </c>
    </row>
    <row r="23" spans="1:4" ht="22.5" customHeight="1">
      <c r="A23" s="316"/>
      <c r="B23" s="43" t="s">
        <v>73</v>
      </c>
      <c r="C23" s="223" t="s">
        <v>299</v>
      </c>
    </row>
    <row r="24" spans="1:4" ht="22.5" customHeight="1">
      <c r="A24" s="316"/>
      <c r="B24" s="318" t="s">
        <v>74</v>
      </c>
      <c r="C24" s="44" t="s">
        <v>75</v>
      </c>
    </row>
    <row r="25" spans="1:4" ht="22.95" customHeight="1">
      <c r="A25" s="316"/>
      <c r="B25" s="319"/>
      <c r="C25" s="224" t="s">
        <v>300</v>
      </c>
      <c r="D25" s="1" t="s">
        <v>76</v>
      </c>
    </row>
    <row r="26" spans="1:4" ht="38.700000000000003" customHeight="1">
      <c r="A26" s="317"/>
      <c r="B26" s="320"/>
      <c r="C26" s="225" t="s">
        <v>301</v>
      </c>
    </row>
    <row r="27" spans="1:4" ht="7.5" customHeight="1">
      <c r="A27" s="45"/>
    </row>
    <row r="28" spans="1:4" ht="5.4" customHeight="1">
      <c r="A28" s="37"/>
    </row>
    <row r="29" spans="1:4" ht="30.6" customHeight="1">
      <c r="A29" s="315" t="s">
        <v>77</v>
      </c>
      <c r="B29" s="309" t="s">
        <v>78</v>
      </c>
      <c r="C29" s="310"/>
    </row>
    <row r="30" spans="1:4" ht="30.6" customHeight="1">
      <c r="A30" s="316"/>
      <c r="B30" s="289" t="s">
        <v>79</v>
      </c>
      <c r="C30" s="47"/>
    </row>
    <row r="31" spans="1:4" ht="30.6" customHeight="1">
      <c r="A31" s="316"/>
      <c r="B31" s="290" t="s">
        <v>80</v>
      </c>
      <c r="C31" s="48"/>
    </row>
    <row r="32" spans="1:4" ht="55.95" customHeight="1">
      <c r="A32" s="316"/>
      <c r="B32" s="311" t="s">
        <v>81</v>
      </c>
      <c r="C32" s="310"/>
    </row>
    <row r="33" spans="1:3" ht="30.6" customHeight="1">
      <c r="A33" s="316"/>
      <c r="B33" s="291" t="s">
        <v>82</v>
      </c>
      <c r="C33" s="49"/>
    </row>
    <row r="34" spans="1:3" ht="30.6" customHeight="1">
      <c r="A34" s="316"/>
      <c r="B34" s="291" t="s">
        <v>83</v>
      </c>
      <c r="C34" s="49"/>
    </row>
    <row r="35" spans="1:3" ht="137.55000000000001" customHeight="1">
      <c r="A35" s="316"/>
      <c r="B35" s="323" t="s">
        <v>377</v>
      </c>
      <c r="C35" s="324"/>
    </row>
    <row r="36" spans="1:3" ht="51.6" customHeight="1">
      <c r="A36" s="321"/>
      <c r="B36" s="325" t="s">
        <v>373</v>
      </c>
      <c r="C36" s="326"/>
    </row>
    <row r="37" spans="1:3" ht="30.6" customHeight="1">
      <c r="A37" s="322"/>
      <c r="B37" s="293" t="s">
        <v>367</v>
      </c>
      <c r="C37" s="292"/>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30" priority="2" operator="equal">
      <formula>""</formula>
    </cfRule>
  </conditionalFormatting>
  <conditionalFormatting sqref="C11:C23">
    <cfRule type="cellIs" dxfId="29" priority="1" operator="equal">
      <formula>""</formula>
    </cfRule>
  </conditionalFormatting>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198120</xdr:colOff>
                    <xdr:row>28</xdr:row>
                    <xdr:rowOff>373380</xdr:rowOff>
                  </from>
                  <to>
                    <xdr:col>1</xdr:col>
                    <xdr:colOff>594360</xdr:colOff>
                    <xdr:row>30</xdr:row>
                    <xdr:rowOff>60960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198120</xdr:colOff>
                    <xdr:row>29</xdr:row>
                    <xdr:rowOff>342900</xdr:rowOff>
                  </from>
                  <to>
                    <xdr:col>1</xdr:col>
                    <xdr:colOff>579120</xdr:colOff>
                    <xdr:row>31</xdr:row>
                    <xdr:rowOff>60960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22860</xdr:rowOff>
                  </from>
                  <to>
                    <xdr:col>2</xdr:col>
                    <xdr:colOff>556260</xdr:colOff>
                    <xdr:row>24</xdr:row>
                    <xdr:rowOff>22860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220980</xdr:colOff>
                    <xdr:row>32</xdr:row>
                    <xdr:rowOff>350520</xdr:rowOff>
                  </from>
                  <to>
                    <xdr:col>1</xdr:col>
                    <xdr:colOff>518160</xdr:colOff>
                    <xdr:row>34</xdr:row>
                    <xdr:rowOff>60960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220980</xdr:colOff>
                    <xdr:row>31</xdr:row>
                    <xdr:rowOff>655320</xdr:rowOff>
                  </from>
                  <to>
                    <xdr:col>1</xdr:col>
                    <xdr:colOff>609600</xdr:colOff>
                    <xdr:row>33</xdr:row>
                    <xdr:rowOff>60960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266700</xdr:colOff>
                    <xdr:row>35</xdr:row>
                    <xdr:rowOff>38100</xdr:rowOff>
                  </from>
                  <to>
                    <xdr:col>1</xdr:col>
                    <xdr:colOff>601980</xdr:colOff>
                    <xdr:row>35</xdr:row>
                    <xdr:rowOff>281940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266700</xdr:colOff>
                    <xdr:row>36</xdr:row>
                    <xdr:rowOff>76200</xdr:rowOff>
                  </from>
                  <to>
                    <xdr:col>1</xdr:col>
                    <xdr:colOff>601980</xdr:colOff>
                    <xdr:row>36</xdr:row>
                    <xdr:rowOff>327660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556260</xdr:colOff>
                    <xdr:row>35</xdr:row>
                    <xdr:rowOff>373380</xdr:rowOff>
                  </from>
                  <to>
                    <xdr:col>1</xdr:col>
                    <xdr:colOff>891540</xdr:colOff>
                    <xdr:row>35</xdr:row>
                    <xdr:rowOff>624840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1714500</xdr:colOff>
                    <xdr:row>35</xdr:row>
                    <xdr:rowOff>373380</xdr:rowOff>
                  </from>
                  <to>
                    <xdr:col>1</xdr:col>
                    <xdr:colOff>2049780</xdr:colOff>
                    <xdr:row>35</xdr:row>
                    <xdr:rowOff>624840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2</xdr:col>
                    <xdr:colOff>175260</xdr:colOff>
                    <xdr:row>35</xdr:row>
                    <xdr:rowOff>358140</xdr:rowOff>
                  </from>
                  <to>
                    <xdr:col>2</xdr:col>
                    <xdr:colOff>510540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37"/>
  <sheetViews>
    <sheetView view="pageBreakPreview" topLeftCell="A28" zoomScale="102" zoomScaleNormal="100" zoomScaleSheetLayoutView="102" workbookViewId="0">
      <selection activeCell="B36" sqref="B36:C36"/>
    </sheetView>
  </sheetViews>
  <sheetFormatPr defaultColWidth="8.19921875" defaultRowHeight="13.2"/>
  <cols>
    <col min="1" max="1" width="9.09765625" style="1" customWidth="1"/>
    <col min="2" max="2" width="38.19921875" style="1" customWidth="1"/>
    <col min="3" max="3" width="50.09765625" style="1" customWidth="1"/>
    <col min="4" max="16384" width="8.19921875" style="1"/>
  </cols>
  <sheetData>
    <row r="1" spans="1:4" ht="10.199999999999999" customHeight="1">
      <c r="A1" s="1" t="s">
        <v>84</v>
      </c>
    </row>
    <row r="2" spans="1:4" ht="19.95" customHeight="1">
      <c r="A2" s="329" t="s">
        <v>85</v>
      </c>
      <c r="B2" s="329"/>
      <c r="C2" s="329"/>
    </row>
    <row r="3" spans="1:4" ht="20.7" customHeight="1">
      <c r="A3" s="330" t="s">
        <v>46</v>
      </c>
      <c r="B3" s="38" t="s">
        <v>47</v>
      </c>
      <c r="C3" s="219" t="s">
        <v>311</v>
      </c>
      <c r="D3" s="1" t="s">
        <v>48</v>
      </c>
    </row>
    <row r="4" spans="1:4" ht="39" customHeight="1">
      <c r="A4" s="330"/>
      <c r="B4" s="39" t="s">
        <v>49</v>
      </c>
      <c r="C4" s="220" t="s">
        <v>312</v>
      </c>
      <c r="D4" s="1" t="s">
        <v>48</v>
      </c>
    </row>
    <row r="5" spans="1:4" ht="19.5" customHeight="1">
      <c r="A5" s="330"/>
      <c r="B5" s="38" t="s">
        <v>50</v>
      </c>
      <c r="C5" s="219" t="s">
        <v>269</v>
      </c>
      <c r="D5" s="1" t="s">
        <v>51</v>
      </c>
    </row>
    <row r="6" spans="1:4" ht="19.2" customHeight="1">
      <c r="A6" s="330"/>
      <c r="B6" s="38" t="s">
        <v>52</v>
      </c>
      <c r="C6" s="219" t="s">
        <v>237</v>
      </c>
      <c r="D6" s="1" t="s">
        <v>51</v>
      </c>
    </row>
    <row r="7" spans="1:4" ht="19.95" customHeight="1">
      <c r="A7" s="330"/>
      <c r="B7" s="38" t="s">
        <v>53</v>
      </c>
      <c r="C7" s="259" t="s">
        <v>294</v>
      </c>
      <c r="D7" s="1" t="s">
        <v>86</v>
      </c>
    </row>
    <row r="8" spans="1:4" ht="19.5" customHeight="1">
      <c r="A8" s="330"/>
      <c r="B8" s="38" t="s">
        <v>55</v>
      </c>
      <c r="C8" s="260" t="s">
        <v>295</v>
      </c>
      <c r="D8" s="1" t="s">
        <v>56</v>
      </c>
    </row>
    <row r="9" spans="1:4" ht="7.5" customHeight="1"/>
    <row r="10" spans="1:4" ht="19.95" customHeight="1">
      <c r="A10" s="329" t="s">
        <v>87</v>
      </c>
      <c r="B10" s="329"/>
      <c r="C10" s="329"/>
    </row>
    <row r="11" spans="1:4" ht="19.95" customHeight="1">
      <c r="A11" s="330" t="s">
        <v>58</v>
      </c>
      <c r="B11" s="38" t="s">
        <v>59</v>
      </c>
      <c r="C11" s="219" t="s">
        <v>296</v>
      </c>
    </row>
    <row r="12" spans="1:4" ht="19.2" customHeight="1">
      <c r="A12" s="330"/>
      <c r="B12" s="41" t="s">
        <v>60</v>
      </c>
      <c r="C12" s="221" t="s">
        <v>238</v>
      </c>
      <c r="D12" s="1" t="s">
        <v>88</v>
      </c>
    </row>
    <row r="13" spans="1:4" ht="19.95" customHeight="1">
      <c r="A13" s="330"/>
      <c r="B13" s="42" t="s">
        <v>62</v>
      </c>
      <c r="C13" s="222" t="s">
        <v>297</v>
      </c>
    </row>
    <row r="14" spans="1:4" ht="19.2" customHeight="1">
      <c r="A14" s="330"/>
      <c r="B14" s="42" t="s">
        <v>63</v>
      </c>
      <c r="C14" s="222" t="s">
        <v>298</v>
      </c>
      <c r="D14" s="1" t="s">
        <v>64</v>
      </c>
    </row>
    <row r="15" spans="1:4" ht="19.95" customHeight="1">
      <c r="A15" s="330"/>
      <c r="B15" s="43" t="s">
        <v>65</v>
      </c>
      <c r="C15" s="223" t="s">
        <v>299</v>
      </c>
    </row>
    <row r="16" spans="1:4" ht="19.2" customHeight="1">
      <c r="A16" s="330"/>
      <c r="B16" s="41" t="s">
        <v>66</v>
      </c>
      <c r="C16" s="221" t="s">
        <v>238</v>
      </c>
    </row>
    <row r="17" spans="1:4" ht="19.5" customHeight="1">
      <c r="A17" s="330"/>
      <c r="B17" s="42" t="s">
        <v>67</v>
      </c>
      <c r="C17" s="222" t="s">
        <v>239</v>
      </c>
    </row>
    <row r="18" spans="1:4" ht="19.5" customHeight="1">
      <c r="A18" s="330"/>
      <c r="B18" s="42" t="s">
        <v>68</v>
      </c>
      <c r="C18" s="222" t="s">
        <v>298</v>
      </c>
      <c r="D18" s="1" t="s">
        <v>64</v>
      </c>
    </row>
    <row r="19" spans="1:4" ht="19.95" customHeight="1">
      <c r="A19" s="330"/>
      <c r="B19" s="43" t="s">
        <v>69</v>
      </c>
      <c r="C19" s="223" t="s">
        <v>299</v>
      </c>
    </row>
    <row r="20" spans="1:4" ht="19.2" customHeight="1">
      <c r="A20" s="330"/>
      <c r="B20" s="41" t="s">
        <v>70</v>
      </c>
      <c r="C20" s="221" t="s">
        <v>238</v>
      </c>
    </row>
    <row r="21" spans="1:4" ht="19.5" customHeight="1">
      <c r="A21" s="330"/>
      <c r="B21" s="42" t="s">
        <v>71</v>
      </c>
      <c r="C21" s="222" t="s">
        <v>240</v>
      </c>
    </row>
    <row r="22" spans="1:4" ht="19.5" customHeight="1">
      <c r="A22" s="330"/>
      <c r="B22" s="42" t="s">
        <v>72</v>
      </c>
      <c r="C22" s="222" t="s">
        <v>298</v>
      </c>
      <c r="D22" s="1" t="s">
        <v>64</v>
      </c>
    </row>
    <row r="23" spans="1:4" ht="19.95" customHeight="1">
      <c r="A23" s="330"/>
      <c r="B23" s="43" t="s">
        <v>73</v>
      </c>
      <c r="C23" s="223" t="s">
        <v>299</v>
      </c>
    </row>
    <row r="24" spans="1:4" ht="19.5" customHeight="1">
      <c r="A24" s="330"/>
      <c r="B24" s="331" t="s">
        <v>74</v>
      </c>
      <c r="C24" s="44" t="s">
        <v>75</v>
      </c>
    </row>
    <row r="25" spans="1:4" ht="20.7" customHeight="1">
      <c r="A25" s="330"/>
      <c r="B25" s="331"/>
      <c r="C25" s="224" t="s">
        <v>300</v>
      </c>
      <c r="D25" s="1" t="s">
        <v>76</v>
      </c>
    </row>
    <row r="26" spans="1:4" ht="33" customHeight="1">
      <c r="A26" s="330"/>
      <c r="B26" s="331"/>
      <c r="C26" s="225" t="s">
        <v>301</v>
      </c>
    </row>
    <row r="27" spans="1:4" ht="7.2" customHeight="1"/>
    <row r="28" spans="1:4" ht="7.95" customHeight="1"/>
    <row r="29" spans="1:4" ht="30.6" customHeight="1">
      <c r="A29" s="315" t="s">
        <v>77</v>
      </c>
      <c r="B29" s="310" t="s">
        <v>78</v>
      </c>
      <c r="C29" s="327"/>
    </row>
    <row r="30" spans="1:4" ht="30.6" customHeight="1">
      <c r="A30" s="316"/>
      <c r="B30" s="289" t="s">
        <v>79</v>
      </c>
      <c r="C30" s="47"/>
    </row>
    <row r="31" spans="1:4" ht="30.6" customHeight="1">
      <c r="A31" s="316"/>
      <c r="B31" s="290" t="s">
        <v>80</v>
      </c>
      <c r="C31" s="48"/>
    </row>
    <row r="32" spans="1:4" ht="55.95" customHeight="1">
      <c r="A32" s="316"/>
      <c r="B32" s="328" t="s">
        <v>81</v>
      </c>
      <c r="C32" s="327"/>
    </row>
    <row r="33" spans="1:3" ht="33.450000000000003" customHeight="1">
      <c r="A33" s="316"/>
      <c r="B33" s="46" t="s">
        <v>82</v>
      </c>
      <c r="C33" s="295"/>
    </row>
    <row r="34" spans="1:3" ht="31.2" customHeight="1">
      <c r="A34" s="316"/>
      <c r="B34" s="294" t="s">
        <v>83</v>
      </c>
      <c r="C34" s="48"/>
    </row>
    <row r="35" spans="1:3" ht="139.05000000000001" customHeight="1">
      <c r="A35" s="316"/>
      <c r="B35" s="323" t="s">
        <v>391</v>
      </c>
      <c r="C35" s="324"/>
    </row>
    <row r="36" spans="1:3" ht="51.6" customHeight="1">
      <c r="A36" s="316"/>
      <c r="B36" s="325" t="s">
        <v>390</v>
      </c>
      <c r="C36" s="326"/>
    </row>
    <row r="37" spans="1:3" ht="24.6" customHeight="1">
      <c r="A37" s="317"/>
      <c r="B37" s="297" t="s">
        <v>367</v>
      </c>
      <c r="C37" s="29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28" priority="2" operator="equal">
      <formula>""</formula>
    </cfRule>
  </conditionalFormatting>
  <conditionalFormatting sqref="C11:C23">
    <cfRule type="cellIs" dxfId="27" priority="1" operator="equal">
      <formula>""</formula>
    </cfRule>
  </conditionalFormatting>
  <pageMargins left="0.7" right="0.7"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190500</xdr:colOff>
                    <xdr:row>28</xdr:row>
                    <xdr:rowOff>403860</xdr:rowOff>
                  </from>
                  <to>
                    <xdr:col>1</xdr:col>
                    <xdr:colOff>579120</xdr:colOff>
                    <xdr:row>30</xdr:row>
                    <xdr:rowOff>83820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190500</xdr:colOff>
                    <xdr:row>29</xdr:row>
                    <xdr:rowOff>403860</xdr:rowOff>
                  </from>
                  <to>
                    <xdr:col>1</xdr:col>
                    <xdr:colOff>594360</xdr:colOff>
                    <xdr:row>31</xdr:row>
                    <xdr:rowOff>83820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99060</xdr:colOff>
                    <xdr:row>22</xdr:row>
                    <xdr:rowOff>251460</xdr:rowOff>
                  </from>
                  <to>
                    <xdr:col>2</xdr:col>
                    <xdr:colOff>518160</xdr:colOff>
                    <xdr:row>24</xdr:row>
                    <xdr:rowOff>22860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220980</xdr:colOff>
                    <xdr:row>32</xdr:row>
                    <xdr:rowOff>388620</xdr:rowOff>
                  </from>
                  <to>
                    <xdr:col>1</xdr:col>
                    <xdr:colOff>609600</xdr:colOff>
                    <xdr:row>34</xdr:row>
                    <xdr:rowOff>45720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220980</xdr:colOff>
                    <xdr:row>31</xdr:row>
                    <xdr:rowOff>746760</xdr:rowOff>
                  </from>
                  <to>
                    <xdr:col>1</xdr:col>
                    <xdr:colOff>609600</xdr:colOff>
                    <xdr:row>33</xdr:row>
                    <xdr:rowOff>45720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xdr:col>
                    <xdr:colOff>266700</xdr:colOff>
                    <xdr:row>36</xdr:row>
                    <xdr:rowOff>30480</xdr:rowOff>
                  </from>
                  <to>
                    <xdr:col>1</xdr:col>
                    <xdr:colOff>601980</xdr:colOff>
                    <xdr:row>36</xdr:row>
                    <xdr:rowOff>274320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xdr:col>
                    <xdr:colOff>266700</xdr:colOff>
                    <xdr:row>35</xdr:row>
                    <xdr:rowOff>38100</xdr:rowOff>
                  </from>
                  <to>
                    <xdr:col>1</xdr:col>
                    <xdr:colOff>601980</xdr:colOff>
                    <xdr:row>35</xdr:row>
                    <xdr:rowOff>289560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1</xdr:col>
                    <xdr:colOff>556260</xdr:colOff>
                    <xdr:row>35</xdr:row>
                    <xdr:rowOff>373380</xdr:rowOff>
                  </from>
                  <to>
                    <xdr:col>1</xdr:col>
                    <xdr:colOff>891540</xdr:colOff>
                    <xdr:row>35</xdr:row>
                    <xdr:rowOff>624840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1</xdr:col>
                    <xdr:colOff>1790700</xdr:colOff>
                    <xdr:row>35</xdr:row>
                    <xdr:rowOff>373380</xdr:rowOff>
                  </from>
                  <to>
                    <xdr:col>1</xdr:col>
                    <xdr:colOff>2125980</xdr:colOff>
                    <xdr:row>35</xdr:row>
                    <xdr:rowOff>624840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2</xdr:col>
                    <xdr:colOff>388620</xdr:colOff>
                    <xdr:row>35</xdr:row>
                    <xdr:rowOff>358140</xdr:rowOff>
                  </from>
                  <to>
                    <xdr:col>2</xdr:col>
                    <xdr:colOff>723900</xdr:colOff>
                    <xdr:row>35</xdr:row>
                    <xdr:rowOff>609600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5"/>
  <sheetViews>
    <sheetView view="pageBreakPreview" topLeftCell="A13" zoomScale="70" zoomScaleNormal="65" zoomScaleSheetLayoutView="70" workbookViewId="0">
      <selection activeCell="H9" sqref="H9"/>
    </sheetView>
  </sheetViews>
  <sheetFormatPr defaultColWidth="8.19921875" defaultRowHeight="13.2"/>
  <cols>
    <col min="1" max="1" width="6.69921875" style="63" customWidth="1"/>
    <col min="2" max="2" width="28.59765625" style="63" customWidth="1"/>
    <col min="3" max="3" width="41.19921875" style="63" customWidth="1"/>
    <col min="4" max="4" width="45.69921875" style="63" customWidth="1"/>
    <col min="5" max="5" width="18.8984375" style="87" customWidth="1"/>
    <col min="6" max="13" width="8.19921875" style="63"/>
    <col min="14" max="14" width="4.8984375" style="63" customWidth="1"/>
    <col min="15" max="15" width="5.69921875" style="63" customWidth="1"/>
    <col min="16" max="17" width="8.3984375" style="63" hidden="1" customWidth="1"/>
    <col min="18" max="18" width="16.8984375" style="63" hidden="1" customWidth="1"/>
    <col min="19" max="19" width="6.69921875" style="63" hidden="1" customWidth="1"/>
    <col min="20" max="20" width="9" style="63" hidden="1" customWidth="1"/>
    <col min="21" max="21" width="13.09765625" style="63" hidden="1" customWidth="1"/>
    <col min="22" max="16384" width="8.19921875" style="63"/>
  </cols>
  <sheetData>
    <row r="1" spans="1:21" s="53" customFormat="1" ht="27" customHeight="1">
      <c r="A1" s="50" t="s">
        <v>89</v>
      </c>
      <c r="B1" s="51"/>
      <c r="C1" s="51"/>
      <c r="D1" s="51"/>
      <c r="E1" s="52"/>
    </row>
    <row r="2" spans="1:21" s="53" customFormat="1" ht="6.75" customHeight="1">
      <c r="A2" s="50"/>
      <c r="B2" s="51"/>
      <c r="C2" s="51"/>
      <c r="D2" s="51"/>
      <c r="E2" s="52"/>
    </row>
    <row r="3" spans="1:21" s="53" customFormat="1" ht="22.5" customHeight="1">
      <c r="A3" s="337" t="s">
        <v>90</v>
      </c>
      <c r="B3" s="338"/>
      <c r="C3" s="332" t="s">
        <v>91</v>
      </c>
      <c r="D3" s="333"/>
      <c r="E3" s="52"/>
      <c r="F3" s="54" t="s">
        <v>374</v>
      </c>
    </row>
    <row r="4" spans="1:21" s="53" customFormat="1" ht="37.200000000000003" customHeight="1">
      <c r="A4" s="339" t="s">
        <v>368</v>
      </c>
      <c r="B4" s="340"/>
      <c r="C4" s="334" t="str">
        <f>'別添１　事業者基本情報【幹事社、コンソーシアム参加事業者】'!C3</f>
        <v>株式会社●●●</v>
      </c>
      <c r="D4" s="335"/>
      <c r="E4" s="52"/>
      <c r="F4" s="55" t="s">
        <v>92</v>
      </c>
    </row>
    <row r="5" spans="1:21" s="53" customFormat="1" ht="7.95" customHeight="1">
      <c r="A5" s="50"/>
      <c r="B5" s="51"/>
      <c r="C5" s="51"/>
      <c r="D5" s="51"/>
      <c r="E5" s="52"/>
    </row>
    <row r="6" spans="1:21" s="53" customFormat="1" ht="24" customHeight="1">
      <c r="A6" s="56" t="s">
        <v>93</v>
      </c>
      <c r="B6" s="56" t="s">
        <v>94</v>
      </c>
      <c r="C6" s="51"/>
      <c r="D6" s="51"/>
      <c r="E6" s="52"/>
    </row>
    <row r="7" spans="1:21" s="53" customFormat="1" ht="40.200000000000003" customHeight="1">
      <c r="A7" s="57">
        <f>IFERROR(VLOOKUP(A4,P10:R12,2,0),"")</f>
        <v>0.5</v>
      </c>
      <c r="B7" s="58">
        <f>IFERROR(VLOOKUP(A4,P10:R12,3,0),"")</f>
        <v>50000000</v>
      </c>
      <c r="C7" s="51"/>
      <c r="D7" s="51"/>
      <c r="E7" s="52"/>
    </row>
    <row r="8" spans="1:21" s="53" customFormat="1" ht="13.35" customHeight="1">
      <c r="A8" s="50"/>
      <c r="B8" s="51"/>
      <c r="C8" s="51"/>
      <c r="D8" s="51"/>
      <c r="E8" s="52"/>
    </row>
    <row r="9" spans="1:21" ht="36.450000000000003" customHeight="1">
      <c r="A9" s="59"/>
      <c r="B9" s="59"/>
      <c r="C9" s="60"/>
      <c r="D9" s="61" t="s">
        <v>95</v>
      </c>
      <c r="E9" s="62">
        <f>SUMIF($B$16:$B$65,D9,$E$16:$E$65)</f>
        <v>8900000</v>
      </c>
      <c r="G9" s="64"/>
      <c r="H9" s="64"/>
      <c r="I9" s="64"/>
      <c r="P9" s="65" t="s">
        <v>96</v>
      </c>
      <c r="Q9" s="65" t="s">
        <v>93</v>
      </c>
      <c r="R9" s="65" t="s">
        <v>97</v>
      </c>
      <c r="S9" s="65"/>
      <c r="T9" s="65"/>
      <c r="U9" s="65"/>
    </row>
    <row r="10" spans="1:21" ht="34.950000000000003" customHeight="1">
      <c r="A10" s="59"/>
      <c r="B10" s="59"/>
      <c r="C10" s="60"/>
      <c r="D10" s="66" t="s">
        <v>98</v>
      </c>
      <c r="E10" s="62">
        <f>SUMIF($B$16:$B$65,D10,$E$16:$E$65)</f>
        <v>15350000</v>
      </c>
      <c r="G10" s="64"/>
      <c r="H10" s="64"/>
      <c r="I10" s="64"/>
      <c r="P10" s="65" t="s">
        <v>100</v>
      </c>
      <c r="Q10" s="67">
        <v>0.66666666666666663</v>
      </c>
      <c r="R10" s="68">
        <v>50000000</v>
      </c>
      <c r="S10" s="65"/>
      <c r="T10" s="65"/>
      <c r="U10" s="65"/>
    </row>
    <row r="11" spans="1:21" ht="36.450000000000003" customHeight="1">
      <c r="A11" s="59"/>
      <c r="B11" s="59"/>
      <c r="C11" s="60"/>
      <c r="D11" s="61" t="s">
        <v>101</v>
      </c>
      <c r="E11" s="62">
        <f>SUMIF($B$16:$B$65,D11,$E$16:$E$65)</f>
        <v>4500000</v>
      </c>
      <c r="P11" s="65" t="s">
        <v>352</v>
      </c>
      <c r="Q11" s="67">
        <v>0.66666666666666663</v>
      </c>
      <c r="R11" s="68">
        <v>50000000</v>
      </c>
      <c r="S11" s="65"/>
      <c r="T11" s="65"/>
      <c r="U11" s="65"/>
    </row>
    <row r="12" spans="1:21" ht="36" customHeight="1" thickBot="1">
      <c r="A12" s="59"/>
      <c r="B12" s="59"/>
      <c r="C12" s="60"/>
      <c r="D12" s="69" t="s">
        <v>102</v>
      </c>
      <c r="E12" s="70">
        <f>SUMIF($B$16:$B$65,D12,$E$16:$E$65)</f>
        <v>3500000</v>
      </c>
      <c r="P12" s="65" t="s">
        <v>369</v>
      </c>
      <c r="Q12" s="67">
        <v>0.5</v>
      </c>
      <c r="R12" s="68">
        <v>50000000</v>
      </c>
      <c r="S12" s="65"/>
      <c r="T12" s="65" t="s">
        <v>99</v>
      </c>
      <c r="U12" s="65" t="s">
        <v>100</v>
      </c>
    </row>
    <row r="13" spans="1:21" ht="37.5" customHeight="1" thickTop="1">
      <c r="A13" s="59"/>
      <c r="B13" s="59"/>
      <c r="C13" s="71"/>
      <c r="D13" s="72" t="s">
        <v>104</v>
      </c>
      <c r="E13" s="73">
        <f>SUM(E9:E12)</f>
        <v>32250000</v>
      </c>
      <c r="P13" s="65"/>
      <c r="Q13" s="67"/>
      <c r="R13" s="68"/>
      <c r="S13" s="65"/>
      <c r="T13" s="65" t="s">
        <v>103</v>
      </c>
      <c r="U13" s="65" t="s">
        <v>350</v>
      </c>
    </row>
    <row r="14" spans="1:21">
      <c r="A14" s="59"/>
      <c r="B14" s="59"/>
      <c r="C14" s="59"/>
      <c r="D14" s="59"/>
      <c r="E14" s="74"/>
      <c r="P14" s="65"/>
      <c r="Q14" s="67"/>
      <c r="R14" s="68"/>
      <c r="S14" s="65"/>
      <c r="T14" s="65" t="s">
        <v>351</v>
      </c>
      <c r="U14" s="65" t="s">
        <v>368</v>
      </c>
    </row>
    <row r="15" spans="1:21" ht="43.2" customHeight="1">
      <c r="A15" s="75" t="s">
        <v>105</v>
      </c>
      <c r="B15" s="76" t="s">
        <v>106</v>
      </c>
      <c r="C15" s="76" t="s">
        <v>107</v>
      </c>
      <c r="D15" s="76" t="s">
        <v>108</v>
      </c>
      <c r="E15" s="77" t="s">
        <v>109</v>
      </c>
      <c r="P15" s="65"/>
      <c r="Q15" s="67"/>
      <c r="R15" s="68"/>
      <c r="S15" s="65"/>
      <c r="T15" s="65"/>
      <c r="U15" s="65"/>
    </row>
    <row r="16" spans="1:21" ht="40.5" customHeight="1">
      <c r="A16" s="78">
        <v>1</v>
      </c>
      <c r="B16" s="79" t="s">
        <v>323</v>
      </c>
      <c r="C16" s="237" t="s">
        <v>241</v>
      </c>
      <c r="D16" s="237" t="s">
        <v>316</v>
      </c>
      <c r="E16" s="237">
        <v>2000000</v>
      </c>
      <c r="F16" s="80" t="s">
        <v>110</v>
      </c>
      <c r="P16" s="65"/>
      <c r="Q16" s="67"/>
      <c r="R16" s="68"/>
      <c r="S16" s="65"/>
      <c r="T16" s="65"/>
      <c r="U16" s="65"/>
    </row>
    <row r="17" spans="1:21" ht="40.200000000000003" customHeight="1">
      <c r="A17" s="81">
        <v>2</v>
      </c>
      <c r="B17" s="79" t="s">
        <v>324</v>
      </c>
      <c r="C17" s="237" t="s">
        <v>242</v>
      </c>
      <c r="D17" s="237" t="s">
        <v>317</v>
      </c>
      <c r="E17" s="237">
        <v>350000</v>
      </c>
      <c r="F17" s="82" t="s">
        <v>111</v>
      </c>
      <c r="P17" s="65"/>
      <c r="Q17" s="67"/>
      <c r="R17" s="68"/>
      <c r="S17" s="65"/>
      <c r="T17" s="65"/>
      <c r="U17" s="65"/>
    </row>
    <row r="18" spans="1:21" ht="41.7" customHeight="1">
      <c r="A18" s="81">
        <v>3</v>
      </c>
      <c r="B18" s="79" t="s">
        <v>323</v>
      </c>
      <c r="C18" s="237" t="s">
        <v>243</v>
      </c>
      <c r="D18" s="237" t="s">
        <v>246</v>
      </c>
      <c r="E18" s="237">
        <v>1500000</v>
      </c>
      <c r="F18" s="336" t="s">
        <v>112</v>
      </c>
      <c r="G18" s="336"/>
      <c r="H18" s="336"/>
      <c r="I18" s="336"/>
      <c r="J18" s="336"/>
      <c r="K18" s="336"/>
    </row>
    <row r="19" spans="1:21" ht="40.5" customHeight="1">
      <c r="A19" s="81">
        <v>4</v>
      </c>
      <c r="B19" s="79" t="s">
        <v>324</v>
      </c>
      <c r="C19" s="237" t="s">
        <v>244</v>
      </c>
      <c r="D19" s="237" t="s">
        <v>318</v>
      </c>
      <c r="E19" s="237">
        <v>15000000</v>
      </c>
      <c r="F19" s="336"/>
      <c r="G19" s="336"/>
      <c r="H19" s="336"/>
      <c r="I19" s="336"/>
      <c r="J19" s="336"/>
      <c r="K19" s="336"/>
    </row>
    <row r="20" spans="1:21" ht="41.7" customHeight="1">
      <c r="A20" s="83">
        <v>5</v>
      </c>
      <c r="B20" s="79" t="s">
        <v>323</v>
      </c>
      <c r="C20" s="238" t="s">
        <v>313</v>
      </c>
      <c r="D20" s="238" t="s">
        <v>319</v>
      </c>
      <c r="E20" s="237">
        <v>400000</v>
      </c>
    </row>
    <row r="21" spans="1:21" ht="40.200000000000003" customHeight="1">
      <c r="A21" s="81">
        <v>6</v>
      </c>
      <c r="B21" s="79" t="s">
        <v>323</v>
      </c>
      <c r="C21" s="237" t="s">
        <v>314</v>
      </c>
      <c r="D21" s="237" t="s">
        <v>320</v>
      </c>
      <c r="E21" s="237">
        <v>5000000</v>
      </c>
    </row>
    <row r="22" spans="1:21" ht="40.5" customHeight="1">
      <c r="A22" s="81">
        <v>7</v>
      </c>
      <c r="B22" s="79" t="s">
        <v>325</v>
      </c>
      <c r="C22" s="237" t="s">
        <v>315</v>
      </c>
      <c r="D22" s="237" t="s">
        <v>247</v>
      </c>
      <c r="E22" s="237">
        <v>3500000</v>
      </c>
    </row>
    <row r="23" spans="1:21" ht="40.5" customHeight="1">
      <c r="A23" s="81">
        <v>8</v>
      </c>
      <c r="B23" s="79" t="s">
        <v>326</v>
      </c>
      <c r="C23" s="237" t="s">
        <v>245</v>
      </c>
      <c r="D23" s="237" t="s">
        <v>321</v>
      </c>
      <c r="E23" s="237">
        <v>4500000</v>
      </c>
    </row>
    <row r="24" spans="1:21" ht="42" customHeight="1">
      <c r="A24" s="81">
        <v>9</v>
      </c>
      <c r="B24" s="79"/>
      <c r="C24" s="79"/>
      <c r="D24" s="79"/>
      <c r="E24" s="79"/>
    </row>
    <row r="25" spans="1:21" ht="40.200000000000003" customHeight="1">
      <c r="A25" s="83">
        <v>10</v>
      </c>
      <c r="B25" s="79"/>
      <c r="C25" s="79"/>
      <c r="D25" s="79"/>
      <c r="E25" s="79"/>
    </row>
    <row r="26" spans="1:21" ht="40.200000000000003" customHeight="1">
      <c r="A26" s="81">
        <v>11</v>
      </c>
      <c r="B26" s="79"/>
      <c r="C26" s="79"/>
      <c r="D26" s="79"/>
      <c r="E26" s="79"/>
    </row>
    <row r="27" spans="1:21" ht="41.7" customHeight="1">
      <c r="A27" s="81">
        <v>12</v>
      </c>
      <c r="B27" s="79"/>
      <c r="C27" s="79"/>
      <c r="D27" s="79"/>
      <c r="E27" s="79"/>
    </row>
    <row r="28" spans="1:21" ht="40.200000000000003" customHeight="1">
      <c r="A28" s="81">
        <v>13</v>
      </c>
      <c r="B28" s="79"/>
      <c r="C28" s="79"/>
      <c r="D28" s="79"/>
      <c r="E28" s="79"/>
    </row>
    <row r="29" spans="1:21" ht="40.200000000000003" customHeight="1">
      <c r="A29" s="81">
        <v>14</v>
      </c>
      <c r="B29" s="79"/>
      <c r="C29" s="79"/>
      <c r="D29" s="79"/>
      <c r="E29" s="79"/>
    </row>
    <row r="30" spans="1:21" ht="41.7" customHeight="1">
      <c r="A30" s="81">
        <v>15</v>
      </c>
      <c r="B30" s="79"/>
      <c r="C30" s="79"/>
      <c r="D30" s="79"/>
      <c r="E30" s="79"/>
    </row>
    <row r="31" spans="1:21" ht="40.5" customHeight="1">
      <c r="A31" s="81">
        <v>16</v>
      </c>
      <c r="B31" s="79"/>
      <c r="C31" s="79"/>
      <c r="D31" s="79"/>
      <c r="E31" s="79"/>
    </row>
    <row r="32" spans="1:21" ht="41.7" customHeight="1">
      <c r="A32" s="81">
        <v>17</v>
      </c>
      <c r="B32" s="79"/>
      <c r="C32" s="79"/>
      <c r="D32" s="79"/>
      <c r="E32" s="79"/>
    </row>
    <row r="33" spans="1:5" ht="41.7" customHeight="1">
      <c r="A33" s="81">
        <v>18</v>
      </c>
      <c r="B33" s="79"/>
      <c r="C33" s="79"/>
      <c r="D33" s="79"/>
      <c r="E33" s="79"/>
    </row>
    <row r="34" spans="1:5" ht="40.200000000000003" customHeight="1">
      <c r="A34" s="81">
        <v>19</v>
      </c>
      <c r="B34" s="79"/>
      <c r="C34" s="79"/>
      <c r="D34" s="79"/>
      <c r="E34" s="79"/>
    </row>
    <row r="35" spans="1:5" ht="40.950000000000003" customHeight="1">
      <c r="A35" s="81">
        <v>20</v>
      </c>
      <c r="B35" s="79"/>
      <c r="C35" s="79"/>
      <c r="D35" s="79"/>
      <c r="E35" s="79"/>
    </row>
    <row r="36" spans="1:5" ht="37.5" customHeight="1">
      <c r="A36" s="81">
        <v>21</v>
      </c>
      <c r="B36" s="79"/>
      <c r="C36" s="79"/>
      <c r="D36" s="79"/>
      <c r="E36" s="79"/>
    </row>
    <row r="37" spans="1:5" ht="37.5" customHeight="1">
      <c r="A37" s="81">
        <v>22</v>
      </c>
      <c r="B37" s="79"/>
      <c r="C37" s="79"/>
      <c r="D37" s="79"/>
      <c r="E37" s="79"/>
    </row>
    <row r="38" spans="1:5" ht="37.5" customHeight="1">
      <c r="A38" s="81">
        <v>23</v>
      </c>
      <c r="B38" s="79"/>
      <c r="C38" s="79"/>
      <c r="D38" s="79"/>
      <c r="E38" s="79"/>
    </row>
    <row r="39" spans="1:5" ht="37.5" customHeight="1">
      <c r="A39" s="81">
        <v>24</v>
      </c>
      <c r="B39" s="79"/>
      <c r="C39" s="79"/>
      <c r="D39" s="79"/>
      <c r="E39" s="79"/>
    </row>
    <row r="40" spans="1:5" ht="37.5" customHeight="1">
      <c r="A40" s="81">
        <v>25</v>
      </c>
      <c r="B40" s="79"/>
      <c r="C40" s="79"/>
      <c r="D40" s="79"/>
      <c r="E40" s="79"/>
    </row>
    <row r="41" spans="1:5" ht="37.5" customHeight="1">
      <c r="A41" s="81">
        <v>26</v>
      </c>
      <c r="B41" s="79"/>
      <c r="C41" s="79"/>
      <c r="D41" s="79"/>
      <c r="E41" s="79"/>
    </row>
    <row r="42" spans="1:5" ht="37.5" customHeight="1">
      <c r="A42" s="81">
        <v>27</v>
      </c>
      <c r="B42" s="79"/>
      <c r="C42" s="79"/>
      <c r="D42" s="79"/>
      <c r="E42" s="79"/>
    </row>
    <row r="43" spans="1:5" ht="37.5" customHeight="1">
      <c r="A43" s="81">
        <v>28</v>
      </c>
      <c r="B43" s="79"/>
      <c r="C43" s="79"/>
      <c r="D43" s="79"/>
      <c r="E43" s="79"/>
    </row>
    <row r="44" spans="1:5" ht="37.5" customHeight="1">
      <c r="A44" s="81">
        <v>29</v>
      </c>
      <c r="B44" s="79"/>
      <c r="C44" s="79"/>
      <c r="D44" s="79"/>
      <c r="E44" s="79"/>
    </row>
    <row r="45" spans="1:5" ht="37.5" customHeight="1">
      <c r="A45" s="81">
        <v>30</v>
      </c>
      <c r="B45" s="79"/>
      <c r="C45" s="79"/>
      <c r="D45" s="79"/>
      <c r="E45" s="79"/>
    </row>
    <row r="46" spans="1:5" ht="37.5" customHeight="1">
      <c r="A46" s="81">
        <v>31</v>
      </c>
      <c r="B46" s="79"/>
      <c r="C46" s="79"/>
      <c r="D46" s="79"/>
      <c r="E46" s="79"/>
    </row>
    <row r="47" spans="1:5" ht="37.5" customHeight="1">
      <c r="A47" s="81">
        <v>32</v>
      </c>
      <c r="B47" s="79"/>
      <c r="C47" s="79"/>
      <c r="D47" s="79"/>
      <c r="E47" s="79"/>
    </row>
    <row r="48" spans="1:5" ht="37.5" customHeight="1">
      <c r="A48" s="81">
        <v>33</v>
      </c>
      <c r="B48" s="79"/>
      <c r="C48" s="79"/>
      <c r="D48" s="79"/>
      <c r="E48" s="79"/>
    </row>
    <row r="49" spans="1:5" ht="37.5" customHeight="1">
      <c r="A49" s="81">
        <v>34</v>
      </c>
      <c r="B49" s="79"/>
      <c r="C49" s="79"/>
      <c r="D49" s="79"/>
      <c r="E49" s="79"/>
    </row>
    <row r="50" spans="1:5" ht="37.5" customHeight="1">
      <c r="A50" s="81">
        <v>35</v>
      </c>
      <c r="B50" s="79"/>
      <c r="C50" s="79"/>
      <c r="D50" s="79"/>
      <c r="E50" s="79"/>
    </row>
    <row r="51" spans="1:5" ht="37.5" customHeight="1">
      <c r="A51" s="81">
        <v>36</v>
      </c>
      <c r="B51" s="79"/>
      <c r="C51" s="79"/>
      <c r="D51" s="79"/>
      <c r="E51" s="79"/>
    </row>
    <row r="52" spans="1:5" ht="37.5" customHeight="1">
      <c r="A52" s="81">
        <v>37</v>
      </c>
      <c r="B52" s="79"/>
      <c r="C52" s="79"/>
      <c r="D52" s="79"/>
      <c r="E52" s="79"/>
    </row>
    <row r="53" spans="1:5" ht="37.5" customHeight="1">
      <c r="A53" s="81">
        <v>38</v>
      </c>
      <c r="B53" s="79"/>
      <c r="C53" s="79"/>
      <c r="D53" s="79"/>
      <c r="E53" s="79"/>
    </row>
    <row r="54" spans="1:5" ht="37.5" customHeight="1">
      <c r="A54" s="81">
        <v>39</v>
      </c>
      <c r="B54" s="79"/>
      <c r="C54" s="79"/>
      <c r="D54" s="79"/>
      <c r="E54" s="79"/>
    </row>
    <row r="55" spans="1:5" ht="37.5" customHeight="1">
      <c r="A55" s="81">
        <v>40</v>
      </c>
      <c r="B55" s="79"/>
      <c r="C55" s="79"/>
      <c r="D55" s="79"/>
      <c r="E55" s="79"/>
    </row>
    <row r="56" spans="1:5" ht="37.5" customHeight="1">
      <c r="A56" s="81">
        <v>41</v>
      </c>
      <c r="B56" s="79"/>
      <c r="C56" s="79"/>
      <c r="D56" s="79"/>
      <c r="E56" s="79"/>
    </row>
    <row r="57" spans="1:5" ht="37.5" customHeight="1">
      <c r="A57" s="81">
        <v>42</v>
      </c>
      <c r="B57" s="79"/>
      <c r="C57" s="79"/>
      <c r="D57" s="79"/>
      <c r="E57" s="79"/>
    </row>
    <row r="58" spans="1:5" ht="37.5" customHeight="1">
      <c r="A58" s="81">
        <v>43</v>
      </c>
      <c r="B58" s="79"/>
      <c r="C58" s="79"/>
      <c r="D58" s="79"/>
      <c r="E58" s="79"/>
    </row>
    <row r="59" spans="1:5" ht="37.5" customHeight="1">
      <c r="A59" s="81">
        <v>44</v>
      </c>
      <c r="B59" s="79"/>
      <c r="C59" s="79"/>
      <c r="D59" s="79"/>
      <c r="E59" s="79"/>
    </row>
    <row r="60" spans="1:5" ht="37.5" customHeight="1">
      <c r="A60" s="81">
        <v>45</v>
      </c>
      <c r="B60" s="79"/>
      <c r="C60" s="79"/>
      <c r="D60" s="79"/>
      <c r="E60" s="79"/>
    </row>
    <row r="61" spans="1:5" ht="37.5" customHeight="1">
      <c r="A61" s="84">
        <v>46</v>
      </c>
      <c r="B61" s="79"/>
      <c r="C61" s="79"/>
      <c r="D61" s="79"/>
      <c r="E61" s="79"/>
    </row>
    <row r="62" spans="1:5" ht="37.5" customHeight="1">
      <c r="A62" s="81">
        <v>47</v>
      </c>
      <c r="B62" s="79"/>
      <c r="C62" s="79"/>
      <c r="D62" s="79"/>
      <c r="E62" s="79"/>
    </row>
    <row r="63" spans="1:5" ht="37.5" customHeight="1">
      <c r="A63" s="81">
        <v>48</v>
      </c>
      <c r="B63" s="79"/>
      <c r="C63" s="79"/>
      <c r="D63" s="79"/>
      <c r="E63" s="79"/>
    </row>
    <row r="64" spans="1:5" ht="37.5" customHeight="1">
      <c r="A64" s="81">
        <v>49</v>
      </c>
      <c r="B64" s="79"/>
      <c r="C64" s="79"/>
      <c r="D64" s="79"/>
      <c r="E64" s="79"/>
    </row>
    <row r="65" spans="1:5" ht="37.5" customHeight="1">
      <c r="A65" s="85">
        <v>50</v>
      </c>
      <c r="B65" s="86"/>
      <c r="C65" s="86"/>
      <c r="D65" s="86"/>
      <c r="E65" s="86"/>
    </row>
  </sheetData>
  <mergeCells count="5">
    <mergeCell ref="C3:D3"/>
    <mergeCell ref="C4:D4"/>
    <mergeCell ref="F18:K19"/>
    <mergeCell ref="A3:B3"/>
    <mergeCell ref="A4:B4"/>
  </mergeCells>
  <phoneticPr fontId="7"/>
  <conditionalFormatting sqref="A4">
    <cfRule type="cellIs" dxfId="26" priority="38" operator="equal">
      <formula>""</formula>
    </cfRule>
  </conditionalFormatting>
  <conditionalFormatting sqref="B16:E65">
    <cfRule type="cellIs" dxfId="25" priority="1" operator="equal">
      <formula>""</formula>
    </cfRule>
  </conditionalFormatting>
  <dataValidations count="5">
    <dataValidation type="custom" allowBlank="1" showInputMessage="1" sqref="E36:E65">
      <formula1>AND(#REF!="●",E36=#REF!)</formula1>
    </dataValidation>
    <dataValidation type="custom" allowBlank="1" showInputMessage="1" sqref="E16:E23">
      <formula1>AND(#REF!="●",E16=F16)</formula1>
    </dataValidation>
    <dataValidation type="custom" allowBlank="1" showInputMessage="1" sqref="E24:E35">
      <formula1>AND(#REF!="●",E24=#REF!)</formula1>
    </dataValidation>
    <dataValidation type="list" showInputMessage="1" showErrorMessage="1" sqref="B16:B35">
      <formula1>"1.外注費・委託費, 2.機材・部品・材料調達費及び、据え付け工事費, 3.人件費, 4.その他諸経費"</formula1>
    </dataValidation>
    <dataValidation type="list" allowBlank="1" showInputMessage="1" showErrorMessage="1" sqref="A4:B4">
      <formula1>$U$12:$U$14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view="pageBreakPreview" topLeftCell="A22" zoomScale="107" zoomScaleNormal="96" zoomScaleSheetLayoutView="107" workbookViewId="0">
      <selection activeCell="F25" sqref="F25"/>
    </sheetView>
  </sheetViews>
  <sheetFormatPr defaultColWidth="13.69921875" defaultRowHeight="14.4"/>
  <cols>
    <col min="1" max="1" width="6.19921875" style="90" customWidth="1"/>
    <col min="2" max="2" width="14.69921875" style="90" customWidth="1"/>
    <col min="3" max="3" width="14.5" style="90" customWidth="1"/>
    <col min="4" max="4" width="14.69921875" style="90" customWidth="1"/>
    <col min="5" max="5" width="8.19921875" style="90" customWidth="1"/>
    <col min="6" max="6" width="14.59765625" style="90" customWidth="1"/>
    <col min="7" max="7" width="16.09765625" style="90" customWidth="1"/>
    <col min="8" max="16384" width="13.69921875" style="90"/>
  </cols>
  <sheetData>
    <row r="1" spans="1:13">
      <c r="A1" s="88" t="s">
        <v>113</v>
      </c>
      <c r="B1" s="88"/>
      <c r="C1" s="88"/>
      <c r="D1" s="88"/>
      <c r="E1" s="88"/>
      <c r="F1" s="341"/>
      <c r="G1" s="341"/>
      <c r="H1" s="89"/>
    </row>
    <row r="2" spans="1:13" ht="14.7" customHeight="1">
      <c r="A2" s="88"/>
      <c r="B2" s="88"/>
      <c r="C2" s="88"/>
      <c r="D2" s="88"/>
      <c r="E2" s="88"/>
      <c r="F2" s="342" t="s">
        <v>378</v>
      </c>
      <c r="G2" s="342"/>
      <c r="H2" s="91"/>
    </row>
    <row r="3" spans="1:13">
      <c r="A3" s="88"/>
      <c r="B3" s="88"/>
      <c r="C3" s="88"/>
      <c r="D3" s="88"/>
      <c r="E3" s="88"/>
      <c r="F3" s="92"/>
      <c r="G3" s="92"/>
      <c r="H3" s="91"/>
    </row>
    <row r="4" spans="1:13" ht="15" customHeight="1">
      <c r="A4" s="149" t="s">
        <v>345</v>
      </c>
      <c r="B4" s="250"/>
      <c r="C4" s="250"/>
      <c r="D4" s="88"/>
      <c r="E4" s="88"/>
      <c r="F4" s="88"/>
      <c r="G4" s="92"/>
      <c r="H4" s="91"/>
    </row>
    <row r="5" spans="1:13" ht="14.7" customHeight="1">
      <c r="A5" s="250" t="s">
        <v>353</v>
      </c>
      <c r="B5" s="250"/>
      <c r="C5" s="250"/>
      <c r="D5" s="88"/>
      <c r="E5" s="88"/>
      <c r="F5" s="88"/>
      <c r="G5" s="92"/>
      <c r="H5" s="92"/>
    </row>
    <row r="6" spans="1:13" ht="14.7" customHeight="1">
      <c r="A6" s="88"/>
      <c r="B6" s="88"/>
      <c r="C6" s="88"/>
      <c r="D6" s="88"/>
      <c r="E6" s="88"/>
      <c r="F6" s="88"/>
      <c r="G6" s="92"/>
      <c r="H6" s="92"/>
    </row>
    <row r="7" spans="1:13" ht="52.5" customHeight="1">
      <c r="A7" s="88"/>
      <c r="B7" s="88"/>
      <c r="C7" s="343"/>
      <c r="D7" s="343"/>
      <c r="E7" s="93" t="s">
        <v>114</v>
      </c>
      <c r="F7" s="344" t="str">
        <f>'別添１　事業者基本情報【幹事社、コンソーシアム参加事業者】'!C4</f>
        <v>東京都△△△区●●１丁目１番１号
●●●ビル７階</v>
      </c>
      <c r="G7" s="344"/>
      <c r="H7" s="94"/>
    </row>
    <row r="8" spans="1:13" ht="14.7" customHeight="1">
      <c r="A8" s="88"/>
      <c r="B8" s="88"/>
      <c r="C8" s="88"/>
      <c r="D8" s="88"/>
      <c r="E8" s="92" t="s">
        <v>115</v>
      </c>
      <c r="F8" s="169" t="str">
        <f>'別添１　事業者基本情報【幹事社、コンソーシアム参加事業者】'!C3</f>
        <v>株式会社●●●</v>
      </c>
      <c r="G8" s="169"/>
      <c r="H8" s="95"/>
      <c r="I8" s="90" t="s">
        <v>116</v>
      </c>
    </row>
    <row r="9" spans="1:13" ht="14.7" customHeight="1">
      <c r="A9" s="88"/>
      <c r="B9" s="88"/>
      <c r="C9" s="88"/>
      <c r="D9" s="88"/>
      <c r="E9" s="92" t="s">
        <v>117</v>
      </c>
      <c r="F9" s="169" t="str">
        <f>'別添１　事業者基本情報【幹事社、コンソーシアム参加事業者】'!C5</f>
        <v>代表取締役</v>
      </c>
      <c r="G9" s="169"/>
      <c r="H9" s="95"/>
    </row>
    <row r="10" spans="1:13">
      <c r="A10" s="88"/>
      <c r="B10" s="88"/>
      <c r="C10" s="88"/>
      <c r="D10" s="88"/>
      <c r="E10" s="92" t="s">
        <v>118</v>
      </c>
      <c r="F10" s="169" t="str">
        <f>'別添１　事業者基本情報【幹事社、コンソーシアム参加事業者】'!C6</f>
        <v>●●　●●</v>
      </c>
      <c r="G10" s="170"/>
      <c r="H10" s="96"/>
      <c r="I10" s="90" t="s">
        <v>119</v>
      </c>
    </row>
    <row r="11" spans="1:13" ht="14.7" customHeight="1">
      <c r="A11" s="88"/>
      <c r="B11" s="88"/>
      <c r="C11" s="88"/>
      <c r="D11" s="88"/>
      <c r="E11" s="88"/>
      <c r="F11" s="88"/>
      <c r="G11" s="96"/>
      <c r="H11" s="96"/>
      <c r="I11" s="345"/>
      <c r="J11" s="346"/>
      <c r="K11" s="346"/>
      <c r="L11" s="346"/>
      <c r="M11" s="346"/>
    </row>
    <row r="12" spans="1:13" ht="15.45" customHeight="1">
      <c r="A12" s="88"/>
      <c r="B12" s="88"/>
      <c r="C12" s="88"/>
      <c r="D12" s="88"/>
      <c r="E12" s="88"/>
      <c r="F12" s="88"/>
      <c r="G12" s="96"/>
      <c r="H12" s="96"/>
      <c r="I12" s="346"/>
      <c r="J12" s="346"/>
      <c r="K12" s="346"/>
      <c r="L12" s="346"/>
      <c r="M12" s="346"/>
    </row>
    <row r="13" spans="1:13" ht="14.7" customHeight="1">
      <c r="A13" s="88"/>
      <c r="B13" s="88"/>
      <c r="C13" s="88"/>
      <c r="D13" s="88"/>
      <c r="E13" s="88"/>
      <c r="F13" s="88"/>
      <c r="G13" s="92"/>
      <c r="H13" s="92"/>
    </row>
    <row r="14" spans="1:13" ht="31.2" customHeight="1">
      <c r="A14" s="347" t="s">
        <v>379</v>
      </c>
      <c r="B14" s="347"/>
      <c r="C14" s="347"/>
      <c r="D14" s="347"/>
      <c r="E14" s="347"/>
      <c r="F14" s="347"/>
      <c r="G14" s="347"/>
      <c r="H14" s="97"/>
    </row>
    <row r="15" spans="1:13" ht="91.5" customHeight="1">
      <c r="A15" s="348" t="s">
        <v>380</v>
      </c>
      <c r="B15" s="348"/>
      <c r="C15" s="348"/>
      <c r="D15" s="348"/>
      <c r="E15" s="348"/>
      <c r="F15" s="348"/>
      <c r="G15" s="348"/>
      <c r="H15" s="98"/>
    </row>
    <row r="16" spans="1:13" ht="15.45" customHeight="1">
      <c r="A16" s="88"/>
      <c r="B16" s="88"/>
      <c r="C16" s="88"/>
      <c r="D16" s="88"/>
      <c r="E16" s="88"/>
      <c r="F16" s="88"/>
      <c r="G16" s="88"/>
      <c r="H16" s="88"/>
    </row>
    <row r="17" spans="1:10" ht="15.45" customHeight="1">
      <c r="A17" s="349"/>
      <c r="B17" s="349"/>
      <c r="C17" s="349"/>
      <c r="D17" s="349"/>
      <c r="E17" s="349"/>
      <c r="F17" s="349"/>
      <c r="G17" s="349"/>
      <c r="H17" s="96"/>
    </row>
    <row r="18" spans="1:10" ht="13.5" customHeight="1">
      <c r="A18" s="88"/>
      <c r="B18" s="88"/>
      <c r="C18" s="88"/>
      <c r="D18" s="88"/>
      <c r="E18" s="88"/>
      <c r="F18" s="88"/>
      <c r="G18" s="88"/>
      <c r="H18" s="88"/>
    </row>
    <row r="19" spans="1:10" ht="13.95" customHeight="1">
      <c r="A19" s="88"/>
      <c r="B19" s="88"/>
      <c r="C19" s="88"/>
      <c r="D19" s="88"/>
      <c r="E19" s="88"/>
      <c r="F19" s="88"/>
      <c r="G19" s="88"/>
      <c r="H19" s="88"/>
    </row>
    <row r="20" spans="1:10" ht="13.95" customHeight="1">
      <c r="A20" s="88" t="s">
        <v>121</v>
      </c>
      <c r="B20" s="88"/>
      <c r="C20" s="88"/>
      <c r="D20" s="88"/>
      <c r="E20" s="88"/>
      <c r="F20" s="88"/>
      <c r="G20" s="88"/>
      <c r="H20" s="88"/>
    </row>
    <row r="21" spans="1:10" ht="43.2" customHeight="1">
      <c r="A21" s="88"/>
      <c r="B21" s="350" t="s">
        <v>248</v>
      </c>
      <c r="C21" s="350"/>
      <c r="D21" s="350"/>
      <c r="E21" s="350"/>
      <c r="F21" s="350"/>
      <c r="G21" s="88"/>
      <c r="H21" s="88"/>
    </row>
    <row r="22" spans="1:10" ht="13.5" customHeight="1">
      <c r="A22" s="88" t="s">
        <v>122</v>
      </c>
      <c r="B22" s="88"/>
      <c r="C22" s="88"/>
      <c r="D22" s="88"/>
      <c r="E22" s="88"/>
      <c r="F22" s="88"/>
      <c r="G22" s="88"/>
      <c r="H22" s="88"/>
    </row>
    <row r="23" spans="1:10" ht="41.7" customHeight="1">
      <c r="A23" s="88"/>
      <c r="B23" s="88" t="s">
        <v>123</v>
      </c>
      <c r="C23" s="88"/>
      <c r="D23" s="88"/>
      <c r="E23" s="88"/>
      <c r="F23" s="88"/>
      <c r="G23" s="88"/>
      <c r="H23" s="88"/>
    </row>
    <row r="24" spans="1:10">
      <c r="A24" s="88" t="s">
        <v>124</v>
      </c>
      <c r="B24" s="88"/>
      <c r="C24" s="88"/>
      <c r="D24" s="88"/>
      <c r="E24" s="88"/>
      <c r="F24" s="88"/>
      <c r="G24" s="88"/>
      <c r="H24" s="88"/>
    </row>
    <row r="25" spans="1:10" ht="42" customHeight="1">
      <c r="A25" s="88"/>
      <c r="B25" s="88" t="s">
        <v>125</v>
      </c>
      <c r="C25" s="171" t="s">
        <v>370</v>
      </c>
      <c r="D25" s="88"/>
      <c r="E25" s="88"/>
      <c r="F25" s="88"/>
      <c r="G25" s="88"/>
      <c r="H25" s="88"/>
      <c r="I25" s="90" t="s">
        <v>381</v>
      </c>
    </row>
    <row r="26" spans="1:10" ht="13.5" customHeight="1">
      <c r="A26" s="88" t="s">
        <v>126</v>
      </c>
      <c r="B26" s="88"/>
      <c r="C26" s="88"/>
      <c r="D26" s="88"/>
      <c r="E26" s="88"/>
      <c r="F26" s="88"/>
      <c r="G26" s="88"/>
      <c r="H26" s="88"/>
    </row>
    <row r="27" spans="1:10" ht="16.2" customHeight="1">
      <c r="A27" s="88"/>
      <c r="B27" s="88"/>
      <c r="C27" s="88"/>
      <c r="D27" s="88"/>
      <c r="E27" s="88"/>
      <c r="F27" s="88"/>
      <c r="G27" s="88"/>
      <c r="H27" s="88"/>
      <c r="I27" s="99"/>
      <c r="J27" s="99" t="s">
        <v>127</v>
      </c>
    </row>
    <row r="28" spans="1:10" ht="13.5" customHeight="1">
      <c r="A28" s="88"/>
      <c r="B28" s="88"/>
      <c r="C28" s="88"/>
      <c r="D28" s="88"/>
      <c r="E28" s="88"/>
      <c r="F28" s="92" t="s">
        <v>128</v>
      </c>
      <c r="G28" s="92"/>
      <c r="H28" s="92"/>
      <c r="I28" s="100">
        <f>IFERROR(ROUNDDOWN(D30*E30,0),"")</f>
        <v>16125000</v>
      </c>
      <c r="J28" s="101">
        <f>'別添２　支出計画書'!B7</f>
        <v>50000000</v>
      </c>
    </row>
    <row r="29" spans="1:10" ht="49.2" customHeight="1">
      <c r="A29" s="102"/>
      <c r="B29" s="103" t="s">
        <v>129</v>
      </c>
      <c r="C29" s="104" t="s">
        <v>130</v>
      </c>
      <c r="D29" s="104" t="s">
        <v>131</v>
      </c>
      <c r="E29" s="104" t="s">
        <v>132</v>
      </c>
      <c r="F29" s="104" t="s">
        <v>133</v>
      </c>
      <c r="G29" s="102"/>
      <c r="H29" s="102"/>
      <c r="I29" s="105"/>
    </row>
    <row r="30" spans="1:10" ht="74.7" customHeight="1">
      <c r="A30" s="102"/>
      <c r="B30" s="103" t="s">
        <v>372</v>
      </c>
      <c r="C30" s="106">
        <f>$D$30</f>
        <v>32250000</v>
      </c>
      <c r="D30" s="253">
        <f>'別添２　支出計画書'!$E$13</f>
        <v>32250000</v>
      </c>
      <c r="E30" s="107">
        <f>'別添２　支出計画書'!A7</f>
        <v>0.5</v>
      </c>
      <c r="F30" s="106">
        <f>IFERROR(IF(I28&lt;J28,I28,J28),"")</f>
        <v>16125000</v>
      </c>
      <c r="G30" s="102"/>
      <c r="H30" s="102"/>
      <c r="I30" s="90" t="s">
        <v>134</v>
      </c>
    </row>
    <row r="31" spans="1:10" ht="50.7" customHeight="1">
      <c r="A31" s="102"/>
      <c r="B31" s="103" t="s">
        <v>135</v>
      </c>
      <c r="C31" s="106">
        <f>$C$30</f>
        <v>32250000</v>
      </c>
      <c r="D31" s="106">
        <f>$D$30</f>
        <v>32250000</v>
      </c>
      <c r="E31" s="107">
        <f>$E$30</f>
        <v>0.5</v>
      </c>
      <c r="F31" s="106">
        <f>$F$30</f>
        <v>16125000</v>
      </c>
      <c r="G31" s="102"/>
      <c r="H31" s="102"/>
    </row>
    <row r="32" spans="1:10" ht="15.45" customHeight="1">
      <c r="A32" s="88"/>
      <c r="B32" s="88"/>
      <c r="C32" s="88"/>
      <c r="D32" s="88"/>
      <c r="E32" s="88"/>
      <c r="F32" s="88"/>
      <c r="G32" s="88"/>
      <c r="H32" s="88"/>
    </row>
    <row r="33" spans="1:8">
      <c r="A33" s="88" t="s">
        <v>136</v>
      </c>
      <c r="B33" s="88"/>
      <c r="C33" s="88"/>
      <c r="D33" s="88"/>
      <c r="E33" s="88"/>
      <c r="F33" s="88"/>
      <c r="G33" s="88"/>
      <c r="H33" s="88"/>
    </row>
    <row r="34" spans="1:8" ht="13.5" customHeight="1">
      <c r="A34" s="108" t="s">
        <v>137</v>
      </c>
      <c r="B34" s="88"/>
      <c r="C34" s="88"/>
      <c r="D34" s="88"/>
      <c r="E34" s="88"/>
      <c r="F34" s="88"/>
      <c r="G34" s="88"/>
      <c r="H34" s="88"/>
    </row>
    <row r="35" spans="1:8" ht="16.2" customHeight="1">
      <c r="A35" s="108" t="s">
        <v>346</v>
      </c>
      <c r="B35" s="88"/>
      <c r="C35" s="88"/>
      <c r="D35" s="88"/>
      <c r="E35" s="88"/>
      <c r="F35" s="88"/>
      <c r="G35" s="88"/>
      <c r="H35" s="88"/>
    </row>
  </sheetData>
  <mergeCells count="9">
    <mergeCell ref="A14:G14"/>
    <mergeCell ref="A15:G15"/>
    <mergeCell ref="A17:G17"/>
    <mergeCell ref="B21:F21"/>
    <mergeCell ref="F1:G1"/>
    <mergeCell ref="F2:G2"/>
    <mergeCell ref="C7:D7"/>
    <mergeCell ref="F7:G7"/>
    <mergeCell ref="I11:M12"/>
  </mergeCells>
  <phoneticPr fontId="7"/>
  <conditionalFormatting sqref="B21">
    <cfRule type="cellIs" dxfId="24" priority="5" operator="equal">
      <formula>""</formula>
    </cfRule>
  </conditionalFormatting>
  <conditionalFormatting sqref="B23">
    <cfRule type="cellIs" dxfId="23" priority="4" operator="equal">
      <formula>""</formula>
    </cfRule>
  </conditionalFormatting>
  <conditionalFormatting sqref="C25">
    <cfRule type="cellIs" dxfId="22" priority="1" operator="equal">
      <formula>""</formula>
    </cfRule>
  </conditionalFormatting>
  <conditionalFormatting sqref="F2">
    <cfRule type="cellIs" dxfId="21" priority="6" operator="equal">
      <formula>""</formula>
    </cfRule>
  </conditionalFormatting>
  <conditionalFormatting sqref="F8">
    <cfRule type="cellIs" dxfId="20" priority="2" operator="equal">
      <formula>""</formula>
    </cfRule>
  </conditionalFormatting>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view="pageBreakPreview" topLeftCell="A10" zoomScale="126" zoomScaleNormal="100" zoomScaleSheetLayoutView="126" workbookViewId="0">
      <selection activeCell="G22" sqref="G22"/>
    </sheetView>
  </sheetViews>
  <sheetFormatPr defaultColWidth="8.19921875" defaultRowHeight="14.4"/>
  <cols>
    <col min="1" max="1" width="5.8984375" style="90" customWidth="1"/>
    <col min="2" max="4" width="14.19921875" style="90" customWidth="1"/>
    <col min="5" max="5" width="7.19921875" style="90" customWidth="1"/>
    <col min="6" max="6" width="14.19921875" style="90" customWidth="1"/>
    <col min="7" max="7" width="15.69921875" style="90" customWidth="1"/>
    <col min="8" max="8" width="5.59765625" style="90" customWidth="1"/>
    <col min="9" max="9" width="11" style="90" customWidth="1"/>
    <col min="10" max="10" width="12.19921875" style="90" customWidth="1"/>
    <col min="11" max="16384" width="8.19921875" style="90"/>
  </cols>
  <sheetData>
    <row r="1" spans="1:13">
      <c r="A1" s="88" t="s">
        <v>113</v>
      </c>
      <c r="B1" s="88"/>
      <c r="C1" s="88"/>
      <c r="D1" s="88"/>
      <c r="E1" s="88"/>
      <c r="F1" s="341"/>
      <c r="G1" s="341"/>
      <c r="H1" s="89"/>
    </row>
    <row r="2" spans="1:13">
      <c r="A2" s="88"/>
      <c r="B2" s="88"/>
      <c r="C2" s="88"/>
      <c r="D2" s="88"/>
      <c r="E2" s="88"/>
      <c r="F2" s="342" t="s">
        <v>378</v>
      </c>
      <c r="G2" s="342"/>
      <c r="H2" s="91"/>
    </row>
    <row r="3" spans="1:13">
      <c r="A3" s="88"/>
      <c r="B3" s="88"/>
      <c r="C3" s="88"/>
      <c r="D3" s="88"/>
      <c r="E3" s="88"/>
      <c r="F3" s="92"/>
      <c r="G3" s="92"/>
      <c r="H3" s="91"/>
    </row>
    <row r="4" spans="1:13">
      <c r="A4" s="277" t="s">
        <v>344</v>
      </c>
      <c r="B4" s="250"/>
      <c r="C4" s="250"/>
      <c r="D4" s="88"/>
      <c r="E4" s="88"/>
      <c r="F4" s="88"/>
      <c r="G4" s="92"/>
      <c r="H4" s="91"/>
    </row>
    <row r="5" spans="1:13">
      <c r="A5" s="149" t="s">
        <v>354</v>
      </c>
      <c r="B5" s="250"/>
      <c r="C5" s="250"/>
      <c r="D5" s="88"/>
      <c r="E5" s="88"/>
      <c r="F5" s="88"/>
      <c r="G5" s="92"/>
      <c r="H5" s="92"/>
    </row>
    <row r="6" spans="1:13">
      <c r="A6" s="88"/>
      <c r="B6" s="88"/>
      <c r="C6" s="88"/>
      <c r="D6" s="88"/>
      <c r="E6" s="88"/>
      <c r="F6" s="88"/>
      <c r="G6" s="92"/>
      <c r="H6" s="92"/>
    </row>
    <row r="7" spans="1:13" ht="39.75" customHeight="1">
      <c r="A7" s="88"/>
      <c r="B7" s="88"/>
      <c r="C7" s="343"/>
      <c r="D7" s="343"/>
      <c r="E7" s="93" t="s">
        <v>114</v>
      </c>
      <c r="F7" s="344" t="str">
        <f>'別添１　事業者基本情報【幹事社、コンソーシアム参加事業者】'!C4</f>
        <v>東京都△△△区●●１丁目１番１号
●●●ビル７階</v>
      </c>
      <c r="G7" s="344"/>
      <c r="H7" s="94"/>
      <c r="I7" s="90" t="s">
        <v>116</v>
      </c>
    </row>
    <row r="8" spans="1:13">
      <c r="A8" s="88"/>
      <c r="B8" s="88"/>
      <c r="C8" s="88"/>
      <c r="D8" s="88"/>
      <c r="E8" s="92" t="s">
        <v>115</v>
      </c>
      <c r="F8" s="169" t="str">
        <f>'別添１　事業者基本情報【幹事社、コンソーシアム参加事業者】'!C3</f>
        <v>株式会社●●●</v>
      </c>
      <c r="G8" s="169"/>
      <c r="H8" s="95"/>
    </row>
    <row r="9" spans="1:13">
      <c r="A9" s="88"/>
      <c r="B9" s="88"/>
      <c r="C9" s="88"/>
      <c r="D9" s="88"/>
      <c r="E9" s="92" t="s">
        <v>117</v>
      </c>
      <c r="F9" s="169" t="str">
        <f>'別添１　事業者基本情報【幹事社、コンソーシアム参加事業者】'!C5</f>
        <v>代表取締役</v>
      </c>
      <c r="G9" s="169"/>
      <c r="H9" s="95"/>
    </row>
    <row r="10" spans="1:13">
      <c r="A10" s="88"/>
      <c r="B10" s="88"/>
      <c r="C10" s="88"/>
      <c r="D10" s="88"/>
      <c r="E10" s="92" t="s">
        <v>118</v>
      </c>
      <c r="F10" s="169" t="str">
        <f>'別添１　事業者基本情報【幹事社、コンソーシアム参加事業者】'!C6</f>
        <v>●●　●●</v>
      </c>
      <c r="G10" s="170"/>
      <c r="H10" s="96"/>
    </row>
    <row r="11" spans="1:13">
      <c r="A11" s="88"/>
      <c r="B11" s="88"/>
      <c r="C11" s="88"/>
      <c r="D11" s="88"/>
      <c r="E11" s="88"/>
      <c r="F11" s="172"/>
      <c r="G11" s="170"/>
      <c r="H11" s="96"/>
    </row>
    <row r="12" spans="1:13">
      <c r="A12" s="88"/>
      <c r="B12" s="88"/>
      <c r="C12" s="88"/>
      <c r="D12" s="88"/>
      <c r="E12" s="88"/>
      <c r="F12" s="172"/>
      <c r="G12" s="170"/>
      <c r="H12" s="96"/>
    </row>
    <row r="13" spans="1:13" ht="34.5" customHeight="1">
      <c r="A13" s="88"/>
      <c r="B13" s="88"/>
      <c r="C13" s="88"/>
      <c r="D13" s="109"/>
      <c r="E13" s="93" t="s">
        <v>114</v>
      </c>
      <c r="F13" s="344" t="str">
        <f>'別添１　事業者基本情報【共同申請参加事業者】'!C4</f>
        <v>東京都△△△区●●１丁目１番１号
△△△ビル７階</v>
      </c>
      <c r="G13" s="344"/>
      <c r="H13" s="94"/>
      <c r="I13" s="352"/>
      <c r="J13" s="352"/>
      <c r="K13" s="352"/>
      <c r="L13" s="352"/>
      <c r="M13" s="352"/>
    </row>
    <row r="14" spans="1:13">
      <c r="A14" s="88"/>
      <c r="B14" s="88"/>
      <c r="C14" s="88"/>
      <c r="D14" s="88"/>
      <c r="E14" s="92" t="s">
        <v>47</v>
      </c>
      <c r="F14" s="351" t="str">
        <f>'別添１　事業者基本情報【共同申請参加事業者】'!C3</f>
        <v>株式会社△△△</v>
      </c>
      <c r="G14" s="351"/>
      <c r="H14" s="95"/>
    </row>
    <row r="15" spans="1:13" ht="14.25" customHeight="1">
      <c r="A15" s="88"/>
      <c r="B15" s="88"/>
      <c r="C15" s="88"/>
      <c r="D15" s="88"/>
      <c r="E15" s="92" t="s">
        <v>117</v>
      </c>
      <c r="F15" s="351" t="str">
        <f>'別添１　事業者基本情報【共同申請参加事業者】'!C5</f>
        <v>代表取締役</v>
      </c>
      <c r="G15" s="351"/>
      <c r="H15" s="95"/>
      <c r="I15" s="352"/>
      <c r="J15" s="352"/>
      <c r="K15" s="352"/>
      <c r="L15" s="352"/>
      <c r="M15" s="352"/>
    </row>
    <row r="16" spans="1:13">
      <c r="A16" s="88"/>
      <c r="B16" s="88"/>
      <c r="C16" s="88"/>
      <c r="D16" s="88"/>
      <c r="E16" s="92" t="s">
        <v>118</v>
      </c>
      <c r="F16" s="351" t="str">
        <f>'別添１　事業者基本情報【共同申請参加事業者】'!C6</f>
        <v>●●　●●</v>
      </c>
      <c r="G16" s="351"/>
      <c r="H16" s="95"/>
      <c r="I16" s="352"/>
      <c r="J16" s="352"/>
      <c r="K16" s="352"/>
      <c r="L16" s="352"/>
      <c r="M16" s="352"/>
    </row>
    <row r="17" spans="1:13">
      <c r="A17" s="88"/>
      <c r="B17" s="88"/>
      <c r="C17" s="88"/>
      <c r="D17" s="88"/>
      <c r="E17" s="88"/>
      <c r="F17" s="88"/>
      <c r="G17" s="96"/>
      <c r="H17" s="96"/>
      <c r="I17" s="352"/>
      <c r="J17" s="352"/>
      <c r="K17" s="352"/>
      <c r="L17" s="352"/>
      <c r="M17" s="352"/>
    </row>
    <row r="18" spans="1:13">
      <c r="A18" s="88"/>
      <c r="B18" s="88"/>
      <c r="C18" s="88"/>
      <c r="D18" s="88"/>
      <c r="E18" s="88"/>
      <c r="F18" s="88"/>
      <c r="G18" s="92"/>
      <c r="H18" s="92"/>
    </row>
    <row r="19" spans="1:13" ht="30" customHeight="1">
      <c r="A19" s="347" t="s">
        <v>382</v>
      </c>
      <c r="B19" s="347"/>
      <c r="C19" s="347"/>
      <c r="D19" s="347"/>
      <c r="E19" s="347"/>
      <c r="F19" s="347"/>
      <c r="G19" s="347"/>
      <c r="H19" s="97"/>
    </row>
    <row r="20" spans="1:13" ht="89.25" customHeight="1">
      <c r="A20" s="348" t="s">
        <v>383</v>
      </c>
      <c r="B20" s="348"/>
      <c r="C20" s="348"/>
      <c r="D20" s="348"/>
      <c r="E20" s="348"/>
      <c r="F20" s="348"/>
      <c r="G20" s="348"/>
      <c r="H20" s="98"/>
    </row>
    <row r="21" spans="1:13">
      <c r="A21" s="349" t="s">
        <v>120</v>
      </c>
      <c r="B21" s="349"/>
      <c r="C21" s="349"/>
      <c r="D21" s="349"/>
      <c r="E21" s="349"/>
      <c r="F21" s="349"/>
      <c r="G21" s="349"/>
      <c r="H21" s="96"/>
    </row>
    <row r="22" spans="1:13">
      <c r="A22" s="88"/>
      <c r="B22" s="88"/>
      <c r="C22" s="88"/>
      <c r="D22" s="88"/>
      <c r="E22" s="88"/>
      <c r="F22" s="88"/>
      <c r="G22" s="88"/>
      <c r="H22" s="88"/>
    </row>
    <row r="23" spans="1:13">
      <c r="A23" s="88" t="s">
        <v>121</v>
      </c>
      <c r="B23" s="88"/>
      <c r="C23" s="88"/>
      <c r="D23" s="88"/>
      <c r="E23" s="88"/>
      <c r="F23" s="88"/>
      <c r="G23" s="88"/>
      <c r="H23" s="88"/>
    </row>
    <row r="24" spans="1:13" ht="40.200000000000003" customHeight="1">
      <c r="A24" s="88"/>
      <c r="B24" s="350" t="s">
        <v>248</v>
      </c>
      <c r="C24" s="350"/>
      <c r="D24" s="350"/>
      <c r="E24" s="350"/>
      <c r="F24" s="350"/>
      <c r="G24" s="88"/>
      <c r="H24" s="88"/>
    </row>
    <row r="25" spans="1:13">
      <c r="A25" s="88" t="s">
        <v>122</v>
      </c>
      <c r="B25" s="88"/>
      <c r="C25" s="88"/>
      <c r="D25" s="88"/>
      <c r="E25" s="88"/>
      <c r="F25" s="88"/>
      <c r="G25" s="88"/>
      <c r="H25" s="88"/>
    </row>
    <row r="26" spans="1:13" ht="40.200000000000003" customHeight="1">
      <c r="A26" s="88"/>
      <c r="B26" s="88" t="s">
        <v>123</v>
      </c>
      <c r="C26" s="88"/>
      <c r="D26" s="88"/>
      <c r="E26" s="88"/>
      <c r="F26" s="88"/>
      <c r="G26" s="88"/>
      <c r="H26" s="88"/>
    </row>
    <row r="27" spans="1:13">
      <c r="A27" s="88" t="s">
        <v>124</v>
      </c>
      <c r="B27" s="88"/>
      <c r="C27" s="88"/>
      <c r="D27" s="88"/>
      <c r="E27" s="88"/>
      <c r="F27" s="88"/>
      <c r="G27" s="88"/>
      <c r="H27" s="88"/>
    </row>
    <row r="28" spans="1:13" ht="40.200000000000003" customHeight="1">
      <c r="A28" s="88"/>
      <c r="B28" s="88" t="s">
        <v>125</v>
      </c>
      <c r="C28" s="171" t="s">
        <v>370</v>
      </c>
      <c r="D28" s="88"/>
      <c r="E28" s="88"/>
      <c r="F28" s="88"/>
      <c r="G28" s="88"/>
      <c r="H28" s="88"/>
      <c r="I28" s="90" t="s">
        <v>381</v>
      </c>
    </row>
    <row r="29" spans="1:13">
      <c r="A29" s="88" t="s">
        <v>126</v>
      </c>
      <c r="B29" s="88"/>
      <c r="C29" s="88"/>
      <c r="D29" s="88"/>
      <c r="E29" s="88"/>
      <c r="F29" s="88"/>
      <c r="G29" s="88"/>
      <c r="H29" s="88"/>
    </row>
    <row r="30" spans="1:13" ht="13.5" customHeight="1">
      <c r="A30" s="88"/>
      <c r="B30" s="88"/>
      <c r="C30" s="88"/>
      <c r="D30" s="88"/>
      <c r="E30" s="88"/>
      <c r="F30" s="92" t="s">
        <v>128</v>
      </c>
      <c r="G30" s="92"/>
      <c r="H30" s="92"/>
      <c r="I30" s="100">
        <f>IFERROR(ROUNDDOWN(D32*E32,0),"")</f>
        <v>16125000</v>
      </c>
      <c r="J30" s="101">
        <f>'別添２　支出計画書'!B7</f>
        <v>50000000</v>
      </c>
    </row>
    <row r="31" spans="1:13" ht="47.25" customHeight="1">
      <c r="A31" s="102"/>
      <c r="B31" s="103" t="s">
        <v>129</v>
      </c>
      <c r="C31" s="104" t="s">
        <v>130</v>
      </c>
      <c r="D31" s="104" t="s">
        <v>131</v>
      </c>
      <c r="E31" s="104" t="s">
        <v>132</v>
      </c>
      <c r="F31" s="104" t="s">
        <v>133</v>
      </c>
      <c r="G31" s="102"/>
      <c r="H31" s="102"/>
      <c r="I31" s="105"/>
    </row>
    <row r="32" spans="1:13" ht="57.45" customHeight="1">
      <c r="A32" s="102"/>
      <c r="B32" s="103" t="s">
        <v>372</v>
      </c>
      <c r="C32" s="106">
        <f>$D$32</f>
        <v>32250000</v>
      </c>
      <c r="D32" s="106">
        <f>'別添２　支出計画書'!$E$13</f>
        <v>32250000</v>
      </c>
      <c r="E32" s="107">
        <f>'別添２　支出計画書'!A7</f>
        <v>0.5</v>
      </c>
      <c r="F32" s="106">
        <f>IFERROR(IF(I30&lt;J30,I30,J30),"")</f>
        <v>16125000</v>
      </c>
      <c r="G32" s="102"/>
      <c r="H32" s="102"/>
      <c r="I32" s="90" t="s">
        <v>138</v>
      </c>
    </row>
    <row r="33" spans="1:8" ht="48.75" customHeight="1">
      <c r="A33" s="102"/>
      <c r="B33" s="103" t="s">
        <v>135</v>
      </c>
      <c r="C33" s="106">
        <f>$C$32</f>
        <v>32250000</v>
      </c>
      <c r="D33" s="106">
        <f>$D$32</f>
        <v>32250000</v>
      </c>
      <c r="E33" s="107">
        <f>$E$32</f>
        <v>0.5</v>
      </c>
      <c r="F33" s="106">
        <f>$F$32</f>
        <v>16125000</v>
      </c>
      <c r="G33" s="102"/>
      <c r="H33" s="102"/>
    </row>
    <row r="34" spans="1:8">
      <c r="A34" s="88" t="s">
        <v>136</v>
      </c>
      <c r="B34" s="88"/>
      <c r="C34" s="88"/>
      <c r="D34" s="88"/>
      <c r="E34" s="88"/>
      <c r="F34" s="88"/>
      <c r="G34" s="88"/>
      <c r="H34" s="88"/>
    </row>
    <row r="35" spans="1:8">
      <c r="A35" s="108" t="s">
        <v>137</v>
      </c>
      <c r="B35" s="88"/>
      <c r="C35" s="88"/>
      <c r="D35" s="88"/>
      <c r="E35" s="88"/>
      <c r="F35" s="88"/>
      <c r="G35" s="88"/>
      <c r="H35" s="88"/>
    </row>
    <row r="36" spans="1:8">
      <c r="A36" s="108" t="s">
        <v>346</v>
      </c>
      <c r="B36" s="88"/>
      <c r="C36" s="88"/>
      <c r="D36" s="88"/>
      <c r="E36" s="88"/>
      <c r="F36" s="88"/>
      <c r="G36" s="88"/>
      <c r="H36" s="88"/>
    </row>
    <row r="37" spans="1:8">
      <c r="A37" s="88" t="s">
        <v>356</v>
      </c>
      <c r="B37" s="88"/>
      <c r="C37" s="88"/>
      <c r="D37" s="88"/>
      <c r="E37" s="88"/>
      <c r="F37" s="88"/>
      <c r="G37" s="88"/>
      <c r="H37" s="88"/>
    </row>
    <row r="38" spans="1:8">
      <c r="A38" s="108" t="s">
        <v>355</v>
      </c>
      <c r="B38" s="88"/>
      <c r="C38" s="88"/>
      <c r="D38" s="88"/>
      <c r="E38" s="88"/>
      <c r="F38" s="88"/>
      <c r="G38" s="88"/>
      <c r="H38" s="88"/>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B24">
    <cfRule type="cellIs" dxfId="19" priority="8" operator="equal">
      <formula>""</formula>
    </cfRule>
  </conditionalFormatting>
  <conditionalFormatting sqref="B26">
    <cfRule type="cellIs" dxfId="18" priority="7" operator="equal">
      <formula>""</formula>
    </cfRule>
  </conditionalFormatting>
  <conditionalFormatting sqref="C28">
    <cfRule type="cellIs" dxfId="17" priority="1" operator="equal">
      <formula>""</formula>
    </cfRule>
  </conditionalFormatting>
  <conditionalFormatting sqref="F2 F8">
    <cfRule type="cellIs" dxfId="16" priority="9" operator="equal">
      <formula>""</formula>
    </cfRule>
  </conditionalFormatting>
  <conditionalFormatting sqref="F14:F16">
    <cfRule type="cellIs" dxfId="15" priority="2" operator="equal">
      <formula>""</formula>
    </cfRule>
  </conditionalFormatting>
  <conditionalFormatting sqref="F13:H13">
    <cfRule type="cellIs" dxfId="14" priority="3" operator="equal">
      <formula>""</formula>
    </cfRule>
  </conditionalFormatting>
  <pageMargins left="0.7" right="0.7" top="0.75" bottom="0.75" header="0.3" footer="0.3"/>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BreakPreview" zoomScale="80" zoomScaleNormal="100" zoomScaleSheetLayoutView="80" workbookViewId="0">
      <selection activeCell="E8" sqref="E8"/>
    </sheetView>
  </sheetViews>
  <sheetFormatPr defaultColWidth="8.19921875" defaultRowHeight="13.2"/>
  <cols>
    <col min="1" max="2" width="15.5" style="1" customWidth="1"/>
    <col min="3" max="7" width="4.69921875" style="1" customWidth="1"/>
    <col min="8" max="9" width="15.5" style="1" customWidth="1"/>
    <col min="10" max="16384" width="8.19921875" style="1"/>
  </cols>
  <sheetData>
    <row r="1" spans="1:13">
      <c r="A1" s="1" t="s">
        <v>139</v>
      </c>
    </row>
    <row r="3" spans="1:13">
      <c r="A3" s="1" t="s">
        <v>140</v>
      </c>
    </row>
    <row r="4" spans="1:13">
      <c r="A4" s="357" t="s">
        <v>141</v>
      </c>
      <c r="B4" s="357" t="s">
        <v>142</v>
      </c>
      <c r="C4" s="357" t="s">
        <v>143</v>
      </c>
      <c r="D4" s="357"/>
      <c r="E4" s="357"/>
      <c r="F4" s="357"/>
      <c r="G4" s="357" t="s">
        <v>144</v>
      </c>
      <c r="H4" s="357" t="s">
        <v>47</v>
      </c>
      <c r="I4" s="357" t="s">
        <v>145</v>
      </c>
    </row>
    <row r="5" spans="1:13">
      <c r="A5" s="357"/>
      <c r="B5" s="357"/>
      <c r="C5" s="110" t="s">
        <v>146</v>
      </c>
      <c r="D5" s="110" t="s">
        <v>147</v>
      </c>
      <c r="E5" s="110" t="s">
        <v>148</v>
      </c>
      <c r="F5" s="110" t="s">
        <v>149</v>
      </c>
      <c r="G5" s="357"/>
      <c r="H5" s="357"/>
      <c r="I5" s="357"/>
    </row>
    <row r="6" spans="1:13" ht="22.5" customHeight="1">
      <c r="A6" s="174" t="s">
        <v>249</v>
      </c>
      <c r="B6" s="226" t="s">
        <v>302</v>
      </c>
      <c r="C6" s="227" t="s">
        <v>253</v>
      </c>
      <c r="D6" s="227">
        <v>30</v>
      </c>
      <c r="E6" s="227">
        <v>3</v>
      </c>
      <c r="F6" s="227">
        <v>4</v>
      </c>
      <c r="G6" s="227" t="s">
        <v>260</v>
      </c>
      <c r="H6" s="226" t="s">
        <v>303</v>
      </c>
      <c r="I6" s="226" t="s">
        <v>304</v>
      </c>
      <c r="J6" s="353" t="s">
        <v>150</v>
      </c>
      <c r="K6" s="354"/>
      <c r="L6" s="354"/>
      <c r="M6" s="354"/>
    </row>
    <row r="7" spans="1:13" ht="22.5" customHeight="1">
      <c r="A7" s="174" t="s">
        <v>250</v>
      </c>
      <c r="B7" s="226" t="s">
        <v>252</v>
      </c>
      <c r="C7" s="227" t="s">
        <v>253</v>
      </c>
      <c r="D7" s="227">
        <v>40</v>
      </c>
      <c r="E7" s="227">
        <v>1</v>
      </c>
      <c r="F7" s="227">
        <v>1</v>
      </c>
      <c r="G7" s="227" t="s">
        <v>260</v>
      </c>
      <c r="H7" s="226" t="s">
        <v>305</v>
      </c>
      <c r="I7" s="226" t="s">
        <v>306</v>
      </c>
      <c r="J7" s="355"/>
      <c r="K7" s="354"/>
      <c r="L7" s="354"/>
      <c r="M7" s="354"/>
    </row>
    <row r="8" spans="1:13" ht="22.5" customHeight="1">
      <c r="A8" s="174" t="s">
        <v>251</v>
      </c>
      <c r="B8" s="226" t="s">
        <v>307</v>
      </c>
      <c r="C8" s="227" t="s">
        <v>253</v>
      </c>
      <c r="D8" s="227">
        <v>45</v>
      </c>
      <c r="E8" s="227">
        <v>12</v>
      </c>
      <c r="F8" s="227">
        <v>24</v>
      </c>
      <c r="G8" s="227" t="s">
        <v>261</v>
      </c>
      <c r="H8" s="226" t="s">
        <v>305</v>
      </c>
      <c r="I8" s="226" t="s">
        <v>308</v>
      </c>
    </row>
    <row r="9" spans="1:13" ht="22.5" customHeight="1">
      <c r="A9" s="254"/>
      <c r="B9" s="254"/>
      <c r="C9" s="255"/>
      <c r="D9" s="256"/>
      <c r="E9" s="256"/>
      <c r="F9" s="256"/>
      <c r="G9" s="255"/>
      <c r="H9" s="254"/>
      <c r="I9" s="254"/>
    </row>
    <row r="10" spans="1:13" ht="22.5" customHeight="1">
      <c r="A10" s="254"/>
      <c r="B10" s="254"/>
      <c r="C10" s="255"/>
      <c r="D10" s="256"/>
      <c r="E10" s="256"/>
      <c r="F10" s="256"/>
      <c r="G10" s="255"/>
      <c r="H10" s="254"/>
      <c r="I10" s="254"/>
    </row>
    <row r="11" spans="1:13" ht="22.5" customHeight="1">
      <c r="A11" s="254"/>
      <c r="B11" s="254"/>
      <c r="C11" s="255"/>
      <c r="D11" s="256"/>
      <c r="E11" s="256"/>
      <c r="F11" s="256"/>
      <c r="G11" s="255"/>
      <c r="H11" s="254"/>
      <c r="I11" s="254"/>
    </row>
    <row r="12" spans="1:13" ht="22.5" customHeight="1">
      <c r="A12" s="254"/>
      <c r="B12" s="254"/>
      <c r="C12" s="255"/>
      <c r="D12" s="256"/>
      <c r="E12" s="256"/>
      <c r="F12" s="256"/>
      <c r="G12" s="255"/>
      <c r="H12" s="254"/>
      <c r="I12" s="254"/>
    </row>
    <row r="13" spans="1:13" ht="22.5" customHeight="1">
      <c r="A13" s="254"/>
      <c r="B13" s="254"/>
      <c r="C13" s="255"/>
      <c r="D13" s="256"/>
      <c r="E13" s="256"/>
      <c r="F13" s="256"/>
      <c r="G13" s="255"/>
      <c r="H13" s="254"/>
      <c r="I13" s="254"/>
    </row>
    <row r="14" spans="1:13" ht="22.5" customHeight="1">
      <c r="A14" s="254"/>
      <c r="B14" s="254"/>
      <c r="C14" s="255"/>
      <c r="D14" s="256"/>
      <c r="E14" s="256"/>
      <c r="F14" s="256"/>
      <c r="G14" s="255"/>
      <c r="H14" s="254"/>
      <c r="I14" s="254"/>
    </row>
    <row r="15" spans="1:13" ht="22.5" customHeight="1">
      <c r="A15" s="254"/>
      <c r="B15" s="254"/>
      <c r="C15" s="255"/>
      <c r="D15" s="256"/>
      <c r="E15" s="256"/>
      <c r="F15" s="256"/>
      <c r="G15" s="255"/>
      <c r="H15" s="254"/>
      <c r="I15" s="254"/>
    </row>
    <row r="16" spans="1:13" ht="22.5" customHeight="1">
      <c r="A16" s="254"/>
      <c r="B16" s="254"/>
      <c r="C16" s="255"/>
      <c r="D16" s="256"/>
      <c r="E16" s="256"/>
      <c r="F16" s="256"/>
      <c r="G16" s="255"/>
      <c r="H16" s="254"/>
      <c r="I16" s="254"/>
    </row>
    <row r="17" spans="1:9" ht="22.5" customHeight="1">
      <c r="A17" s="254"/>
      <c r="B17" s="254"/>
      <c r="C17" s="255"/>
      <c r="D17" s="256"/>
      <c r="E17" s="256"/>
      <c r="F17" s="256"/>
      <c r="G17" s="255"/>
      <c r="H17" s="254"/>
      <c r="I17" s="254"/>
    </row>
    <row r="18" spans="1:9" ht="22.5" customHeight="1">
      <c r="A18" s="254"/>
      <c r="B18" s="254"/>
      <c r="C18" s="255"/>
      <c r="D18" s="256"/>
      <c r="E18" s="256"/>
      <c r="F18" s="256"/>
      <c r="G18" s="255"/>
      <c r="H18" s="254"/>
      <c r="I18" s="254"/>
    </row>
    <row r="19" spans="1:9" ht="22.5" customHeight="1">
      <c r="A19" s="254"/>
      <c r="B19" s="254"/>
      <c r="C19" s="255"/>
      <c r="D19" s="256"/>
      <c r="E19" s="256"/>
      <c r="F19" s="256"/>
      <c r="G19" s="255"/>
      <c r="H19" s="254"/>
      <c r="I19" s="254"/>
    </row>
    <row r="20" spans="1:9" ht="22.5" customHeight="1">
      <c r="A20" s="254"/>
      <c r="B20" s="254"/>
      <c r="C20" s="255"/>
      <c r="D20" s="256"/>
      <c r="E20" s="256"/>
      <c r="F20" s="256"/>
      <c r="G20" s="255"/>
      <c r="H20" s="254"/>
      <c r="I20" s="254"/>
    </row>
    <row r="21" spans="1:9" ht="22.5" customHeight="1">
      <c r="A21" s="254"/>
      <c r="B21" s="254"/>
      <c r="C21" s="255"/>
      <c r="D21" s="256"/>
      <c r="E21" s="256"/>
      <c r="F21" s="256"/>
      <c r="G21" s="255"/>
      <c r="H21" s="254"/>
      <c r="I21" s="254"/>
    </row>
    <row r="22" spans="1:9" ht="22.5" customHeight="1">
      <c r="A22" s="254"/>
      <c r="B22" s="254"/>
      <c r="C22" s="255"/>
      <c r="D22" s="256"/>
      <c r="E22" s="256"/>
      <c r="F22" s="256"/>
      <c r="G22" s="255"/>
      <c r="H22" s="254"/>
      <c r="I22" s="254"/>
    </row>
    <row r="23" spans="1:9" ht="22.5" customHeight="1">
      <c r="A23" s="254"/>
      <c r="B23" s="254"/>
      <c r="C23" s="255"/>
      <c r="D23" s="256"/>
      <c r="E23" s="256"/>
      <c r="F23" s="256"/>
      <c r="G23" s="255"/>
      <c r="H23" s="254"/>
      <c r="I23" s="254"/>
    </row>
    <row r="24" spans="1:9" ht="22.5" customHeight="1">
      <c r="A24" s="254"/>
      <c r="B24" s="254"/>
      <c r="C24" s="255"/>
      <c r="D24" s="256"/>
      <c r="E24" s="256"/>
      <c r="F24" s="256"/>
      <c r="G24" s="255"/>
      <c r="H24" s="254"/>
      <c r="I24" s="254"/>
    </row>
    <row r="25" spans="1:9" ht="22.5" customHeight="1">
      <c r="A25" s="254"/>
      <c r="B25" s="254"/>
      <c r="C25" s="255"/>
      <c r="D25" s="256"/>
      <c r="E25" s="256"/>
      <c r="F25" s="256"/>
      <c r="G25" s="255"/>
      <c r="H25" s="254"/>
      <c r="I25" s="254"/>
    </row>
    <row r="26" spans="1:9" ht="22.5" customHeight="1">
      <c r="A26" s="254"/>
      <c r="B26" s="254"/>
      <c r="C26" s="255"/>
      <c r="D26" s="256"/>
      <c r="E26" s="256"/>
      <c r="F26" s="256"/>
      <c r="G26" s="255"/>
      <c r="H26" s="254"/>
      <c r="I26" s="254"/>
    </row>
    <row r="27" spans="1:9" ht="22.5" customHeight="1">
      <c r="A27" s="254"/>
      <c r="B27" s="254"/>
      <c r="C27" s="255"/>
      <c r="D27" s="256"/>
      <c r="E27" s="256"/>
      <c r="F27" s="256"/>
      <c r="G27" s="255"/>
      <c r="H27" s="254"/>
      <c r="I27" s="254"/>
    </row>
    <row r="28" spans="1:9" ht="22.5" customHeight="1">
      <c r="A28" s="254"/>
      <c r="B28" s="254"/>
      <c r="C28" s="255"/>
      <c r="D28" s="256"/>
      <c r="E28" s="256"/>
      <c r="F28" s="256"/>
      <c r="G28" s="255"/>
      <c r="H28" s="254"/>
      <c r="I28" s="254"/>
    </row>
    <row r="29" spans="1:9" ht="22.5" customHeight="1">
      <c r="A29" s="254"/>
      <c r="B29" s="254"/>
      <c r="C29" s="255"/>
      <c r="D29" s="256"/>
      <c r="E29" s="256"/>
      <c r="F29" s="256"/>
      <c r="G29" s="255"/>
      <c r="H29" s="254"/>
      <c r="I29" s="254"/>
    </row>
    <row r="30" spans="1:9" ht="22.5" customHeight="1">
      <c r="A30" s="254"/>
      <c r="B30" s="254"/>
      <c r="C30" s="255"/>
      <c r="D30" s="256"/>
      <c r="E30" s="256"/>
      <c r="F30" s="256"/>
      <c r="G30" s="255"/>
      <c r="H30" s="254"/>
      <c r="I30" s="254"/>
    </row>
    <row r="31" spans="1:9" ht="22.5" customHeight="1">
      <c r="A31" s="254"/>
      <c r="B31" s="254"/>
      <c r="C31" s="255"/>
      <c r="D31" s="256"/>
      <c r="E31" s="256"/>
      <c r="F31" s="256"/>
      <c r="G31" s="255"/>
      <c r="H31" s="254"/>
      <c r="I31" s="254"/>
    </row>
    <row r="33" spans="1:9">
      <c r="A33" s="1" t="s">
        <v>151</v>
      </c>
    </row>
    <row r="34" spans="1:9" ht="13.5" customHeight="1">
      <c r="A34" s="356" t="s">
        <v>152</v>
      </c>
      <c r="B34" s="356"/>
      <c r="C34" s="356"/>
      <c r="D34" s="356"/>
      <c r="E34" s="356"/>
      <c r="F34" s="356"/>
      <c r="G34" s="356"/>
      <c r="H34" s="356"/>
      <c r="I34" s="356"/>
    </row>
    <row r="35" spans="1:9">
      <c r="A35" s="356"/>
      <c r="B35" s="356"/>
      <c r="C35" s="356"/>
      <c r="D35" s="356"/>
      <c r="E35" s="356"/>
      <c r="F35" s="356"/>
      <c r="G35" s="356"/>
      <c r="H35" s="356"/>
      <c r="I35" s="356"/>
    </row>
    <row r="36" spans="1:9">
      <c r="A36" s="356"/>
      <c r="B36" s="356"/>
      <c r="C36" s="356"/>
      <c r="D36" s="356"/>
      <c r="E36" s="356"/>
      <c r="F36" s="356"/>
      <c r="G36" s="356"/>
      <c r="H36" s="356"/>
      <c r="I36" s="356"/>
    </row>
    <row r="37" spans="1:9">
      <c r="A37" s="356"/>
      <c r="B37" s="356"/>
      <c r="C37" s="356"/>
      <c r="D37" s="356"/>
      <c r="E37" s="356"/>
      <c r="F37" s="356"/>
      <c r="G37" s="356"/>
      <c r="H37" s="356"/>
      <c r="I37" s="356"/>
    </row>
    <row r="38" spans="1:9">
      <c r="A38" s="356"/>
      <c r="B38" s="356"/>
      <c r="C38" s="356"/>
      <c r="D38" s="356"/>
      <c r="E38" s="356"/>
      <c r="F38" s="356"/>
      <c r="G38" s="356"/>
      <c r="H38" s="356"/>
      <c r="I38" s="356"/>
    </row>
    <row r="39" spans="1:9">
      <c r="A39" s="356"/>
      <c r="B39" s="356"/>
      <c r="C39" s="356"/>
      <c r="D39" s="356"/>
      <c r="E39" s="356"/>
      <c r="F39" s="356"/>
      <c r="G39" s="356"/>
      <c r="H39" s="356"/>
      <c r="I39" s="356"/>
    </row>
  </sheetData>
  <mergeCells count="8">
    <mergeCell ref="J6:M7"/>
    <mergeCell ref="A34:I39"/>
    <mergeCell ref="A4:A5"/>
    <mergeCell ref="B4:B5"/>
    <mergeCell ref="C4:F4"/>
    <mergeCell ref="G4:G5"/>
    <mergeCell ref="H4:H5"/>
    <mergeCell ref="I4:I5"/>
  </mergeCells>
  <phoneticPr fontId="7"/>
  <dataValidations count="5">
    <dataValidation imeMode="hiragana" allowBlank="1" showInputMessage="1" showErrorMessage="1" sqref="B6:B31 H6:I31"/>
    <dataValidation imeMode="halfKatakana" allowBlank="1" showInputMessage="1" showErrorMessage="1" sqref="A6:A31"/>
    <dataValidation type="list" allowBlank="1" showInputMessage="1" showErrorMessage="1" sqref="G6:G31">
      <formula1>"M,F"</formula1>
    </dataValidation>
    <dataValidation type="textLength" errorStyle="warning" imeMode="halfAlpha" operator="equal" allowBlank="1" showInputMessage="1" showErrorMessage="1" errorTitle="無効な入力" error="2桁で入力してください。" sqref="D6:F31">
      <formula1>2</formula1>
    </dataValidation>
    <dataValidation type="list" allowBlank="1" showInputMessage="1" showErrorMessage="1" sqref="C6:C31">
      <formula1>"T,S,H"</formula1>
    </dataValidation>
  </dataValidations>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BreakPreview" topLeftCell="A3" zoomScale="80" zoomScaleNormal="100" zoomScaleSheetLayoutView="80" workbookViewId="0">
      <selection activeCell="F6" sqref="F6"/>
    </sheetView>
  </sheetViews>
  <sheetFormatPr defaultColWidth="8.19921875" defaultRowHeight="13.2"/>
  <cols>
    <col min="1" max="2" width="15.5" style="1" customWidth="1"/>
    <col min="3" max="7" width="4.69921875" style="1" customWidth="1"/>
    <col min="8" max="9" width="15.5" style="1" customWidth="1"/>
    <col min="10" max="16384" width="8.19921875" style="1"/>
  </cols>
  <sheetData>
    <row r="1" spans="1:13">
      <c r="A1" s="1" t="s">
        <v>139</v>
      </c>
    </row>
    <row r="3" spans="1:13">
      <c r="A3" s="1" t="s">
        <v>140</v>
      </c>
    </row>
    <row r="4" spans="1:13">
      <c r="A4" s="357" t="s">
        <v>141</v>
      </c>
      <c r="B4" s="357" t="s">
        <v>142</v>
      </c>
      <c r="C4" s="357" t="s">
        <v>143</v>
      </c>
      <c r="D4" s="357"/>
      <c r="E4" s="357"/>
      <c r="F4" s="357"/>
      <c r="G4" s="357" t="s">
        <v>144</v>
      </c>
      <c r="H4" s="357" t="s">
        <v>47</v>
      </c>
      <c r="I4" s="357" t="s">
        <v>145</v>
      </c>
    </row>
    <row r="5" spans="1:13">
      <c r="A5" s="357"/>
      <c r="B5" s="357"/>
      <c r="C5" s="110" t="s">
        <v>146</v>
      </c>
      <c r="D5" s="110" t="s">
        <v>147</v>
      </c>
      <c r="E5" s="110" t="s">
        <v>148</v>
      </c>
      <c r="F5" s="110" t="s">
        <v>149</v>
      </c>
      <c r="G5" s="357"/>
      <c r="H5" s="357"/>
      <c r="I5" s="357"/>
    </row>
    <row r="6" spans="1:13" ht="22.5" customHeight="1">
      <c r="A6" s="174" t="s">
        <v>254</v>
      </c>
      <c r="B6" s="174" t="s">
        <v>257</v>
      </c>
      <c r="C6" s="173" t="s">
        <v>253</v>
      </c>
      <c r="D6" s="173">
        <v>30</v>
      </c>
      <c r="E6" s="173">
        <v>3</v>
      </c>
      <c r="F6" s="173">
        <v>4</v>
      </c>
      <c r="G6" s="173" t="s">
        <v>260</v>
      </c>
      <c r="H6" s="174" t="s">
        <v>262</v>
      </c>
      <c r="I6" s="174" t="s">
        <v>263</v>
      </c>
      <c r="J6" s="353" t="s">
        <v>150</v>
      </c>
      <c r="K6" s="356"/>
      <c r="L6" s="356"/>
      <c r="M6" s="356"/>
    </row>
    <row r="7" spans="1:13" ht="22.5" customHeight="1">
      <c r="A7" s="174" t="s">
        <v>255</v>
      </c>
      <c r="B7" s="174" t="s">
        <v>258</v>
      </c>
      <c r="C7" s="173" t="s">
        <v>253</v>
      </c>
      <c r="D7" s="173">
        <v>40</v>
      </c>
      <c r="E7" s="173">
        <v>1</v>
      </c>
      <c r="F7" s="173">
        <v>1</v>
      </c>
      <c r="G7" s="173" t="s">
        <v>260</v>
      </c>
      <c r="H7" s="174" t="s">
        <v>262</v>
      </c>
      <c r="I7" s="174" t="s">
        <v>264</v>
      </c>
      <c r="J7" s="353"/>
      <c r="K7" s="356"/>
      <c r="L7" s="356"/>
      <c r="M7" s="356"/>
    </row>
    <row r="8" spans="1:13" ht="22.5" customHeight="1">
      <c r="A8" s="174" t="s">
        <v>256</v>
      </c>
      <c r="B8" s="174" t="s">
        <v>259</v>
      </c>
      <c r="C8" s="173" t="s">
        <v>253</v>
      </c>
      <c r="D8" s="173">
        <v>45</v>
      </c>
      <c r="E8" s="173">
        <v>12</v>
      </c>
      <c r="F8" s="173">
        <v>24</v>
      </c>
      <c r="G8" s="173" t="s">
        <v>261</v>
      </c>
      <c r="H8" s="174" t="s">
        <v>262</v>
      </c>
      <c r="I8" s="174" t="s">
        <v>265</v>
      </c>
    </row>
    <row r="9" spans="1:13" ht="22.5" customHeight="1">
      <c r="A9" s="254"/>
      <c r="B9" s="254"/>
      <c r="C9" s="255"/>
      <c r="D9" s="255"/>
      <c r="E9" s="255"/>
      <c r="F9" s="255"/>
      <c r="G9" s="255"/>
      <c r="H9" s="254"/>
      <c r="I9" s="254"/>
    </row>
    <row r="10" spans="1:13" ht="22.5" customHeight="1">
      <c r="A10" s="254"/>
      <c r="B10" s="254"/>
      <c r="C10" s="255"/>
      <c r="D10" s="255"/>
      <c r="E10" s="255"/>
      <c r="F10" s="255"/>
      <c r="G10" s="255"/>
      <c r="H10" s="254"/>
      <c r="I10" s="254"/>
    </row>
    <row r="11" spans="1:13" ht="22.5" customHeight="1">
      <c r="A11" s="254"/>
      <c r="B11" s="254"/>
      <c r="C11" s="255"/>
      <c r="D11" s="255"/>
      <c r="E11" s="255"/>
      <c r="F11" s="255"/>
      <c r="G11" s="255"/>
      <c r="H11" s="254"/>
      <c r="I11" s="254"/>
    </row>
    <row r="12" spans="1:13" ht="22.5" customHeight="1">
      <c r="A12" s="254"/>
      <c r="B12" s="254"/>
      <c r="C12" s="255"/>
      <c r="D12" s="255"/>
      <c r="E12" s="255"/>
      <c r="F12" s="255"/>
      <c r="G12" s="255"/>
      <c r="H12" s="254"/>
      <c r="I12" s="254"/>
    </row>
    <row r="13" spans="1:13" ht="22.5" customHeight="1">
      <c r="A13" s="254"/>
      <c r="B13" s="254"/>
      <c r="C13" s="255"/>
      <c r="D13" s="255"/>
      <c r="E13" s="255"/>
      <c r="F13" s="255"/>
      <c r="G13" s="255"/>
      <c r="H13" s="254"/>
      <c r="I13" s="254"/>
    </row>
    <row r="14" spans="1:13" ht="22.5" customHeight="1">
      <c r="A14" s="254"/>
      <c r="B14" s="254"/>
      <c r="C14" s="255"/>
      <c r="D14" s="255"/>
      <c r="E14" s="255"/>
      <c r="F14" s="255"/>
      <c r="G14" s="255"/>
      <c r="H14" s="254"/>
      <c r="I14" s="254"/>
    </row>
    <row r="15" spans="1:13" ht="22.5" customHeight="1">
      <c r="A15" s="254"/>
      <c r="B15" s="254"/>
      <c r="C15" s="255"/>
      <c r="D15" s="255"/>
      <c r="E15" s="255"/>
      <c r="F15" s="255"/>
      <c r="G15" s="255"/>
      <c r="H15" s="254"/>
      <c r="I15" s="254"/>
    </row>
    <row r="16" spans="1:13" ht="22.5" customHeight="1">
      <c r="A16" s="254"/>
      <c r="B16" s="254"/>
      <c r="C16" s="255"/>
      <c r="D16" s="255"/>
      <c r="E16" s="255"/>
      <c r="F16" s="255"/>
      <c r="G16" s="255"/>
      <c r="H16" s="254"/>
      <c r="I16" s="254"/>
    </row>
    <row r="17" spans="1:9" ht="22.5" customHeight="1">
      <c r="A17" s="254"/>
      <c r="B17" s="254"/>
      <c r="C17" s="255"/>
      <c r="D17" s="255"/>
      <c r="E17" s="255"/>
      <c r="F17" s="255"/>
      <c r="G17" s="255"/>
      <c r="H17" s="254"/>
      <c r="I17" s="254"/>
    </row>
    <row r="18" spans="1:9" ht="22.5" customHeight="1">
      <c r="A18" s="254"/>
      <c r="B18" s="254"/>
      <c r="C18" s="255"/>
      <c r="D18" s="255"/>
      <c r="E18" s="255"/>
      <c r="F18" s="255"/>
      <c r="G18" s="255"/>
      <c r="H18" s="254"/>
      <c r="I18" s="254"/>
    </row>
    <row r="19" spans="1:9" ht="22.5" customHeight="1">
      <c r="A19" s="254"/>
      <c r="B19" s="254"/>
      <c r="C19" s="255"/>
      <c r="D19" s="255"/>
      <c r="E19" s="255"/>
      <c r="F19" s="255"/>
      <c r="G19" s="255"/>
      <c r="H19" s="254"/>
      <c r="I19" s="254"/>
    </row>
    <row r="20" spans="1:9" ht="22.5" customHeight="1">
      <c r="A20" s="254"/>
      <c r="B20" s="254"/>
      <c r="C20" s="255"/>
      <c r="D20" s="255"/>
      <c r="E20" s="255"/>
      <c r="F20" s="255"/>
      <c r="G20" s="255"/>
      <c r="H20" s="254"/>
      <c r="I20" s="254"/>
    </row>
    <row r="21" spans="1:9" ht="22.5" customHeight="1">
      <c r="A21" s="254"/>
      <c r="B21" s="254"/>
      <c r="C21" s="255"/>
      <c r="D21" s="255"/>
      <c r="E21" s="255"/>
      <c r="F21" s="255"/>
      <c r="G21" s="255"/>
      <c r="H21" s="254"/>
      <c r="I21" s="254"/>
    </row>
    <row r="22" spans="1:9" ht="22.5" customHeight="1">
      <c r="A22" s="254"/>
      <c r="B22" s="254"/>
      <c r="C22" s="255"/>
      <c r="D22" s="255"/>
      <c r="E22" s="255"/>
      <c r="F22" s="255"/>
      <c r="G22" s="255"/>
      <c r="H22" s="254"/>
      <c r="I22" s="254"/>
    </row>
    <row r="23" spans="1:9" ht="22.5" customHeight="1">
      <c r="A23" s="254"/>
      <c r="B23" s="254"/>
      <c r="C23" s="255"/>
      <c r="D23" s="255"/>
      <c r="E23" s="255"/>
      <c r="F23" s="255"/>
      <c r="G23" s="255"/>
      <c r="H23" s="254"/>
      <c r="I23" s="254"/>
    </row>
    <row r="24" spans="1:9" ht="22.5" customHeight="1">
      <c r="A24" s="254"/>
      <c r="B24" s="254"/>
      <c r="C24" s="255"/>
      <c r="D24" s="255"/>
      <c r="E24" s="255"/>
      <c r="F24" s="255"/>
      <c r="G24" s="255"/>
      <c r="H24" s="254"/>
      <c r="I24" s="254"/>
    </row>
    <row r="25" spans="1:9" ht="22.5" customHeight="1">
      <c r="A25" s="254"/>
      <c r="B25" s="254"/>
      <c r="C25" s="255"/>
      <c r="D25" s="255"/>
      <c r="E25" s="255"/>
      <c r="F25" s="255"/>
      <c r="G25" s="255"/>
      <c r="H25" s="254"/>
      <c r="I25" s="254"/>
    </row>
    <row r="26" spans="1:9" ht="22.5" customHeight="1">
      <c r="A26" s="254"/>
      <c r="B26" s="254"/>
      <c r="C26" s="255"/>
      <c r="D26" s="255"/>
      <c r="E26" s="255"/>
      <c r="F26" s="255"/>
      <c r="G26" s="255"/>
      <c r="H26" s="254"/>
      <c r="I26" s="254"/>
    </row>
    <row r="27" spans="1:9" ht="22.5" customHeight="1">
      <c r="A27" s="254"/>
      <c r="B27" s="254"/>
      <c r="C27" s="255"/>
      <c r="D27" s="255"/>
      <c r="E27" s="255"/>
      <c r="F27" s="255"/>
      <c r="G27" s="255"/>
      <c r="H27" s="254"/>
      <c r="I27" s="254"/>
    </row>
    <row r="28" spans="1:9" ht="22.5" customHeight="1">
      <c r="A28" s="254"/>
      <c r="B28" s="254"/>
      <c r="C28" s="255"/>
      <c r="D28" s="255"/>
      <c r="E28" s="255"/>
      <c r="F28" s="255"/>
      <c r="G28" s="255"/>
      <c r="H28" s="254"/>
      <c r="I28" s="254"/>
    </row>
    <row r="29" spans="1:9" ht="22.5" customHeight="1">
      <c r="A29" s="254"/>
      <c r="B29" s="254"/>
      <c r="C29" s="255"/>
      <c r="D29" s="255"/>
      <c r="E29" s="255"/>
      <c r="F29" s="255"/>
      <c r="G29" s="255"/>
      <c r="H29" s="254"/>
      <c r="I29" s="254"/>
    </row>
    <row r="30" spans="1:9" ht="22.5" customHeight="1">
      <c r="A30" s="254"/>
      <c r="B30" s="254"/>
      <c r="C30" s="255"/>
      <c r="D30" s="255"/>
      <c r="E30" s="255"/>
      <c r="F30" s="255"/>
      <c r="G30" s="255"/>
      <c r="H30" s="254"/>
      <c r="I30" s="254"/>
    </row>
    <row r="31" spans="1:9" ht="22.5" customHeight="1">
      <c r="A31" s="254"/>
      <c r="B31" s="254"/>
      <c r="C31" s="255"/>
      <c r="D31" s="255"/>
      <c r="E31" s="255"/>
      <c r="F31" s="255"/>
      <c r="G31" s="255"/>
      <c r="H31" s="254"/>
      <c r="I31" s="254"/>
    </row>
    <row r="33" spans="1:9">
      <c r="A33" s="1" t="s">
        <v>151</v>
      </c>
    </row>
    <row r="34" spans="1:9" ht="13.5" customHeight="1">
      <c r="A34" s="356" t="s">
        <v>152</v>
      </c>
      <c r="B34" s="356"/>
      <c r="C34" s="356"/>
      <c r="D34" s="356"/>
      <c r="E34" s="356"/>
      <c r="F34" s="356"/>
      <c r="G34" s="356"/>
      <c r="H34" s="356"/>
      <c r="I34" s="356"/>
    </row>
    <row r="35" spans="1:9">
      <c r="A35" s="356"/>
      <c r="B35" s="356"/>
      <c r="C35" s="356"/>
      <c r="D35" s="356"/>
      <c r="E35" s="356"/>
      <c r="F35" s="356"/>
      <c r="G35" s="356"/>
      <c r="H35" s="356"/>
      <c r="I35" s="356"/>
    </row>
    <row r="36" spans="1:9">
      <c r="A36" s="356"/>
      <c r="B36" s="356"/>
      <c r="C36" s="356"/>
      <c r="D36" s="356"/>
      <c r="E36" s="356"/>
      <c r="F36" s="356"/>
      <c r="G36" s="356"/>
      <c r="H36" s="356"/>
      <c r="I36" s="356"/>
    </row>
    <row r="37" spans="1:9">
      <c r="A37" s="356"/>
      <c r="B37" s="356"/>
      <c r="C37" s="356"/>
      <c r="D37" s="356"/>
      <c r="E37" s="356"/>
      <c r="F37" s="356"/>
      <c r="G37" s="356"/>
      <c r="H37" s="356"/>
      <c r="I37" s="356"/>
    </row>
    <row r="38" spans="1:9">
      <c r="A38" s="356"/>
      <c r="B38" s="356"/>
      <c r="C38" s="356"/>
      <c r="D38" s="356"/>
      <c r="E38" s="356"/>
      <c r="F38" s="356"/>
      <c r="G38" s="356"/>
      <c r="H38" s="356"/>
      <c r="I38" s="356"/>
    </row>
    <row r="39" spans="1:9">
      <c r="A39" s="356"/>
      <c r="B39" s="356"/>
      <c r="C39" s="356"/>
      <c r="D39" s="356"/>
      <c r="E39" s="356"/>
      <c r="F39" s="356"/>
      <c r="G39" s="356"/>
      <c r="H39" s="356"/>
      <c r="I39" s="356"/>
    </row>
  </sheetData>
  <mergeCells count="8">
    <mergeCell ref="J6:M7"/>
    <mergeCell ref="A34:I39"/>
    <mergeCell ref="A4:A5"/>
    <mergeCell ref="B4:B5"/>
    <mergeCell ref="C4:F4"/>
    <mergeCell ref="G4:G5"/>
    <mergeCell ref="H4:H5"/>
    <mergeCell ref="I4:I5"/>
  </mergeCells>
  <phoneticPr fontId="7"/>
  <dataValidations count="5">
    <dataValidation type="list" allowBlank="1" showInputMessage="1" showErrorMessage="1" sqref="C6:C31">
      <formula1>"T,S,H"</formula1>
    </dataValidation>
    <dataValidation type="textLength" errorStyle="warning" imeMode="halfAlpha" operator="equal" allowBlank="1" showInputMessage="1" showErrorMessage="1" errorTitle="無効な入力" error="2桁で入力してください。" sqref="D6:F31">
      <formula1>2</formula1>
    </dataValidation>
    <dataValidation type="list" allowBlank="1" showInputMessage="1" showErrorMessage="1" sqref="G6:G31">
      <formula1>"M,F"</formula1>
    </dataValidation>
    <dataValidation imeMode="halfKatakana" allowBlank="1" showInputMessage="1" showErrorMessage="1" sqref="A6:A31"/>
    <dataValidation imeMode="hiragana" allowBlank="1" showInputMessage="1" showErrorMessage="1" sqref="B6:B31 H6:I31"/>
  </dataValidations>
  <pageMargins left="0.7" right="0.7" top="0.75" bottom="0.75" header="0.3" footer="0.3"/>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4"/>
  <sheetViews>
    <sheetView showGridLines="0" view="pageBreakPreview" topLeftCell="A28" zoomScale="89" zoomScaleNormal="70" zoomScaleSheetLayoutView="89" workbookViewId="0">
      <selection activeCell="B36" sqref="B36"/>
    </sheetView>
  </sheetViews>
  <sheetFormatPr defaultColWidth="8.19921875" defaultRowHeight="12"/>
  <cols>
    <col min="1" max="1" width="3.19921875" style="111" customWidth="1"/>
    <col min="2" max="2" width="23.5" style="111" customWidth="1"/>
    <col min="3" max="3" width="15.09765625" style="111" customWidth="1"/>
    <col min="4" max="4" width="14.19921875" style="111" customWidth="1"/>
    <col min="5" max="5" width="15.5" style="111" customWidth="1"/>
    <col min="6" max="6" width="21.5" style="111" customWidth="1"/>
    <col min="7" max="7" width="18.19921875" style="111" customWidth="1"/>
    <col min="8" max="8" width="31.19921875" style="111" customWidth="1"/>
    <col min="9" max="9" width="2.69921875" style="111" customWidth="1"/>
    <col min="10" max="10" width="8.19921875" style="112"/>
    <col min="11" max="16384" width="8.19921875" style="111"/>
  </cols>
  <sheetData>
    <row r="1" spans="1:11" ht="45" customHeight="1"/>
    <row r="2" spans="1:11" ht="19.5" customHeight="1">
      <c r="B2" s="228" t="s">
        <v>153</v>
      </c>
      <c r="C2" s="206"/>
      <c r="D2" s="206"/>
      <c r="E2" s="206"/>
      <c r="F2" s="206"/>
      <c r="G2" s="206"/>
      <c r="H2" s="229" t="s">
        <v>154</v>
      </c>
    </row>
    <row r="3" spans="1:11" ht="7.5" customHeight="1">
      <c r="B3" s="206"/>
      <c r="C3" s="206"/>
      <c r="D3" s="206"/>
      <c r="E3" s="206"/>
      <c r="F3" s="206"/>
      <c r="G3" s="206"/>
      <c r="H3" s="230"/>
    </row>
    <row r="4" spans="1:11" ht="25.8">
      <c r="B4" s="370" t="s">
        <v>155</v>
      </c>
      <c r="C4" s="370"/>
      <c r="D4" s="370"/>
      <c r="E4" s="370"/>
      <c r="F4" s="370"/>
      <c r="G4" s="370"/>
      <c r="H4" s="370"/>
    </row>
    <row r="5" spans="1:11" ht="17.25" customHeight="1">
      <c r="B5" s="207"/>
      <c r="C5" s="371" t="s">
        <v>156</v>
      </c>
      <c r="D5" s="371"/>
      <c r="E5" s="371"/>
      <c r="F5" s="371"/>
      <c r="G5" s="371"/>
      <c r="H5" s="207"/>
    </row>
    <row r="6" spans="1:11" ht="33" customHeight="1">
      <c r="B6" s="231" t="s">
        <v>157</v>
      </c>
      <c r="C6" s="207"/>
      <c r="D6" s="207"/>
      <c r="E6" s="207"/>
      <c r="F6" s="207"/>
      <c r="G6" s="207"/>
      <c r="H6" s="207"/>
    </row>
    <row r="7" spans="1:11" ht="42.75" customHeight="1">
      <c r="E7" s="112"/>
      <c r="F7" s="208" t="s">
        <v>158</v>
      </c>
      <c r="G7" s="372" t="str">
        <f>'別添１　事業者基本情報【幹事社、コンソーシアム参加事業者】'!C4</f>
        <v>東京都△△△区●●１丁目１番１号
●●●ビル７階</v>
      </c>
      <c r="H7" s="372"/>
      <c r="J7" s="113" t="s">
        <v>116</v>
      </c>
      <c r="K7" s="114"/>
    </row>
    <row r="8" spans="1:11" ht="35.25" customHeight="1">
      <c r="C8" s="209"/>
      <c r="E8" s="112"/>
      <c r="F8" s="210" t="s">
        <v>159</v>
      </c>
      <c r="G8" s="373" t="str">
        <f>'別添１　事業者基本情報【幹事社、コンソーシアム参加事業者】'!C3</f>
        <v>株式会社●●●</v>
      </c>
      <c r="H8" s="373"/>
      <c r="J8" s="113" t="s">
        <v>160</v>
      </c>
      <c r="K8" s="114"/>
    </row>
    <row r="9" spans="1:11" ht="35.25" customHeight="1">
      <c r="C9" s="209"/>
      <c r="E9" s="112"/>
      <c r="F9" s="210" t="s">
        <v>161</v>
      </c>
      <c r="G9" s="374" t="s">
        <v>309</v>
      </c>
      <c r="H9" s="374"/>
      <c r="K9" s="114"/>
    </row>
    <row r="10" spans="1:11" ht="48" customHeight="1">
      <c r="C10" s="209"/>
      <c r="F10" s="211"/>
      <c r="G10" s="212"/>
      <c r="H10" s="232"/>
      <c r="J10" s="113"/>
      <c r="K10" s="114"/>
    </row>
    <row r="11" spans="1:11" ht="23.4">
      <c r="B11" s="375" t="s">
        <v>120</v>
      </c>
      <c r="C11" s="375"/>
      <c r="D11" s="375"/>
      <c r="E11" s="375"/>
      <c r="F11" s="375"/>
      <c r="G11" s="375"/>
      <c r="H11" s="375"/>
      <c r="J11" s="113"/>
      <c r="K11" s="114"/>
    </row>
    <row r="12" spans="1:11" ht="19.2">
      <c r="C12" s="209"/>
      <c r="F12" s="211"/>
      <c r="G12" s="213"/>
      <c r="H12" s="212"/>
      <c r="J12" s="113" t="s">
        <v>162</v>
      </c>
      <c r="K12" s="114"/>
    </row>
    <row r="13" spans="1:11" ht="19.5" customHeight="1">
      <c r="B13" s="233" t="s">
        <v>163</v>
      </c>
      <c r="E13" s="214"/>
      <c r="J13" s="113"/>
      <c r="K13" s="114"/>
    </row>
    <row r="14" spans="1:11" ht="9.75" customHeight="1">
      <c r="J14" s="113"/>
      <c r="K14" s="114"/>
    </row>
    <row r="15" spans="1:11" ht="19.5" customHeight="1" thickBot="1">
      <c r="B15" s="175" t="s">
        <v>164</v>
      </c>
      <c r="C15" s="115" t="s">
        <v>165</v>
      </c>
      <c r="D15" s="115" t="s">
        <v>166</v>
      </c>
      <c r="E15" s="115" t="s">
        <v>167</v>
      </c>
      <c r="F15" s="376" t="s">
        <v>5</v>
      </c>
      <c r="G15" s="377"/>
      <c r="H15" s="377"/>
      <c r="J15" s="113"/>
      <c r="K15" s="114"/>
    </row>
    <row r="16" spans="1:11" s="119" customFormat="1" ht="19.5" customHeight="1" thickTop="1">
      <c r="A16" s="116">
        <f>IF(COUNTA(B16)&lt;1,"",COUNTA($B$16:B16))</f>
        <v>1</v>
      </c>
      <c r="B16" s="274" t="s">
        <v>272</v>
      </c>
      <c r="C16" s="216">
        <v>24</v>
      </c>
      <c r="D16" s="216">
        <v>1</v>
      </c>
      <c r="E16" s="117">
        <f>IF(OR(C16="",D16=""),"",IF(AND(D16&lt;4,0&lt;D16),VLOOKUP($C16,等級単価一覧表!$A:$K,7,FALSE),(VLOOKUP($C16,等級単価一覧表!$A:$K,6,FALSE))))</f>
        <v>2780</v>
      </c>
      <c r="F16" s="378" t="s">
        <v>310</v>
      </c>
      <c r="G16" s="379"/>
      <c r="H16" s="380"/>
      <c r="I16" s="111"/>
      <c r="J16" s="113" t="s">
        <v>168</v>
      </c>
      <c r="K16" s="118"/>
    </row>
    <row r="17" spans="1:11" s="119" customFormat="1" ht="19.5" customHeight="1">
      <c r="A17" s="116">
        <f>IF(COUNTA(B17)&lt;1,"",COUNTA($B$16:B17))</f>
        <v>2</v>
      </c>
      <c r="B17" s="275" t="s">
        <v>343</v>
      </c>
      <c r="C17" s="218">
        <v>25</v>
      </c>
      <c r="D17" s="218">
        <v>1</v>
      </c>
      <c r="E17" s="117">
        <f>IF(OR(C17="",D17=""),"",IF(AND(D17&lt;4,0&lt;D17),VLOOKUP($C17,等級単価一覧表!$A:$K,7,FALSE),(VLOOKUP($C17,等級単価一覧表!$A:$K,6,FALSE))))</f>
        <v>2950</v>
      </c>
      <c r="F17" s="381" t="s">
        <v>278</v>
      </c>
      <c r="G17" s="382"/>
      <c r="H17" s="383"/>
      <c r="J17" s="120" t="s">
        <v>169</v>
      </c>
      <c r="K17" s="118"/>
    </row>
    <row r="18" spans="1:11" s="119" customFormat="1" ht="19.5" customHeight="1">
      <c r="A18" s="116" t="str">
        <f>IF(COUNTA(B18)&lt;1,"",COUNTA($B$16:B18))</f>
        <v/>
      </c>
      <c r="B18" s="275"/>
      <c r="C18" s="218"/>
      <c r="D18" s="218"/>
      <c r="E18" s="117" t="str">
        <f>IF(OR(C18="",D18=""),"",IF(AND(D18&lt;4,0&lt;D18),VLOOKUP($C18,等級単価一覧表!$A:$K,7,FALSE),(VLOOKUP($C18,等級単価一覧表!$A:$K,6,FALSE))))</f>
        <v/>
      </c>
      <c r="F18" s="367"/>
      <c r="G18" s="368"/>
      <c r="H18" s="369"/>
      <c r="J18" s="121"/>
      <c r="K18" s="118"/>
    </row>
    <row r="19" spans="1:11" s="119" customFormat="1" ht="19.5" customHeight="1">
      <c r="A19" s="116" t="str">
        <f>IF(COUNTA(B19)&lt;1,"",COUNTA($B$16:B19))</f>
        <v/>
      </c>
      <c r="B19" s="276"/>
      <c r="C19" s="204"/>
      <c r="D19" s="204"/>
      <c r="E19" s="117" t="str">
        <f>IF(OR(C19="",D19=""),"",IF(AND(D19&lt;4,0&lt;D19),VLOOKUP($C19,等級単価一覧表!$A:$K,7,FALSE),(VLOOKUP($C19,等級単価一覧表!$A:$K,6,FALSE))))</f>
        <v/>
      </c>
      <c r="F19" s="367"/>
      <c r="G19" s="368"/>
      <c r="H19" s="369"/>
      <c r="J19" s="122" t="s">
        <v>170</v>
      </c>
      <c r="K19" s="118"/>
    </row>
    <row r="20" spans="1:11" s="119" customFormat="1" ht="19.5" customHeight="1">
      <c r="A20" s="116" t="str">
        <f>IF(COUNTA(B20)&lt;1,"",COUNTA($B$16:B20))</f>
        <v/>
      </c>
      <c r="B20" s="276"/>
      <c r="C20" s="204"/>
      <c r="D20" s="204"/>
      <c r="E20" s="117" t="str">
        <f>IF(OR(C20="",D20=""),"",IF(AND(D20&lt;4,0&lt;D20),VLOOKUP($C20,等級単価一覧表!$A:$K,7,FALSE),(VLOOKUP($C20,等級単価一覧表!$A:$K,6,FALSE))))</f>
        <v/>
      </c>
      <c r="F20" s="367"/>
      <c r="G20" s="368"/>
      <c r="H20" s="369"/>
      <c r="J20" s="121"/>
      <c r="K20" s="118"/>
    </row>
    <row r="21" spans="1:11" s="119" customFormat="1" ht="19.5" customHeight="1">
      <c r="A21" s="116" t="str">
        <f>IF(COUNTA(B21)&lt;1,"",COUNTA($B$16:B21))</f>
        <v/>
      </c>
      <c r="B21" s="276"/>
      <c r="C21" s="204"/>
      <c r="D21" s="204"/>
      <c r="E21" s="117" t="str">
        <f>IF(OR(C21="",D21=""),"",IF(AND(D21&lt;4,0&lt;D21),VLOOKUP($C21,等級単価一覧表!$A:$K,7,FALSE),(VLOOKUP($C21,等級単価一覧表!$A:$K,6,FALSE))))</f>
        <v/>
      </c>
      <c r="F21" s="367"/>
      <c r="G21" s="368"/>
      <c r="H21" s="369"/>
      <c r="J21" s="121"/>
      <c r="K21" s="118"/>
    </row>
    <row r="22" spans="1:11" s="119" customFormat="1" ht="19.5" customHeight="1">
      <c r="A22" s="116" t="str">
        <f>IF(COUNTA(B22)&lt;1,"",COUNTA($B$16:B22))</f>
        <v/>
      </c>
      <c r="B22" s="276"/>
      <c r="C22" s="204"/>
      <c r="D22" s="204"/>
      <c r="E22" s="117" t="str">
        <f>IF(OR(C22="",D22=""),"",IF(AND(D22&lt;4,0&lt;D22),VLOOKUP($C22,等級単価一覧表!$A:$K,7,FALSE),(VLOOKUP($C22,等級単価一覧表!$A:$K,6,FALSE))))</f>
        <v/>
      </c>
      <c r="F22" s="363"/>
      <c r="G22" s="363"/>
      <c r="H22" s="363"/>
      <c r="J22" s="121"/>
      <c r="K22" s="118"/>
    </row>
    <row r="23" spans="1:11" s="119" customFormat="1" ht="19.5" customHeight="1">
      <c r="A23" s="116" t="str">
        <f>IF(COUNTA(B23)&lt;1,"",COUNTA($B$16:B23))</f>
        <v/>
      </c>
      <c r="B23" s="276"/>
      <c r="C23" s="204"/>
      <c r="D23" s="204"/>
      <c r="E23" s="117" t="str">
        <f>IF(OR(C23="",D23=""),"",IF(AND(D23&lt;4,0&lt;D23),VLOOKUP($C23,等級単価一覧表!$A:$K,7,FALSE),(VLOOKUP($C23,等級単価一覧表!$A:$K,6,FALSE))))</f>
        <v/>
      </c>
      <c r="F23" s="363"/>
      <c r="G23" s="363"/>
      <c r="H23" s="363"/>
      <c r="J23" s="121"/>
      <c r="K23" s="118"/>
    </row>
    <row r="24" spans="1:11" s="119" customFormat="1" ht="19.5" customHeight="1">
      <c r="A24" s="116" t="str">
        <f>IF(COUNTA(B24)&lt;1,"",COUNTA($B$16:B24))</f>
        <v/>
      </c>
      <c r="B24" s="276"/>
      <c r="C24" s="204"/>
      <c r="D24" s="204"/>
      <c r="E24" s="117" t="str">
        <f>IF(OR(C24="",D24=""),"",IF(AND(D24&lt;4,0&lt;D24),VLOOKUP($C24,等級単価一覧表!$A:$K,7,FALSE),(VLOOKUP($C24,等級単価一覧表!$A:$K,6,FALSE))))</f>
        <v/>
      </c>
      <c r="F24" s="363"/>
      <c r="G24" s="363"/>
      <c r="H24" s="363"/>
      <c r="J24" s="121"/>
      <c r="K24" s="118"/>
    </row>
    <row r="25" spans="1:11" s="119" customFormat="1" ht="19.5" customHeight="1">
      <c r="A25" s="116" t="str">
        <f>IF(COUNTA(B25)&lt;1,"",COUNTA($B$16:B25))</f>
        <v/>
      </c>
      <c r="B25" s="276"/>
      <c r="C25" s="204"/>
      <c r="D25" s="204"/>
      <c r="E25" s="117" t="str">
        <f>IF(OR(C25="",D25=""),"",IF(AND(D25&lt;4,0&lt;D25),VLOOKUP($C25,等級単価一覧表!$A:$K,7,FALSE),(VLOOKUP($C25,等級単価一覧表!$A:$K,6,FALSE))))</f>
        <v/>
      </c>
      <c r="F25" s="363"/>
      <c r="G25" s="363"/>
      <c r="H25" s="363"/>
      <c r="J25" s="121"/>
      <c r="K25" s="118"/>
    </row>
    <row r="26" spans="1:11" s="119" customFormat="1" ht="19.5" customHeight="1">
      <c r="A26" s="116" t="str">
        <f>IF(COUNTA(B26)&lt;1,"",COUNTA($B$16:B26))</f>
        <v/>
      </c>
      <c r="B26" s="276"/>
      <c r="C26" s="204"/>
      <c r="D26" s="204"/>
      <c r="E26" s="117" t="str">
        <f>IF(OR(C26="",D26=""),"",IF(AND(D26&lt;4,0&lt;D26),VLOOKUP($C26,等級単価一覧表!$A:$K,7,FALSE),(VLOOKUP($C26,等級単価一覧表!$A:$K,6,FALSE))))</f>
        <v/>
      </c>
      <c r="F26" s="363"/>
      <c r="G26" s="363"/>
      <c r="H26" s="363"/>
      <c r="J26" s="121"/>
      <c r="K26" s="118"/>
    </row>
    <row r="27" spans="1:11" s="119" customFormat="1" ht="19.5" customHeight="1">
      <c r="A27" s="116" t="str">
        <f>IF(COUNTA(B27)&lt;1,"",COUNTA($B$16:B27))</f>
        <v/>
      </c>
      <c r="B27" s="276"/>
      <c r="C27" s="204"/>
      <c r="D27" s="204"/>
      <c r="E27" s="117" t="str">
        <f>IF(OR(C27="",D27=""),"",IF(AND(D27&lt;4,0&lt;D27),VLOOKUP($C27,等級単価一覧表!$A:$K,7,FALSE),(VLOOKUP($C27,等級単価一覧表!$A:$K,6,FALSE))))</f>
        <v/>
      </c>
      <c r="F27" s="363"/>
      <c r="G27" s="363"/>
      <c r="H27" s="363"/>
      <c r="J27" s="121"/>
      <c r="K27" s="118"/>
    </row>
    <row r="28" spans="1:11" s="119" customFormat="1" ht="19.5" customHeight="1">
      <c r="A28" s="116" t="str">
        <f>IF(COUNTA(B28)&lt;1,"",COUNTA($B$16:B28))</f>
        <v/>
      </c>
      <c r="B28" s="276"/>
      <c r="C28" s="204"/>
      <c r="D28" s="204"/>
      <c r="E28" s="117" t="str">
        <f>IF(OR(C28="",D28=""),"",IF(AND(D28&lt;4,0&lt;D28),VLOOKUP($C28,等級単価一覧表!$A:$K,7,FALSE),(VLOOKUP($C28,等級単価一覧表!$A:$K,6,FALSE))))</f>
        <v/>
      </c>
      <c r="F28" s="363"/>
      <c r="G28" s="363"/>
      <c r="H28" s="363"/>
      <c r="J28" s="121"/>
      <c r="K28" s="118"/>
    </row>
    <row r="29" spans="1:11" s="119" customFormat="1" ht="19.5" customHeight="1">
      <c r="A29" s="116" t="str">
        <f>IF(COUNTA(B29)&lt;1,"",COUNTA($B$16:B29))</f>
        <v/>
      </c>
      <c r="B29" s="276"/>
      <c r="C29" s="204"/>
      <c r="D29" s="204"/>
      <c r="E29" s="117" t="str">
        <f>IF(OR(C29="",D29=""),"",IF(AND(D29&lt;4,0&lt;D29),VLOOKUP($C29,等級単価一覧表!$A:$K,7,FALSE),(VLOOKUP($C29,等級単価一覧表!$A:$K,6,FALSE))))</f>
        <v/>
      </c>
      <c r="F29" s="363"/>
      <c r="G29" s="363"/>
      <c r="H29" s="363"/>
      <c r="J29" s="121"/>
      <c r="K29" s="118"/>
    </row>
    <row r="30" spans="1:11" s="119" customFormat="1" ht="19.5" customHeight="1">
      <c r="A30" s="116" t="str">
        <f>IF(COUNTA(B30)&lt;1,"",COUNTA($B$16:B30))</f>
        <v/>
      </c>
      <c r="B30" s="276"/>
      <c r="C30" s="204"/>
      <c r="D30" s="204"/>
      <c r="E30" s="117" t="str">
        <f>IF(OR(C30="",D30=""),"",IF(AND(D30&lt;4,0&lt;D30),VLOOKUP($C30,等級単価一覧表!$A:$K,7,FALSE),(VLOOKUP($C30,等級単価一覧表!$A:$K,6,FALSE))))</f>
        <v/>
      </c>
      <c r="F30" s="367"/>
      <c r="G30" s="368"/>
      <c r="H30" s="369"/>
      <c r="J30" s="121"/>
      <c r="K30" s="118"/>
    </row>
    <row r="31" spans="1:11" s="119" customFormat="1" ht="19.5" customHeight="1">
      <c r="A31" s="116" t="str">
        <f>IF(COUNTA(B31)&lt;1,"",COUNTA($B$16:B31))</f>
        <v/>
      </c>
      <c r="B31" s="276"/>
      <c r="C31" s="204"/>
      <c r="D31" s="204"/>
      <c r="E31" s="117" t="str">
        <f>IF(OR(C31="",D31=""),"",IF(AND(D31&lt;4,0&lt;D31),VLOOKUP($C31,等級単価一覧表!$A:$K,7,FALSE),(VLOOKUP($C31,等級単価一覧表!$A:$K,6,FALSE))))</f>
        <v/>
      </c>
      <c r="F31" s="367"/>
      <c r="G31" s="368"/>
      <c r="H31" s="369"/>
      <c r="J31" s="121"/>
      <c r="K31" s="118"/>
    </row>
    <row r="32" spans="1:11" s="119" customFormat="1" ht="19.5" customHeight="1">
      <c r="A32" s="116" t="str">
        <f>IF(COUNTA(B32)&lt;1,"",COUNTA($B$16:B32))</f>
        <v/>
      </c>
      <c r="B32" s="276"/>
      <c r="C32" s="204"/>
      <c r="D32" s="204"/>
      <c r="E32" s="117" t="str">
        <f>IF(OR(C32="",D32=""),"",IF(AND(D32&lt;4,0&lt;D32),VLOOKUP($C32,等級単価一覧表!$A:$K,7,FALSE),(VLOOKUP($C32,等級単価一覧表!$A:$K,6,FALSE))))</f>
        <v/>
      </c>
      <c r="F32" s="367"/>
      <c r="G32" s="368"/>
      <c r="H32" s="369"/>
      <c r="J32" s="121"/>
      <c r="K32" s="118"/>
    </row>
    <row r="33" spans="1:11" ht="7.5" customHeight="1">
      <c r="J33" s="113"/>
      <c r="K33" s="114"/>
    </row>
    <row r="34" spans="1:11" ht="19.5" customHeight="1">
      <c r="B34" s="113" t="s">
        <v>171</v>
      </c>
      <c r="C34" s="113"/>
      <c r="D34" s="113"/>
      <c r="E34" s="113"/>
      <c r="F34" s="113"/>
      <c r="G34" s="215"/>
      <c r="H34" s="112"/>
      <c r="J34" s="113"/>
      <c r="K34" s="114"/>
    </row>
    <row r="35" spans="1:11" ht="14.4">
      <c r="B35" s="364" t="s">
        <v>172</v>
      </c>
      <c r="C35" s="364"/>
      <c r="D35" s="364"/>
      <c r="E35" s="364"/>
      <c r="F35" s="364"/>
      <c r="G35" s="112"/>
      <c r="H35" s="112"/>
      <c r="J35" s="113"/>
      <c r="K35" s="114"/>
    </row>
    <row r="36" spans="1:11" ht="14.4">
      <c r="B36" s="113" t="s">
        <v>384</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233" t="s">
        <v>173</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75" t="s">
        <v>164</v>
      </c>
      <c r="C40" s="115" t="s">
        <v>174</v>
      </c>
      <c r="D40" s="123" t="s">
        <v>165</v>
      </c>
      <c r="E40" s="115" t="s">
        <v>167</v>
      </c>
      <c r="F40" s="365" t="s">
        <v>175</v>
      </c>
      <c r="G40" s="365"/>
      <c r="H40" s="366"/>
      <c r="J40" s="120" t="s">
        <v>176</v>
      </c>
      <c r="K40" s="114"/>
    </row>
    <row r="41" spans="1:11" s="119" customFormat="1" ht="19.5" customHeight="1" thickTop="1">
      <c r="A41" s="116">
        <f>IF(COUNTA(B41)&lt;1,"",COUNTA($B$16:$B$32)+COUNTA($B$41:B41))</f>
        <v>3</v>
      </c>
      <c r="B41" s="274" t="s">
        <v>287</v>
      </c>
      <c r="C41" s="216">
        <v>300000</v>
      </c>
      <c r="D41" s="124">
        <f>IF(C41="","",VLOOKUP(C41,等級単価一覧表!$H$6:$L$55,5))</f>
        <v>18</v>
      </c>
      <c r="E41" s="117">
        <f>IF(D41="","",VLOOKUP(D41,等級単価一覧表!$A:$K,11,FALSE))</f>
        <v>1800</v>
      </c>
      <c r="F41" s="361" t="s">
        <v>285</v>
      </c>
      <c r="G41" s="361"/>
      <c r="H41" s="361"/>
      <c r="I41" s="111"/>
      <c r="J41" s="113" t="s">
        <v>177</v>
      </c>
      <c r="K41" s="118"/>
    </row>
    <row r="42" spans="1:11" s="119" customFormat="1" ht="19.5" customHeight="1">
      <c r="A42" s="116">
        <f>IF(COUNTA(B42)&lt;1,"",COUNTA($B$16:$B$32)+COUNTA($B$41:B42))</f>
        <v>4</v>
      </c>
      <c r="B42" s="275" t="s">
        <v>287</v>
      </c>
      <c r="C42" s="218">
        <v>200000</v>
      </c>
      <c r="D42" s="117">
        <f>IF(C42="","",VLOOKUP(C42,等級単価一覧表!$H$6:$L$55,5))</f>
        <v>12</v>
      </c>
      <c r="E42" s="117">
        <f>IF(D42="","",VLOOKUP(D42,等級単価一覧表!$A:$K,11,FALSE))</f>
        <v>1220</v>
      </c>
      <c r="F42" s="362" t="s">
        <v>286</v>
      </c>
      <c r="G42" s="362"/>
      <c r="H42" s="362"/>
      <c r="J42" s="113"/>
      <c r="K42" s="118"/>
    </row>
    <row r="43" spans="1:11" s="119" customFormat="1" ht="19.5" customHeight="1">
      <c r="A43" s="116" t="str">
        <f>IF(COUNTA(B43)&lt;1,"",COUNTA($B$16:$B$32)+COUNTA($B$41:B43))</f>
        <v/>
      </c>
      <c r="B43" s="276"/>
      <c r="C43" s="204"/>
      <c r="D43" s="117" t="str">
        <f>IF(C43="","",VLOOKUP(C43,等級単価一覧表!$H$6:$L$55,5))</f>
        <v/>
      </c>
      <c r="E43" s="117" t="str">
        <f>IF(D43="","",VLOOKUP(D43,等級単価一覧表!$A:$K,11,FALSE))</f>
        <v/>
      </c>
      <c r="F43" s="363"/>
      <c r="G43" s="363"/>
      <c r="H43" s="363"/>
      <c r="J43" s="121"/>
      <c r="K43" s="118"/>
    </row>
    <row r="44" spans="1:11" s="119" customFormat="1" ht="19.5" customHeight="1">
      <c r="A44" s="116" t="str">
        <f>IF(COUNTA(B44)&lt;1,"",COUNTA($B$16:$B$32)+COUNTA($B$41:B44))</f>
        <v/>
      </c>
      <c r="B44" s="276"/>
      <c r="C44" s="204"/>
      <c r="D44" s="117" t="str">
        <f>IF(C44="","",VLOOKUP(C44,等級単価一覧表!$H$6:$L$55,5))</f>
        <v/>
      </c>
      <c r="E44" s="117" t="str">
        <f>IF(D44="","",VLOOKUP(D44,等級単価一覧表!$A:$K,11,FALSE))</f>
        <v/>
      </c>
      <c r="F44" s="363"/>
      <c r="G44" s="363"/>
      <c r="H44" s="363"/>
      <c r="J44" s="121"/>
      <c r="K44" s="118"/>
    </row>
    <row r="45" spans="1:11" s="119" customFormat="1" ht="19.5" customHeight="1">
      <c r="A45" s="116" t="str">
        <f>IF(COUNTA(B45)&lt;1,"",COUNTA($B$16:$B$32)+COUNTA($B$41:B45))</f>
        <v/>
      </c>
      <c r="B45" s="276"/>
      <c r="C45" s="204"/>
      <c r="D45" s="117" t="str">
        <f>IF(C45="","",VLOOKUP(C45,等級単価一覧表!$H$6:$L$55,5))</f>
        <v/>
      </c>
      <c r="E45" s="117" t="str">
        <f>IF(D45="","",VLOOKUP(D45,等級単価一覧表!$A:$K,11,FALSE))</f>
        <v/>
      </c>
      <c r="F45" s="363"/>
      <c r="G45" s="363"/>
      <c r="H45" s="363"/>
      <c r="J45" s="121"/>
      <c r="K45" s="118"/>
    </row>
    <row r="46" spans="1:11" s="119" customFormat="1" ht="19.5" customHeight="1">
      <c r="A46" s="116" t="str">
        <f>IF(COUNTA(B46)&lt;1,"",COUNTA($B$16:$B$32)+COUNTA($B$41:B46))</f>
        <v/>
      </c>
      <c r="B46" s="276"/>
      <c r="C46" s="204"/>
      <c r="D46" s="117" t="str">
        <f>IF(C46="","",VLOOKUP(C46,等級単価一覧表!$H$6:$L$55,5))</f>
        <v/>
      </c>
      <c r="E46" s="117" t="str">
        <f>IF(D46="","",VLOOKUP(D46,等級単価一覧表!$A:$K,11,FALSE))</f>
        <v/>
      </c>
      <c r="F46" s="363"/>
      <c r="G46" s="363"/>
      <c r="H46" s="363"/>
      <c r="J46" s="121"/>
      <c r="K46" s="118"/>
    </row>
    <row r="47" spans="1:11" s="119" customFormat="1" ht="19.5" customHeight="1">
      <c r="A47" s="116" t="str">
        <f>IF(COUNTA(B47)&lt;1,"",COUNTA($B$16:$B$32)+COUNTA($B$41:B47))</f>
        <v/>
      </c>
      <c r="B47" s="276"/>
      <c r="C47" s="204"/>
      <c r="D47" s="117" t="str">
        <f>IF(C47="","",VLOOKUP(C47,等級単価一覧表!$H$6:$L$55,5))</f>
        <v/>
      </c>
      <c r="E47" s="117" t="str">
        <f>IF(D47="","",VLOOKUP(D47,等級単価一覧表!$A:$K,11,FALSE))</f>
        <v/>
      </c>
      <c r="F47" s="363"/>
      <c r="G47" s="363"/>
      <c r="H47" s="363"/>
      <c r="J47" s="121"/>
      <c r="K47" s="118"/>
    </row>
    <row r="48" spans="1:11" s="119" customFormat="1" ht="19.5" customHeight="1">
      <c r="A48" s="116" t="str">
        <f>IF(COUNTA(B48)&lt;1,"",COUNTA($B$16:$B$32)+COUNTA($B$41:B48))</f>
        <v/>
      </c>
      <c r="B48" s="276"/>
      <c r="C48" s="204"/>
      <c r="D48" s="117" t="str">
        <f>IF(C48="","",VLOOKUP(C48,等級単価一覧表!$H$6:$L$55,5))</f>
        <v/>
      </c>
      <c r="E48" s="117" t="str">
        <f>IF(D48="","",VLOOKUP(D48,等級単価一覧表!$A:$K,11,FALSE))</f>
        <v/>
      </c>
      <c r="F48" s="363"/>
      <c r="G48" s="363"/>
      <c r="H48" s="363"/>
      <c r="J48" s="121"/>
      <c r="K48" s="118"/>
    </row>
    <row r="49" spans="1:11" s="119" customFormat="1" ht="19.5" customHeight="1">
      <c r="A49" s="116" t="str">
        <f>IF(COUNTA(B49)&lt;1,"",COUNTA($B$16:$B$32)+COUNTA($B$41:B49))</f>
        <v/>
      </c>
      <c r="B49" s="276"/>
      <c r="C49" s="204"/>
      <c r="D49" s="117" t="str">
        <f>IF(C49="","",VLOOKUP(C49,等級単価一覧表!$H$6:$L$55,5))</f>
        <v/>
      </c>
      <c r="E49" s="117" t="str">
        <f>IF(D49="","",VLOOKUP(D49,等級単価一覧表!$A:$K,11,FALSE))</f>
        <v/>
      </c>
      <c r="F49" s="363"/>
      <c r="G49" s="363"/>
      <c r="H49" s="363"/>
      <c r="J49" s="121"/>
      <c r="K49" s="118"/>
    </row>
    <row r="50" spans="1:11" s="119" customFormat="1" ht="19.5" customHeight="1">
      <c r="A50" s="116" t="str">
        <f>IF(COUNTA(B50)&lt;1,"",COUNTA($B$16:$B$32)+COUNTA($B$41:B50))</f>
        <v/>
      </c>
      <c r="B50" s="276"/>
      <c r="C50" s="204"/>
      <c r="D50" s="117" t="str">
        <f>IF(C50="","",VLOOKUP(C50,等級単価一覧表!$H$6:$L$55,5))</f>
        <v/>
      </c>
      <c r="E50" s="117" t="str">
        <f>IF(D50="","",VLOOKUP(D50,等級単価一覧表!$A:$K,11,FALSE))</f>
        <v/>
      </c>
      <c r="F50" s="363"/>
      <c r="G50" s="363"/>
      <c r="H50" s="363"/>
      <c r="J50" s="121"/>
      <c r="K50" s="118"/>
    </row>
    <row r="51" spans="1:11" ht="19.5" customHeight="1">
      <c r="J51" s="113"/>
      <c r="K51" s="114"/>
    </row>
    <row r="52" spans="1:11" ht="14.4">
      <c r="B52" s="113" t="s">
        <v>178</v>
      </c>
      <c r="C52" s="112"/>
      <c r="D52" s="112"/>
      <c r="E52" s="112"/>
      <c r="F52" s="112"/>
      <c r="G52" s="112"/>
      <c r="H52" s="112"/>
      <c r="J52" s="113"/>
      <c r="K52" s="114"/>
    </row>
    <row r="53" spans="1:11" ht="14.4">
      <c r="B53" s="113" t="s">
        <v>179</v>
      </c>
      <c r="C53" s="112"/>
      <c r="D53" s="112"/>
      <c r="E53" s="112"/>
      <c r="F53" s="112"/>
      <c r="G53" s="112"/>
      <c r="H53" s="112"/>
      <c r="J53" s="113"/>
      <c r="K53" s="114"/>
    </row>
    <row r="54" spans="1:11" ht="19.5" customHeight="1">
      <c r="J54" s="113"/>
      <c r="K54" s="114"/>
    </row>
    <row r="55" spans="1:11" ht="19.5" customHeight="1">
      <c r="B55" s="233" t="s">
        <v>180</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75" t="s">
        <v>164</v>
      </c>
      <c r="C57" s="115" t="s">
        <v>181</v>
      </c>
      <c r="D57" s="115" t="s">
        <v>182</v>
      </c>
      <c r="E57" s="115" t="s">
        <v>183</v>
      </c>
      <c r="F57" s="359" t="s">
        <v>5</v>
      </c>
      <c r="G57" s="359"/>
      <c r="H57" s="360"/>
      <c r="J57" s="120" t="s">
        <v>176</v>
      </c>
      <c r="K57" s="114"/>
    </row>
    <row r="58" spans="1:11" ht="19.5" customHeight="1" thickTop="1">
      <c r="A58" s="116">
        <f>IF(COUNTA(B58)&lt;1,"",COUNTA($B$16:$B$32)+COUNTA($B$41:$B$50)+COUNTA($B$58:B58))</f>
        <v>5</v>
      </c>
      <c r="B58" s="275" t="s">
        <v>288</v>
      </c>
      <c r="C58" s="217">
        <v>8800</v>
      </c>
      <c r="D58" s="217">
        <v>8</v>
      </c>
      <c r="E58" s="117">
        <f>IF(D58="","",INT(C58/D58))</f>
        <v>1100</v>
      </c>
      <c r="F58" s="361" t="s">
        <v>290</v>
      </c>
      <c r="G58" s="361"/>
      <c r="H58" s="361"/>
      <c r="J58" s="113" t="s">
        <v>184</v>
      </c>
      <c r="K58" s="114"/>
    </row>
    <row r="59" spans="1:11" ht="19.5" customHeight="1">
      <c r="A59" s="116">
        <f>IF(COUNTA(B59)&lt;1,"",COUNTA($B$16:$B$32)+COUNTA($B$41:$B$50)+COUNTA($B$58:B59))</f>
        <v>6</v>
      </c>
      <c r="B59" s="275" t="s">
        <v>289</v>
      </c>
      <c r="C59" s="217">
        <v>7800</v>
      </c>
      <c r="D59" s="217">
        <v>7</v>
      </c>
      <c r="E59" s="117">
        <f t="shared" ref="E59:E67" si="0">IF(D59="","",INT(C59/D59))</f>
        <v>1114</v>
      </c>
      <c r="F59" s="362" t="s">
        <v>291</v>
      </c>
      <c r="G59" s="362"/>
      <c r="H59" s="362"/>
      <c r="J59" s="113"/>
      <c r="K59" s="114"/>
    </row>
    <row r="60" spans="1:11" ht="19.5" customHeight="1">
      <c r="A60" s="116" t="str">
        <f>IF(COUNTA(B60)&lt;1,"",COUNTA($B$16:$B$32)+COUNTA($B$41:$B$50)+COUNTA($B$58:B60))</f>
        <v/>
      </c>
      <c r="B60" s="276"/>
      <c r="C60" s="204"/>
      <c r="D60" s="204"/>
      <c r="E60" s="117" t="str">
        <f t="shared" si="0"/>
        <v/>
      </c>
      <c r="F60" s="363"/>
      <c r="G60" s="363"/>
      <c r="H60" s="363"/>
      <c r="J60" s="113"/>
      <c r="K60" s="114"/>
    </row>
    <row r="61" spans="1:11" ht="19.5" customHeight="1">
      <c r="A61" s="116" t="str">
        <f>IF(COUNTA(B61)&lt;1,"",COUNTA($B$16:$B$32)+COUNTA($B$41:$B$50)+COUNTA($B$58:B61))</f>
        <v/>
      </c>
      <c r="B61" s="276"/>
      <c r="C61" s="204"/>
      <c r="D61" s="204"/>
      <c r="E61" s="117" t="str">
        <f t="shared" si="0"/>
        <v/>
      </c>
      <c r="F61" s="363"/>
      <c r="G61" s="363"/>
      <c r="H61" s="363"/>
      <c r="J61" s="113"/>
      <c r="K61" s="114"/>
    </row>
    <row r="62" spans="1:11" ht="19.5" customHeight="1">
      <c r="A62" s="116" t="str">
        <f>IF(COUNTA(B62)&lt;1,"",COUNTA($B$16:$B$32)+COUNTA($B$41:$B$50)+COUNTA($B$58:B62))</f>
        <v/>
      </c>
      <c r="B62" s="276"/>
      <c r="C62" s="204"/>
      <c r="D62" s="204"/>
      <c r="E62" s="117" t="str">
        <f t="shared" si="0"/>
        <v/>
      </c>
      <c r="F62" s="363"/>
      <c r="G62" s="363"/>
      <c r="H62" s="363"/>
      <c r="J62" s="113"/>
      <c r="K62" s="114"/>
    </row>
    <row r="63" spans="1:11" ht="19.5" customHeight="1">
      <c r="A63" s="116" t="str">
        <f>IF(COUNTA(B63)&lt;1,"",COUNTA($B$16:$B$32)+COUNTA($B$41:$B$50)+COUNTA($B$58:B63))</f>
        <v/>
      </c>
      <c r="B63" s="276"/>
      <c r="C63" s="204"/>
      <c r="D63" s="204"/>
      <c r="E63" s="117" t="str">
        <f t="shared" si="0"/>
        <v/>
      </c>
      <c r="F63" s="363"/>
      <c r="G63" s="363"/>
      <c r="H63" s="363"/>
      <c r="J63" s="113"/>
      <c r="K63" s="114"/>
    </row>
    <row r="64" spans="1:11" ht="19.5" customHeight="1">
      <c r="A64" s="116" t="str">
        <f>IF(COUNTA(B64)&lt;1,"",COUNTA($B$16:$B$32)+COUNTA($B$41:$B$50)+COUNTA($B$58:B64))</f>
        <v/>
      </c>
      <c r="B64" s="276"/>
      <c r="C64" s="204"/>
      <c r="D64" s="204"/>
      <c r="E64" s="117" t="str">
        <f t="shared" si="0"/>
        <v/>
      </c>
      <c r="F64" s="363"/>
      <c r="G64" s="363"/>
      <c r="H64" s="363"/>
      <c r="J64" s="113"/>
      <c r="K64" s="114"/>
    </row>
    <row r="65" spans="1:11" ht="19.5" customHeight="1">
      <c r="A65" s="116" t="str">
        <f>IF(COUNTA(B65)&lt;1,"",COUNTA($B$16:$B$32)+COUNTA($B$41:$B$50)+COUNTA($B$58:B65))</f>
        <v/>
      </c>
      <c r="B65" s="276"/>
      <c r="C65" s="204"/>
      <c r="D65" s="204"/>
      <c r="E65" s="117" t="str">
        <f t="shared" si="0"/>
        <v/>
      </c>
      <c r="F65" s="363"/>
      <c r="G65" s="363"/>
      <c r="H65" s="363"/>
      <c r="J65" s="113"/>
      <c r="K65" s="114"/>
    </row>
    <row r="66" spans="1:11" ht="19.5" customHeight="1">
      <c r="A66" s="116" t="str">
        <f>IF(COUNTA(B66)&lt;1,"",COUNTA($B$16:$B$32)+COUNTA($B$41:$B$50)+COUNTA($B$58:B66))</f>
        <v/>
      </c>
      <c r="B66" s="276"/>
      <c r="C66" s="204"/>
      <c r="D66" s="204"/>
      <c r="E66" s="117" t="str">
        <f t="shared" si="0"/>
        <v/>
      </c>
      <c r="F66" s="363"/>
      <c r="G66" s="363"/>
      <c r="H66" s="363"/>
      <c r="J66" s="113"/>
      <c r="K66" s="114"/>
    </row>
    <row r="67" spans="1:11" ht="19.5" customHeight="1">
      <c r="A67" s="116" t="str">
        <f>IF(COUNTA(B67)&lt;1,"",COUNTA($B$16:$B$32)+COUNTA($B$41:$B$50)+COUNTA($B$58:B67))</f>
        <v/>
      </c>
      <c r="B67" s="276"/>
      <c r="C67" s="204"/>
      <c r="D67" s="204"/>
      <c r="E67" s="117" t="str">
        <f t="shared" si="0"/>
        <v/>
      </c>
      <c r="F67" s="363"/>
      <c r="G67" s="363"/>
      <c r="H67" s="363"/>
      <c r="J67" s="113"/>
      <c r="K67" s="114"/>
    </row>
    <row r="68" spans="1:11" ht="14.4">
      <c r="J68" s="113"/>
      <c r="K68" s="114"/>
    </row>
    <row r="69" spans="1:11" ht="50.7" customHeight="1">
      <c r="B69" s="358" t="s">
        <v>185</v>
      </c>
      <c r="C69" s="358"/>
      <c r="D69" s="358"/>
      <c r="E69" s="358"/>
      <c r="F69" s="358"/>
      <c r="G69" s="358"/>
      <c r="H69" s="358"/>
      <c r="J69" s="113"/>
      <c r="K69" s="114"/>
    </row>
    <row r="70" spans="1:11" ht="19.5" customHeight="1">
      <c r="B70" s="113" t="s">
        <v>186</v>
      </c>
      <c r="C70" s="113"/>
      <c r="D70" s="113"/>
      <c r="E70" s="113"/>
      <c r="F70" s="113"/>
      <c r="G70" s="113"/>
      <c r="H70" s="113"/>
      <c r="J70" s="113"/>
      <c r="K70" s="114"/>
    </row>
    <row r="71" spans="1:11" ht="19.5" customHeight="1">
      <c r="A71" s="125"/>
      <c r="B71" s="113" t="s">
        <v>187</v>
      </c>
      <c r="C71" s="113"/>
      <c r="D71" s="113"/>
      <c r="E71" s="113"/>
      <c r="F71" s="113"/>
      <c r="G71" s="113"/>
      <c r="H71" s="113"/>
      <c r="J71" s="113"/>
      <c r="K71" s="114"/>
    </row>
    <row r="72" spans="1:11" ht="14.4">
      <c r="A72" s="125"/>
      <c r="B72" s="113" t="s">
        <v>188</v>
      </c>
      <c r="C72" s="113"/>
      <c r="D72" s="113"/>
      <c r="E72" s="113"/>
      <c r="F72" s="113"/>
      <c r="G72" s="113"/>
      <c r="H72" s="113"/>
      <c r="J72" s="113"/>
      <c r="K72" s="114"/>
    </row>
    <row r="73" spans="1:11" ht="14.4">
      <c r="A73" s="125"/>
      <c r="B73" s="113"/>
      <c r="C73" s="113"/>
      <c r="D73" s="113"/>
      <c r="E73" s="113"/>
      <c r="F73" s="113"/>
      <c r="G73" s="113"/>
      <c r="H73" s="113"/>
      <c r="J73" s="113"/>
      <c r="K73" s="114"/>
    </row>
    <row r="74" spans="1:11" ht="14.4">
      <c r="A74" s="125"/>
      <c r="B74" s="113" t="s">
        <v>189</v>
      </c>
      <c r="C74" s="113"/>
      <c r="D74" s="113"/>
      <c r="E74" s="113"/>
      <c r="F74" s="113"/>
      <c r="G74" s="113"/>
      <c r="H74" s="113"/>
      <c r="J74" s="113"/>
      <c r="K74" s="114"/>
    </row>
    <row r="75" spans="1:11" ht="14.4">
      <c r="A75" s="125"/>
      <c r="B75" s="114"/>
      <c r="C75" s="114"/>
      <c r="D75" s="114"/>
      <c r="E75" s="114"/>
      <c r="F75" s="114"/>
      <c r="G75" s="114"/>
      <c r="H75" s="114"/>
      <c r="J75" s="113"/>
      <c r="K75" s="114"/>
    </row>
    <row r="76" spans="1:11" ht="16.2">
      <c r="B76" s="126"/>
      <c r="C76" s="126"/>
      <c r="D76" s="126"/>
      <c r="E76" s="126"/>
      <c r="F76" s="126"/>
      <c r="G76" s="126"/>
      <c r="H76" s="126"/>
    </row>
    <row r="77" spans="1:11" ht="16.2">
      <c r="B77" s="126"/>
      <c r="C77" s="127"/>
      <c r="D77" s="127"/>
      <c r="E77" s="127"/>
      <c r="F77" s="128"/>
      <c r="G77" s="128"/>
      <c r="H77" s="126"/>
    </row>
    <row r="78" spans="1:11" ht="32.25" customHeight="1">
      <c r="C78" s="125"/>
      <c r="D78" s="125"/>
    </row>
    <row r="79" spans="1:11" ht="3" customHeight="1">
      <c r="C79" s="125"/>
      <c r="D79" s="125"/>
    </row>
    <row r="80" spans="1:11" ht="32.25" customHeight="1"/>
    <row r="81" spans="2:2" ht="3" customHeight="1"/>
    <row r="82" spans="2:2" ht="32.25" customHeight="1"/>
    <row r="84" spans="2:2" ht="16.2">
      <c r="B84" s="12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41:C50">
    <cfRule type="cellIs" dxfId="13" priority="10" operator="equal">
      <formula>""</formula>
    </cfRule>
  </conditionalFormatting>
  <conditionalFormatting sqref="B16:D32">
    <cfRule type="cellIs" dxfId="12" priority="1" operator="equal">
      <formula>""</formula>
    </cfRule>
  </conditionalFormatting>
  <conditionalFormatting sqref="B58:D67">
    <cfRule type="cellIs" dxfId="11" priority="6" operator="equal">
      <formula>""</formula>
    </cfRule>
  </conditionalFormatting>
  <conditionalFormatting sqref="F16:H32">
    <cfRule type="cellIs" dxfId="10" priority="12" operator="equal">
      <formula>""</formula>
    </cfRule>
  </conditionalFormatting>
  <conditionalFormatting sqref="F41:H50">
    <cfRule type="cellIs" dxfId="9" priority="8" operator="equal">
      <formula>""</formula>
    </cfRule>
  </conditionalFormatting>
  <conditionalFormatting sqref="F58:H67">
    <cfRule type="cellIs" dxfId="8" priority="4" operator="equal">
      <formula>""</formula>
    </cfRule>
  </conditionalFormatting>
  <conditionalFormatting sqref="G9:H9">
    <cfRule type="cellIs" dxfId="7" priority="17" operator="equal">
      <formula>""</formula>
    </cfRule>
  </conditionalFormatting>
  <dataValidations count="1">
    <dataValidation type="whole" imeMode="off" operator="greaterThanOrEqual" allowBlank="1" showInputMessage="1" showErrorMessage="1" sqref="C41:C50 C58:D67 C16:D32">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提出書類一覧</vt:lpstr>
      <vt:lpstr>別添１　事業者基本情報【幹事社、コンソーシアム参加事業者】</vt:lpstr>
      <vt:lpstr>別添１　事業者基本情報【共同申請参加事業者】</vt:lpstr>
      <vt:lpstr>別添２　支出計画書</vt:lpstr>
      <vt:lpstr>様式第１　交付申請書【コンソーシアム申請用】</vt:lpstr>
      <vt:lpstr>様式第１　交付申請書【共同申請用】</vt:lpstr>
      <vt:lpstr>別添　役員名簿【幹事社、コンソーシアム参加事業者】</vt:lpstr>
      <vt:lpstr>別添　役員名簿【共同申請参加事業者】</vt:lpstr>
      <vt:lpstr>別添２－１人件費単価計算書【幹事社、コンソーシアム参加事業者】</vt:lpstr>
      <vt:lpstr>別添２－１　人件費単価計算書【共同申請参加事業者】</vt:lpstr>
      <vt:lpstr>別添２－２　人件費計算根拠【幹事社、コンソーシアム参加事業者】</vt:lpstr>
      <vt:lpstr>別添２－２　人件費計算根拠【共同申請参加事業者】</vt:lpstr>
      <vt:lpstr>別添3-1　コンソーシアム登録申請書</vt:lpstr>
      <vt:lpstr>別添3-2　コンソーシアム参加確認書</vt:lpstr>
      <vt:lpstr>等級単価一覧表</vt:lpstr>
      <vt:lpstr>提出書類一覧!Print_Area</vt:lpstr>
      <vt:lpstr>'別添　役員名簿【幹事社、コンソーシアム参加事業者】'!Print_Area</vt:lpstr>
      <vt:lpstr>'別添　役員名簿【共同申請参加事業者】'!Print_Area</vt:lpstr>
      <vt:lpstr>'別添１　事業者基本情報【幹事社、コンソーシアム参加事業者】'!Print_Area</vt:lpstr>
      <vt:lpstr>'別添１　事業者基本情報【共同申請参加事業者】'!Print_Area</vt:lpstr>
      <vt:lpstr>'別添２　支出計画書'!Print_Area</vt:lpstr>
      <vt:lpstr>'別添２－１　人件費単価計算書【共同申請参加事業者】'!Print_Area</vt:lpstr>
      <vt:lpstr>'別添２－１人件費単価計算書【幹事社、コンソーシアム参加事業者】'!Print_Area</vt:lpstr>
      <vt:lpstr>'別添２－２　人件費計算根拠【幹事社、コンソーシアム参加事業者】'!Print_Area</vt:lpstr>
      <vt:lpstr>'別添２－２　人件費計算根拠【共同申請参加事業者】'!Print_Area</vt:lpstr>
      <vt:lpstr>'別添3-1　コンソーシアム登録申請書'!Print_Area</vt:lpstr>
      <vt:lpstr>'別添3-2　コンソーシアム参加確認書'!Print_Area</vt:lpstr>
      <vt:lpstr>'様式第１　交付申請書【コンソーシアム申請用】'!Print_Area</vt:lpstr>
      <vt:lpstr>'様式第１　交付申請書【共同申請用】'!Print_Area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山元　康信</cp:lastModifiedBy>
  <cp:lastPrinted>2024-07-01T02:02:16Z</cp:lastPrinted>
  <dcterms:created xsi:type="dcterms:W3CDTF">2022-04-04T06:16:26Z</dcterms:created>
  <dcterms:modified xsi:type="dcterms:W3CDTF">2024-07-02T04:31:47Z</dcterms:modified>
</cp:coreProperties>
</file>