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4.xml" ContentType="application/vnd.openxmlformats-officedocument.spreadsheetml.table+xml"/>
  <Override PartName="/xl/drawings/drawing19.xml" ContentType="application/vnd.openxmlformats-officedocument.drawing+xml"/>
  <Override PartName="/xl/tables/table5.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tables/table6.xml" ContentType="application/vnd.openxmlformats-officedocument.spreadsheetml.table+xml"/>
  <Override PartName="/xl/drawings/drawing22.xml" ContentType="application/vnd.openxmlformats-officedocument.drawing+xml"/>
  <Override PartName="/xl/drawings/drawing23.xml" ContentType="application/vnd.openxmlformats-officedocument.drawing+xml"/>
  <Override PartName="/xl/tables/table7.xml" ContentType="application/vnd.openxmlformats-officedocument.spreadsheetml.table+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28.xml" ContentType="application/vnd.openxmlformats-officedocument.drawing+xml"/>
  <Override PartName="/xl/tables/table10.xml" ContentType="application/vnd.openxmlformats-officedocument.spreadsheetml.tab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tables/table11.xml" ContentType="application/vnd.openxmlformats-officedocument.spreadsheetml.tab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tables/table12.xml" ContentType="application/vnd.openxmlformats-officedocument.spreadsheetml.table+xml"/>
  <Override PartName="/xl/drawings/drawing37.xml" ContentType="application/vnd.openxmlformats-officedocument.drawing+xml"/>
  <Override PartName="/xl/tables/table13.xml" ContentType="application/vnd.openxmlformats-officedocument.spreadsheetml.table+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150" windowHeight="0" tabRatio="739"/>
  </bookViews>
  <sheets>
    <sheet name="表紙" sheetId="1" r:id="rId1"/>
    <sheet name="1-1.申請者概要" sheetId="51" r:id="rId2"/>
    <sheet name="1-2.助成金利用状況" sheetId="3" r:id="rId3"/>
    <sheet name="1-3.現在利用中の助成金" sheetId="52" r:id="rId4"/>
    <sheet name="1-4.役員・株主" sheetId="4" r:id="rId5"/>
    <sheet name="2-1.実施計画" sheetId="5" r:id="rId6"/>
    <sheet name="2-2.開発・改良内容" sheetId="6" r:id="rId7"/>
    <sheet name="2-3.達成目標（新規性・優秀性）" sheetId="8" r:id="rId8"/>
    <sheet name="2-4.技術的課題と解決方法（製品）" sheetId="9" r:id="rId9"/>
    <sheet name="2-5.ステップアップ目標（新規性・優秀性）" sheetId="31" r:id="rId10"/>
    <sheet name="2-6.事業化に向けた課題と解決方法 (サービス)" sheetId="32" r:id="rId11"/>
    <sheet name="2-7.開発体制" sheetId="10" r:id="rId12"/>
    <sheet name="2-8.市場性" sheetId="7" r:id="rId13"/>
    <sheet name="2-9.フロー・スケジュール" sheetId="11" r:id="rId14"/>
    <sheet name="2-10.産業財産権の確認" sheetId="12" r:id="rId15"/>
    <sheet name="2-11.安全性確保への取り組み" sheetId="43" r:id="rId16"/>
    <sheet name="3.資金計画" sheetId="13" r:id="rId17"/>
    <sheet name="3-(1).原材料・副資材費" sheetId="14" r:id="rId18"/>
    <sheet name="3-(2).機械装置・工具器具備品費" sheetId="15" r:id="rId19"/>
    <sheet name="3-(2)-2機械装置・工具器具購入計画" sheetId="16" r:id="rId20"/>
    <sheet name="3-(3).委託・外注費" sheetId="17" r:id="rId21"/>
    <sheet name="3-(3)-2.委託・外注計画書" sheetId="18" r:id="rId22"/>
    <sheet name="3-(4).産業財産権出願・導入費" sheetId="19" r:id="rId23"/>
    <sheet name="3-(4)-2.産業財産権出願・導入計画書" sheetId="53" r:id="rId24"/>
    <sheet name="3-(5).専門家指導費" sheetId="35" r:id="rId25"/>
    <sheet name="3-(5)-2.専門家指導の計画" sheetId="45" r:id="rId26"/>
    <sheet name="3-(6).直接人件費" sheetId="21" r:id="rId27"/>
    <sheet name="3-(7).規格認証・登録費" sheetId="36" r:id="rId28"/>
    <sheet name="3-(7)-2.規格認証・登録計画書" sheetId="44" r:id="rId29"/>
    <sheet name="3-(8).展示会等参加費" sheetId="28" r:id="rId30"/>
    <sheet name="3-(9).広告宣伝費" sheetId="48" r:id="rId31"/>
    <sheet name="3-(10).機械装置・工具器具備品費" sheetId="49" r:id="rId32"/>
    <sheet name="3-(10)-2.機械装置・工具器具備品購入計画 " sheetId="38" r:id="rId33"/>
    <sheet name="3-(11).店舗新装・改装工事費" sheetId="39" r:id="rId34"/>
    <sheet name="3-(11)-2.店舗新装・改装工事計画書" sheetId="41" r:id="rId35"/>
    <sheet name="3-(12).店舗賃借料" sheetId="24" r:id="rId36"/>
    <sheet name="3-(13).委託・外注費" sheetId="46" r:id="rId37"/>
    <sheet name="3-(13)-2.委託・外注計画書" sheetId="47" r:id="rId38"/>
    <sheet name="3-(14).その他" sheetId="42" r:id="rId39"/>
  </sheets>
  <definedNames>
    <definedName name="__xlchart.v1.0" localSheetId="3" hidden="1">#REF!</definedName>
    <definedName name="__xlchart.v1.0" localSheetId="23" hidden="1">#REF!</definedName>
    <definedName name="__xlchart.v1.0" hidden="1">#REF!</definedName>
    <definedName name="__xlchart.v1.1" localSheetId="3" hidden="1">#REF!</definedName>
    <definedName name="__xlchart.v1.1" localSheetId="23" hidden="1">#REF!</definedName>
    <definedName name="__xlchart.v1.1" hidden="1">#REF!</definedName>
    <definedName name="__xlchart.v1.2" localSheetId="3" hidden="1">#REF!</definedName>
    <definedName name="__xlchart.v1.2" localSheetId="23" hidden="1">#REF!</definedName>
    <definedName name="__xlchart.v1.2" hidden="1">#REF!</definedName>
    <definedName name="__xlchart.v1.3" localSheetId="3" hidden="1">#REF!</definedName>
    <definedName name="__xlchart.v1.3" localSheetId="23" hidden="1">#REF!</definedName>
    <definedName name="__xlchart.v1.3" hidden="1">#REF!</definedName>
    <definedName name="__xlchart.v1.4" localSheetId="3" hidden="1">#REF!</definedName>
    <definedName name="__xlchart.v1.4" localSheetId="23" hidden="1">#REF!</definedName>
    <definedName name="__xlchart.v1.4" hidden="1">#REF!</definedName>
    <definedName name="__xlchart.v1.5" localSheetId="3" hidden="1">#REF!</definedName>
    <definedName name="__xlchart.v1.5" localSheetId="23" hidden="1">#REF!</definedName>
    <definedName name="__xlchart.v1.5" hidden="1">#REF!</definedName>
    <definedName name="__xlchart.v1.6" localSheetId="3" hidden="1">#REF!</definedName>
    <definedName name="__xlchart.v1.6" localSheetId="23" hidden="1">#REF!</definedName>
    <definedName name="__xlchart.v1.6" hidden="1">#REF!</definedName>
    <definedName name="__xlchart.v1.7" localSheetId="3" hidden="1">#REF!</definedName>
    <definedName name="__xlchart.v1.7" localSheetId="23" hidden="1">#REF!</definedName>
    <definedName name="__xlchart.v1.7" hidden="1">#REF!</definedName>
    <definedName name="_9．資金支出明細" localSheetId="1">#REF!</definedName>
    <definedName name="_9．資金支出明細" localSheetId="3">#REF!</definedName>
    <definedName name="_9．資金支出明細" localSheetId="23">#REF!</definedName>
    <definedName name="_9．資金支出明細">#REF!</definedName>
    <definedName name="_xlnm.Print_Area" localSheetId="1">'1-1.申請者概要'!$A$1:$S$37</definedName>
    <definedName name="_xlnm.Print_Area" localSheetId="2">'1-2.助成金利用状況'!$A$1:$G$33</definedName>
    <definedName name="_xlnm.Print_Area" localSheetId="3">'1-3.現在利用中の助成金'!$A$1:$W$36</definedName>
    <definedName name="_xlnm.Print_Area" localSheetId="4">'1-4.役員・株主'!$A$1:$G$30</definedName>
    <definedName name="_xlnm.Print_Area" localSheetId="5">'2-1.実施計画'!$A$1:$V$47</definedName>
    <definedName name="_xlnm.Print_Area" localSheetId="14">'2-10.産業財産権の確認'!$A$1:$R$14</definedName>
    <definedName name="_xlnm.Print_Area" localSheetId="15">'2-11.安全性確保への取り組み'!$A$1:$R$30</definedName>
    <definedName name="_xlnm.Print_Area" localSheetId="6">'2-2.開発・改良内容'!$A$1:$V$82</definedName>
    <definedName name="_xlnm.Print_Area" localSheetId="7">'2-3.達成目標（新規性・優秀性）'!$A$1:$R$28</definedName>
    <definedName name="_xlnm.Print_Area" localSheetId="8">'2-4.技術的課題と解決方法（製品）'!$A$1:$V$22</definedName>
    <definedName name="_xlnm.Print_Area" localSheetId="9">'2-5.ステップアップ目標（新規性・優秀性）'!$A$1:$R$19</definedName>
    <definedName name="_xlnm.Print_Area" localSheetId="10">'2-6.事業化に向けた課題と解決方法 (サービス)'!$A$1:$V$13</definedName>
    <definedName name="_xlnm.Print_Area" localSheetId="11">'2-7.開発体制'!$A$1:$S$66</definedName>
    <definedName name="_xlnm.Print_Area" localSheetId="12">'2-8.市場性'!$A$1:$T$73</definedName>
    <definedName name="_xlnm.Print_Area" localSheetId="13">'2-9.フロー・スケジュール'!$A$1:$X$58</definedName>
    <definedName name="_xlnm.Print_Area" localSheetId="17">'3-(1).原材料・副資材費'!$A$1:$J$26</definedName>
    <definedName name="_xlnm.Print_Area" localSheetId="31">'3-(10).機械装置・工具器具備品費'!$A$1:$K$25</definedName>
    <definedName name="_xlnm.Print_Area" localSheetId="32">'3-(10)-2.機械装置・工具器具備品購入計画 '!$A$1:$AS$40</definedName>
    <definedName name="_xlnm.Print_Area" localSheetId="33">'3-(11).店舗新装・改装工事費'!$A$1:$H$24</definedName>
    <definedName name="_xlnm.Print_Area" localSheetId="34">'3-(11)-2.店舗新装・改装工事計画書'!$A$1:$AK$32</definedName>
    <definedName name="_xlnm.Print_Area" localSheetId="35">'3-(12).店舗賃借料'!$A$1:$H$8</definedName>
    <definedName name="_xlnm.Print_Area" localSheetId="36">'3-(13).委託・外注費'!$A$1:$H$23</definedName>
    <definedName name="_xlnm.Print_Area" localSheetId="37">'3-(13)-2.委託・外注計画書'!$A$1:$AI$32</definedName>
    <definedName name="_xlnm.Print_Area" localSheetId="38">'3-(14).その他'!$A$1:$K$9</definedName>
    <definedName name="_xlnm.Print_Area" localSheetId="18">'3-(2).機械装置・工具器具備品費'!$A$1:$K$25</definedName>
    <definedName name="_xlnm.Print_Area" localSheetId="19">'3-(2)-2機械装置・工具器具購入計画'!$A$1:$AS$40</definedName>
    <definedName name="_xlnm.Print_Area" localSheetId="20">'3-(3).委託・外注費'!$A$1:$H$24</definedName>
    <definedName name="_xlnm.Print_Area" localSheetId="21">'3-(3)-2.委託・外注計画書'!$A$1:$AI$32</definedName>
    <definedName name="_xlnm.Print_Area" localSheetId="22">'3-(4).産業財産権出願・導入費'!$A$1:$H$15</definedName>
    <definedName name="_xlnm.Print_Area" localSheetId="23">'3-(4)-2.産業財産権出願・導入計画書'!$A$1:$AI$32</definedName>
    <definedName name="_xlnm.Print_Area" localSheetId="24">'3-(5).専門家指導費'!$A$1:$I$16</definedName>
    <definedName name="_xlnm.Print_Area" localSheetId="25">'3-(5)-2.専門家指導の計画'!$A$1:$AI$30</definedName>
    <definedName name="_xlnm.Print_Area" localSheetId="26">'3-(6).直接人件費'!$A$1:$J$21</definedName>
    <definedName name="_xlnm.Print_Area" localSheetId="27">'3-(7).規格認証・登録費'!$A$1:$H$27</definedName>
    <definedName name="_xlnm.Print_Area" localSheetId="28">'3-(7)-2.規格認証・登録計画書'!$A$1:$AI$32</definedName>
    <definedName name="_xlnm.Print_Area" localSheetId="29">'3-(8).展示会等参加費'!$A$1:$L$11</definedName>
    <definedName name="_xlnm.Print_Area" localSheetId="30">'3-(9).広告宣伝費'!$A$1:$K$12</definedName>
    <definedName name="_xlnm.Print_Area" localSheetId="16">'3.資金計画'!$A$1:$G$56</definedName>
    <definedName name="_xlnm.Print_Area" localSheetId="0">表紙!$A$1:$AE$52</definedName>
    <definedName name="ｚ" localSheetId="3">#REF!</definedName>
    <definedName name="ｚ" localSheetId="23">#REF!</definedName>
    <definedName name="ｚ">#REF!</definedName>
    <definedName name="サービス" localSheetId="3">#REF!</definedName>
    <definedName name="サービス" localSheetId="23">#REF!</definedName>
    <definedName name="サービス">#REF!</definedName>
    <definedName name="サービス業" localSheetId="1">'1-1.申請者概要'!$X$2:$X$29</definedName>
    <definedName name="サービス業" localSheetId="3">#REF!</definedName>
    <definedName name="サービス業" localSheetId="23">#REF!</definedName>
    <definedName name="サービス業">#REF!</definedName>
    <definedName name="卸売業" localSheetId="1">'1-1.申請者概要'!$W$2:$W$14</definedName>
    <definedName name="卸売業" localSheetId="3">#REF!</definedName>
    <definedName name="卸売業" localSheetId="23">#REF!</definedName>
    <definedName name="卸売業">#REF!</definedName>
    <definedName name="助成事業のフロー・スケジュール" localSheetId="3">#REF!</definedName>
    <definedName name="助成事業のフロー・スケジュール" localSheetId="23">#REF!</definedName>
    <definedName name="助成事業のフロー・スケジュール">#REF!</definedName>
    <definedName name="小売業" localSheetId="1">'1-1.申請者概要'!$Y$2:$Y$9</definedName>
    <definedName name="小売業" localSheetId="3">#REF!</definedName>
    <definedName name="小売業" localSheetId="23">#REF!</definedName>
    <definedName name="小売業">#REF!</definedName>
    <definedName name="製造業その他" localSheetId="1">'1-1.申請者概要'!$V$2:$V$62</definedName>
    <definedName name="製造業その他" localSheetId="3">#REF!</definedName>
    <definedName name="製造業その他" localSheetId="23">#REF!</definedName>
    <definedName name="製造業その他">#REF!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46" l="1"/>
  <c r="G22" i="46"/>
  <c r="G21" i="46"/>
  <c r="G20" i="46"/>
  <c r="G18" i="46"/>
  <c r="G17" i="46"/>
  <c r="G16" i="46"/>
  <c r="G15" i="46"/>
  <c r="G14" i="46"/>
  <c r="G13" i="46"/>
  <c r="G12" i="46"/>
  <c r="G11" i="46"/>
  <c r="G10" i="46"/>
  <c r="G9" i="46"/>
  <c r="G8" i="46"/>
  <c r="G7" i="46"/>
  <c r="G6" i="46"/>
  <c r="F23" i="46"/>
  <c r="F22" i="46"/>
  <c r="F21" i="46"/>
  <c r="F20" i="46"/>
  <c r="F19" i="46"/>
  <c r="F18" i="46"/>
  <c r="F17" i="46"/>
  <c r="F16" i="46"/>
  <c r="F15" i="46"/>
  <c r="F14" i="46"/>
  <c r="F13" i="46"/>
  <c r="F12" i="46"/>
  <c r="F11" i="46"/>
  <c r="F10" i="46"/>
  <c r="F9" i="46"/>
  <c r="F8" i="46"/>
  <c r="F7" i="46"/>
  <c r="F6" i="46"/>
  <c r="G8" i="24"/>
  <c r="G7" i="24"/>
  <c r="F8" i="24"/>
  <c r="F7" i="24"/>
  <c r="G24" i="39"/>
  <c r="G23" i="39"/>
  <c r="G22" i="39"/>
  <c r="G21" i="39"/>
  <c r="G20" i="39"/>
  <c r="G19" i="39"/>
  <c r="G18" i="39"/>
  <c r="G17" i="39"/>
  <c r="G16" i="39"/>
  <c r="G15" i="39"/>
  <c r="G14" i="39"/>
  <c r="G13" i="39"/>
  <c r="G12" i="39"/>
  <c r="G11" i="39"/>
  <c r="G10" i="39"/>
  <c r="G9" i="39"/>
  <c r="F24" i="39"/>
  <c r="F23" i="39"/>
  <c r="F22" i="39"/>
  <c r="F21" i="39"/>
  <c r="F20" i="39"/>
  <c r="F19" i="39"/>
  <c r="F18" i="39"/>
  <c r="F17" i="39"/>
  <c r="F16" i="39"/>
  <c r="F15" i="39"/>
  <c r="F14" i="39"/>
  <c r="F13" i="39"/>
  <c r="F12" i="39"/>
  <c r="F11" i="39"/>
  <c r="F10" i="39"/>
  <c r="F9" i="39"/>
  <c r="J25" i="49"/>
  <c r="J24" i="49"/>
  <c r="J23" i="49"/>
  <c r="J22" i="49"/>
  <c r="J21" i="49"/>
  <c r="J20" i="49"/>
  <c r="J19" i="49"/>
  <c r="J18" i="49"/>
  <c r="J17" i="49"/>
  <c r="J16" i="49"/>
  <c r="J15" i="49"/>
  <c r="J14" i="49"/>
  <c r="J13" i="49"/>
  <c r="J12" i="49"/>
  <c r="J11" i="49"/>
  <c r="J10" i="49"/>
  <c r="J9" i="49"/>
  <c r="J8" i="49"/>
  <c r="I25" i="49"/>
  <c r="I24" i="49"/>
  <c r="I23" i="49"/>
  <c r="I22" i="49"/>
  <c r="I21" i="49"/>
  <c r="I20" i="49"/>
  <c r="I19" i="49"/>
  <c r="I18" i="49"/>
  <c r="I17" i="49"/>
  <c r="I16" i="49"/>
  <c r="I15" i="49"/>
  <c r="I14" i="49"/>
  <c r="I13" i="49"/>
  <c r="I12" i="49"/>
  <c r="I11" i="49"/>
  <c r="I10" i="49"/>
  <c r="I9" i="49"/>
  <c r="I8" i="49"/>
  <c r="J11" i="48"/>
  <c r="J10" i="48"/>
  <c r="J9" i="48"/>
  <c r="J8" i="48"/>
  <c r="J7" i="48"/>
  <c r="I12" i="48"/>
  <c r="I11" i="48"/>
  <c r="I10" i="48"/>
  <c r="I9" i="48"/>
  <c r="I8" i="48"/>
  <c r="I7" i="48"/>
  <c r="Q15" i="28"/>
  <c r="J11" i="28"/>
  <c r="K11" i="28"/>
  <c r="K10" i="28"/>
  <c r="K9" i="28"/>
  <c r="K8" i="28"/>
  <c r="K7" i="28"/>
  <c r="K6" i="28"/>
  <c r="J10" i="28"/>
  <c r="J9" i="28"/>
  <c r="J8" i="28"/>
  <c r="J7" i="28"/>
  <c r="J6" i="28"/>
  <c r="G27" i="36"/>
  <c r="G26" i="36"/>
  <c r="G25" i="36"/>
  <c r="G24" i="36"/>
  <c r="G23" i="36"/>
  <c r="G22" i="36"/>
  <c r="G21" i="36"/>
  <c r="G20" i="36"/>
  <c r="G19" i="36"/>
  <c r="G18" i="36"/>
  <c r="G17" i="36"/>
  <c r="G16" i="36"/>
  <c r="G15" i="36"/>
  <c r="G14" i="36"/>
  <c r="G13" i="36"/>
  <c r="G12" i="36"/>
  <c r="G11" i="36"/>
  <c r="G10" i="36"/>
  <c r="F27" i="36"/>
  <c r="F26" i="36"/>
  <c r="F25" i="36"/>
  <c r="F24" i="36"/>
  <c r="F23" i="36"/>
  <c r="F22" i="36"/>
  <c r="F21" i="36"/>
  <c r="F20" i="36"/>
  <c r="F19" i="36"/>
  <c r="F18" i="36"/>
  <c r="F17" i="36"/>
  <c r="F16" i="36"/>
  <c r="F15" i="36"/>
  <c r="F14" i="36"/>
  <c r="F13" i="36"/>
  <c r="F12" i="36"/>
  <c r="F11" i="36"/>
  <c r="F10" i="36"/>
  <c r="J21" i="21"/>
  <c r="J20" i="21"/>
  <c r="J19" i="21"/>
  <c r="J18" i="21"/>
  <c r="J17" i="21"/>
  <c r="J16" i="21"/>
  <c r="J15" i="21"/>
  <c r="J14" i="21"/>
  <c r="J13" i="21"/>
  <c r="J12" i="21"/>
  <c r="J11" i="21"/>
  <c r="J10" i="21"/>
  <c r="J9" i="21"/>
  <c r="J8" i="21"/>
  <c r="J7" i="21"/>
  <c r="J6" i="21"/>
  <c r="I21" i="21"/>
  <c r="I20" i="21"/>
  <c r="I19" i="21"/>
  <c r="I18" i="21"/>
  <c r="I17" i="21"/>
  <c r="I16" i="21"/>
  <c r="I15" i="21"/>
  <c r="I14" i="21"/>
  <c r="I13" i="21"/>
  <c r="I12" i="21"/>
  <c r="I11" i="21"/>
  <c r="I10" i="21"/>
  <c r="I9" i="21"/>
  <c r="I8" i="21"/>
  <c r="I7" i="21"/>
  <c r="I6" i="21"/>
  <c r="I15" i="35"/>
  <c r="I14" i="35"/>
  <c r="I13" i="35"/>
  <c r="I12" i="35"/>
  <c r="I11" i="35"/>
  <c r="I10" i="35"/>
  <c r="I9" i="35"/>
  <c r="I8" i="35"/>
  <c r="I7" i="35"/>
  <c r="I6" i="35"/>
  <c r="H15" i="35"/>
  <c r="H14" i="35"/>
  <c r="H13" i="35"/>
  <c r="H12" i="35"/>
  <c r="H11" i="35"/>
  <c r="H10" i="35"/>
  <c r="H9" i="35"/>
  <c r="H8" i="35"/>
  <c r="H7" i="35"/>
  <c r="H6" i="35"/>
  <c r="H14" i="19"/>
  <c r="H13" i="19"/>
  <c r="H12" i="19"/>
  <c r="H11" i="19"/>
  <c r="H10" i="19"/>
  <c r="H9" i="19"/>
  <c r="H8" i="19"/>
  <c r="H7" i="19"/>
  <c r="H6" i="19"/>
  <c r="H5" i="19"/>
  <c r="G15" i="19"/>
  <c r="G14" i="19"/>
  <c r="G13" i="19"/>
  <c r="G12" i="19"/>
  <c r="G11" i="19"/>
  <c r="G10" i="19"/>
  <c r="G9" i="19"/>
  <c r="G8" i="19"/>
  <c r="G7" i="19"/>
  <c r="G6" i="19"/>
  <c r="G5" i="19"/>
  <c r="G24" i="17"/>
  <c r="G23" i="17"/>
  <c r="G22" i="17"/>
  <c r="G21" i="17"/>
  <c r="G20" i="17"/>
  <c r="G19" i="17"/>
  <c r="G18" i="17"/>
  <c r="G17" i="17"/>
  <c r="G16" i="17"/>
  <c r="G15" i="17"/>
  <c r="G14" i="17"/>
  <c r="G13" i="17"/>
  <c r="G12" i="17"/>
  <c r="G11" i="17"/>
  <c r="G10" i="17"/>
  <c r="G9" i="17"/>
  <c r="G8" i="17"/>
  <c r="G7" i="17"/>
  <c r="F24" i="17"/>
  <c r="F23" i="17"/>
  <c r="F22" i="17"/>
  <c r="F21" i="17"/>
  <c r="F20" i="17"/>
  <c r="F19" i="17"/>
  <c r="F18" i="17"/>
  <c r="F17" i="17"/>
  <c r="F16" i="17"/>
  <c r="F15" i="17"/>
  <c r="F14" i="17"/>
  <c r="F13" i="17"/>
  <c r="F12" i="17"/>
  <c r="F11" i="17"/>
  <c r="F10" i="17"/>
  <c r="F9" i="17"/>
  <c r="F8" i="17"/>
  <c r="F7" i="17"/>
  <c r="J25" i="15"/>
  <c r="J24" i="15"/>
  <c r="J23" i="15"/>
  <c r="J22" i="15"/>
  <c r="J21" i="15"/>
  <c r="J20" i="15"/>
  <c r="J19" i="15"/>
  <c r="J18" i="15"/>
  <c r="J17" i="15"/>
  <c r="J16" i="15"/>
  <c r="J15" i="15"/>
  <c r="J14" i="15"/>
  <c r="J13" i="15"/>
  <c r="J12" i="15"/>
  <c r="J11" i="15"/>
  <c r="J10" i="15"/>
  <c r="J9" i="15"/>
  <c r="J8" i="15"/>
  <c r="I25" i="15"/>
  <c r="I24" i="15"/>
  <c r="I23" i="15"/>
  <c r="I22" i="15"/>
  <c r="I21" i="15"/>
  <c r="I20" i="15"/>
  <c r="I19" i="15"/>
  <c r="I18" i="15"/>
  <c r="I17" i="15"/>
  <c r="I16" i="15"/>
  <c r="I15" i="15"/>
  <c r="I14" i="15"/>
  <c r="I13" i="15"/>
  <c r="I12" i="15"/>
  <c r="I11" i="15"/>
  <c r="I10" i="15"/>
  <c r="I9" i="15"/>
  <c r="I8" i="15"/>
  <c r="I25" i="14"/>
  <c r="I24" i="14"/>
  <c r="I23" i="14"/>
  <c r="I22" i="14"/>
  <c r="I21" i="14"/>
  <c r="I20" i="14"/>
  <c r="I19" i="14"/>
  <c r="I18" i="14"/>
  <c r="I17" i="14"/>
  <c r="I16" i="14"/>
  <c r="I15" i="14"/>
  <c r="I14" i="14"/>
  <c r="I13" i="14"/>
  <c r="I12" i="14"/>
  <c r="H25" i="14"/>
  <c r="H24" i="14"/>
  <c r="H23" i="14"/>
  <c r="H22" i="14"/>
  <c r="H21" i="14"/>
  <c r="H20" i="14"/>
  <c r="H19" i="14"/>
  <c r="H18" i="14"/>
  <c r="H17" i="14"/>
  <c r="H16" i="14"/>
  <c r="H15" i="14"/>
  <c r="H14" i="14"/>
  <c r="H13" i="14"/>
  <c r="H12" i="14"/>
  <c r="H11" i="14"/>
  <c r="H10" i="14"/>
  <c r="H9" i="14"/>
  <c r="F16" i="13" l="1"/>
  <c r="F11" i="13"/>
  <c r="I9" i="14"/>
  <c r="U24" i="7" l="1"/>
  <c r="M10" i="28" l="1"/>
  <c r="M9" i="28"/>
  <c r="M8" i="28"/>
  <c r="M7" i="28"/>
  <c r="M6" i="28"/>
  <c r="P7" i="52" l="1"/>
  <c r="P5" i="52"/>
  <c r="E7" i="52"/>
  <c r="E5" i="52"/>
  <c r="N19" i="5" l="1"/>
  <c r="I10" i="39" l="1"/>
  <c r="I11" i="39"/>
  <c r="I12" i="39"/>
  <c r="I13" i="39"/>
  <c r="I14" i="39"/>
  <c r="I15" i="39"/>
  <c r="I16" i="39"/>
  <c r="I17" i="39"/>
  <c r="I18" i="39"/>
  <c r="I19" i="39"/>
  <c r="I20" i="39"/>
  <c r="I21" i="39"/>
  <c r="I22" i="39"/>
  <c r="I23" i="39"/>
  <c r="I9" i="39"/>
  <c r="A27" i="6" l="1"/>
  <c r="L4" i="42" l="1"/>
  <c r="I6" i="46"/>
  <c r="I7" i="24"/>
  <c r="L8" i="49"/>
  <c r="I5" i="19"/>
  <c r="I7" i="17"/>
  <c r="K9" i="14"/>
  <c r="L8" i="15"/>
  <c r="D37" i="13"/>
  <c r="E65" i="10"/>
  <c r="S46" i="1"/>
  <c r="W46" i="1"/>
  <c r="O46" i="1"/>
  <c r="B22" i="1"/>
  <c r="V12" i="1"/>
  <c r="V11" i="1"/>
  <c r="S9" i="1"/>
  <c r="S6" i="1"/>
  <c r="F17" i="4"/>
  <c r="G5" i="4" s="1"/>
  <c r="L5" i="42" l="1"/>
  <c r="I4" i="42"/>
  <c r="J4" i="42" s="1"/>
  <c r="I22" i="46"/>
  <c r="A22" i="46"/>
  <c r="I21" i="46"/>
  <c r="A21" i="46"/>
  <c r="I20" i="46"/>
  <c r="A20" i="46"/>
  <c r="I19" i="46"/>
  <c r="G19" i="46"/>
  <c r="A19" i="46"/>
  <c r="I18" i="46"/>
  <c r="A18" i="46"/>
  <c r="I17" i="46"/>
  <c r="A17" i="46"/>
  <c r="I16" i="46"/>
  <c r="A16" i="46"/>
  <c r="I15" i="46"/>
  <c r="A15" i="46"/>
  <c r="I14" i="46"/>
  <c r="A14" i="46"/>
  <c r="I13" i="46"/>
  <c r="A13" i="46"/>
  <c r="I12" i="46"/>
  <c r="A12" i="46"/>
  <c r="I11" i="46"/>
  <c r="A11" i="46"/>
  <c r="I10" i="46"/>
  <c r="A10" i="46"/>
  <c r="I9" i="46"/>
  <c r="A9" i="46"/>
  <c r="I8" i="46"/>
  <c r="A8" i="46"/>
  <c r="I7" i="46"/>
  <c r="A7" i="46"/>
  <c r="A6" i="46"/>
  <c r="L24" i="49" l="1"/>
  <c r="A24" i="49"/>
  <c r="L23" i="49"/>
  <c r="A23" i="49"/>
  <c r="L22" i="49"/>
  <c r="A22" i="49"/>
  <c r="L21" i="49"/>
  <c r="A21" i="49"/>
  <c r="L20" i="49"/>
  <c r="A20" i="49"/>
  <c r="L19" i="49"/>
  <c r="A19" i="49"/>
  <c r="L18" i="49"/>
  <c r="A18" i="49"/>
  <c r="L17" i="49"/>
  <c r="A17" i="49"/>
  <c r="L16" i="49"/>
  <c r="A16" i="49"/>
  <c r="L15" i="49"/>
  <c r="A15" i="49"/>
  <c r="L14" i="49"/>
  <c r="A14" i="49"/>
  <c r="L13" i="49"/>
  <c r="A13" i="49"/>
  <c r="L12" i="49"/>
  <c r="A12" i="49"/>
  <c r="L11" i="49"/>
  <c r="A11" i="49"/>
  <c r="L10" i="49"/>
  <c r="A10" i="49"/>
  <c r="L9" i="49"/>
  <c r="A9" i="49"/>
  <c r="A8" i="49"/>
  <c r="J12" i="48"/>
  <c r="L11" i="48"/>
  <c r="L10" i="48"/>
  <c r="L9" i="48"/>
  <c r="L8" i="48"/>
  <c r="L7" i="48"/>
  <c r="P15" i="48" l="1"/>
  <c r="A10" i="28"/>
  <c r="A9" i="28"/>
  <c r="A8" i="28"/>
  <c r="A7" i="28"/>
  <c r="A6" i="28"/>
  <c r="I11" i="36"/>
  <c r="I12" i="36"/>
  <c r="I13" i="36"/>
  <c r="I14" i="36"/>
  <c r="I15" i="36"/>
  <c r="I16" i="36"/>
  <c r="I17" i="36"/>
  <c r="I18" i="36"/>
  <c r="I19" i="36"/>
  <c r="I20" i="36"/>
  <c r="I21" i="36"/>
  <c r="I22" i="36"/>
  <c r="I23" i="36"/>
  <c r="I24" i="36"/>
  <c r="I25" i="36"/>
  <c r="I26" i="36"/>
  <c r="I10" i="36"/>
  <c r="K6" i="21"/>
  <c r="K7" i="21"/>
  <c r="K8" i="21"/>
  <c r="K9" i="21"/>
  <c r="K10" i="21"/>
  <c r="K11" i="21"/>
  <c r="K12" i="21"/>
  <c r="K13" i="21"/>
  <c r="K14" i="21"/>
  <c r="K15" i="21"/>
  <c r="K16" i="21"/>
  <c r="K17" i="21"/>
  <c r="K18" i="21"/>
  <c r="K19" i="21"/>
  <c r="K20" i="21"/>
  <c r="A20" i="21"/>
  <c r="A19" i="21"/>
  <c r="A18" i="21"/>
  <c r="A17" i="21"/>
  <c r="A16" i="21"/>
  <c r="A15" i="21"/>
  <c r="A14" i="21"/>
  <c r="A13" i="21"/>
  <c r="A12" i="21"/>
  <c r="A11" i="21"/>
  <c r="A10" i="21"/>
  <c r="A9" i="21"/>
  <c r="A8" i="21"/>
  <c r="A7" i="21"/>
  <c r="A6" i="21"/>
  <c r="A15" i="35"/>
  <c r="A14" i="35"/>
  <c r="A13" i="35"/>
  <c r="A12" i="35"/>
  <c r="A11" i="35"/>
  <c r="A10" i="35"/>
  <c r="A9" i="35"/>
  <c r="A8" i="35"/>
  <c r="A7" i="35"/>
  <c r="A6" i="35"/>
  <c r="J15" i="35"/>
  <c r="J14" i="35"/>
  <c r="J13" i="35"/>
  <c r="J12" i="35"/>
  <c r="J11" i="35"/>
  <c r="J10" i="35"/>
  <c r="J9" i="35"/>
  <c r="J8" i="35"/>
  <c r="J7" i="35"/>
  <c r="J6" i="35"/>
  <c r="H16" i="35" l="1"/>
  <c r="I16" i="35"/>
  <c r="I14" i="19"/>
  <c r="A14" i="19"/>
  <c r="I13" i="19"/>
  <c r="A13" i="19"/>
  <c r="I12" i="19"/>
  <c r="A12" i="19"/>
  <c r="I11" i="19"/>
  <c r="A11" i="19"/>
  <c r="I10" i="19"/>
  <c r="A10" i="19"/>
  <c r="I9" i="19"/>
  <c r="A9" i="19"/>
  <c r="I8" i="19"/>
  <c r="A8" i="19"/>
  <c r="I7" i="19"/>
  <c r="A7" i="19"/>
  <c r="I6" i="19"/>
  <c r="A6" i="19"/>
  <c r="A5" i="19"/>
  <c r="I23" i="17"/>
  <c r="A23" i="17"/>
  <c r="I22" i="17"/>
  <c r="A22" i="17"/>
  <c r="I21" i="17"/>
  <c r="A21" i="17"/>
  <c r="I20" i="17"/>
  <c r="A20" i="17"/>
  <c r="I19" i="17"/>
  <c r="A19" i="17"/>
  <c r="I18" i="17"/>
  <c r="A18" i="17"/>
  <c r="I17" i="17"/>
  <c r="A17" i="17"/>
  <c r="I16" i="17"/>
  <c r="A16" i="17"/>
  <c r="I15" i="17"/>
  <c r="A15" i="17"/>
  <c r="I14" i="17"/>
  <c r="A14" i="17"/>
  <c r="I13" i="17"/>
  <c r="A13" i="17"/>
  <c r="I12" i="17"/>
  <c r="A12" i="17"/>
  <c r="I11" i="17"/>
  <c r="A11" i="17"/>
  <c r="I10" i="17"/>
  <c r="A10" i="17"/>
  <c r="I9" i="17"/>
  <c r="A9" i="17"/>
  <c r="I8" i="17"/>
  <c r="A8" i="17"/>
  <c r="A7" i="17"/>
  <c r="L24" i="15"/>
  <c r="A24" i="15"/>
  <c r="L23" i="15"/>
  <c r="A23" i="15"/>
  <c r="L22" i="15"/>
  <c r="A22" i="15"/>
  <c r="L21" i="15"/>
  <c r="A21" i="15"/>
  <c r="L20" i="15"/>
  <c r="A20" i="15"/>
  <c r="L19" i="15"/>
  <c r="A19" i="15"/>
  <c r="L18" i="15"/>
  <c r="A18" i="15"/>
  <c r="L17" i="15"/>
  <c r="A17" i="15"/>
  <c r="L16" i="15"/>
  <c r="A16" i="15"/>
  <c r="L15" i="15"/>
  <c r="A15" i="15"/>
  <c r="L14" i="15"/>
  <c r="A14" i="15"/>
  <c r="L13" i="15"/>
  <c r="A13" i="15"/>
  <c r="L12" i="15"/>
  <c r="A12" i="15"/>
  <c r="L11" i="15"/>
  <c r="A11" i="15"/>
  <c r="L10" i="15"/>
  <c r="A10" i="15"/>
  <c r="L9" i="15"/>
  <c r="A9" i="15"/>
  <c r="A8" i="15"/>
  <c r="A9" i="14"/>
  <c r="A10" i="14"/>
  <c r="A11" i="14"/>
  <c r="A12" i="14"/>
  <c r="A13" i="14"/>
  <c r="A14" i="14"/>
  <c r="A15" i="14"/>
  <c r="A16" i="14"/>
  <c r="A17" i="14"/>
  <c r="A18" i="14"/>
  <c r="A19" i="14"/>
  <c r="A20" i="14"/>
  <c r="A21" i="14"/>
  <c r="A22" i="14"/>
  <c r="A23" i="14"/>
  <c r="A24" i="14"/>
  <c r="A25" i="14"/>
  <c r="K25" i="14"/>
  <c r="K24" i="14"/>
  <c r="K23" i="14"/>
  <c r="K22" i="14"/>
  <c r="K21" i="14"/>
  <c r="K20" i="14"/>
  <c r="K19" i="14"/>
  <c r="K18" i="14"/>
  <c r="K17" i="14"/>
  <c r="K16" i="14"/>
  <c r="K15" i="14"/>
  <c r="K14" i="14"/>
  <c r="K13" i="14"/>
  <c r="K12" i="14"/>
  <c r="K11" i="14"/>
  <c r="I11" i="14"/>
  <c r="K10" i="14"/>
  <c r="E10" i="13" l="1"/>
  <c r="F10" i="13" s="1"/>
  <c r="H15" i="19"/>
  <c r="I10" i="14"/>
  <c r="I26" i="14" s="1"/>
  <c r="D7" i="13" s="1"/>
  <c r="H26" i="14"/>
  <c r="E7" i="13" s="1"/>
  <c r="F7" i="13" s="1"/>
  <c r="D9" i="13"/>
  <c r="D8" i="13"/>
  <c r="E23" i="13"/>
  <c r="F23" i="13" s="1"/>
  <c r="E22" i="13"/>
  <c r="F22" i="13" s="1"/>
  <c r="E21" i="13"/>
  <c r="F21" i="13" s="1"/>
  <c r="D23" i="13"/>
  <c r="D22" i="13"/>
  <c r="D21" i="13"/>
  <c r="E20" i="13"/>
  <c r="F20" i="13" s="1"/>
  <c r="D20" i="13"/>
  <c r="E16" i="13"/>
  <c r="E15" i="13"/>
  <c r="F15" i="13" s="1"/>
  <c r="D16" i="13"/>
  <c r="D15" i="13"/>
  <c r="E13" i="13"/>
  <c r="F13" i="13" s="1"/>
  <c r="E12" i="13"/>
  <c r="F12" i="13" s="1"/>
  <c r="E11" i="13"/>
  <c r="D13" i="13"/>
  <c r="D12" i="13"/>
  <c r="D11" i="13"/>
  <c r="E9" i="13"/>
  <c r="F9" i="13" s="1"/>
  <c r="E8" i="13"/>
  <c r="F8" i="13" s="1"/>
  <c r="F24" i="13" l="1"/>
  <c r="F17" i="13"/>
  <c r="D10" i="13"/>
  <c r="D17" i="13" s="1"/>
  <c r="F29" i="13" l="1"/>
  <c r="J35" i="13"/>
  <c r="E24" i="13"/>
  <c r="D24" i="13"/>
  <c r="K41" i="1"/>
  <c r="J29" i="13" l="1"/>
  <c r="E17" i="13"/>
  <c r="E29" i="13" s="1"/>
  <c r="U44" i="7"/>
  <c r="U2" i="7"/>
  <c r="U14" i="7"/>
  <c r="K42" i="1" l="1"/>
  <c r="K40" i="1"/>
  <c r="G16" i="4"/>
  <c r="A10" i="5"/>
  <c r="A4" i="5"/>
  <c r="J5" i="42" l="1"/>
  <c r="J6" i="42"/>
  <c r="J7" i="42"/>
  <c r="J8" i="42"/>
  <c r="I5" i="42"/>
  <c r="I6" i="42"/>
  <c r="I7" i="42"/>
  <c r="I8" i="42"/>
  <c r="A5" i="42"/>
  <c r="A6" i="42"/>
  <c r="A7" i="42"/>
  <c r="A8" i="42"/>
  <c r="A4" i="42"/>
  <c r="L8" i="42"/>
  <c r="L7" i="42"/>
  <c r="L6" i="42"/>
  <c r="J9" i="42" l="1"/>
  <c r="D26" i="13" s="1"/>
  <c r="D29" i="13" s="1"/>
  <c r="I9" i="42"/>
  <c r="J33" i="13" l="1"/>
  <c r="O65" i="10"/>
  <c r="D30" i="13"/>
  <c r="A15" i="6"/>
  <c r="A41" i="5"/>
  <c r="A15" i="4"/>
  <c r="A14" i="4"/>
  <c r="A13" i="4"/>
  <c r="A12" i="4"/>
  <c r="A11" i="4"/>
  <c r="A10" i="4"/>
  <c r="A9" i="4"/>
  <c r="A8" i="4"/>
  <c r="A7" i="4"/>
  <c r="A6" i="4"/>
  <c r="A5" i="4"/>
  <c r="G7" i="4" l="1"/>
  <c r="G13" i="4"/>
  <c r="G12" i="4"/>
  <c r="G9" i="4"/>
  <c r="G8" i="4"/>
  <c r="G11" i="4"/>
  <c r="G15" i="4"/>
  <c r="G6" i="4"/>
  <c r="G10" i="4"/>
  <c r="G14" i="4"/>
  <c r="G17" i="4" l="1"/>
</calcChain>
</file>

<file path=xl/sharedStrings.xml><?xml version="1.0" encoding="utf-8"?>
<sst xmlns="http://schemas.openxmlformats.org/spreadsheetml/2006/main" count="1984" uniqueCount="1087">
  <si>
    <t>様式第１号（第5条関係）</t>
    <phoneticPr fontId="5"/>
  </si>
  <si>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</si>
  <si>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</si>
  <si>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</si>
  <si>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</si>
  <si>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</si>
  <si>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</si>
  <si>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本店登記
所在地</t>
    <rPh sb="0" eb="2">
      <t>ホンテン</t>
    </rPh>
    <rPh sb="2" eb="4">
      <t>トウキ</t>
    </rPh>
    <rPh sb="5" eb="8">
      <t>ショザイチ</t>
    </rPh>
    <phoneticPr fontId="2"/>
  </si>
  <si>
    <t>名称</t>
    <rPh sb="0" eb="2">
      <t>メイショウ</t>
    </rPh>
    <phoneticPr fontId="5"/>
  </si>
  <si>
    <t>代表者</t>
    <rPh sb="0" eb="3">
      <t>ダイヒョウシャ</t>
    </rPh>
    <phoneticPr fontId="5"/>
  </si>
  <si>
    <t>（役職）</t>
    <rPh sb="1" eb="3">
      <t>ヤクショク</t>
    </rPh>
    <phoneticPr fontId="5"/>
  </si>
  <si>
    <t>（氏名）</t>
    <rPh sb="1" eb="3">
      <t>シメイ</t>
    </rPh>
    <phoneticPr fontId="5"/>
  </si>
  <si>
    <t>下記のとおり助成事業を実施したいので、別紙の書類を添えて、助成金の交付を申請します。</t>
    <phoneticPr fontId="5"/>
  </si>
  <si>
    <t>記</t>
    <rPh sb="0" eb="1">
      <t>キ</t>
    </rPh>
    <phoneticPr fontId="5"/>
  </si>
  <si>
    <t>申請テーマ</t>
    <rPh sb="0" eb="2">
      <t>シンセイ</t>
    </rPh>
    <phoneticPr fontId="5"/>
  </si>
  <si>
    <r>
      <t>助成金交付申請額</t>
    </r>
    <r>
      <rPr>
        <sz val="10.5"/>
        <color theme="1"/>
        <rFont val="ＭＳ ゴシック"/>
        <family val="3"/>
        <charset val="128"/>
      </rPr>
      <t/>
    </r>
    <rPh sb="0" eb="2">
      <t>ジョセイ</t>
    </rPh>
    <rPh sb="2" eb="3">
      <t>キン</t>
    </rPh>
    <rPh sb="3" eb="5">
      <t>コウフ</t>
    </rPh>
    <rPh sb="5" eb="8">
      <t>シンセイガク</t>
    </rPh>
    <phoneticPr fontId="5"/>
  </si>
  <si>
    <t>＜開発・改良フェーズ＞</t>
    <rPh sb="1" eb="3">
      <t>カイハツ</t>
    </rPh>
    <rPh sb="4" eb="6">
      <t>カイリョウ</t>
    </rPh>
    <phoneticPr fontId="5"/>
  </si>
  <si>
    <t>円</t>
    <rPh sb="0" eb="1">
      <t>エン</t>
    </rPh>
    <phoneticPr fontId="5"/>
  </si>
  <si>
    <t>合　　計</t>
    <rPh sb="0" eb="1">
      <t>ア</t>
    </rPh>
    <rPh sb="3" eb="4">
      <t>ケイ</t>
    </rPh>
    <phoneticPr fontId="5"/>
  </si>
  <si>
    <t>助成事業完了予定日</t>
    <rPh sb="0" eb="2">
      <t>ジョセイ</t>
    </rPh>
    <rPh sb="2" eb="4">
      <t>ジギョウ</t>
    </rPh>
    <rPh sb="4" eb="6">
      <t>カンリョウ</t>
    </rPh>
    <rPh sb="6" eb="9">
      <t>ヨテイビ</t>
    </rPh>
    <phoneticPr fontId="5"/>
  </si>
  <si>
    <t>令和</t>
    <rPh sb="0" eb="2">
      <t>レイワ</t>
    </rPh>
    <phoneticPr fontId="2"/>
  </si>
  <si>
    <t>年</t>
    <rPh sb="0" eb="1">
      <t>ネン</t>
    </rPh>
    <phoneticPr fontId="2"/>
  </si>
  <si>
    <t>月</t>
    <rPh sb="0" eb="1">
      <t>ガツ</t>
    </rPh>
    <phoneticPr fontId="2"/>
  </si>
  <si>
    <t>日</t>
    <rPh sb="0" eb="1">
      <t>ニチ</t>
    </rPh>
    <phoneticPr fontId="2"/>
  </si>
  <si>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</si>
  <si>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</si>
  <si>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</si>
  <si>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</si>
  <si>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</si>
  <si>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</si>
  <si>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</si>
  <si>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</si>
  <si>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</si>
  <si>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</si>
  <si>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</si>
  <si>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</si>
  <si>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</si>
  <si>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</si>
  <si>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</si>
  <si>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</si>
  <si>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</si>
  <si>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72専門ｻｰﾋﾞｽ業（他に分類されないもの）</t>
  </si>
  <si>
    <t>76飲食店</t>
  </si>
  <si>
    <t>ＴＥＬ</t>
  </si>
  <si>
    <t>07職別工事業（設備工事業を除く）</t>
  </si>
  <si>
    <t>73広告業</t>
  </si>
  <si>
    <t>77持ち帰り・配達飲食ｻｰﾋﾞｽ業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</si>
  <si>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</si>
  <si>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</si>
  <si>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</si>
  <si>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</si>
  <si>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</si>
  <si>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</si>
  <si>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</si>
  <si>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</si>
  <si>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</si>
  <si>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</si>
  <si>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</si>
  <si>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</si>
  <si>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</si>
  <si>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82その他の教育・学習支援業</t>
  </si>
  <si>
    <t>15印刷・同関連業</t>
  </si>
  <si>
    <t>83医療業</t>
  </si>
  <si>
    <t>円</t>
    <rPh sb="0" eb="1">
      <t>エン</t>
    </rPh>
    <phoneticPr fontId="2"/>
  </si>
  <si>
    <t>16化学工業</t>
  </si>
  <si>
    <t>84保健衛生</t>
  </si>
  <si>
    <t>17石油製品・石炭製品製造業</t>
  </si>
  <si>
    <t>85社会保険・社会福祉・介護事業</t>
  </si>
  <si>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</si>
  <si>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</si>
  <si>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</si>
  <si>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</si>
  <si>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</si>
  <si>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</si>
  <si>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</si>
  <si>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22鉄鋼業</t>
  </si>
  <si>
    <t>91職業紹介・労働者派遣業</t>
  </si>
  <si>
    <t>23非鉄金属製造業</t>
  </si>
  <si>
    <t>92その他の事業サービス業</t>
  </si>
  <si>
    <t>売上高</t>
    <rPh sb="0" eb="2">
      <t>ウリアゲ</t>
    </rPh>
    <rPh sb="2" eb="3">
      <t>ダカ</t>
    </rPh>
    <phoneticPr fontId="2"/>
  </si>
  <si>
    <t>千円</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</si>
  <si>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</si>
  <si>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</si>
  <si>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</si>
  <si>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</si>
  <si>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</si>
  <si>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</si>
  <si>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</si>
  <si>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</si>
  <si>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</si>
  <si>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</si>
  <si>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</si>
  <si>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31輸送用機械器具製造業</t>
  </si>
  <si>
    <t>32その他の製造業</t>
  </si>
  <si>
    <t>駅</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</si>
  <si>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</si>
  <si>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</si>
  <si>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</si>
  <si>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</si>
  <si>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</si>
  <si>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</si>
  <si>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</si>
  <si>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</si>
  <si>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</si>
  <si>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</si>
  <si>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</si>
  <si>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</si>
  <si>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</si>
  <si>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</si>
  <si>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</si>
  <si>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</si>
  <si>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</si>
  <si>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</si>
  <si>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</si>
  <si>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</si>
  <si>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</si>
  <si>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</si>
  <si>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</si>
  <si>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</si>
  <si>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選択してください</t>
  </si>
  <si>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2"/>
  </si>
  <si>
    <t>申請
年度</t>
    <rPh sb="0" eb="1">
      <t>サル</t>
    </rPh>
    <rPh sb="1" eb="2">
      <t>ショウ</t>
    </rPh>
    <rPh sb="3" eb="4">
      <t>ネン</t>
    </rPh>
    <rPh sb="4" eb="5">
      <t>ド</t>
    </rPh>
    <phoneticPr fontId="2"/>
  </si>
  <si>
    <t>申 請 先</t>
    <rPh sb="0" eb="1">
      <t>サル</t>
    </rPh>
    <rPh sb="2" eb="3">
      <t>ショウ</t>
    </rPh>
    <rPh sb="4" eb="5">
      <t>サキ</t>
    </rPh>
    <phoneticPr fontId="2"/>
  </si>
  <si>
    <t>助 成 事 業 名</t>
    <rPh sb="0" eb="1">
      <t>スケ</t>
    </rPh>
    <rPh sb="2" eb="3">
      <t>シゲル</t>
    </rPh>
    <rPh sb="4" eb="5">
      <t>コト</t>
    </rPh>
    <rPh sb="6" eb="7">
      <t>ギョウ</t>
    </rPh>
    <rPh sb="8" eb="9">
      <t>メイ</t>
    </rPh>
    <phoneticPr fontId="2"/>
  </si>
  <si>
    <t>申 請 テ ー マ</t>
    <rPh sb="0" eb="1">
      <t>サル</t>
    </rPh>
    <rPh sb="2" eb="3">
      <t>ショウ</t>
    </rPh>
    <phoneticPr fontId="2"/>
  </si>
  <si>
    <t>助成金額（円）</t>
    <rPh sb="0" eb="2">
      <t>ジョセイ</t>
    </rPh>
    <rPh sb="2" eb="4">
      <t>キンガク</t>
    </rPh>
    <rPh sb="5" eb="6">
      <t>エン</t>
    </rPh>
    <phoneticPr fontId="2"/>
  </si>
  <si>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2"/>
  </si>
  <si>
    <t>年度</t>
    <rPh sb="0" eb="1">
      <t>ネン</t>
    </rPh>
    <rPh sb="1" eb="2">
      <t>ド</t>
    </rPh>
    <phoneticPr fontId="2"/>
  </si>
  <si>
    <t>利　用　事　業</t>
    <rPh sb="0" eb="1">
      <t>リ</t>
    </rPh>
    <rPh sb="2" eb="3">
      <t>ヨウ</t>
    </rPh>
    <rPh sb="4" eb="5">
      <t>コト</t>
    </rPh>
    <rPh sb="6" eb="7">
      <t>ギョウ</t>
    </rPh>
    <phoneticPr fontId="2"/>
  </si>
  <si>
    <t>利用状況</t>
    <rPh sb="0" eb="2">
      <t>リヨウ</t>
    </rPh>
    <rPh sb="2" eb="4">
      <t>ジョウキョウ</t>
    </rPh>
    <phoneticPr fontId="2"/>
  </si>
  <si>
    <t>団　体　名</t>
    <rPh sb="0" eb="1">
      <t>ダン</t>
    </rPh>
    <rPh sb="2" eb="3">
      <t>カラダ</t>
    </rPh>
    <rPh sb="4" eb="5">
      <t>メイ</t>
    </rPh>
    <phoneticPr fontId="2"/>
  </si>
  <si>
    <t>受　賞　名</t>
    <rPh sb="0" eb="1">
      <t>ウケ</t>
    </rPh>
    <rPh sb="2" eb="3">
      <t>ショウ</t>
    </rPh>
    <rPh sb="4" eb="5">
      <t>メイ</t>
    </rPh>
    <phoneticPr fontId="2"/>
  </si>
  <si>
    <t>対象製品・技術</t>
    <rPh sb="0" eb="2">
      <t>タイショウ</t>
    </rPh>
    <rPh sb="2" eb="4">
      <t>セイヒン</t>
    </rPh>
    <rPh sb="5" eb="7">
      <t>ギジュツ</t>
    </rPh>
    <phoneticPr fontId="2"/>
  </si>
  <si>
    <t>No.</t>
    <phoneticPr fontId="2"/>
  </si>
  <si>
    <t>氏　　　名</t>
    <phoneticPr fontId="2"/>
  </si>
  <si>
    <t>役　員</t>
    <phoneticPr fontId="2"/>
  </si>
  <si>
    <t>株　主</t>
    <phoneticPr fontId="2"/>
  </si>
  <si>
    <t>役職／申請事業者
との関係又は職業</t>
    <phoneticPr fontId="2"/>
  </si>
  <si>
    <t>持ち株数</t>
  </si>
  <si>
    <t>持ち株比率</t>
    <phoneticPr fontId="2"/>
  </si>
  <si>
    <t>-</t>
    <phoneticPr fontId="2"/>
  </si>
  <si>
    <t>その他の株主</t>
    <rPh sb="2" eb="3">
      <t>タ</t>
    </rPh>
    <rPh sb="4" eb="6">
      <t>カブヌシ</t>
    </rPh>
    <phoneticPr fontId="2"/>
  </si>
  <si>
    <t>合　　　計</t>
    <rPh sb="0" eb="1">
      <t>ア</t>
    </rPh>
    <rPh sb="4" eb="5">
      <t>ケイ</t>
    </rPh>
    <phoneticPr fontId="2"/>
  </si>
  <si>
    <t>「役員・株主名簿」が「履歴事項全部証明書」又は「確定申告書 別表二」と異なる理由</t>
    <rPh sb="6" eb="8">
      <t>メイボ</t>
    </rPh>
    <rPh sb="32" eb="33">
      <t>２</t>
    </rPh>
    <phoneticPr fontId="2"/>
  </si>
  <si>
    <t>企 業 名</t>
    <rPh sb="0" eb="1">
      <t>キ</t>
    </rPh>
    <rPh sb="2" eb="3">
      <t>ギョウ</t>
    </rPh>
    <rPh sb="4" eb="5">
      <t>メイ</t>
    </rPh>
    <phoneticPr fontId="2"/>
  </si>
  <si>
    <t>資本金額（円）</t>
    <rPh sb="0" eb="3">
      <t>シホンキン</t>
    </rPh>
    <rPh sb="3" eb="4">
      <t>ガク</t>
    </rPh>
    <rPh sb="5" eb="6">
      <t>エン</t>
    </rPh>
    <phoneticPr fontId="2"/>
  </si>
  <si>
    <t>従業員数（人）</t>
    <rPh sb="0" eb="3">
      <t>ジュウギョウイン</t>
    </rPh>
    <rPh sb="3" eb="4">
      <t>スウ</t>
    </rPh>
    <rPh sb="5" eb="6">
      <t>ニン</t>
    </rPh>
    <phoneticPr fontId="2"/>
  </si>
  <si>
    <t>業　　種</t>
    <rPh sb="0" eb="1">
      <t>ギョウ</t>
    </rPh>
    <rPh sb="3" eb="4">
      <t>タネ</t>
    </rPh>
    <phoneticPr fontId="2"/>
  </si>
  <si>
    <r>
      <t>　「</t>
    </r>
    <r>
      <rPr>
        <b/>
        <sz val="10.5"/>
        <rFont val="ＭＳ Ｐゴシック"/>
        <family val="3"/>
        <charset val="128"/>
      </rPr>
      <t>履歴事項全部証明書」に記載されている全役員</t>
    </r>
    <r>
      <rPr>
        <sz val="10.5"/>
        <rFont val="ＭＳ Ｐゴシック"/>
        <family val="3"/>
        <charset val="128"/>
      </rPr>
      <t>及び</t>
    </r>
    <r>
      <rPr>
        <b/>
        <sz val="10.5"/>
        <rFont val="ＭＳ Ｐゴシック"/>
        <family val="3"/>
        <charset val="128"/>
      </rPr>
      <t>持株比率が70％を超えるまでの全ての株主</t>
    </r>
    <r>
      <rPr>
        <sz val="10.5"/>
        <rFont val="ＭＳ Ｐゴシック"/>
        <family val="3"/>
        <charset val="128"/>
      </rPr>
      <t>を、</t>
    </r>
    <r>
      <rPr>
        <u/>
        <sz val="10.5"/>
        <rFont val="ＭＳ Ｐゴシック"/>
        <family val="3"/>
        <charset val="128"/>
      </rPr>
      <t>持ち株比率が多い順に</t>
    </r>
    <r>
      <rPr>
        <sz val="10.5"/>
        <rFont val="ＭＳ Ｐゴシック"/>
        <family val="3"/>
        <charset val="128"/>
      </rPr>
      <t>記入してください。
　それぞれの方が該当する</t>
    </r>
    <r>
      <rPr>
        <b/>
        <sz val="10.5"/>
        <rFont val="ＭＳ Ｐゴシック"/>
        <family val="3"/>
        <charset val="128"/>
      </rPr>
      <t>「役員・株主」欄に「○」</t>
    </r>
    <r>
      <rPr>
        <sz val="10.5"/>
        <rFont val="ＭＳ Ｐゴシック"/>
        <family val="3"/>
        <charset val="128"/>
      </rPr>
      <t>を、</t>
    </r>
    <r>
      <rPr>
        <b/>
        <sz val="10.5"/>
        <rFont val="ＭＳ Ｐゴシック"/>
        <family val="3"/>
        <charset val="128"/>
      </rPr>
      <t>「役職／申請事業者との関係又は職業」欄に役員は「役職」</t>
    </r>
    <r>
      <rPr>
        <sz val="10.5"/>
        <rFont val="ＭＳ Ｐゴシック"/>
        <family val="3"/>
        <charset val="128"/>
      </rPr>
      <t>、</t>
    </r>
    <r>
      <rPr>
        <b/>
        <sz val="10.5"/>
        <rFont val="ＭＳ Ｐゴシック"/>
        <family val="3"/>
        <charset val="128"/>
      </rPr>
      <t>それ以外の方は「申請事業者との関係又は職業」</t>
    </r>
    <r>
      <rPr>
        <sz val="10.5"/>
        <rFont val="ＭＳ Ｐゴシック"/>
        <family val="3"/>
        <charset val="128"/>
      </rPr>
      <t>を記入してください。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7" eb="48">
      <t>モ</t>
    </rPh>
    <rPh sb="49" eb="50">
      <t>カブ</t>
    </rPh>
    <rPh sb="50" eb="52">
      <t>ヒリツ</t>
    </rPh>
    <rPh sb="53" eb="54">
      <t>オオ</t>
    </rPh>
    <rPh sb="55" eb="56">
      <t>ジュン</t>
    </rPh>
    <rPh sb="57" eb="59">
      <t>キニュウ</t>
    </rPh>
    <rPh sb="73" eb="74">
      <t>カタ</t>
    </rPh>
    <rPh sb="80" eb="82">
      <t>ヤクイン</t>
    </rPh>
    <rPh sb="83" eb="85">
      <t>カブヌシ</t>
    </rPh>
    <rPh sb="86" eb="87">
      <t>ラン</t>
    </rPh>
    <rPh sb="94" eb="96">
      <t>ヤクショク</t>
    </rPh>
    <rPh sb="111" eb="112">
      <t>ラン</t>
    </rPh>
    <rPh sb="113" eb="115">
      <t>ヤクイン</t>
    </rPh>
    <rPh sb="126" eb="127">
      <t>カタ</t>
    </rPh>
    <rPh sb="131" eb="133">
      <t>ジギョウ</t>
    </rPh>
    <rPh sb="133" eb="134">
      <t>シャ</t>
    </rPh>
    <rPh sb="144" eb="146">
      <t>キニュウ</t>
    </rPh>
    <rPh sb="158" eb="159">
      <t>ギョウ</t>
    </rPh>
    <rPh sb="160" eb="162">
      <t>ヒツヨウ</t>
    </rPh>
    <rPh sb="163" eb="164">
      <t>オウ</t>
    </rPh>
    <rPh sb="175" eb="176">
      <t>カマ</t>
    </rPh>
    <phoneticPr fontId="2"/>
  </si>
  <si>
    <r>
      <t>　上記「役員・株主名簿」の中で、募集要項に記載されている</t>
    </r>
    <r>
      <rPr>
        <b/>
        <sz val="10"/>
        <rFont val="ＭＳ Ｐゴシック"/>
        <family val="3"/>
        <charset val="128"/>
      </rPr>
      <t>大企業に該当する役員・株主</t>
    </r>
    <r>
      <rPr>
        <sz val="10"/>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2"/>
  </si>
  <si>
    <t>（１）申請テーマ</t>
    <rPh sb="3" eb="5">
      <t>シンセイ</t>
    </rPh>
    <phoneticPr fontId="5"/>
  </si>
  <si>
    <t>（30字以内）</t>
    <phoneticPr fontId="2"/>
  </si>
  <si>
    <t>製品等の名称</t>
    <rPh sb="0" eb="2">
      <t>セイヒン</t>
    </rPh>
    <rPh sb="2" eb="3">
      <t>トウ</t>
    </rPh>
    <rPh sb="4" eb="6">
      <t>メイショウ</t>
    </rPh>
    <phoneticPr fontId="5"/>
  </si>
  <si>
    <t>製品等の完成時期</t>
    <rPh sb="4" eb="6">
      <t>カンセイ</t>
    </rPh>
    <rPh sb="6" eb="8">
      <t>ジキ</t>
    </rPh>
    <phoneticPr fontId="5"/>
  </si>
  <si>
    <t>製品等の販売単価</t>
    <rPh sb="4" eb="6">
      <t>ハンバイ</t>
    </rPh>
    <rPh sb="6" eb="8">
      <t>タンカ</t>
    </rPh>
    <phoneticPr fontId="2"/>
  </si>
  <si>
    <t>これまでの販売実績</t>
    <rPh sb="5" eb="7">
      <t>ハンバイ</t>
    </rPh>
    <rPh sb="7" eb="9">
      <t>ジッセキ</t>
    </rPh>
    <phoneticPr fontId="2"/>
  </si>
  <si>
    <t>顧客名</t>
    <rPh sb="0" eb="2">
      <t>コキャク</t>
    </rPh>
    <rPh sb="2" eb="3">
      <t>メイ</t>
    </rPh>
    <phoneticPr fontId="2"/>
  </si>
  <si>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2"/>
  </si>
  <si>
    <r>
      <t xml:space="preserve">製品等の概要
</t>
    </r>
    <r>
      <rPr>
        <sz val="10"/>
        <color theme="1"/>
        <rFont val="ＭＳ Ｐゴシック"/>
        <family val="3"/>
        <charset val="128"/>
      </rPr>
      <t>（200字以内）</t>
    </r>
    <rPh sb="0" eb="2">
      <t>セイヒン</t>
    </rPh>
    <rPh sb="2" eb="3">
      <t>トウ</t>
    </rPh>
    <rPh sb="4" eb="6">
      <t>ガイヨウ</t>
    </rPh>
    <rPh sb="11" eb="12">
      <t>ジ</t>
    </rPh>
    <rPh sb="12" eb="14">
      <t>イナイ</t>
    </rPh>
    <phoneticPr fontId="5"/>
  </si>
  <si>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2"/>
  </si>
  <si>
    <t>文章による説明</t>
    <rPh sb="0" eb="2">
      <t>ブンショウ</t>
    </rPh>
    <rPh sb="5" eb="7">
      <t>セツメイ</t>
    </rPh>
    <phoneticPr fontId="2"/>
  </si>
  <si>
    <t>数量
単位</t>
    <rPh sb="0" eb="2">
      <t>スウリョウ</t>
    </rPh>
    <rPh sb="3" eb="5">
      <t>タンイ</t>
    </rPh>
    <phoneticPr fontId="2"/>
  </si>
  <si>
    <r>
      <t xml:space="preserve">複数製作する場合の理由
</t>
    </r>
    <r>
      <rPr>
        <sz val="10"/>
        <color theme="1"/>
        <rFont val="ＭＳ Ｐゴシック"/>
        <family val="3"/>
        <charset val="128"/>
      </rPr>
      <t>※数量２以上の場合のみ記入</t>
    </r>
    <phoneticPr fontId="2"/>
  </si>
  <si>
    <t>初年度</t>
    <rPh sb="0" eb="3">
      <t>ショネンド</t>
    </rPh>
    <phoneticPr fontId="2"/>
  </si>
  <si>
    <t>２年目</t>
    <rPh sb="1" eb="3">
      <t>ネンメ</t>
    </rPh>
    <phoneticPr fontId="2"/>
  </si>
  <si>
    <t>３年目</t>
    <rPh sb="1" eb="3">
      <t>ネンメ</t>
    </rPh>
    <phoneticPr fontId="2"/>
  </si>
  <si>
    <t>営業損益</t>
    <rPh sb="0" eb="2">
      <t>エイギョウ</t>
    </rPh>
    <rPh sb="2" eb="4">
      <t>ソンエキ</t>
    </rPh>
    <phoneticPr fontId="2"/>
  </si>
  <si>
    <t>注意事項</t>
    <rPh sb="0" eb="2">
      <t>チュウイ</t>
    </rPh>
    <rPh sb="2" eb="4">
      <t>ジコウ</t>
    </rPh>
    <phoneticPr fontId="2"/>
  </si>
  <si>
    <t>目標
１</t>
    <rPh sb="0" eb="2">
      <t>モクヒョウ</t>
    </rPh>
    <phoneticPr fontId="2"/>
  </si>
  <si>
    <t>仕様書・要件定義書</t>
    <rPh sb="0" eb="3">
      <t>シヨウショ</t>
    </rPh>
    <rPh sb="4" eb="9">
      <t>ヨウケンテイギショ</t>
    </rPh>
    <phoneticPr fontId="2"/>
  </si>
  <si>
    <t>設計書</t>
    <rPh sb="0" eb="3">
      <t>セッケイショ</t>
    </rPh>
    <phoneticPr fontId="2"/>
  </si>
  <si>
    <t>ソースコード</t>
    <phoneticPr fontId="2"/>
  </si>
  <si>
    <t>写真・画面ｺﾋﾟｰ・動画</t>
    <phoneticPr fontId="2"/>
  </si>
  <si>
    <t>試験報告書</t>
    <rPh sb="0" eb="5">
      <t>シケンホウコクショ</t>
    </rPh>
    <phoneticPr fontId="2"/>
  </si>
  <si>
    <t>図面</t>
    <rPh sb="0" eb="2">
      <t>ズメン</t>
    </rPh>
    <phoneticPr fontId="2"/>
  </si>
  <si>
    <t>運用マニュアル</t>
    <rPh sb="0" eb="2">
      <t>ウンヨウ</t>
    </rPh>
    <phoneticPr fontId="2"/>
  </si>
  <si>
    <t>その他(　        　　　)</t>
    <rPh sb="2" eb="3">
      <t>タ</t>
    </rPh>
    <phoneticPr fontId="2"/>
  </si>
  <si>
    <t>目標
２</t>
    <rPh sb="0" eb="2">
      <t>モクヒョウ</t>
    </rPh>
    <phoneticPr fontId="2"/>
  </si>
  <si>
    <t>目標
３</t>
    <rPh sb="0" eb="2">
      <t>モクヒョウ</t>
    </rPh>
    <phoneticPr fontId="2"/>
  </si>
  <si>
    <r>
      <rPr>
        <b/>
        <sz val="14"/>
        <rFont val="ＭＳ Ｐゴシック"/>
        <family val="3"/>
        <charset val="128"/>
      </rPr>
      <t>達成の確認方法</t>
    </r>
    <r>
      <rPr>
        <b/>
        <sz val="11"/>
        <rFont val="ＭＳ Ｐゴシック"/>
        <family val="3"/>
        <charset val="128"/>
      </rPr>
      <t xml:space="preserve">
</t>
    </r>
    <r>
      <rPr>
        <sz val="11"/>
        <rFont val="ＭＳ Ｐゴシック"/>
        <family val="3"/>
        <charset val="128"/>
      </rPr>
      <t>（達成を確認するための試験・評価方法を規定し、
その内容を記入）</t>
    </r>
    <rPh sb="0" eb="2">
      <t>タッセイ</t>
    </rPh>
    <rPh sb="3" eb="5">
      <t>カクニン</t>
    </rPh>
    <rPh sb="5" eb="7">
      <t>ホウホウ</t>
    </rPh>
    <rPh sb="9" eb="11">
      <t>タッセイ</t>
    </rPh>
    <rPh sb="12" eb="14">
      <t>カクニン</t>
    </rPh>
    <rPh sb="19" eb="21">
      <t>シケン</t>
    </rPh>
    <rPh sb="22" eb="24">
      <t>ヒョウカ</t>
    </rPh>
    <rPh sb="24" eb="26">
      <t>ホウホウ</t>
    </rPh>
    <rPh sb="27" eb="29">
      <t>キテイ</t>
    </rPh>
    <rPh sb="34" eb="36">
      <t>ナイヨウ</t>
    </rPh>
    <rPh sb="37" eb="39">
      <t>キニュウ</t>
    </rPh>
    <phoneticPr fontId="2"/>
  </si>
  <si>
    <r>
      <t xml:space="preserve">証明文書
</t>
    </r>
    <r>
      <rPr>
        <sz val="8"/>
        <rFont val="ＭＳ Ｐゴシック"/>
        <family val="3"/>
        <charset val="128"/>
      </rPr>
      <t>(達成目標を証明する文書に○)</t>
    </r>
    <rPh sb="0" eb="4">
      <t>ショウメイブンショ</t>
    </rPh>
    <rPh sb="6" eb="8">
      <t>タッセイ</t>
    </rPh>
    <rPh sb="8" eb="10">
      <t>モクヒョウ</t>
    </rPh>
    <rPh sb="11" eb="13">
      <t>ショウメイ</t>
    </rPh>
    <rPh sb="15" eb="17">
      <t>ブンショ</t>
    </rPh>
    <phoneticPr fontId="2"/>
  </si>
  <si>
    <t>　</t>
  </si>
  <si>
    <t>技術的課題</t>
    <rPh sb="0" eb="3">
      <t>ギジュツテキ</t>
    </rPh>
    <rPh sb="3" eb="5">
      <t>カダイ</t>
    </rPh>
    <phoneticPr fontId="2"/>
  </si>
  <si>
    <t>解決方法</t>
    <rPh sb="0" eb="2">
      <t>カイケツ</t>
    </rPh>
    <rPh sb="2" eb="4">
      <t>ホウホウ</t>
    </rPh>
    <phoneticPr fontId="2"/>
  </si>
  <si>
    <t>（１）助成事業実施の社内外体制図、担当者の役割分担等</t>
    <rPh sb="3" eb="5">
      <t>ジョセイ</t>
    </rPh>
    <phoneticPr fontId="2"/>
  </si>
  <si>
    <t>氏名</t>
    <rPh sb="0" eb="2">
      <t>シメイ</t>
    </rPh>
    <phoneticPr fontId="2"/>
  </si>
  <si>
    <t>直近売上高</t>
    <rPh sb="0" eb="2">
      <t>チョッキン</t>
    </rPh>
    <phoneticPr fontId="2"/>
  </si>
  <si>
    <t>助成事業に要する経費</t>
    <phoneticPr fontId="2"/>
  </si>
  <si>
    <r>
      <rPr>
        <u/>
        <sz val="10"/>
        <rFont val="游ゴシック"/>
        <family val="3"/>
        <charset val="128"/>
        <scheme val="minor"/>
      </rPr>
      <t>「開発・改良フェーズ」の</t>
    </r>
    <r>
      <rPr>
        <sz val="10"/>
        <rFont val="游ゴシック"/>
        <family val="3"/>
        <charset val="128"/>
        <scheme val="minor"/>
      </rPr>
      <t xml:space="preserve">
完了予定日</t>
    </r>
    <rPh sb="1" eb="3">
      <t>カイハツ</t>
    </rPh>
    <rPh sb="4" eb="6">
      <t>カイリョウ</t>
    </rPh>
    <rPh sb="13" eb="15">
      <t>カンリョウ</t>
    </rPh>
    <rPh sb="15" eb="17">
      <t>ヨテイ</t>
    </rPh>
    <rPh sb="17" eb="18">
      <t>ビ</t>
    </rPh>
    <phoneticPr fontId="2"/>
  </si>
  <si>
    <t>月頃</t>
    <rPh sb="0" eb="1">
      <t>ガツ</t>
    </rPh>
    <rPh sb="1" eb="2">
      <t>ゴロ</t>
    </rPh>
    <phoneticPr fontId="2"/>
  </si>
  <si>
    <t>記載方法</t>
    <rPh sb="0" eb="2">
      <t>キサイ</t>
    </rPh>
    <rPh sb="2" eb="4">
      <t>ホウホウ</t>
    </rPh>
    <phoneticPr fontId="2"/>
  </si>
  <si>
    <t>№</t>
    <phoneticPr fontId="2"/>
  </si>
  <si>
    <t>具体的な作業項目</t>
    <rPh sb="0" eb="3">
      <t>グタイテキ</t>
    </rPh>
    <phoneticPr fontId="2"/>
  </si>
  <si>
    <t>経費番号</t>
    <rPh sb="0" eb="2">
      <t>ケイヒ</t>
    </rPh>
    <rPh sb="2" eb="4">
      <t>バンゴウ</t>
    </rPh>
    <phoneticPr fontId="2"/>
  </si>
  <si>
    <r>
      <t xml:space="preserve">（１）本助成事業に係る先行技術調査の実施
</t>
    </r>
    <r>
      <rPr>
        <sz val="10.5"/>
        <color theme="1"/>
        <rFont val="游ゴシック"/>
        <family val="3"/>
        <charset val="128"/>
        <scheme val="minor"/>
      </rPr>
      <t>※特許情報プラットフォームJ-PlatPat等により検索してください。</t>
    </r>
    <rPh sb="18" eb="20">
      <t>ジッシ</t>
    </rPh>
    <phoneticPr fontId="2"/>
  </si>
  <si>
    <t>（２）先行技術調査の結果（特許情報プラットフォームJ-PlatPat等により検索）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2"/>
  </si>
  <si>
    <t>類似特許番号</t>
    <rPh sb="0" eb="2">
      <t>ルイジ</t>
    </rPh>
    <rPh sb="2" eb="4">
      <t>トッキョ</t>
    </rPh>
    <rPh sb="4" eb="6">
      <t>バンゴウ</t>
    </rPh>
    <phoneticPr fontId="2"/>
  </si>
  <si>
    <t>類似特許との
相違点</t>
    <rPh sb="0" eb="2">
      <t>ルイジ</t>
    </rPh>
    <rPh sb="2" eb="4">
      <t>トッキョ</t>
    </rPh>
    <rPh sb="7" eb="10">
      <t>ソウイテン</t>
    </rPh>
    <phoneticPr fontId="2"/>
  </si>
  <si>
    <t>（３）今回の開発又は改良に必要な産業財産権を出願又は保有しているか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2"/>
  </si>
  <si>
    <t>　　※ 「はい」と回答した場合、それはどのような権利か</t>
    <rPh sb="9" eb="11">
      <t>カイトウ</t>
    </rPh>
    <rPh sb="13" eb="15">
      <t>バアイ</t>
    </rPh>
    <rPh sb="24" eb="26">
      <t>ケンリ</t>
    </rPh>
    <phoneticPr fontId="2"/>
  </si>
  <si>
    <t>（４）今回の開発又は改良において、他者が保有する産業財産権の実施許諾を受ける予定か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2"/>
  </si>
  <si>
    <t>　　※　「はい」と回答した場合、それはどのような権利か</t>
    <rPh sb="9" eb="11">
      <t>カイトウ</t>
    </rPh>
    <rPh sb="13" eb="15">
      <t>バアイ</t>
    </rPh>
    <rPh sb="24" eb="26">
      <t>ケンリ</t>
    </rPh>
    <phoneticPr fontId="2"/>
  </si>
  <si>
    <t>（５）今回の開発又は改良（本助成事業）の成果を産業財産権として出願する予定か</t>
    <rPh sb="3" eb="5">
      <t>コンカイ</t>
    </rPh>
    <rPh sb="6" eb="8">
      <t>カイハツ</t>
    </rPh>
    <rPh sb="8" eb="9">
      <t>マタ</t>
    </rPh>
    <rPh sb="10" eb="12">
      <t>カイリョウ</t>
    </rPh>
    <rPh sb="13" eb="14">
      <t>ホン</t>
    </rPh>
    <rPh sb="14" eb="16">
      <t>ジョセイ</t>
    </rPh>
    <rPh sb="16" eb="18">
      <t>ジギョウ</t>
    </rPh>
    <rPh sb="20" eb="22">
      <t>セイカ</t>
    </rPh>
    <rPh sb="23" eb="25">
      <t>サンギョウ</t>
    </rPh>
    <rPh sb="25" eb="28">
      <t>ザイサンケン</t>
    </rPh>
    <rPh sb="31" eb="33">
      <t>シュツガン</t>
    </rPh>
    <rPh sb="35" eb="37">
      <t>ヨテイ</t>
    </rPh>
    <phoneticPr fontId="2"/>
  </si>
  <si>
    <t>（１）経費区分別内訳</t>
    <phoneticPr fontId="55"/>
  </si>
  <si>
    <t>経　費　区　分</t>
  </si>
  <si>
    <t>（１）－</t>
  </si>
  <si>
    <t>（２）－</t>
  </si>
  <si>
    <t>（３）－</t>
  </si>
  <si>
    <t>（４）－</t>
  </si>
  <si>
    <t>（５）－</t>
  </si>
  <si>
    <t>（６）－</t>
  </si>
  <si>
    <t>（７）－</t>
  </si>
  <si>
    <r>
      <t xml:space="preserve">その他助成対象外経費③　 </t>
    </r>
    <r>
      <rPr>
        <sz val="10"/>
        <rFont val="ＭＳ 明朝"/>
        <family val="1"/>
        <charset val="128"/>
      </rPr>
      <t/>
    </r>
    <phoneticPr fontId="55"/>
  </si>
  <si>
    <t>（2） 資金調達内訳</t>
    <phoneticPr fontId="55"/>
  </si>
  <si>
    <t>内 訳</t>
    <rPh sb="0" eb="1">
      <t>ナイ</t>
    </rPh>
    <rPh sb="2" eb="3">
      <t>ヤク</t>
    </rPh>
    <phoneticPr fontId="55"/>
  </si>
  <si>
    <t>資金調達金額</t>
    <rPh sb="1" eb="2">
      <t>キン</t>
    </rPh>
    <rPh sb="2" eb="3">
      <t>チョウ</t>
    </rPh>
    <phoneticPr fontId="55"/>
  </si>
  <si>
    <t>調達先（名称等）</t>
    <rPh sb="0" eb="3">
      <t>チョウタツサキ</t>
    </rPh>
    <rPh sb="4" eb="6">
      <t>メイショウ</t>
    </rPh>
    <rPh sb="6" eb="7">
      <t>ナド</t>
    </rPh>
    <phoneticPr fontId="55"/>
  </si>
  <si>
    <t>進捗状況等</t>
    <rPh sb="0" eb="2">
      <t>シンチョク</t>
    </rPh>
    <rPh sb="2" eb="4">
      <t>ジョウキョウ</t>
    </rPh>
    <rPh sb="4" eb="5">
      <t>ナド</t>
    </rPh>
    <phoneticPr fontId="55"/>
  </si>
  <si>
    <t>備考</t>
    <rPh sb="0" eb="2">
      <t>ビコウ</t>
    </rPh>
    <phoneticPr fontId="55"/>
  </si>
  <si>
    <r>
      <t>合　　　計 　　</t>
    </r>
    <r>
      <rPr>
        <sz val="11"/>
        <rFont val="ＭＳ 明朝"/>
        <family val="1"/>
        <charset val="128"/>
      </rPr>
      <t/>
    </r>
    <phoneticPr fontId="55"/>
  </si>
  <si>
    <t>（１）原材料・副資材費</t>
    <phoneticPr fontId="55"/>
  </si>
  <si>
    <t>（単位：円）</t>
    <rPh sb="1" eb="3">
      <t>タンイ</t>
    </rPh>
    <rPh sb="4" eb="5">
      <t>エン</t>
    </rPh>
    <phoneticPr fontId="55"/>
  </si>
  <si>
    <t>経費
番号</t>
    <rPh sb="0" eb="2">
      <t>ケイヒ</t>
    </rPh>
    <rPh sb="3" eb="4">
      <t>バン</t>
    </rPh>
    <rPh sb="4" eb="5">
      <t>ゴウ</t>
    </rPh>
    <phoneticPr fontId="55"/>
  </si>
  <si>
    <t>品　名</t>
    <rPh sb="0" eb="1">
      <t>ヒン</t>
    </rPh>
    <rPh sb="2" eb="3">
      <t>メイ</t>
    </rPh>
    <phoneticPr fontId="55"/>
  </si>
  <si>
    <t>仕　様</t>
    <rPh sb="0" eb="1">
      <t>ツコウ</t>
    </rPh>
    <rPh sb="2" eb="3">
      <t>サマ</t>
    </rPh>
    <phoneticPr fontId="55"/>
  </si>
  <si>
    <t>用　途</t>
    <rPh sb="0" eb="1">
      <t>ヨウ</t>
    </rPh>
    <rPh sb="2" eb="3">
      <t>ト</t>
    </rPh>
    <phoneticPr fontId="55"/>
  </si>
  <si>
    <t>数量
(A)</t>
    <rPh sb="0" eb="1">
      <t>カズ</t>
    </rPh>
    <rPh sb="1" eb="2">
      <t>リョウ</t>
    </rPh>
    <phoneticPr fontId="55"/>
  </si>
  <si>
    <t>単位</t>
    <rPh sb="0" eb="2">
      <t>タンイ</t>
    </rPh>
    <phoneticPr fontId="55"/>
  </si>
  <si>
    <t>単価
（税抜）
(B)</t>
    <rPh sb="0" eb="1">
      <t>タン</t>
    </rPh>
    <rPh sb="1" eb="2">
      <t>カ</t>
    </rPh>
    <phoneticPr fontId="55"/>
  </si>
  <si>
    <t>助成対象経費
（税抜）
(A)×(B)</t>
    <phoneticPr fontId="55"/>
  </si>
  <si>
    <t>助成事業に
要する経費
（税込）</t>
    <rPh sb="0" eb="2">
      <t>ジョセイ</t>
    </rPh>
    <rPh sb="2" eb="4">
      <t>ジギョウ</t>
    </rPh>
    <rPh sb="6" eb="7">
      <t>ヨウ</t>
    </rPh>
    <phoneticPr fontId="55"/>
  </si>
  <si>
    <t>購入先事業者名</t>
    <rPh sb="0" eb="2">
      <t>コウニュウ</t>
    </rPh>
    <rPh sb="2" eb="3">
      <t>サキ</t>
    </rPh>
    <rPh sb="3" eb="5">
      <t>ジギョウ</t>
    </rPh>
    <rPh sb="5" eb="6">
      <t>シャ</t>
    </rPh>
    <rPh sb="6" eb="7">
      <t>メイ</t>
    </rPh>
    <phoneticPr fontId="55"/>
  </si>
  <si>
    <t>列1</t>
    <phoneticPr fontId="55"/>
  </si>
  <si>
    <t>計</t>
    <rPh sb="0" eb="1">
      <t>ケイ</t>
    </rPh>
    <phoneticPr fontId="55"/>
  </si>
  <si>
    <t>品　名</t>
    <rPh sb="0" eb="1">
      <t>ヒン</t>
    </rPh>
    <rPh sb="2" eb="3">
      <t>メイ</t>
    </rPh>
    <phoneticPr fontId="2"/>
  </si>
  <si>
    <t>用　途</t>
    <rPh sb="0" eb="1">
      <t>ヨウ</t>
    </rPh>
    <rPh sb="2" eb="3">
      <t>ト</t>
    </rPh>
    <phoneticPr fontId="2"/>
  </si>
  <si>
    <t>調達
方法</t>
    <rPh sb="0" eb="2">
      <t>チョウタツ</t>
    </rPh>
    <rPh sb="3" eb="5">
      <t>ホウホウ</t>
    </rPh>
    <phoneticPr fontId="2"/>
  </si>
  <si>
    <t>数量
(A)</t>
    <rPh sb="0" eb="2">
      <t>スウリョウマタ2</t>
    </rPh>
    <phoneticPr fontId="2"/>
  </si>
  <si>
    <t>単位</t>
    <rPh sb="0" eb="2">
      <t>タンイ</t>
    </rPh>
    <phoneticPr fontId="2"/>
  </si>
  <si>
    <t>購入単価
又は
ﾘｰｽ･ﾚﾝﾀﾙ料
合計（税抜）
(B)</t>
    <rPh sb="0" eb="2">
      <t>コウニュウ</t>
    </rPh>
    <rPh sb="2" eb="4">
      <t>タンカ</t>
    </rPh>
    <rPh sb="5" eb="6">
      <t>マタ</t>
    </rPh>
    <rPh sb="16" eb="17">
      <t>リョウ</t>
    </rPh>
    <rPh sb="18" eb="20">
      <t>ゴウケイ</t>
    </rPh>
    <rPh sb="21" eb="23">
      <t>ゼイヌキ</t>
    </rPh>
    <phoneticPr fontId="2"/>
  </si>
  <si>
    <t>助成対象
経費
（税抜）
(A)×(B）</t>
    <phoneticPr fontId="55"/>
  </si>
  <si>
    <t>助成事業に
要する経費
（税込）</t>
    <rPh sb="0" eb="2">
      <t>ジョセイ</t>
    </rPh>
    <rPh sb="2" eb="4">
      <t>ジギョウ</t>
    </rPh>
    <rPh sb="6" eb="7">
      <t>ヨウ</t>
    </rPh>
    <rPh sb="9" eb="11">
      <t>ケイヒ</t>
    </rPh>
    <rPh sb="13" eb="15">
      <t>ゼイコミ</t>
    </rPh>
    <phoneticPr fontId="2"/>
  </si>
  <si>
    <t>購入先又は
ﾘｰｽ･ﾚﾝﾀﾙ先
事業者名</t>
    <rPh sb="0" eb="2">
      <t>コウニュウ</t>
    </rPh>
    <rPh sb="2" eb="3">
      <t>サキ</t>
    </rPh>
    <rPh sb="3" eb="4">
      <t>マタ</t>
    </rPh>
    <rPh sb="16" eb="18">
      <t>ジギョウ</t>
    </rPh>
    <rPh sb="18" eb="19">
      <t>シャ</t>
    </rPh>
    <rPh sb="19" eb="20">
      <t>メイ</t>
    </rPh>
    <phoneticPr fontId="55"/>
  </si>
  <si>
    <t>列1</t>
  </si>
  <si>
    <t>計</t>
    <rPh sb="0" eb="1">
      <t>ケイ</t>
    </rPh>
    <phoneticPr fontId="2"/>
  </si>
  <si>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5"/>
  </si>
  <si>
    <t>経費
番号</t>
    <rPh sb="3" eb="5">
      <t>バンゴウ</t>
    </rPh>
    <phoneticPr fontId="55"/>
  </si>
  <si>
    <t>機-</t>
    <rPh sb="0" eb="1">
      <t>キ</t>
    </rPh>
    <phoneticPr fontId="55"/>
  </si>
  <si>
    <t>購入品名</t>
    <rPh sb="0" eb="2">
      <t>コウニュウ</t>
    </rPh>
    <rPh sb="2" eb="4">
      <t>ヒンメイ</t>
    </rPh>
    <phoneticPr fontId="55"/>
  </si>
  <si>
    <t>規　　格
（ﾒｰｶｰ、
型番等）</t>
    <rPh sb="0" eb="1">
      <t>タダシ</t>
    </rPh>
    <rPh sb="3" eb="4">
      <t>カク</t>
    </rPh>
    <rPh sb="12" eb="14">
      <t>カタバン</t>
    </rPh>
    <rPh sb="14" eb="15">
      <t>トウ</t>
    </rPh>
    <phoneticPr fontId="55"/>
  </si>
  <si>
    <t>設置場所所在地</t>
    <rPh sb="4" eb="7">
      <t>ショザイチ</t>
    </rPh>
    <phoneticPr fontId="55"/>
  </si>
  <si>
    <t>購入先</t>
    <rPh sb="0" eb="2">
      <t>コウニュウ</t>
    </rPh>
    <rPh sb="2" eb="3">
      <t>サキ</t>
    </rPh>
    <phoneticPr fontId="55"/>
  </si>
  <si>
    <t>事業者名</t>
    <rPh sb="0" eb="2">
      <t>ジギョウ</t>
    </rPh>
    <rPh sb="2" eb="3">
      <t>シャ</t>
    </rPh>
    <rPh sb="3" eb="4">
      <t>メイ</t>
    </rPh>
    <phoneticPr fontId="55"/>
  </si>
  <si>
    <t>代表者名</t>
    <rPh sb="0" eb="3">
      <t>ダイヒョウシャ</t>
    </rPh>
    <rPh sb="3" eb="4">
      <t>メイ</t>
    </rPh>
    <phoneticPr fontId="55"/>
  </si>
  <si>
    <t>電　　話</t>
    <rPh sb="0" eb="1">
      <t>デン</t>
    </rPh>
    <rPh sb="3" eb="4">
      <t>ハナシ</t>
    </rPh>
    <phoneticPr fontId="55"/>
  </si>
  <si>
    <t>所 在 地</t>
    <rPh sb="0" eb="1">
      <t>ショ</t>
    </rPh>
    <rPh sb="2" eb="3">
      <t>ザイ</t>
    </rPh>
    <rPh sb="4" eb="5">
      <t>チ</t>
    </rPh>
    <phoneticPr fontId="55"/>
  </si>
  <si>
    <t>担当部署</t>
    <rPh sb="0" eb="2">
      <t>タントウ</t>
    </rPh>
    <rPh sb="2" eb="4">
      <t>ブショ</t>
    </rPh>
    <phoneticPr fontId="55"/>
  </si>
  <si>
    <t>担当者名</t>
    <rPh sb="0" eb="3">
      <t>タントウシャ</t>
    </rPh>
    <rPh sb="3" eb="4">
      <t>メイ</t>
    </rPh>
    <phoneticPr fontId="55"/>
  </si>
  <si>
    <t>購入予定時期</t>
    <rPh sb="0" eb="2">
      <t>コウニュウ</t>
    </rPh>
    <rPh sb="2" eb="3">
      <t>ヨ</t>
    </rPh>
    <rPh sb="3" eb="4">
      <t>サダム</t>
    </rPh>
    <rPh sb="4" eb="6">
      <t>ジキ</t>
    </rPh>
    <phoneticPr fontId="55"/>
  </si>
  <si>
    <t>（和暦）令和</t>
    <rPh sb="4" eb="6">
      <t>レイワ</t>
    </rPh>
    <phoneticPr fontId="55"/>
  </si>
  <si>
    <t>年</t>
    <rPh sb="0" eb="1">
      <t>ネン</t>
    </rPh>
    <phoneticPr fontId="55"/>
  </si>
  <si>
    <t>月</t>
    <rPh sb="0" eb="1">
      <t>ツキ</t>
    </rPh>
    <phoneticPr fontId="55"/>
  </si>
  <si>
    <t>契約金額</t>
    <rPh sb="0" eb="2">
      <t>ケイヤク</t>
    </rPh>
    <rPh sb="2" eb="4">
      <t>キンガク</t>
    </rPh>
    <phoneticPr fontId="55"/>
  </si>
  <si>
    <t>円（税込）</t>
    <rPh sb="0" eb="1">
      <t>エン</t>
    </rPh>
    <rPh sb="2" eb="4">
      <t>ゼイコミ</t>
    </rPh>
    <phoneticPr fontId="55"/>
  </si>
  <si>
    <t>購入が必要な理由
（リース・レンタルしない理由）</t>
    <rPh sb="0" eb="2">
      <t>コウニュウ</t>
    </rPh>
    <rPh sb="3" eb="5">
      <t>ヒツヨウ</t>
    </rPh>
    <rPh sb="6" eb="8">
      <t>リユウ</t>
    </rPh>
    <rPh sb="21" eb="23">
      <t>リユウ</t>
    </rPh>
    <phoneticPr fontId="55"/>
  </si>
  <si>
    <t>１者目</t>
    <rPh sb="1" eb="2">
      <t>シャ</t>
    </rPh>
    <rPh sb="2" eb="3">
      <t>メ</t>
    </rPh>
    <phoneticPr fontId="55"/>
  </si>
  <si>
    <t>２者目</t>
    <rPh sb="1" eb="2">
      <t>シャ</t>
    </rPh>
    <rPh sb="2" eb="3">
      <t>メ</t>
    </rPh>
    <phoneticPr fontId="55"/>
  </si>
  <si>
    <t>２者入手困難な理由</t>
    <rPh sb="1" eb="2">
      <t>シャ</t>
    </rPh>
    <rPh sb="2" eb="4">
      <t>ニュウシュ</t>
    </rPh>
    <rPh sb="4" eb="6">
      <t>コンナン</t>
    </rPh>
    <rPh sb="7" eb="9">
      <t>リユウ</t>
    </rPh>
    <phoneticPr fontId="55"/>
  </si>
  <si>
    <t>助成対象経費
（税抜）
(A)×(B）</t>
    <phoneticPr fontId="55"/>
  </si>
  <si>
    <t xml:space="preserve">委託先事業者名／
専門家所属・氏名   </t>
    <rPh sb="0" eb="2">
      <t>イタク</t>
    </rPh>
    <rPh sb="3" eb="5">
      <t>ジギョウ</t>
    </rPh>
    <rPh sb="5" eb="6">
      <t>シャ</t>
    </rPh>
    <rPh sb="6" eb="7">
      <t>ギョウシャ</t>
    </rPh>
    <rPh sb="9" eb="12">
      <t>センモンカ</t>
    </rPh>
    <rPh sb="15" eb="17">
      <t>シメイ</t>
    </rPh>
    <phoneticPr fontId="55"/>
  </si>
  <si>
    <t>担当者名</t>
    <rPh sb="0" eb="2">
      <t>タントウ</t>
    </rPh>
    <rPh sb="2" eb="3">
      <t>シャ</t>
    </rPh>
    <rPh sb="3" eb="4">
      <t>メイ</t>
    </rPh>
    <phoneticPr fontId="2"/>
  </si>
  <si>
    <t>契約期間</t>
    <rPh sb="0" eb="2">
      <t>ケイヤク</t>
    </rPh>
    <rPh sb="2" eb="4">
      <t>キカン</t>
    </rPh>
    <phoneticPr fontId="55"/>
  </si>
  <si>
    <t>月</t>
  </si>
  <si>
    <t>～</t>
    <phoneticPr fontId="55"/>
  </si>
  <si>
    <t>円（税込）</t>
    <rPh sb="0" eb="1">
      <t>エン</t>
    </rPh>
    <phoneticPr fontId="2"/>
  </si>
  <si>
    <t>納品予定物、成果物</t>
    <rPh sb="0" eb="2">
      <t>ノウヒン</t>
    </rPh>
    <rPh sb="2" eb="4">
      <t>ヨテイ</t>
    </rPh>
    <rPh sb="4" eb="5">
      <t>ブツ</t>
    </rPh>
    <rPh sb="6" eb="9">
      <t>セイカブツ</t>
    </rPh>
    <phoneticPr fontId="55"/>
  </si>
  <si>
    <t>円（税込）</t>
    <rPh sb="0" eb="1">
      <t>エン</t>
    </rPh>
    <rPh sb="2" eb="4">
      <t>ゼイコミ</t>
    </rPh>
    <phoneticPr fontId="2"/>
  </si>
  <si>
    <t>（４）産業財産権出願・導入費</t>
    <rPh sb="3" eb="5">
      <t>サンギョウ</t>
    </rPh>
    <rPh sb="5" eb="8">
      <t>ザイサンケン</t>
    </rPh>
    <rPh sb="8" eb="10">
      <t>シュツガン</t>
    </rPh>
    <rPh sb="11" eb="13">
      <t>ドウニュウ</t>
    </rPh>
    <rPh sb="13" eb="14">
      <t>ヒ</t>
    </rPh>
    <phoneticPr fontId="55"/>
  </si>
  <si>
    <t>内容</t>
    <rPh sb="0" eb="2">
      <t>ナイヨウ</t>
    </rPh>
    <phoneticPr fontId="2"/>
  </si>
  <si>
    <t>単価
（税抜）</t>
    <rPh sb="0" eb="1">
      <t>タン</t>
    </rPh>
    <rPh sb="1" eb="2">
      <t>カ</t>
    </rPh>
    <phoneticPr fontId="55"/>
  </si>
  <si>
    <t>助成対象経費
（税抜）</t>
    <phoneticPr fontId="55"/>
  </si>
  <si>
    <t>列2</t>
  </si>
  <si>
    <t>従事者氏名</t>
    <rPh sb="0" eb="3">
      <t>ジュウジシャ</t>
    </rPh>
    <rPh sb="3" eb="4">
      <t>シ</t>
    </rPh>
    <rPh sb="4" eb="5">
      <t>メイ</t>
    </rPh>
    <phoneticPr fontId="55"/>
  </si>
  <si>
    <t>所属・役職</t>
    <rPh sb="0" eb="1">
      <t>ショ</t>
    </rPh>
    <rPh sb="1" eb="2">
      <t>ゾク</t>
    </rPh>
    <rPh sb="3" eb="4">
      <t>ヤク</t>
    </rPh>
    <rPh sb="4" eb="5">
      <t>ショク</t>
    </rPh>
    <phoneticPr fontId="55"/>
  </si>
  <si>
    <t>従事内容</t>
    <rPh sb="0" eb="2">
      <t>ジュウジ</t>
    </rPh>
    <rPh sb="2" eb="4">
      <t>ナイヨウ</t>
    </rPh>
    <phoneticPr fontId="55"/>
  </si>
  <si>
    <t>従事時間
(A)</t>
    <rPh sb="0" eb="2">
      <t>ジュウジ</t>
    </rPh>
    <rPh sb="2" eb="4">
      <t>ジカン</t>
    </rPh>
    <phoneticPr fontId="55"/>
  </si>
  <si>
    <t>助成対象経費
(A)×(B)</t>
    <phoneticPr fontId="55"/>
  </si>
  <si>
    <t>助成事業に
要する経費</t>
    <rPh sb="0" eb="2">
      <t>ジョセイ</t>
    </rPh>
    <rPh sb="2" eb="4">
      <t>ジギョウ</t>
    </rPh>
    <rPh sb="6" eb="7">
      <t>ヨウ</t>
    </rPh>
    <phoneticPr fontId="55"/>
  </si>
  <si>
    <t>数量
(A)</t>
    <rPh sb="0" eb="2">
      <t>スウリョウ</t>
    </rPh>
    <phoneticPr fontId="2"/>
  </si>
  <si>
    <t>所在地</t>
    <rPh sb="0" eb="1">
      <t>ショ</t>
    </rPh>
    <rPh sb="1" eb="2">
      <t>ザイ</t>
    </rPh>
    <rPh sb="2" eb="3">
      <t>チ</t>
    </rPh>
    <phoneticPr fontId="55"/>
  </si>
  <si>
    <t>事業内容</t>
    <rPh sb="0" eb="2">
      <t>ジギョウ</t>
    </rPh>
    <rPh sb="2" eb="4">
      <t>ナイヨウ</t>
    </rPh>
    <phoneticPr fontId="55"/>
  </si>
  <si>
    <t>選定理由</t>
    <rPh sb="0" eb="2">
      <t>センテイ</t>
    </rPh>
    <rPh sb="2" eb="4">
      <t>リユウ</t>
    </rPh>
    <phoneticPr fontId="55"/>
  </si>
  <si>
    <t xml:space="preserve">支払先   </t>
    <rPh sb="0" eb="2">
      <t>シハライ</t>
    </rPh>
    <rPh sb="2" eb="3">
      <t>サキ</t>
    </rPh>
    <phoneticPr fontId="55"/>
  </si>
  <si>
    <t>掲載媒体又は支払先</t>
    <rPh sb="0" eb="2">
      <t>ケイサイ</t>
    </rPh>
    <rPh sb="2" eb="4">
      <t>バイタイ</t>
    </rPh>
    <rPh sb="4" eb="5">
      <t>マタ</t>
    </rPh>
    <rPh sb="6" eb="8">
      <t>シハライ</t>
    </rPh>
    <rPh sb="8" eb="9">
      <t>サキ</t>
    </rPh>
    <phoneticPr fontId="55"/>
  </si>
  <si>
    <t>※　採択時には一般公開される場合があります</t>
    <rPh sb="2" eb="5">
      <t>サイタクジ</t>
    </rPh>
    <rPh sb="7" eb="11">
      <t>イッパンコウカイ</t>
    </rPh>
    <rPh sb="14" eb="16">
      <t>バアイ</t>
    </rPh>
    <phoneticPr fontId="2"/>
  </si>
  <si>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</si>
  <si>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</si>
  <si>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t>（３）開発又は改良の経緯、動機、目的（～800字程度）</t>
    <rPh sb="3" eb="5">
      <t>カイハツ</t>
    </rPh>
    <rPh sb="5" eb="6">
      <t>マタ</t>
    </rPh>
    <rPh sb="7" eb="9">
      <t>カイリョウ</t>
    </rPh>
    <rPh sb="10" eb="12">
      <t>ケイイ</t>
    </rPh>
    <rPh sb="16" eb="18">
      <t>モクテキ</t>
    </rPh>
    <rPh sb="24" eb="26">
      <t>テイド</t>
    </rPh>
    <phoneticPr fontId="2"/>
  </si>
  <si>
    <t>（２）助成事業において開発又は改良する製品・サービス</t>
    <rPh sb="3" eb="7">
      <t>ジョセイジギョウ</t>
    </rPh>
    <rPh sb="11" eb="13">
      <t>カイハツ</t>
    </rPh>
    <rPh sb="13" eb="14">
      <t>マタ</t>
    </rPh>
    <rPh sb="15" eb="17">
      <t>カイリョウ</t>
    </rPh>
    <rPh sb="19" eb="21">
      <t>セイヒン</t>
    </rPh>
    <phoneticPr fontId="5"/>
  </si>
  <si>
    <t>製品・サービスの
名称（予定）</t>
    <rPh sb="0" eb="2">
      <t>セイヒン</t>
    </rPh>
    <rPh sb="9" eb="11">
      <t>メイショウ</t>
    </rPh>
    <rPh sb="12" eb="14">
      <t>ヨテイ</t>
    </rPh>
    <phoneticPr fontId="5"/>
  </si>
  <si>
    <t>事業（製品・サービス）の全体像</t>
    <rPh sb="0" eb="2">
      <t>ジギョウ</t>
    </rPh>
    <rPh sb="3" eb="5">
      <t>セイヒン</t>
    </rPh>
    <rPh sb="12" eb="15">
      <t>ゼンタイゾウ</t>
    </rPh>
    <phoneticPr fontId="2"/>
  </si>
  <si>
    <t>機能</t>
    <rPh sb="0" eb="2">
      <t>キノウ</t>
    </rPh>
    <phoneticPr fontId="2"/>
  </si>
  <si>
    <t>性能</t>
    <rPh sb="0" eb="2">
      <t>セイノウ</t>
    </rPh>
    <phoneticPr fontId="2"/>
  </si>
  <si>
    <r>
      <t xml:space="preserve">達成目標
</t>
    </r>
    <r>
      <rPr>
        <sz val="12"/>
        <rFont val="ＭＳ Ｐゴシック"/>
        <family val="3"/>
        <charset val="128"/>
      </rPr>
      <t>（数値目標は「性能」欄に記入）</t>
    </r>
    <rPh sb="0" eb="2">
      <t>タッセイ</t>
    </rPh>
    <rPh sb="2" eb="4">
      <t>モクヒョウ</t>
    </rPh>
    <phoneticPr fontId="2"/>
  </si>
  <si>
    <t>ステップアップ目標</t>
    <rPh sb="7" eb="9">
      <t>モクヒョウ</t>
    </rPh>
    <phoneticPr fontId="2"/>
  </si>
  <si>
    <t>事業化に向けた課題</t>
    <rPh sb="0" eb="3">
      <t>ジギョウカ</t>
    </rPh>
    <rPh sb="4" eb="5">
      <t>ム</t>
    </rPh>
    <rPh sb="7" eb="9">
      <t>カダイ</t>
    </rPh>
    <phoneticPr fontId="2"/>
  </si>
  <si>
    <t>（２）経営者（代表取締役）の経歴</t>
    <rPh sb="3" eb="6">
      <t>ケイエイシャ</t>
    </rPh>
    <rPh sb="7" eb="9">
      <t>ダイヒョウ</t>
    </rPh>
    <rPh sb="9" eb="12">
      <t>トリシマリヤク</t>
    </rPh>
    <rPh sb="14" eb="16">
      <t>ケイレキ</t>
    </rPh>
    <phoneticPr fontId="2"/>
  </si>
  <si>
    <t>在籍年数</t>
    <rPh sb="0" eb="4">
      <t>ザイセキネンスウ</t>
    </rPh>
    <phoneticPr fontId="2"/>
  </si>
  <si>
    <t>役職</t>
    <rPh sb="0" eb="2">
      <t>ヤクショク</t>
    </rPh>
    <phoneticPr fontId="2"/>
  </si>
  <si>
    <t>所属部署</t>
    <rPh sb="0" eb="4">
      <t>ショゾクブショ</t>
    </rPh>
    <phoneticPr fontId="2"/>
  </si>
  <si>
    <t>技術面での得意分野</t>
    <rPh sb="0" eb="3">
      <t>ギジュツメン</t>
    </rPh>
    <rPh sb="5" eb="9">
      <t>トクイブンヤ</t>
    </rPh>
    <phoneticPr fontId="2"/>
  </si>
  <si>
    <t>研究開発等の経歴</t>
    <rPh sb="0" eb="4">
      <t>ケンキュウカイハツ</t>
    </rPh>
    <rPh sb="4" eb="5">
      <t>ナド</t>
    </rPh>
    <rPh sb="6" eb="8">
      <t>ケイレキ</t>
    </rPh>
    <phoneticPr fontId="2"/>
  </si>
  <si>
    <t>（１）ターゲット・想定顧客</t>
    <rPh sb="9" eb="11">
      <t>ソウテイ</t>
    </rPh>
    <rPh sb="11" eb="13">
      <t>コキャク</t>
    </rPh>
    <phoneticPr fontId="2"/>
  </si>
  <si>
    <t>（３）競合する製品・サービス及び競合企業の動向・特徴など</t>
    <rPh sb="3" eb="5">
      <t>キョウゴウ</t>
    </rPh>
    <rPh sb="7" eb="9">
      <t>セイヒン</t>
    </rPh>
    <rPh sb="14" eb="15">
      <t>オヨ</t>
    </rPh>
    <rPh sb="16" eb="18">
      <t>キョウゴウ</t>
    </rPh>
    <rPh sb="18" eb="20">
      <t>キギョウ</t>
    </rPh>
    <rPh sb="21" eb="23">
      <t>ドウコウ</t>
    </rPh>
    <rPh sb="24" eb="26">
      <t>トクチョウ</t>
    </rPh>
    <phoneticPr fontId="2"/>
  </si>
  <si>
    <t>（４）事業化へ向けた営業・プロモーションの方法</t>
    <rPh sb="3" eb="6">
      <t>ジギョウカ</t>
    </rPh>
    <rPh sb="7" eb="8">
      <t>ム</t>
    </rPh>
    <rPh sb="10" eb="12">
      <t>エイギョウ</t>
    </rPh>
    <rPh sb="21" eb="23">
      <t>ホウホウ</t>
    </rPh>
    <phoneticPr fontId="2"/>
  </si>
  <si>
    <t>令和７年</t>
    <rPh sb="0" eb="2">
      <t>レイワ</t>
    </rPh>
    <rPh sb="3" eb="4">
      <t>ネン</t>
    </rPh>
    <phoneticPr fontId="2"/>
  </si>
  <si>
    <t>事業終了予定日</t>
    <rPh sb="0" eb="7">
      <t>ジギョウシュウリョウヨテイビ</t>
    </rPh>
    <phoneticPr fontId="2"/>
  </si>
  <si>
    <t>(1)原材料・副資材費</t>
  </si>
  <si>
    <t>(3)委託・外注費</t>
  </si>
  <si>
    <t>(4)産業財産権出願・導入費</t>
  </si>
  <si>
    <t>(5)専門家指導費</t>
  </si>
  <si>
    <t>(6)直接人件費</t>
  </si>
  <si>
    <t>助成事業に要する経費　</t>
    <phoneticPr fontId="55"/>
  </si>
  <si>
    <t>助成金交付申請額</t>
    <rPh sb="0" eb="3">
      <t>ジョセイキン</t>
    </rPh>
    <rPh sb="3" eb="5">
      <t>コウフ</t>
    </rPh>
    <rPh sb="5" eb="7">
      <t>シンセイ</t>
    </rPh>
    <rPh sb="7" eb="8">
      <t>ガク</t>
    </rPh>
    <phoneticPr fontId="55"/>
  </si>
  <si>
    <t>　自　己　資　金</t>
  </si>
  <si>
    <t>　銀 行 借 入 金</t>
  </si>
  <si>
    <t>　役 員 借 入 金</t>
  </si>
  <si>
    <t>ﾘｰｽ・
ﾚﾝﾀﾙ
期間（月）</t>
    <rPh sb="10" eb="12">
      <t>キカン</t>
    </rPh>
    <rPh sb="13" eb="14">
      <t>ツキ</t>
    </rPh>
    <phoneticPr fontId="2"/>
  </si>
  <si>
    <t>（３）-2 委託・外注計画書</t>
    <rPh sb="6" eb="8">
      <t>イタク</t>
    </rPh>
    <rPh sb="9" eb="11">
      <t>ガイチュウ</t>
    </rPh>
    <rPh sb="11" eb="14">
      <t>ケイカクショ</t>
    </rPh>
    <phoneticPr fontId="55"/>
  </si>
  <si>
    <r>
      <t>　「</t>
    </r>
    <r>
      <rPr>
        <b/>
        <sz val="10"/>
        <rFont val="ＭＳ Ｐゴシック"/>
        <family val="3"/>
        <charset val="128"/>
      </rPr>
      <t>（３）委託・外注費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8" eb="10">
      <t>ガイチュウ</t>
    </rPh>
    <rPh sb="20" eb="22">
      <t>ケイヒ</t>
    </rPh>
    <rPh sb="26" eb="28">
      <t>キニュウ</t>
    </rPh>
    <phoneticPr fontId="55"/>
  </si>
  <si>
    <t>委託・外注内容</t>
    <rPh sb="0" eb="2">
      <t>イタク</t>
    </rPh>
    <rPh sb="3" eb="5">
      <t>ガイチュウ</t>
    </rPh>
    <rPh sb="5" eb="7">
      <t>ナイヨウ</t>
    </rPh>
    <phoneticPr fontId="55"/>
  </si>
  <si>
    <t>選定理由／
委託・外注が必要な理由</t>
    <rPh sb="0" eb="2">
      <t>センテイ</t>
    </rPh>
    <rPh sb="2" eb="4">
      <t>リユウ</t>
    </rPh>
    <rPh sb="6" eb="8">
      <t>イタク</t>
    </rPh>
    <rPh sb="9" eb="11">
      <t>ガイチュウ</t>
    </rPh>
    <rPh sb="12" eb="14">
      <t>ヒツヨウ</t>
    </rPh>
    <rPh sb="15" eb="17">
      <t>リユウ</t>
    </rPh>
    <phoneticPr fontId="55"/>
  </si>
  <si>
    <t>(5) 専門家指導費</t>
    <rPh sb="4" eb="7">
      <t>センモンカ</t>
    </rPh>
    <rPh sb="7" eb="9">
      <t>シドウ</t>
    </rPh>
    <rPh sb="9" eb="10">
      <t>ヒ</t>
    </rPh>
    <phoneticPr fontId="55"/>
  </si>
  <si>
    <t>指導者名
（所属）</t>
    <rPh sb="0" eb="3">
      <t>シドウシャ</t>
    </rPh>
    <rPh sb="3" eb="4">
      <t>メイ</t>
    </rPh>
    <rPh sb="6" eb="8">
      <t>ショゾク</t>
    </rPh>
    <phoneticPr fontId="2"/>
  </si>
  <si>
    <t>専門分野</t>
    <rPh sb="0" eb="2">
      <t>センモン</t>
    </rPh>
    <rPh sb="2" eb="4">
      <t>ブンヤ</t>
    </rPh>
    <phoneticPr fontId="2"/>
  </si>
  <si>
    <t>保有資格・経験</t>
    <rPh sb="0" eb="2">
      <t>ホユウ</t>
    </rPh>
    <rPh sb="2" eb="4">
      <t>シカク</t>
    </rPh>
    <rPh sb="5" eb="7">
      <t>ケイケン</t>
    </rPh>
    <phoneticPr fontId="2"/>
  </si>
  <si>
    <t>指導内容</t>
    <rPh sb="0" eb="2">
      <t>シドウ</t>
    </rPh>
    <rPh sb="2" eb="4">
      <t>ナイヨウ</t>
    </rPh>
    <phoneticPr fontId="2"/>
  </si>
  <si>
    <t>指導
日数
(A)</t>
    <rPh sb="0" eb="2">
      <t>シドウ</t>
    </rPh>
    <rPh sb="3" eb="5">
      <t>ニッスウ</t>
    </rPh>
    <phoneticPr fontId="2"/>
  </si>
  <si>
    <t>単価(B)
(税抜)</t>
    <rPh sb="0" eb="2">
      <t>タンカ</t>
    </rPh>
    <rPh sb="7" eb="9">
      <t>ゼイヌキ</t>
    </rPh>
    <phoneticPr fontId="2"/>
  </si>
  <si>
    <t>令和</t>
    <rPh sb="0" eb="2">
      <t>レイワ</t>
    </rPh>
    <phoneticPr fontId="55"/>
  </si>
  <si>
    <t>契約予定金額</t>
    <rPh sb="0" eb="2">
      <t>ケイヤク</t>
    </rPh>
    <rPh sb="2" eb="4">
      <t>ヨテイ</t>
    </rPh>
    <rPh sb="4" eb="6">
      <t>キンガク</t>
    </rPh>
    <phoneticPr fontId="55"/>
  </si>
  <si>
    <t>報酬月額（給与等）</t>
  </si>
  <si>
    <t>人件費単価（時給）</t>
  </si>
  <si>
    <t>（７）規格認証・登録費</t>
    <rPh sb="3" eb="7">
      <t>キカクニンショウ</t>
    </rPh>
    <rPh sb="8" eb="11">
      <t>トウロクヒ</t>
    </rPh>
    <phoneticPr fontId="55"/>
  </si>
  <si>
    <t>内容</t>
    <rPh sb="0" eb="2">
      <t>ナイヨウ</t>
    </rPh>
    <phoneticPr fontId="55"/>
  </si>
  <si>
    <t>【開発・改良フェーズ：開発・改良費】</t>
    <rPh sb="11" eb="13">
      <t>カイハツ</t>
    </rPh>
    <rPh sb="14" eb="17">
      <t>カイリョウヒ</t>
    </rPh>
    <phoneticPr fontId="2"/>
  </si>
  <si>
    <t>計</t>
  </si>
  <si>
    <t>電　　　話</t>
    <rPh sb="0" eb="1">
      <t>デン</t>
    </rPh>
    <rPh sb="4" eb="5">
      <t>ハナシ</t>
    </rPh>
    <phoneticPr fontId="2"/>
  </si>
  <si>
    <t>工-</t>
    <rPh sb="0" eb="1">
      <t>コウ</t>
    </rPh>
    <phoneticPr fontId="2"/>
  </si>
  <si>
    <t>予定工事期間</t>
    <rPh sb="0" eb="6">
      <t>ヨテイコウジキカン</t>
    </rPh>
    <phoneticPr fontId="55"/>
  </si>
  <si>
    <t>契約予定日</t>
    <rPh sb="0" eb="5">
      <t>ケイヤクヨテイビ</t>
    </rPh>
    <phoneticPr fontId="2"/>
  </si>
  <si>
    <t>工事発注先企業の
事業内容</t>
    <rPh sb="0" eb="4">
      <t>コウジハッチュウ</t>
    </rPh>
    <rPh sb="4" eb="5">
      <t>サキ</t>
    </rPh>
    <rPh sb="5" eb="7">
      <t>キギョウ</t>
    </rPh>
    <rPh sb="9" eb="11">
      <t>ジギョウ</t>
    </rPh>
    <rPh sb="11" eb="13">
      <t>ナイヨウ</t>
    </rPh>
    <phoneticPr fontId="55"/>
  </si>
  <si>
    <t>工事内容</t>
    <rPh sb="0" eb="4">
      <t>コウジナイヨウ</t>
    </rPh>
    <phoneticPr fontId="55"/>
  </si>
  <si>
    <t>交付申請する月数
(B)</t>
    <rPh sb="0" eb="4">
      <t>コウフシンセイ</t>
    </rPh>
    <rPh sb="6" eb="8">
      <t>ツキスウ</t>
    </rPh>
    <phoneticPr fontId="55"/>
  </si>
  <si>
    <t>物件所有者
（賃貸の場合は貸主）</t>
    <rPh sb="0" eb="5">
      <t>ブッケンショユウシャ</t>
    </rPh>
    <rPh sb="7" eb="9">
      <t>チンタイ</t>
    </rPh>
    <rPh sb="10" eb="12">
      <t>バアイ</t>
    </rPh>
    <rPh sb="13" eb="15">
      <t>カシヌシ</t>
    </rPh>
    <phoneticPr fontId="55"/>
  </si>
  <si>
    <r>
      <t xml:space="preserve">有効性の検証方法
</t>
    </r>
    <r>
      <rPr>
        <sz val="12"/>
        <rFont val="ＭＳ Ｐゴシック"/>
        <family val="3"/>
        <charset val="128"/>
      </rPr>
      <t>（達成を確認するための試験・評価方法を規定し、
その内容を記入）</t>
    </r>
    <rPh sb="0" eb="3">
      <t>ユウコウセイ</t>
    </rPh>
    <rPh sb="4" eb="6">
      <t>ケンショウ</t>
    </rPh>
    <rPh sb="6" eb="8">
      <t>ホウホウ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</si>
  <si>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</si>
  <si>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</si>
  <si>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</si>
  <si>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</si>
  <si>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</si>
  <si>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</si>
  <si>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</si>
  <si>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</si>
  <si>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</si>
  <si>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</si>
  <si>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（11）店舗新装・改装工事費</t>
    <rPh sb="4" eb="8">
      <t>テンポシンソウ</t>
    </rPh>
    <rPh sb="9" eb="14">
      <t>カイソウコウジヒ</t>
    </rPh>
    <phoneticPr fontId="55"/>
  </si>
  <si>
    <t>（11）- 2店舗新装・改装工事計画書</t>
    <rPh sb="7" eb="11">
      <t>テンポシンソウ</t>
    </rPh>
    <rPh sb="12" eb="14">
      <t>カイソウ</t>
    </rPh>
    <rPh sb="14" eb="16">
      <t>コウジ</t>
    </rPh>
    <rPh sb="16" eb="18">
      <t>ケイカク</t>
    </rPh>
    <rPh sb="18" eb="19">
      <t>ショ</t>
    </rPh>
    <phoneticPr fontId="55"/>
  </si>
  <si>
    <t>（４）売上規模と助成事業規模の比較</t>
    <rPh sb="3" eb="5">
      <t>ウリアゲ</t>
    </rPh>
    <phoneticPr fontId="2"/>
  </si>
  <si>
    <t>（３）助成事業の主担当者</t>
    <rPh sb="3" eb="5">
      <t>ジョセイ</t>
    </rPh>
    <phoneticPr fontId="2"/>
  </si>
  <si>
    <t>助成対象経費
(A)×(B)
(税抜)</t>
    <rPh sb="0" eb="2">
      <t>ジョセイ</t>
    </rPh>
    <rPh sb="2" eb="4">
      <t>タイショウ</t>
    </rPh>
    <rPh sb="4" eb="6">
      <t>ケイヒ</t>
    </rPh>
    <rPh sb="16" eb="18">
      <t>ゼイヌキ</t>
    </rPh>
    <phoneticPr fontId="2"/>
  </si>
  <si>
    <t>助成事業に
要する経費
（税込）</t>
    <phoneticPr fontId="55"/>
  </si>
  <si>
    <t>事業者名</t>
    <rPh sb="0" eb="3">
      <t>ジギョウシャ</t>
    </rPh>
    <rPh sb="3" eb="4">
      <t>メイ</t>
    </rPh>
    <phoneticPr fontId="2"/>
  </si>
  <si>
    <t>１者目</t>
    <rPh sb="1" eb="2">
      <t>シャ</t>
    </rPh>
    <rPh sb="2" eb="3">
      <t>メ</t>
    </rPh>
    <phoneticPr fontId="2"/>
  </si>
  <si>
    <t>２者目</t>
    <rPh sb="1" eb="2">
      <t>シャ</t>
    </rPh>
    <rPh sb="2" eb="3">
      <t>メ</t>
    </rPh>
    <phoneticPr fontId="2"/>
  </si>
  <si>
    <t>経費
番号</t>
    <rPh sb="0" eb="1">
      <t>ヘ</t>
    </rPh>
    <rPh sb="1" eb="2">
      <t>ヒ</t>
    </rPh>
    <rPh sb="3" eb="4">
      <t>バン</t>
    </rPh>
    <rPh sb="4" eb="5">
      <t>ゴウ</t>
    </rPh>
    <phoneticPr fontId="55"/>
  </si>
  <si>
    <t>２者入手困難な理由</t>
    <rPh sb="1" eb="2">
      <t>シャ</t>
    </rPh>
    <rPh sb="2" eb="4">
      <t>ニュウシュ</t>
    </rPh>
    <rPh sb="4" eb="6">
      <t>コンナン</t>
    </rPh>
    <rPh sb="7" eb="9">
      <t>リユウ</t>
    </rPh>
    <phoneticPr fontId="2"/>
  </si>
  <si>
    <t>新規性の根拠を示す補足資料</t>
    <rPh sb="0" eb="3">
      <t>シンキセイ</t>
    </rPh>
    <rPh sb="4" eb="6">
      <t>コンキョ</t>
    </rPh>
    <rPh sb="7" eb="8">
      <t>シメ</t>
    </rPh>
    <rPh sb="9" eb="13">
      <t>ホソクシリョウ</t>
    </rPh>
    <phoneticPr fontId="2"/>
  </si>
  <si>
    <t>優秀性の根拠を示す補足資料</t>
    <rPh sb="0" eb="3">
      <t>ユウシュウセイ</t>
    </rPh>
    <rPh sb="4" eb="6">
      <t>コンキョ</t>
    </rPh>
    <rPh sb="7" eb="8">
      <t>シメ</t>
    </rPh>
    <rPh sb="9" eb="13">
      <t>ホソクシリョウ</t>
    </rPh>
    <phoneticPr fontId="2"/>
  </si>
  <si>
    <t>（５）助成事業終了後の収益計画</t>
    <rPh sb="3" eb="7">
      <t>ジョセイジギョウ</t>
    </rPh>
    <rPh sb="7" eb="9">
      <t>シュウリョウ</t>
    </rPh>
    <rPh sb="9" eb="10">
      <t>ゴ</t>
    </rPh>
    <rPh sb="11" eb="15">
      <t>シュウエキケイカク</t>
    </rPh>
    <phoneticPr fontId="2"/>
  </si>
  <si>
    <r>
      <t>②　</t>
    </r>
    <r>
      <rPr>
        <b/>
        <u/>
        <sz val="11"/>
        <color theme="1"/>
        <rFont val="ＭＳ Ｐゴシック"/>
        <family val="3"/>
        <charset val="128"/>
      </rPr>
      <t>既存事業等を含む全体の収益計画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キソンジギョウ</t>
    </rPh>
    <rPh sb="6" eb="7">
      <t>ナド</t>
    </rPh>
    <rPh sb="8" eb="9">
      <t>フク</t>
    </rPh>
    <rPh sb="10" eb="12">
      <t>ゼンタイ</t>
    </rPh>
    <rPh sb="13" eb="17">
      <t>シュウエキケイカク</t>
    </rPh>
    <rPh sb="24" eb="26">
      <t>スウジ</t>
    </rPh>
    <rPh sb="28" eb="30">
      <t>ニュウリョク</t>
    </rPh>
    <phoneticPr fontId="2"/>
  </si>
  <si>
    <r>
      <t>①　</t>
    </r>
    <r>
      <rPr>
        <b/>
        <u/>
        <sz val="11"/>
        <color theme="1"/>
        <rFont val="ＭＳ Ｐゴシック"/>
        <family val="3"/>
        <charset val="128"/>
      </rPr>
      <t>助成事業の収益計画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ジョセイジギョウ</t>
    </rPh>
    <rPh sb="7" eb="11">
      <t>シュウエキケイカク</t>
    </rPh>
    <rPh sb="17" eb="19">
      <t>スウジ</t>
    </rPh>
    <rPh sb="21" eb="23">
      <t>ニュウリョク</t>
    </rPh>
    <phoneticPr fontId="2"/>
  </si>
  <si>
    <t>（7）-2 規格認証・登録計画書</t>
    <rPh sb="6" eb="10">
      <t>キカクニンショウ</t>
    </rPh>
    <rPh sb="11" eb="13">
      <t>トウロク</t>
    </rPh>
    <rPh sb="13" eb="16">
      <t>ケイカクショ</t>
    </rPh>
    <phoneticPr fontId="55"/>
  </si>
  <si>
    <r>
      <t>　「</t>
    </r>
    <r>
      <rPr>
        <b/>
        <sz val="10"/>
        <rFont val="ＭＳ Ｐゴシック"/>
        <family val="3"/>
        <charset val="128"/>
      </rPr>
      <t>（7）規格認証・登録費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9">
      <t>キカクニンショウ</t>
    </rPh>
    <rPh sb="10" eb="12">
      <t>トウロク</t>
    </rPh>
    <rPh sb="12" eb="13">
      <t>ヒ</t>
    </rPh>
    <rPh sb="22" eb="24">
      <t>ケイヒ</t>
    </rPh>
    <rPh sb="28" eb="30">
      <t>キニュウ</t>
    </rPh>
    <phoneticPr fontId="55"/>
  </si>
  <si>
    <t>納品される成果物</t>
    <rPh sb="0" eb="2">
      <t>ノウヒン</t>
    </rPh>
    <rPh sb="5" eb="8">
      <t>セイカブツ</t>
    </rPh>
    <phoneticPr fontId="55"/>
  </si>
  <si>
    <t>依頼内容</t>
    <rPh sb="0" eb="2">
      <t>イライ</t>
    </rPh>
    <rPh sb="2" eb="4">
      <t>ナイヨウ</t>
    </rPh>
    <phoneticPr fontId="55"/>
  </si>
  <si>
    <t>（２）機械装置・工具器具備品費</t>
    <rPh sb="3" eb="5">
      <t>キカイ</t>
    </rPh>
    <rPh sb="5" eb="7">
      <t>ソウチ</t>
    </rPh>
    <rPh sb="8" eb="10">
      <t>コウグ</t>
    </rPh>
    <rPh sb="10" eb="12">
      <t>キグ</t>
    </rPh>
    <rPh sb="12" eb="14">
      <t>ビヒン</t>
    </rPh>
    <rPh sb="14" eb="15">
      <t>ヒ</t>
    </rPh>
    <phoneticPr fontId="55"/>
  </si>
  <si>
    <t>（２）-2機械装置・工具器具備品購入計画書</t>
    <rPh sb="5" eb="7">
      <t>キカイ</t>
    </rPh>
    <rPh sb="7" eb="9">
      <t>ソウチ</t>
    </rPh>
    <rPh sb="10" eb="12">
      <t>コウグ</t>
    </rPh>
    <rPh sb="12" eb="14">
      <t>キグ</t>
    </rPh>
    <rPh sb="14" eb="16">
      <t>ビヒン</t>
    </rPh>
    <rPh sb="16" eb="18">
      <t>コウニュウ</t>
    </rPh>
    <rPh sb="18" eb="21">
      <t>ケイカクショ</t>
    </rPh>
    <phoneticPr fontId="55"/>
  </si>
  <si>
    <t>依頼先事業者名</t>
    <rPh sb="0" eb="3">
      <t>イライサキ</t>
    </rPh>
    <rPh sb="3" eb="6">
      <t>ジギョウシャ</t>
    </rPh>
    <rPh sb="6" eb="7">
      <t>メイ</t>
    </rPh>
    <phoneticPr fontId="55"/>
  </si>
  <si>
    <t>（10）-2機械装置・工具器具備品購入計画書</t>
    <rPh sb="6" eb="8">
      <t>キカイ</t>
    </rPh>
    <rPh sb="8" eb="10">
      <t>ソウチ</t>
    </rPh>
    <rPh sb="11" eb="13">
      <t>コウグ</t>
    </rPh>
    <rPh sb="13" eb="15">
      <t>キグ</t>
    </rPh>
    <rPh sb="15" eb="17">
      <t>ビヒン</t>
    </rPh>
    <rPh sb="17" eb="19">
      <t>コウニュウ</t>
    </rPh>
    <rPh sb="19" eb="22">
      <t>ケイカクショ</t>
    </rPh>
    <phoneticPr fontId="55"/>
  </si>
  <si>
    <t>上記委託先は、自企業と資本関係、役員または従業員の兼務、自企業の代表者３親等以内の親族による経営ではない。</t>
    <rPh sb="2" eb="4">
      <t>イタク</t>
    </rPh>
    <rPh sb="7" eb="10">
      <t>ジキギョウ</t>
    </rPh>
    <rPh sb="28" eb="31">
      <t>ジキギョウ</t>
    </rPh>
    <phoneticPr fontId="2"/>
  </si>
  <si>
    <t>経費名</t>
    <rPh sb="0" eb="2">
      <t>ケイヒ</t>
    </rPh>
    <rPh sb="2" eb="3">
      <t>メイ</t>
    </rPh>
    <phoneticPr fontId="2"/>
  </si>
  <si>
    <t>専門家氏名</t>
    <rPh sb="0" eb="3">
      <t>センモンカ</t>
    </rPh>
    <rPh sb="3" eb="5">
      <t>シメイ</t>
    </rPh>
    <phoneticPr fontId="55"/>
  </si>
  <si>
    <t>事業内容／
経歴・実績</t>
    <rPh sb="0" eb="2">
      <t>ジギョウ</t>
    </rPh>
    <rPh sb="2" eb="4">
      <t>ナイヨウ</t>
    </rPh>
    <rPh sb="6" eb="8">
      <t>ケイレキ</t>
    </rPh>
    <rPh sb="9" eb="11">
      <t>ジッセキ</t>
    </rPh>
    <phoneticPr fontId="55"/>
  </si>
  <si>
    <t>指導内容</t>
    <rPh sb="0" eb="4">
      <t>シドウナイヨウ</t>
    </rPh>
    <phoneticPr fontId="55"/>
  </si>
  <si>
    <t>選定理由／
専門家指導が必要な理由</t>
    <rPh sb="0" eb="2">
      <t>センテイ</t>
    </rPh>
    <rPh sb="2" eb="4">
      <t>リユウ</t>
    </rPh>
    <rPh sb="6" eb="9">
      <t>センモンカ</t>
    </rPh>
    <rPh sb="9" eb="11">
      <t>シドウ</t>
    </rPh>
    <rPh sb="12" eb="14">
      <t>ヒツヨウ</t>
    </rPh>
    <rPh sb="15" eb="17">
      <t>リユウ</t>
    </rPh>
    <phoneticPr fontId="55"/>
  </si>
  <si>
    <t>（５）-2 専門家指導計画書</t>
    <rPh sb="6" eb="11">
      <t>センモンカシドウ</t>
    </rPh>
    <rPh sb="11" eb="14">
      <t>ケイカクショ</t>
    </rPh>
    <phoneticPr fontId="55"/>
  </si>
  <si>
    <t xml:space="preserve"> (14)その他助成対象外経費</t>
    <rPh sb="7" eb="8">
      <t>タ</t>
    </rPh>
    <rPh sb="8" eb="10">
      <t>ジョセイ</t>
    </rPh>
    <rPh sb="10" eb="12">
      <t>タイショウ</t>
    </rPh>
    <rPh sb="12" eb="13">
      <t>ガイ</t>
    </rPh>
    <rPh sb="13" eb="15">
      <t>ケイヒ</t>
    </rPh>
    <phoneticPr fontId="2"/>
  </si>
  <si>
    <t>（1３）-2 委託・外注計画書</t>
    <rPh sb="7" eb="9">
      <t>イタク</t>
    </rPh>
    <rPh sb="10" eb="12">
      <t>ガイチュウ</t>
    </rPh>
    <rPh sb="12" eb="15">
      <t>ケイカクショ</t>
    </rPh>
    <phoneticPr fontId="55"/>
  </si>
  <si>
    <r>
      <t>　「</t>
    </r>
    <r>
      <rPr>
        <b/>
        <sz val="10"/>
        <rFont val="ＭＳ Ｐゴシック"/>
        <family val="3"/>
        <charset val="128"/>
      </rPr>
      <t>（1３）委託・外注費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9" eb="11">
      <t>ガイチュウ</t>
    </rPh>
    <rPh sb="21" eb="23">
      <t>ケイヒ</t>
    </rPh>
    <rPh sb="27" eb="29">
      <t>キニュウ</t>
    </rPh>
    <phoneticPr fontId="55"/>
  </si>
  <si>
    <t>令和</t>
  </si>
  <si>
    <t>支援テーマ</t>
    <rPh sb="0" eb="2">
      <t>シエン</t>
    </rPh>
    <phoneticPr fontId="2"/>
  </si>
  <si>
    <t>高齢者本人向けビジネス</t>
    <rPh sb="0" eb="3">
      <t>コウレイシャ</t>
    </rPh>
    <rPh sb="3" eb="6">
      <t>ホンニンム</t>
    </rPh>
    <phoneticPr fontId="2"/>
  </si>
  <si>
    <t>高齢者とその家族・親族向けビジネス</t>
    <rPh sb="0" eb="3">
      <t>コウレイシャ</t>
    </rPh>
    <rPh sb="6" eb="8">
      <t>カゾク</t>
    </rPh>
    <rPh sb="9" eb="11">
      <t>シンゾク</t>
    </rPh>
    <rPh sb="11" eb="12">
      <t>ム</t>
    </rPh>
    <phoneticPr fontId="2"/>
  </si>
  <si>
    <t>高齢者と地域社会等とのつながりに関するビジネス</t>
    <rPh sb="0" eb="3">
      <t>コウレイシャ</t>
    </rPh>
    <rPh sb="4" eb="8">
      <t>チイキシャカイ</t>
    </rPh>
    <rPh sb="8" eb="9">
      <t>トウ</t>
    </rPh>
    <rPh sb="16" eb="17">
      <t>カン</t>
    </rPh>
    <phoneticPr fontId="2"/>
  </si>
  <si>
    <t>就労に関する高齢者向けビジネス</t>
    <rPh sb="0" eb="2">
      <t>シュウロウ</t>
    </rPh>
    <rPh sb="3" eb="4">
      <t>カン</t>
    </rPh>
    <rPh sb="6" eb="9">
      <t>コウレイシャ</t>
    </rPh>
    <rPh sb="9" eb="10">
      <t>ム</t>
    </rPh>
    <phoneticPr fontId="2"/>
  </si>
  <si>
    <t>サポートが必要な高齢者向けビジネス</t>
    <rPh sb="5" eb="7">
      <t>ヒツヨウ</t>
    </rPh>
    <rPh sb="8" eb="11">
      <t>コウレイシャ</t>
    </rPh>
    <rPh sb="11" eb="12">
      <t>ム</t>
    </rPh>
    <phoneticPr fontId="2"/>
  </si>
  <si>
    <t>その他いずれにも該当しない高齢者向けビジネス</t>
    <rPh sb="2" eb="3">
      <t>タ</t>
    </rPh>
    <phoneticPr fontId="2"/>
  </si>
  <si>
    <r>
      <t>生活の</t>
    </r>
    <r>
      <rPr>
        <b/>
        <u/>
        <sz val="10.5"/>
        <rFont val="ＭＳ Ｐゴシック"/>
        <family val="3"/>
        <charset val="128"/>
      </rPr>
      <t>質の向上</t>
    </r>
    <r>
      <rPr>
        <sz val="10.5"/>
        <rFont val="ＭＳ Ｐゴシック"/>
        <family val="3"/>
        <charset val="128"/>
      </rPr>
      <t>を目的とするビジネス</t>
    </r>
    <rPh sb="0" eb="2">
      <t>セイカツ</t>
    </rPh>
    <rPh sb="3" eb="4">
      <t>シツ</t>
    </rPh>
    <rPh sb="5" eb="7">
      <t>コウジョウ</t>
    </rPh>
    <rPh sb="8" eb="10">
      <t>モクテキ</t>
    </rPh>
    <phoneticPr fontId="2"/>
  </si>
  <si>
    <r>
      <t>生活の</t>
    </r>
    <r>
      <rPr>
        <b/>
        <u/>
        <sz val="10.5"/>
        <rFont val="ＭＳ Ｐゴシック"/>
        <family val="3"/>
        <charset val="128"/>
      </rPr>
      <t>維持・低下防止</t>
    </r>
    <r>
      <rPr>
        <sz val="10.5"/>
        <rFont val="ＭＳ Ｐゴシック"/>
        <family val="3"/>
        <charset val="128"/>
      </rPr>
      <t>を目的とする
ビジネス</t>
    </r>
    <rPh sb="0" eb="2">
      <t>セイカツ</t>
    </rPh>
    <rPh sb="3" eb="5">
      <t>イジ</t>
    </rPh>
    <rPh sb="6" eb="8">
      <t>テイカ</t>
    </rPh>
    <rPh sb="8" eb="10">
      <t>ボウシ</t>
    </rPh>
    <rPh sb="11" eb="13">
      <t>モクテキ</t>
    </rPh>
    <phoneticPr fontId="2"/>
  </si>
  <si>
    <t>該当するテーマ（複数選択可）</t>
    <rPh sb="0" eb="2">
      <t>ガイトウ</t>
    </rPh>
    <rPh sb="8" eb="10">
      <t>フクスウ</t>
    </rPh>
    <rPh sb="10" eb="12">
      <t>センタク</t>
    </rPh>
    <rPh sb="12" eb="13">
      <t>カ</t>
    </rPh>
    <phoneticPr fontId="5"/>
  </si>
  <si>
    <t>＜設備投資・事業環境整備フェーズ＞</t>
    <rPh sb="1" eb="5">
      <t>セツビトウシ</t>
    </rPh>
    <rPh sb="6" eb="8">
      <t>ジギョウ</t>
    </rPh>
    <rPh sb="8" eb="10">
      <t>カンキョウ</t>
    </rPh>
    <rPh sb="10" eb="12">
      <t>セイビ</t>
    </rPh>
    <phoneticPr fontId="5"/>
  </si>
  <si>
    <t>【設備投資・事業環境整備フェーズ】</t>
    <rPh sb="1" eb="5">
      <t>セツビトウシ</t>
    </rPh>
    <rPh sb="6" eb="8">
      <t>ジギョウ</t>
    </rPh>
    <rPh sb="8" eb="10">
      <t>カンキョウ</t>
    </rPh>
    <rPh sb="10" eb="12">
      <t>セイビ</t>
    </rPh>
    <phoneticPr fontId="2"/>
  </si>
  <si>
    <t>（10）機械装置・工具器具備品費</t>
    <rPh sb="4" eb="6">
      <t>キカイ</t>
    </rPh>
    <rPh sb="6" eb="8">
      <t>ソウチ</t>
    </rPh>
    <rPh sb="9" eb="11">
      <t>コウグ</t>
    </rPh>
    <rPh sb="11" eb="13">
      <t>キグ</t>
    </rPh>
    <rPh sb="13" eb="15">
      <t>ビヒン</t>
    </rPh>
    <rPh sb="15" eb="16">
      <t>ヒ</t>
    </rPh>
    <phoneticPr fontId="55"/>
  </si>
  <si>
    <t>　・　具体的な作業項目、資金支出明細の番号（原－１、機－１、人－１等）を記入してください。
　・　各作業項目の開始から終了期間を表示してください。
　　　　「○」：自企業で実施
　　　　「●」：委託先等で実施
　・　本助成事業の全体像が分かるよう、経費が発生しない作業も記入してください。
　※「開発・改良フェーズ」「設備投資・事業環境整備フェーズ」のフロー・スケジュールをあわせて記入してください。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キニュウ</t>
    </rPh>
    <rPh sb="83" eb="85">
      <t>キギョウ</t>
    </rPh>
    <rPh sb="108" eb="109">
      <t>ホン</t>
    </rPh>
    <rPh sb="109" eb="111">
      <t>ジョセイ</t>
    </rPh>
    <rPh sb="111" eb="113">
      <t>ジギョウ</t>
    </rPh>
    <rPh sb="114" eb="117">
      <t>ゼンタイゾウ</t>
    </rPh>
    <rPh sb="118" eb="119">
      <t>ワ</t>
    </rPh>
    <rPh sb="124" eb="126">
      <t>ケイヒ</t>
    </rPh>
    <rPh sb="127" eb="129">
      <t>ハッセイ</t>
    </rPh>
    <rPh sb="132" eb="134">
      <t>サギョウ</t>
    </rPh>
    <rPh sb="135" eb="137">
      <t>キニュウ</t>
    </rPh>
    <rPh sb="149" eb="151">
      <t>カイハツ</t>
    </rPh>
    <rPh sb="152" eb="154">
      <t>カイリョウ</t>
    </rPh>
    <rPh sb="160" eb="164">
      <t>セツビトウシ</t>
    </rPh>
    <rPh sb="169" eb="171">
      <t>セイビ</t>
    </rPh>
    <rPh sb="192" eb="194">
      <t>キニュウ</t>
    </rPh>
    <phoneticPr fontId="2"/>
  </si>
  <si>
    <t>該当するテーマに「〇」</t>
    <rPh sb="0" eb="2">
      <t>ガイトウ</t>
    </rPh>
    <phoneticPr fontId="2"/>
  </si>
  <si>
    <t>試作段階／販売開始</t>
    <rPh sb="0" eb="2">
      <t>シサク</t>
    </rPh>
    <rPh sb="2" eb="4">
      <t>ダンカイ</t>
    </rPh>
    <rPh sb="5" eb="7">
      <t>ハンバイ</t>
    </rPh>
    <rPh sb="7" eb="9">
      <t>カイシ</t>
    </rPh>
    <phoneticPr fontId="5"/>
  </si>
  <si>
    <t>デジタルデバイド対策に関する高齢者向けビジネス</t>
    <rPh sb="8" eb="10">
      <t>タイサク</t>
    </rPh>
    <rPh sb="11" eb="12">
      <t>カン</t>
    </rPh>
    <rPh sb="14" eb="17">
      <t>コウレイシャ</t>
    </rPh>
    <rPh sb="17" eb="18">
      <t>ム</t>
    </rPh>
    <phoneticPr fontId="2"/>
  </si>
  <si>
    <t>実　　　　施　　　　計　　　　画</t>
    <rPh sb="0" eb="1">
      <t>ミノル</t>
    </rPh>
    <rPh sb="5" eb="6">
      <t>シ</t>
    </rPh>
    <rPh sb="10" eb="11">
      <t>ケイ</t>
    </rPh>
    <rPh sb="15" eb="16">
      <t>ガ</t>
    </rPh>
    <phoneticPr fontId="2"/>
  </si>
  <si>
    <t>製造業その他</t>
    <rPh sb="0" eb="3">
      <t>セイゾウギョウ</t>
    </rPh>
    <rPh sb="5" eb="6">
      <t>ホカ</t>
    </rPh>
    <phoneticPr fontId="5"/>
  </si>
  <si>
    <t>卸売業</t>
    <rPh sb="0" eb="3">
      <t>オロシウリギョウ</t>
    </rPh>
    <phoneticPr fontId="5"/>
  </si>
  <si>
    <t>サービス業</t>
    <rPh sb="4" eb="5">
      <t>ギョウ</t>
    </rPh>
    <phoneticPr fontId="5"/>
  </si>
  <si>
    <t>小売業</t>
    <rPh sb="0" eb="3">
      <t>コウリギョウ</t>
    </rPh>
    <phoneticPr fontId="5"/>
  </si>
  <si>
    <t>１．申請事業者の概要</t>
    <rPh sb="2" eb="4">
      <t>シンセイ</t>
    </rPh>
    <rPh sb="4" eb="6">
      <t>ジギョウ</t>
    </rPh>
    <rPh sb="6" eb="7">
      <t>シャ</t>
    </rPh>
    <rPh sb="8" eb="10">
      <t>ガイヨウ</t>
    </rPh>
    <phoneticPr fontId="2"/>
  </si>
  <si>
    <r>
      <t>39情報サービス業　</t>
    </r>
    <r>
      <rPr>
        <b/>
        <sz val="12.5"/>
        <rFont val="ＭＳ Ｐゴシック"/>
        <family val="3"/>
        <charset val="128"/>
      </rPr>
      <t>※ソフトウェア業、情報処理・提供サービス業除く</t>
    </r>
    <phoneticPr fontId="2"/>
  </si>
  <si>
    <t>フリガナ</t>
    <phoneticPr fontId="2"/>
  </si>
  <si>
    <t>代表者</t>
    <rPh sb="0" eb="1">
      <t>ダイ</t>
    </rPh>
    <rPh sb="1" eb="2">
      <t>ヒョウ</t>
    </rPh>
    <rPh sb="2" eb="3">
      <t>モノ</t>
    </rPh>
    <phoneticPr fontId="2"/>
  </si>
  <si>
    <r>
      <t>41映像・音声・文字情報制作業　</t>
    </r>
    <r>
      <rPr>
        <b/>
        <sz val="12.5"/>
        <color rgb="FFFF0000"/>
        <rFont val="ＭＳ Ｐゴシック"/>
        <family val="3"/>
        <charset val="128"/>
      </rPr>
      <t>※新聞業、出版業を除く</t>
    </r>
    <phoneticPr fontId="2"/>
  </si>
  <si>
    <t>名　　称</t>
    <rPh sb="0" eb="1">
      <t>ナ</t>
    </rPh>
    <rPh sb="3" eb="4">
      <t>ショウ</t>
    </rPh>
    <phoneticPr fontId="2"/>
  </si>
  <si>
    <t>氏　　名</t>
    <rPh sb="0" eb="1">
      <t>シ</t>
    </rPh>
    <rPh sb="3" eb="4">
      <t>メイ</t>
    </rPh>
    <phoneticPr fontId="2"/>
  </si>
  <si>
    <r>
      <t>69不動産賃貸業・管理業　</t>
    </r>
    <r>
      <rPr>
        <b/>
        <sz val="12.5"/>
        <color rgb="FFFF0000"/>
        <rFont val="ＭＳ Ｐゴシック"/>
        <family val="3"/>
        <charset val="128"/>
      </rPr>
      <t>※駐車場業のみ</t>
    </r>
    <phoneticPr fontId="2"/>
  </si>
  <si>
    <t>組織形態
（基準日時点）</t>
    <rPh sb="0" eb="2">
      <t>ソシキ</t>
    </rPh>
    <rPh sb="2" eb="4">
      <t>ケイタイ</t>
    </rPh>
    <rPh sb="6" eb="9">
      <t>キジュンビ</t>
    </rPh>
    <rPh sb="9" eb="11">
      <t>ジテン</t>
    </rPh>
    <phoneticPr fontId="2"/>
  </si>
  <si>
    <t>役　　職</t>
    <rPh sb="0" eb="1">
      <t>ヤク</t>
    </rPh>
    <rPh sb="3" eb="4">
      <t>ショク</t>
    </rPh>
    <phoneticPr fontId="2"/>
  </si>
  <si>
    <t>本　　　店
所　在　地</t>
    <rPh sb="0" eb="1">
      <t>ホン</t>
    </rPh>
    <rPh sb="4" eb="5">
      <t>ミセ</t>
    </rPh>
    <rPh sb="6" eb="7">
      <t>ショ</t>
    </rPh>
    <rPh sb="8" eb="9">
      <t>ザイ</t>
    </rPh>
    <rPh sb="10" eb="11">
      <t>チ</t>
    </rPh>
    <phoneticPr fontId="2"/>
  </si>
  <si>
    <t>〒</t>
    <phoneticPr fontId="2"/>
  </si>
  <si>
    <t>06総合工事業</t>
    <rPh sb="2" eb="4">
      <t>ソウゴウ</t>
    </rPh>
    <rPh sb="4" eb="7">
      <t>コウジギョウ</t>
    </rPh>
    <phoneticPr fontId="2"/>
  </si>
  <si>
    <t>55その他の卸売業</t>
    <rPh sb="4" eb="5">
      <t>タ</t>
    </rPh>
    <rPh sb="6" eb="9">
      <t>オロシウリギョウ</t>
    </rPh>
    <phoneticPr fontId="2"/>
  </si>
  <si>
    <t>ＵＲＬ</t>
    <phoneticPr fontId="2"/>
  </si>
  <si>
    <t>56各種商品小売業</t>
    <rPh sb="2" eb="4">
      <t>カクシュ</t>
    </rPh>
    <rPh sb="4" eb="6">
      <t>ショウヒン</t>
    </rPh>
    <rPh sb="6" eb="9">
      <t>コウリギョウ</t>
    </rPh>
    <phoneticPr fontId="2"/>
  </si>
  <si>
    <t>都内登記
所　在　地</t>
    <rPh sb="0" eb="2">
      <t>トナイ</t>
    </rPh>
    <rPh sb="2" eb="4">
      <t>トウキ</t>
    </rPh>
    <rPh sb="5" eb="6">
      <t>ショ</t>
    </rPh>
    <rPh sb="7" eb="8">
      <t>ザイ</t>
    </rPh>
    <rPh sb="9" eb="10">
      <t>チ</t>
    </rPh>
    <phoneticPr fontId="2"/>
  </si>
  <si>
    <t>57織物・衣服・身の回り品小売業</t>
    <rPh sb="2" eb="4">
      <t>オリモノ</t>
    </rPh>
    <rPh sb="5" eb="7">
      <t>イフク</t>
    </rPh>
    <rPh sb="8" eb="9">
      <t>ミ</t>
    </rPh>
    <rPh sb="10" eb="11">
      <t>マワ</t>
    </rPh>
    <rPh sb="12" eb="13">
      <t>ヒン</t>
    </rPh>
    <rPh sb="13" eb="16">
      <t>コウリギョウ</t>
    </rPh>
    <phoneticPr fontId="2"/>
  </si>
  <si>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2"/>
  </si>
  <si>
    <t>58飲食料品小売業</t>
    <rPh sb="2" eb="4">
      <t>インショク</t>
    </rPh>
    <rPh sb="4" eb="5">
      <t>リョウ</t>
    </rPh>
    <rPh sb="5" eb="6">
      <t>ヒン</t>
    </rPh>
    <rPh sb="6" eb="9">
      <t>コウリギョウ</t>
    </rPh>
    <phoneticPr fontId="2"/>
  </si>
  <si>
    <t>連　絡　先
所　在　地</t>
    <rPh sb="0" eb="1">
      <t>レン</t>
    </rPh>
    <rPh sb="2" eb="3">
      <t>ラク</t>
    </rPh>
    <rPh sb="4" eb="5">
      <t>サキ</t>
    </rPh>
    <rPh sb="6" eb="7">
      <t>ショ</t>
    </rPh>
    <rPh sb="8" eb="9">
      <t>ザイ</t>
    </rPh>
    <rPh sb="10" eb="11">
      <t>チ</t>
    </rPh>
    <phoneticPr fontId="2"/>
  </si>
  <si>
    <t>59機械器具小売業</t>
    <rPh sb="2" eb="6">
      <t>キカイキグ</t>
    </rPh>
    <rPh sb="6" eb="9">
      <t>コウリギョウ</t>
    </rPh>
    <phoneticPr fontId="2"/>
  </si>
  <si>
    <t>60その他小売業</t>
    <rPh sb="4" eb="5">
      <t>タ</t>
    </rPh>
    <rPh sb="5" eb="8">
      <t>コウリギョウ</t>
    </rPh>
    <phoneticPr fontId="2"/>
  </si>
  <si>
    <t>連　　　絡
担　当　者</t>
    <rPh sb="0" eb="1">
      <t>レン</t>
    </rPh>
    <rPh sb="4" eb="5">
      <t>カラメル</t>
    </rPh>
    <rPh sb="6" eb="7">
      <t>タン</t>
    </rPh>
    <rPh sb="8" eb="9">
      <t>トウ</t>
    </rPh>
    <rPh sb="10" eb="11">
      <t>モノ</t>
    </rPh>
    <phoneticPr fontId="2"/>
  </si>
  <si>
    <t>部署・役職</t>
    <rPh sb="0" eb="1">
      <t>ブ</t>
    </rPh>
    <rPh sb="1" eb="2">
      <t>ショ</t>
    </rPh>
    <rPh sb="3" eb="5">
      <t>ヤクショク</t>
    </rPh>
    <phoneticPr fontId="2"/>
  </si>
  <si>
    <t>61無店舗小売業</t>
    <rPh sb="2" eb="5">
      <t>ムテンポ</t>
    </rPh>
    <rPh sb="5" eb="8">
      <t>コウリギョウ</t>
    </rPh>
    <phoneticPr fontId="2"/>
  </si>
  <si>
    <t>E-mail</t>
    <phoneticPr fontId="2"/>
  </si>
  <si>
    <t>事業開始</t>
    <rPh sb="0" eb="1">
      <t>コト</t>
    </rPh>
    <rPh sb="1" eb="2">
      <t>ギョウ</t>
    </rPh>
    <rPh sb="2" eb="4">
      <t>カイシ</t>
    </rPh>
    <phoneticPr fontId="2"/>
  </si>
  <si>
    <t>創　　業</t>
    <rPh sb="0" eb="1">
      <t>キズ</t>
    </rPh>
    <rPh sb="3" eb="4">
      <t>ギョウ</t>
    </rPh>
    <phoneticPr fontId="2"/>
  </si>
  <si>
    <t>（和暦）</t>
    <rPh sb="1" eb="3">
      <t>ワレキ</t>
    </rPh>
    <phoneticPr fontId="2"/>
  </si>
  <si>
    <t>資　本　金</t>
    <rPh sb="0" eb="1">
      <t>シ</t>
    </rPh>
    <rPh sb="2" eb="3">
      <t>ホン</t>
    </rPh>
    <rPh sb="4" eb="5">
      <t>キン</t>
    </rPh>
    <phoneticPr fontId="2"/>
  </si>
  <si>
    <t>法人設立</t>
    <rPh sb="0" eb="1">
      <t>ホウ</t>
    </rPh>
    <rPh sb="1" eb="2">
      <t>ニン</t>
    </rPh>
    <rPh sb="2" eb="3">
      <t>セツ</t>
    </rPh>
    <rPh sb="3" eb="4">
      <t>タテ</t>
    </rPh>
    <phoneticPr fontId="2"/>
  </si>
  <si>
    <t>役　員　数</t>
    <rPh sb="0" eb="1">
      <t>ヤク</t>
    </rPh>
    <rPh sb="2" eb="3">
      <t>イン</t>
    </rPh>
    <rPh sb="4" eb="5">
      <t>スウ</t>
    </rPh>
    <phoneticPr fontId="2"/>
  </si>
  <si>
    <t>人（監査役を含む）</t>
    <phoneticPr fontId="2"/>
  </si>
  <si>
    <t>従 業 員 数</t>
    <rPh sb="0" eb="1">
      <t>ジュウ</t>
    </rPh>
    <rPh sb="2" eb="3">
      <t>ギョウ</t>
    </rPh>
    <rPh sb="4" eb="5">
      <t>イン</t>
    </rPh>
    <rPh sb="6" eb="7">
      <t>スウ</t>
    </rPh>
    <phoneticPr fontId="2"/>
  </si>
  <si>
    <t>人</t>
    <rPh sb="0" eb="1">
      <t>ニン</t>
    </rPh>
    <phoneticPr fontId="2"/>
  </si>
  <si>
    <t>(うち正社員</t>
    <rPh sb="3" eb="6">
      <t>セイシャイン</t>
    </rPh>
    <phoneticPr fontId="2"/>
  </si>
  <si>
    <t>人）</t>
    <rPh sb="0" eb="1">
      <t>ニン</t>
    </rPh>
    <phoneticPr fontId="2"/>
  </si>
  <si>
    <t>事業概要</t>
    <rPh sb="0" eb="2">
      <t>ジギョウ</t>
    </rPh>
    <rPh sb="2" eb="4">
      <t>ガイヨウ</t>
    </rPh>
    <phoneticPr fontId="2"/>
  </si>
  <si>
    <t>業種</t>
    <rPh sb="0" eb="2">
      <t>ギョウシュ</t>
    </rPh>
    <phoneticPr fontId="2"/>
  </si>
  <si>
    <t>大分類</t>
    <rPh sb="0" eb="3">
      <t>ダイブンルイ</t>
    </rPh>
    <phoneticPr fontId="2"/>
  </si>
  <si>
    <t>19ゴム製品製造業</t>
    <rPh sb="4" eb="9">
      <t>セイヒンセイゾウギョウ</t>
    </rPh>
    <phoneticPr fontId="2"/>
  </si>
  <si>
    <t>中分類</t>
    <rPh sb="0" eb="3">
      <t>チュウブンルイ</t>
    </rPh>
    <phoneticPr fontId="2"/>
  </si>
  <si>
    <t>千円</t>
    <rPh sb="0" eb="2">
      <t>センエン</t>
    </rPh>
    <phoneticPr fontId="2"/>
  </si>
  <si>
    <t>主要製品</t>
    <rPh sb="0" eb="2">
      <t>シュヨウ</t>
    </rPh>
    <rPh sb="2" eb="4">
      <t>セイヒン</t>
    </rPh>
    <phoneticPr fontId="2"/>
  </si>
  <si>
    <t>業績</t>
    <rPh sb="0" eb="2">
      <t>ギョウセキ</t>
    </rPh>
    <phoneticPr fontId="2"/>
  </si>
  <si>
    <t>直近</t>
    <rPh sb="0" eb="2">
      <t>チョッキン</t>
    </rPh>
    <phoneticPr fontId="2"/>
  </si>
  <si>
    <t>営業利益</t>
    <rPh sb="0" eb="2">
      <t>エイギョウ</t>
    </rPh>
    <rPh sb="2" eb="4">
      <t>リエキ</t>
    </rPh>
    <phoneticPr fontId="2"/>
  </si>
  <si>
    <t>経常利益</t>
    <rPh sb="0" eb="2">
      <t>ケイジョウ</t>
    </rPh>
    <rPh sb="2" eb="4">
      <t>リエキ</t>
    </rPh>
    <phoneticPr fontId="2"/>
  </si>
  <si>
    <t>前年度</t>
    <rPh sb="0" eb="2">
      <t>ゼンネン</t>
    </rPh>
    <rPh sb="2" eb="3">
      <t>ド</t>
    </rPh>
    <phoneticPr fontId="2"/>
  </si>
  <si>
    <t>前々年度</t>
    <rPh sb="0" eb="2">
      <t>ゼンゼン</t>
    </rPh>
    <rPh sb="2" eb="4">
      <t>ネンド</t>
    </rPh>
    <phoneticPr fontId="2"/>
  </si>
  <si>
    <t>２．助成事業の実施場所</t>
    <rPh sb="2" eb="4">
      <t>ジョセイ</t>
    </rPh>
    <rPh sb="4" eb="6">
      <t>ジギョウ</t>
    </rPh>
    <rPh sb="7" eb="9">
      <t>ジッシ</t>
    </rPh>
    <rPh sb="9" eb="11">
      <t>バショ</t>
    </rPh>
    <phoneticPr fontId="2"/>
  </si>
  <si>
    <t>名　　　　　称</t>
    <rPh sb="0" eb="1">
      <t>ナ</t>
    </rPh>
    <rPh sb="6" eb="7">
      <t>ショウ</t>
    </rPh>
    <phoneticPr fontId="2"/>
  </si>
  <si>
    <t>ＴＥＬ</t>
    <phoneticPr fontId="2"/>
  </si>
  <si>
    <t>所　　在　　地</t>
    <rPh sb="0" eb="1">
      <t>トコロ</t>
    </rPh>
    <rPh sb="3" eb="4">
      <t>ザイ</t>
    </rPh>
    <rPh sb="6" eb="7">
      <t>チ</t>
    </rPh>
    <phoneticPr fontId="2"/>
  </si>
  <si>
    <t>最　　寄　　駅</t>
    <rPh sb="0" eb="1">
      <t>サイ</t>
    </rPh>
    <rPh sb="3" eb="4">
      <t>ヤドリキ</t>
    </rPh>
    <rPh sb="6" eb="7">
      <t>エキ</t>
    </rPh>
    <phoneticPr fontId="2"/>
  </si>
  <si>
    <t>路　線　名</t>
    <rPh sb="0" eb="1">
      <t>ミチ</t>
    </rPh>
    <rPh sb="2" eb="3">
      <t>セン</t>
    </rPh>
    <rPh sb="4" eb="5">
      <t>メイ</t>
    </rPh>
    <phoneticPr fontId="2"/>
  </si>
  <si>
    <t>線</t>
    <rPh sb="0" eb="1">
      <t>セン</t>
    </rPh>
    <phoneticPr fontId="2"/>
  </si>
  <si>
    <t>駅　　名</t>
    <rPh sb="0" eb="1">
      <t>エキ</t>
    </rPh>
    <rPh sb="3" eb="4">
      <t>メイ</t>
    </rPh>
    <phoneticPr fontId="2"/>
  </si>
  <si>
    <r>
      <t>39情報サービス業　</t>
    </r>
    <r>
      <rPr>
        <b/>
        <sz val="12.5"/>
        <color rgb="FFFF0000"/>
        <rFont val="ＭＳ Ｐゴシック"/>
        <family val="3"/>
        <charset val="128"/>
      </rPr>
      <t>※ソフトウェア業、情報処理・提供サービス業含む</t>
    </r>
    <phoneticPr fontId="2"/>
  </si>
  <si>
    <r>
      <t>41映像・音声・文字情報制作業　</t>
    </r>
    <r>
      <rPr>
        <b/>
        <sz val="12.5"/>
        <color rgb="FFFF0000"/>
        <rFont val="ＭＳ Ｐゴシック"/>
        <family val="3"/>
        <charset val="128"/>
      </rPr>
      <t>※新聞業、出版業含む</t>
    </r>
    <phoneticPr fontId="2"/>
  </si>
  <si>
    <r>
      <t>69不動産賃貸業・管理業　</t>
    </r>
    <r>
      <rPr>
        <b/>
        <sz val="12.5"/>
        <color rgb="FFFF0000"/>
        <rFont val="ＭＳ Ｐゴシック"/>
        <family val="3"/>
        <charset val="128"/>
      </rPr>
      <t>※駐車場業以外全て</t>
    </r>
    <phoneticPr fontId="2"/>
  </si>
  <si>
    <r>
      <t>（</t>
    </r>
    <r>
      <rPr>
        <sz val="8"/>
        <rFont val="ＭＳ ゴシック"/>
        <family val="3"/>
        <charset val="128"/>
      </rPr>
      <t>公開番号または登録番号等</t>
    </r>
    <rPh sb="1" eb="3">
      <t>コウカイ</t>
    </rPh>
    <rPh sb="3" eb="5">
      <t>バンゴウ</t>
    </rPh>
    <rPh sb="8" eb="10">
      <t>トウロク</t>
    </rPh>
    <rPh sb="10" eb="12">
      <t>バンゴウ</t>
    </rPh>
    <rPh sb="12" eb="13">
      <t>トウ</t>
    </rPh>
    <phoneticPr fontId="1"/>
  </si>
  <si>
    <t>）</t>
    <phoneticPr fontId="2"/>
  </si>
  <si>
    <t>（１）本事業遂行にあたっての法令遵守、環境配慮、安全性確保への取り組み
　　※　主に以下の点について記入してください
　　（ア）本開発又は改良の成果物に対する安全性対策
　　（イ）本開発又は改良を含む従来の企業活動における法令遵守への取り組み
　　その他必要に応じ各自で説明項目を追加して下さい</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rPh sb="50" eb="52">
      <t>キニュウ</t>
    </rPh>
    <rPh sb="117" eb="118">
      <t>ト</t>
    </rPh>
    <rPh sb="119" eb="120">
      <t>ク</t>
    </rPh>
    <phoneticPr fontId="82"/>
  </si>
  <si>
    <t>No.</t>
    <phoneticPr fontId="82"/>
  </si>
  <si>
    <t>製品の製造・販売、及びサービスの提供に
必要な資格・許認可など</t>
    <rPh sb="0" eb="2">
      <t>セイヒン</t>
    </rPh>
    <rPh sb="3" eb="5">
      <t>セイゾウ</t>
    </rPh>
    <rPh sb="6" eb="8">
      <t>ハンバイ</t>
    </rPh>
    <rPh sb="9" eb="10">
      <t>オヨ</t>
    </rPh>
    <rPh sb="16" eb="18">
      <t>テイキョウ</t>
    </rPh>
    <rPh sb="20" eb="22">
      <t>ヒツヨウ</t>
    </rPh>
    <rPh sb="23" eb="25">
      <t>シカク</t>
    </rPh>
    <rPh sb="26" eb="29">
      <t>キョニンカ</t>
    </rPh>
    <phoneticPr fontId="82"/>
  </si>
  <si>
    <t>申請・届出が
必要なタイミング</t>
    <rPh sb="0" eb="2">
      <t>シンセイ</t>
    </rPh>
    <rPh sb="3" eb="5">
      <t>トドケデ</t>
    </rPh>
    <rPh sb="7" eb="9">
      <t>ヒツヨウ</t>
    </rPh>
    <phoneticPr fontId="82"/>
  </si>
  <si>
    <t>申請・届出予定日
（取得済みの場合は取得日）</t>
    <rPh sb="0" eb="2">
      <t>シンセイ</t>
    </rPh>
    <rPh sb="3" eb="5">
      <t>トドケデ</t>
    </rPh>
    <rPh sb="5" eb="8">
      <t>ヨテイビ</t>
    </rPh>
    <rPh sb="10" eb="13">
      <t>シュトクズ</t>
    </rPh>
    <rPh sb="15" eb="17">
      <t>バアイ</t>
    </rPh>
    <rPh sb="18" eb="21">
      <t>シュトクビ</t>
    </rPh>
    <phoneticPr fontId="82"/>
  </si>
  <si>
    <t>年</t>
    <rPh sb="0" eb="1">
      <t>ネン</t>
    </rPh>
    <phoneticPr fontId="82"/>
  </si>
  <si>
    <t>月</t>
    <rPh sb="0" eb="1">
      <t>ツキ</t>
    </rPh>
    <phoneticPr fontId="82"/>
  </si>
  <si>
    <t>日</t>
    <rPh sb="0" eb="1">
      <t>ヒ</t>
    </rPh>
    <phoneticPr fontId="82"/>
  </si>
  <si>
    <t>　※　事業の実施にあたり許認可等が不要である場合は、その旨を確認し、確認内容を以下に記載してください
　　　（確認した内容・日時・確認先・担当部署）</t>
    <rPh sb="55" eb="57">
      <t>カクニン</t>
    </rPh>
    <rPh sb="59" eb="61">
      <t>ナイヨウ</t>
    </rPh>
    <rPh sb="62" eb="64">
      <t>ニチジ</t>
    </rPh>
    <rPh sb="65" eb="68">
      <t>カクニンサキ</t>
    </rPh>
    <rPh sb="69" eb="73">
      <t>タントウブショ</t>
    </rPh>
    <phoneticPr fontId="82"/>
  </si>
  <si>
    <t xml:space="preserve">（単位：円） </t>
    <phoneticPr fontId="82"/>
  </si>
  <si>
    <t>助成対象経費</t>
    <rPh sb="0" eb="2">
      <t>ジョセイ</t>
    </rPh>
    <rPh sb="2" eb="4">
      <t>タイショウ</t>
    </rPh>
    <rPh sb="4" eb="6">
      <t>ケイヒ</t>
    </rPh>
    <phoneticPr fontId="89"/>
  </si>
  <si>
    <t>備考</t>
    <rPh sb="0" eb="2">
      <t>ビコウ</t>
    </rPh>
    <phoneticPr fontId="82"/>
  </si>
  <si>
    <t>（税込）</t>
    <phoneticPr fontId="82"/>
  </si>
  <si>
    <t>（税抜）</t>
    <phoneticPr fontId="82"/>
  </si>
  <si>
    <t xml:space="preserve">(千円未満切捨) </t>
    <phoneticPr fontId="82"/>
  </si>
  <si>
    <t>開発・改良フェーズ</t>
    <rPh sb="0" eb="2">
      <t>カイハツ</t>
    </rPh>
    <phoneticPr fontId="82"/>
  </si>
  <si>
    <t>開発・改良費</t>
    <rPh sb="0" eb="2">
      <t>カイハツ</t>
    </rPh>
    <rPh sb="3" eb="6">
      <t>カイリョウヒ</t>
    </rPh>
    <phoneticPr fontId="82"/>
  </si>
  <si>
    <t>ここに修正額を記入</t>
    <rPh sb="3" eb="6">
      <t>シュウセイガク</t>
    </rPh>
    <rPh sb="7" eb="9">
      <t>キニュウ</t>
    </rPh>
    <phoneticPr fontId="82"/>
  </si>
  <si>
    <t>内　訳</t>
    <phoneticPr fontId="82"/>
  </si>
  <si>
    <t>(2)機械装置・工具器具備品費</t>
    <rPh sb="12" eb="14">
      <t>ビヒン</t>
    </rPh>
    <phoneticPr fontId="82"/>
  </si>
  <si>
    <t>(7)規格認証・登録費</t>
    <rPh sb="8" eb="10">
      <t>トウロク</t>
    </rPh>
    <phoneticPr fontId="82"/>
  </si>
  <si>
    <t>製品・サービスを検証・モニタリングするための経費</t>
    <rPh sb="0" eb="2">
      <t>セイヒン</t>
    </rPh>
    <rPh sb="8" eb="10">
      <t>ケンショウ</t>
    </rPh>
    <rPh sb="22" eb="24">
      <t>ケイヒ</t>
    </rPh>
    <phoneticPr fontId="82"/>
  </si>
  <si>
    <t>内訳</t>
    <phoneticPr fontId="82"/>
  </si>
  <si>
    <t>(8)展示会等参加費</t>
    <rPh sb="3" eb="6">
      <t>テンジカイ</t>
    </rPh>
    <rPh sb="6" eb="7">
      <t>トウ</t>
    </rPh>
    <rPh sb="7" eb="10">
      <t>サンカヒ</t>
    </rPh>
    <phoneticPr fontId="84"/>
  </si>
  <si>
    <t>（８）－</t>
    <phoneticPr fontId="82"/>
  </si>
  <si>
    <t>(9)広告・宣伝費</t>
    <rPh sb="3" eb="5">
      <t>コウコク</t>
    </rPh>
    <rPh sb="6" eb="9">
      <t>センデンヒ</t>
    </rPh>
    <phoneticPr fontId="84"/>
  </si>
  <si>
    <t>（９）－</t>
    <phoneticPr fontId="82"/>
  </si>
  <si>
    <t>開発・改良フェーズ計①</t>
    <rPh sb="0" eb="2">
      <t>カイハツ</t>
    </rPh>
    <rPh sb="3" eb="5">
      <t>カイリョウ</t>
    </rPh>
    <rPh sb="9" eb="10">
      <t>ケイ</t>
    </rPh>
    <phoneticPr fontId="82"/>
  </si>
  <si>
    <t>設備投資・事業環境整備フェーズ</t>
    <rPh sb="0" eb="2">
      <t>セツビ</t>
    </rPh>
    <rPh sb="2" eb="4">
      <t>トウシ</t>
    </rPh>
    <rPh sb="5" eb="7">
      <t>ジギョウ</t>
    </rPh>
    <rPh sb="7" eb="9">
      <t>カンキョウ</t>
    </rPh>
    <rPh sb="9" eb="11">
      <t>セイビ</t>
    </rPh>
    <phoneticPr fontId="82"/>
  </si>
  <si>
    <t>設備投資・事業環境整備費</t>
    <rPh sb="0" eb="4">
      <t>セツビトウシ</t>
    </rPh>
    <rPh sb="5" eb="7">
      <t>ジギョウ</t>
    </rPh>
    <rPh sb="7" eb="9">
      <t>カンキョウ</t>
    </rPh>
    <rPh sb="9" eb="11">
      <t>セイビ</t>
    </rPh>
    <rPh sb="11" eb="12">
      <t>ヒ</t>
    </rPh>
    <phoneticPr fontId="82"/>
  </si>
  <si>
    <t>内　訳</t>
    <rPh sb="0" eb="1">
      <t>ウチ</t>
    </rPh>
    <rPh sb="2" eb="3">
      <t>ヤク</t>
    </rPh>
    <phoneticPr fontId="82"/>
  </si>
  <si>
    <t>(10)機械装置・工具器具備品費</t>
    <rPh sb="4" eb="8">
      <t>キカイソウチ</t>
    </rPh>
    <rPh sb="9" eb="13">
      <t>コウグキグ</t>
    </rPh>
    <rPh sb="13" eb="16">
      <t>ビヒンヒ</t>
    </rPh>
    <phoneticPr fontId="84"/>
  </si>
  <si>
    <t>（１０）－</t>
    <phoneticPr fontId="82"/>
  </si>
  <si>
    <t>(11)店舗新装・改装工事費</t>
    <rPh sb="4" eb="8">
      <t>テンポシンソウ</t>
    </rPh>
    <rPh sb="9" eb="14">
      <t>カイソウコウジヒ</t>
    </rPh>
    <phoneticPr fontId="84"/>
  </si>
  <si>
    <t>（１１）－</t>
    <phoneticPr fontId="82"/>
  </si>
  <si>
    <t>(12)店舗賃借料</t>
    <phoneticPr fontId="82"/>
  </si>
  <si>
    <t>（１２）－</t>
    <phoneticPr fontId="82"/>
  </si>
  <si>
    <t>(13)委託・外注費</t>
    <rPh sb="4" eb="6">
      <t>イタク</t>
    </rPh>
    <rPh sb="7" eb="10">
      <t>ガイチュウヒ</t>
    </rPh>
    <phoneticPr fontId="92"/>
  </si>
  <si>
    <t>（１３）－</t>
    <phoneticPr fontId="82"/>
  </si>
  <si>
    <t>設備投資・事業環境整備フェーズ計②</t>
    <rPh sb="0" eb="2">
      <t>セツビ</t>
    </rPh>
    <rPh sb="2" eb="4">
      <t>トウシ</t>
    </rPh>
    <rPh sb="5" eb="7">
      <t>ジギョウ</t>
    </rPh>
    <rPh sb="7" eb="9">
      <t>カンキョウ</t>
    </rPh>
    <rPh sb="9" eb="11">
      <t>セイビ</t>
    </rPh>
    <rPh sb="15" eb="16">
      <t>ケイ</t>
    </rPh>
    <phoneticPr fontId="82"/>
  </si>
  <si>
    <t xml:space="preserve">その他助成対象外経費　 </t>
    <phoneticPr fontId="82"/>
  </si>
  <si>
    <t>合　　計</t>
    <rPh sb="0" eb="1">
      <t>ゴウ</t>
    </rPh>
    <rPh sb="3" eb="4">
      <t>ケイ</t>
    </rPh>
    <phoneticPr fontId="82"/>
  </si>
  <si>
    <t>助成金交付申請額の合計</t>
    <rPh sb="0" eb="8">
      <t>ジョセイキンコウフシンセイガク</t>
    </rPh>
    <rPh sb="9" eb="11">
      <t>ゴウケイ</t>
    </rPh>
    <phoneticPr fontId="82"/>
  </si>
  <si>
    <t>①+②+③</t>
    <phoneticPr fontId="82"/>
  </si>
  <si>
    <t>円</t>
    <rPh sb="0" eb="1">
      <t>エン</t>
    </rPh>
    <phoneticPr fontId="82"/>
  </si>
  <si>
    <t>助成事業に要する経費の合計</t>
    <rPh sb="0" eb="4">
      <t>ジョセイジギョウ</t>
    </rPh>
    <rPh sb="5" eb="6">
      <t>ヨウ</t>
    </rPh>
    <rPh sb="8" eb="10">
      <t>ケイヒ</t>
    </rPh>
    <rPh sb="11" eb="13">
      <t>ゴウケイ</t>
    </rPh>
    <phoneticPr fontId="82"/>
  </si>
  <si>
    <t>資金調達内訳の合計</t>
    <rPh sb="0" eb="4">
      <t>シキンチョウタツ</t>
    </rPh>
    <rPh sb="4" eb="6">
      <t>ウチワケ</t>
    </rPh>
    <rPh sb="7" eb="9">
      <t>ゴウケイ</t>
    </rPh>
    <phoneticPr fontId="82"/>
  </si>
  <si>
    <t>　その他（　　　　　　   　　　　）</t>
    <phoneticPr fontId="82"/>
  </si>
  <si>
    <t>注１</t>
    <rPh sb="0" eb="1">
      <t>チュウ</t>
    </rPh>
    <phoneticPr fontId="82"/>
  </si>
  <si>
    <t>「助成事業に要する経費」には、当該開発・改良を遂行するために必要な経費を記入してください。</t>
    <phoneticPr fontId="82"/>
  </si>
  <si>
    <t>注２</t>
    <rPh sb="0" eb="1">
      <t>チュウ</t>
    </rPh>
    <phoneticPr fontId="82"/>
  </si>
  <si>
    <t>「助成対象経費」には、「助成事業に要する経費」から消費税、振込手数料、通信費、光熱費等の間接経費を除いたものを記入してください。</t>
    <phoneticPr fontId="82"/>
  </si>
  <si>
    <t>注３</t>
    <rPh sb="0" eb="1">
      <t>チュウ</t>
    </rPh>
    <phoneticPr fontId="82"/>
  </si>
  <si>
    <t>「助成金交付申請額」とは、「助成対象経費」のうち、助成金の交付を希望する額で「助成対象経費」に助成率の２／３を乗じた金額（千円未満切り捨て）で、かつ助成限度額以内となります。</t>
    <phoneticPr fontId="82"/>
  </si>
  <si>
    <t>注４</t>
    <rPh sb="0" eb="1">
      <t>チュウ</t>
    </rPh>
    <phoneticPr fontId="82"/>
  </si>
  <si>
    <t>助成事業の開発・改良に直接従事する人件費のみ申請ができます。助成金交付申請額は、500万円が上限となります。直接人件費のみを申請する場合も同様です。</t>
    <phoneticPr fontId="82"/>
  </si>
  <si>
    <t>注５</t>
    <rPh sb="0" eb="1">
      <t>チュウ</t>
    </rPh>
    <phoneticPr fontId="82"/>
  </si>
  <si>
    <t>展示会等参加費と広告・宣伝費の助成金交付申請額は、合計で150万円が上限です。</t>
    <rPh sb="11" eb="13">
      <t>センデン</t>
    </rPh>
    <phoneticPr fontId="82"/>
  </si>
  <si>
    <t>注６</t>
    <rPh sb="0" eb="1">
      <t>チュウ</t>
    </rPh>
    <phoneticPr fontId="82"/>
  </si>
  <si>
    <t>店舗賃借料の助成金交付申請額は、30万円（15万円／1か月）が上限です。</t>
    <rPh sb="0" eb="5">
      <t>テンポチンシャクリョウ</t>
    </rPh>
    <rPh sb="6" eb="14">
      <t>ジョセイキンコウフシンセイガク</t>
    </rPh>
    <rPh sb="18" eb="20">
      <t>マンエン</t>
    </rPh>
    <rPh sb="23" eb="25">
      <t>マンエン</t>
    </rPh>
    <rPh sb="31" eb="33">
      <t>ジョウゲン</t>
    </rPh>
    <phoneticPr fontId="82"/>
  </si>
  <si>
    <t>注７</t>
    <rPh sb="0" eb="1">
      <t>チュウ</t>
    </rPh>
    <phoneticPr fontId="82"/>
  </si>
  <si>
    <t>「助成事業交付申請額」合計が上限の750万円を超える場合は、各経費区分内訳(1)～(13)を合計して750万円となるようにいずれかの経費区分を調整してください。「助成対象経費」は、調整不要でそのままの金額としてください。</t>
    <phoneticPr fontId="82"/>
  </si>
  <si>
    <t>注８</t>
    <rPh sb="0" eb="1">
      <t>チュウ</t>
    </rPh>
    <phoneticPr fontId="82"/>
  </si>
  <si>
    <t>「助成事業に要する経費」と「資金調達金額」の合計が一致するように記入してください。</t>
    <phoneticPr fontId="82"/>
  </si>
  <si>
    <t>【開発・改良フェーズ：開発・改良費】</t>
    <rPh sb="11" eb="13">
      <t>カイハツ</t>
    </rPh>
    <rPh sb="14" eb="17">
      <t>カイリョウヒ</t>
    </rPh>
    <phoneticPr fontId="82"/>
  </si>
  <si>
    <t>＜開発・改良フェーズ＞</t>
    <rPh sb="1" eb="3">
      <t>カイハツ</t>
    </rPh>
    <phoneticPr fontId="89"/>
  </si>
  <si>
    <t>　※　製品・サービスの一部として構成または組み込まれる部品等は、原材料・副資材費に計上してください。</t>
    <rPh sb="3" eb="5">
      <t>セイヒン</t>
    </rPh>
    <phoneticPr fontId="82"/>
  </si>
  <si>
    <r>
      <t>　※　自企業専用仕様の特注部品等の製作を外部委託する場合は、「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4" eb="6">
      <t>キギョウ</t>
    </rPh>
    <rPh sb="11" eb="13">
      <t>トクチュウ</t>
    </rPh>
    <rPh sb="13" eb="15">
      <t>ブヒン</t>
    </rPh>
    <rPh sb="15" eb="16">
      <t>トウ</t>
    </rPh>
    <rPh sb="17" eb="19">
      <t>セイサク</t>
    </rPh>
    <rPh sb="20" eb="22">
      <t>ガイブ</t>
    </rPh>
    <rPh sb="22" eb="24">
      <t>イタク</t>
    </rPh>
    <rPh sb="26" eb="28">
      <t>バアイ</t>
    </rPh>
    <rPh sb="34" eb="36">
      <t>イタク</t>
    </rPh>
    <rPh sb="37" eb="39">
      <t>ガイチュウ</t>
    </rPh>
    <rPh sb="39" eb="40">
      <t>ヒ</t>
    </rPh>
    <rPh sb="42" eb="44">
      <t>ケイジョウ</t>
    </rPh>
    <phoneticPr fontId="55"/>
  </si>
  <si>
    <r>
      <t>　※　試作金型に係る費用は、「</t>
    </r>
    <r>
      <rPr>
        <b/>
        <sz val="10"/>
        <color rgb="FF000000"/>
        <rFont val="ＭＳ Ｐゴシック"/>
        <family val="3"/>
        <charset val="128"/>
      </rPr>
      <t>（２）機械装置・工具器具備品費</t>
    </r>
    <r>
      <rPr>
        <sz val="10"/>
        <color rgb="FF000000"/>
        <rFont val="ＭＳ Ｐゴシック"/>
        <family val="3"/>
        <charset val="128"/>
      </rPr>
      <t>」に計上してください。</t>
    </r>
    <rPh sb="3" eb="5">
      <t>シサク</t>
    </rPh>
    <rPh sb="5" eb="7">
      <t>カナガタ</t>
    </rPh>
    <rPh sb="8" eb="9">
      <t>カカ</t>
    </rPh>
    <rPh sb="10" eb="12">
      <t>ヒヨウ</t>
    </rPh>
    <rPh sb="18" eb="20">
      <t>キカイ</t>
    </rPh>
    <rPh sb="20" eb="22">
      <t>ソウチ</t>
    </rPh>
    <rPh sb="23" eb="25">
      <t>コウグ</t>
    </rPh>
    <rPh sb="25" eb="27">
      <t>キグ</t>
    </rPh>
    <rPh sb="27" eb="29">
      <t>ビヒン</t>
    </rPh>
    <rPh sb="29" eb="30">
      <t>ヒ</t>
    </rPh>
    <rPh sb="32" eb="34">
      <t>ケイジョウ</t>
    </rPh>
    <phoneticPr fontId="55"/>
  </si>
  <si>
    <t>経費
番号</t>
    <rPh sb="0" eb="2">
      <t>ケイヒ</t>
    </rPh>
    <rPh sb="3" eb="4">
      <t>バン</t>
    </rPh>
    <rPh sb="4" eb="5">
      <t>ゴウ</t>
    </rPh>
    <phoneticPr fontId="48"/>
  </si>
  <si>
    <t>　※　リース・レンタルの場合は、(B)に助成実施期間内の月数×月額リース料･レンタル料の合計金額(税抜)を計上してください。</t>
    <phoneticPr fontId="82"/>
  </si>
  <si>
    <r>
      <t>　※　試作金型に係る経費は、「</t>
    </r>
    <r>
      <rPr>
        <b/>
        <sz val="10"/>
        <rFont val="ＭＳ Ｐゴシック"/>
        <family val="3"/>
        <charset val="128"/>
      </rPr>
      <t>(３) 委託・外注費</t>
    </r>
    <r>
      <rPr>
        <sz val="10"/>
        <rFont val="ＭＳ Ｐゴシック"/>
        <family val="3"/>
        <charset val="128"/>
      </rPr>
      <t>」ではなく「</t>
    </r>
    <r>
      <rPr>
        <b/>
        <sz val="10"/>
        <rFont val="ＭＳ Ｐゴシック"/>
        <family val="3"/>
        <charset val="128"/>
      </rPr>
      <t>(２)機械装置・工具器具備品費</t>
    </r>
    <r>
      <rPr>
        <sz val="10"/>
        <rFont val="ＭＳ Ｐゴシック"/>
        <family val="3"/>
        <charset val="128"/>
      </rPr>
      <t>」に計上してください。</t>
    </r>
    <rPh sb="3" eb="5">
      <t>シサク</t>
    </rPh>
    <rPh sb="5" eb="7">
      <t>カナガタ</t>
    </rPh>
    <rPh sb="8" eb="9">
      <t>カカワ</t>
    </rPh>
    <rPh sb="10" eb="12">
      <t>ケイヒ</t>
    </rPh>
    <rPh sb="19" eb="21">
      <t>イタク</t>
    </rPh>
    <rPh sb="22" eb="24">
      <t>ガイチュウ</t>
    </rPh>
    <rPh sb="24" eb="25">
      <t>ヒ</t>
    </rPh>
    <rPh sb="34" eb="36">
      <t>キカイ</t>
    </rPh>
    <rPh sb="36" eb="38">
      <t>ソウチ</t>
    </rPh>
    <rPh sb="39" eb="41">
      <t>コウグ</t>
    </rPh>
    <rPh sb="41" eb="43">
      <t>キグ</t>
    </rPh>
    <rPh sb="43" eb="45">
      <t>ビヒン</t>
    </rPh>
    <rPh sb="45" eb="46">
      <t>ヒ</t>
    </rPh>
    <rPh sb="48" eb="50">
      <t>ケイジョウ</t>
    </rPh>
    <phoneticPr fontId="82"/>
  </si>
  <si>
    <t>品　名</t>
    <rPh sb="0" eb="1">
      <t>ヒン</t>
    </rPh>
    <rPh sb="2" eb="3">
      <t>メイ</t>
    </rPh>
    <phoneticPr fontId="82"/>
  </si>
  <si>
    <t>用　途</t>
    <rPh sb="0" eb="1">
      <t>ヨウ</t>
    </rPh>
    <rPh sb="2" eb="3">
      <t>ト</t>
    </rPh>
    <phoneticPr fontId="82"/>
  </si>
  <si>
    <t>調達
方法</t>
    <rPh sb="0" eb="2">
      <t>チョウタツ</t>
    </rPh>
    <rPh sb="3" eb="5">
      <t>ホウホウ</t>
    </rPh>
    <phoneticPr fontId="82"/>
  </si>
  <si>
    <t>ﾘｰｽ・
ﾚﾝﾀﾙ
期間（月）</t>
    <rPh sb="10" eb="12">
      <t>キカン</t>
    </rPh>
    <rPh sb="13" eb="14">
      <t>ツキ</t>
    </rPh>
    <phoneticPr fontId="82"/>
  </si>
  <si>
    <t>数量
(A)</t>
    <rPh sb="0" eb="2">
      <t>スウリョウマタ2</t>
    </rPh>
    <phoneticPr fontId="82"/>
  </si>
  <si>
    <t>単位</t>
    <rPh sb="0" eb="2">
      <t>タンイ</t>
    </rPh>
    <phoneticPr fontId="82"/>
  </si>
  <si>
    <t>購入単価
又は
ﾘｰｽ･ﾚﾝﾀﾙ料
合計（税抜）
(B)</t>
    <rPh sb="0" eb="2">
      <t>コウニュウ</t>
    </rPh>
    <rPh sb="2" eb="4">
      <t>タンカ</t>
    </rPh>
    <rPh sb="5" eb="6">
      <t>マタ</t>
    </rPh>
    <rPh sb="16" eb="17">
      <t>リョウ</t>
    </rPh>
    <rPh sb="18" eb="20">
      <t>ゴウケイ</t>
    </rPh>
    <rPh sb="21" eb="23">
      <t>ゼイヌキ</t>
    </rPh>
    <phoneticPr fontId="82"/>
  </si>
  <si>
    <t>助成事業に
要する経費
（税込）</t>
    <rPh sb="0" eb="2">
      <t>ジョセイ</t>
    </rPh>
    <rPh sb="2" eb="4">
      <t>ジギョウ</t>
    </rPh>
    <rPh sb="6" eb="7">
      <t>ヨウ</t>
    </rPh>
    <rPh sb="9" eb="11">
      <t>ケイヒ</t>
    </rPh>
    <rPh sb="13" eb="15">
      <t>ゼイコミ</t>
    </rPh>
    <phoneticPr fontId="82"/>
  </si>
  <si>
    <t>購入先又は
ﾘｰｽ･ﾚﾝﾀﾙ先
事業者名</t>
    <rPh sb="0" eb="2">
      <t>コウニュウ</t>
    </rPh>
    <rPh sb="2" eb="3">
      <t>サキ</t>
    </rPh>
    <rPh sb="3" eb="4">
      <t>マタ</t>
    </rPh>
    <rPh sb="16" eb="18">
      <t>ジギョウ</t>
    </rPh>
    <rPh sb="18" eb="19">
      <t>シャ</t>
    </rPh>
    <rPh sb="19" eb="20">
      <t>メイ</t>
    </rPh>
    <phoneticPr fontId="48"/>
  </si>
  <si>
    <t>計</t>
    <rPh sb="0" eb="1">
      <t>ケイ</t>
    </rPh>
    <phoneticPr fontId="82"/>
  </si>
  <si>
    <r>
      <t>　「</t>
    </r>
    <r>
      <rPr>
        <b/>
        <sz val="10"/>
        <color rgb="FF000000"/>
        <rFont val="ＭＳ Ｐゴシック"/>
        <family val="3"/>
        <charset val="128"/>
      </rPr>
      <t>（２）機械装置・工具器具備品費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5" eb="7">
      <t>キカイ</t>
    </rPh>
    <rPh sb="7" eb="9">
      <t>ソウチ</t>
    </rPh>
    <rPh sb="10" eb="12">
      <t>コウグ</t>
    </rPh>
    <rPh sb="12" eb="14">
      <t>キグ</t>
    </rPh>
    <rPh sb="14" eb="16">
      <t>ビヒン</t>
    </rPh>
    <rPh sb="16" eb="17">
      <t>ヒ</t>
    </rPh>
    <rPh sb="19" eb="21">
      <t>ケイジョウ</t>
    </rPh>
    <rPh sb="24" eb="25">
      <t>ケン</t>
    </rPh>
    <rPh sb="29" eb="31">
      <t>タンカ</t>
    </rPh>
    <rPh sb="32" eb="34">
      <t>ゼイヌキ</t>
    </rPh>
    <rPh sb="37" eb="41">
      <t>マンエンイジョウ</t>
    </rPh>
    <rPh sb="42" eb="45">
      <t>コウニュウヒン</t>
    </rPh>
    <rPh sb="49" eb="51">
      <t>キニュウ</t>
    </rPh>
    <phoneticPr fontId="55"/>
  </si>
  <si>
    <r>
      <t>　また、</t>
    </r>
    <r>
      <rPr>
        <b/>
        <u/>
        <sz val="10"/>
        <color rgb="FF000000"/>
        <rFont val="ＭＳ Ｐゴシック"/>
        <family val="3"/>
        <charset val="128"/>
      </rPr>
      <t>１件あたりの単価が税抜100万円以上の購入品</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27" eb="29">
      <t>バアイ</t>
    </rPh>
    <rPh sb="42" eb="44">
      <t>テイシュツ</t>
    </rPh>
    <phoneticPr fontId="55"/>
  </si>
  <si>
    <r>
      <t>見積金額
（</t>
    </r>
    <r>
      <rPr>
        <u/>
        <sz val="10"/>
        <color rgb="FF000000"/>
        <rFont val="ＭＳ Ｐゴシック"/>
        <family val="3"/>
        <charset val="128"/>
      </rPr>
      <t>１件あたりの単価が税抜100万円以上の場合は原則２者以上</t>
    </r>
    <r>
      <rPr>
        <sz val="10"/>
        <color rgb="FF000000"/>
        <rFont val="ＭＳ Ｐゴシック"/>
        <family val="3"/>
        <charset val="128"/>
      </rPr>
      <t>）</t>
    </r>
    <rPh sb="0" eb="2">
      <t>ミツ</t>
    </rPh>
    <rPh sb="2" eb="4">
      <t>キンガク</t>
    </rPh>
    <phoneticPr fontId="55"/>
  </si>
  <si>
    <t>上記購入先は、自企業と資本関係、役員又は従業員の兼務、自企業の代表者３親等以内の親族による経営ではない</t>
    <rPh sb="8" eb="10">
      <t>キギョウ</t>
    </rPh>
    <rPh sb="18" eb="19">
      <t>マタ</t>
    </rPh>
    <rPh sb="27" eb="30">
      <t>ジキギョウ</t>
    </rPh>
    <phoneticPr fontId="82"/>
  </si>
  <si>
    <t>（３）委託・外注費</t>
    <rPh sb="6" eb="8">
      <t>ガイチュウ</t>
    </rPh>
    <phoneticPr fontId="82"/>
  </si>
  <si>
    <r>
      <t>　※　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3" eb="5">
      <t>トクチュウ</t>
    </rPh>
    <rPh sb="5" eb="7">
      <t>ブヒン</t>
    </rPh>
    <rPh sb="7" eb="8">
      <t>トウ</t>
    </rPh>
    <rPh sb="9" eb="11">
      <t>セイサク</t>
    </rPh>
    <rPh sb="12" eb="14">
      <t>ガイブ</t>
    </rPh>
    <rPh sb="14" eb="16">
      <t>イタク</t>
    </rPh>
    <rPh sb="18" eb="20">
      <t>バアイ</t>
    </rPh>
    <rPh sb="26" eb="28">
      <t>イタク</t>
    </rPh>
    <rPh sb="29" eb="31">
      <t>ガイチュウ</t>
    </rPh>
    <rPh sb="31" eb="32">
      <t>ヒ</t>
    </rPh>
    <rPh sb="34" eb="36">
      <t>ケイジョウ</t>
    </rPh>
    <phoneticPr fontId="55"/>
  </si>
  <si>
    <t>　※　試作金型に係る経費は、「（３）委託・外注費」ではなく「（２）機械装置・工具器具費」に計上してください。</t>
    <rPh sb="21" eb="23">
      <t>ガイチュウ</t>
    </rPh>
    <phoneticPr fontId="82"/>
  </si>
  <si>
    <t>　※　運用・保守費用、人材派遣に係る費用等は対象となりません。</t>
    <rPh sb="3" eb="5">
      <t>ウンヨウ</t>
    </rPh>
    <rPh sb="6" eb="8">
      <t>ホシュ</t>
    </rPh>
    <rPh sb="8" eb="10">
      <t>ヒヨウ</t>
    </rPh>
    <rPh sb="11" eb="13">
      <t>ジンザイ</t>
    </rPh>
    <rPh sb="13" eb="15">
      <t>ハケン</t>
    </rPh>
    <rPh sb="16" eb="17">
      <t>カカ</t>
    </rPh>
    <rPh sb="18" eb="20">
      <t>ヒヨウ</t>
    </rPh>
    <rPh sb="20" eb="21">
      <t>トウ</t>
    </rPh>
    <rPh sb="22" eb="24">
      <t>タイショウ</t>
    </rPh>
    <phoneticPr fontId="82"/>
  </si>
  <si>
    <t>委託内容</t>
    <rPh sb="0" eb="2">
      <t>イタク</t>
    </rPh>
    <rPh sb="2" eb="4">
      <t>ナイヨウ</t>
    </rPh>
    <phoneticPr fontId="82"/>
  </si>
  <si>
    <t>数量
(A)</t>
    <rPh sb="0" eb="2">
      <t>スウリョウ</t>
    </rPh>
    <phoneticPr fontId="82"/>
  </si>
  <si>
    <t>経費番号</t>
    <rPh sb="0" eb="2">
      <t>ケイヒ</t>
    </rPh>
    <rPh sb="2" eb="4">
      <t>バンゴウ</t>
    </rPh>
    <phoneticPr fontId="82"/>
  </si>
  <si>
    <t>委-</t>
    <rPh sb="0" eb="1">
      <t>イ</t>
    </rPh>
    <phoneticPr fontId="82"/>
  </si>
  <si>
    <t>事業者名</t>
    <rPh sb="0" eb="3">
      <t>ジギョウシャ</t>
    </rPh>
    <rPh sb="3" eb="4">
      <t>メイ</t>
    </rPh>
    <phoneticPr fontId="82"/>
  </si>
  <si>
    <t>電話番号</t>
    <rPh sb="0" eb="1">
      <t>デン</t>
    </rPh>
    <rPh sb="1" eb="2">
      <t>ハナシ</t>
    </rPh>
    <rPh sb="2" eb="4">
      <t>バンゴウ</t>
    </rPh>
    <phoneticPr fontId="82"/>
  </si>
  <si>
    <t>担当者名</t>
    <rPh sb="0" eb="2">
      <t>タントウ</t>
    </rPh>
    <rPh sb="2" eb="3">
      <t>シャ</t>
    </rPh>
    <rPh sb="3" eb="4">
      <t>メイ</t>
    </rPh>
    <phoneticPr fontId="82"/>
  </si>
  <si>
    <t>（和暦）令和</t>
    <rPh sb="1" eb="3">
      <t>ワレキ</t>
    </rPh>
    <rPh sb="4" eb="6">
      <t>レイワ</t>
    </rPh>
    <phoneticPr fontId="82"/>
  </si>
  <si>
    <t>令和</t>
    <rPh sb="0" eb="2">
      <t>レイワ</t>
    </rPh>
    <phoneticPr fontId="82"/>
  </si>
  <si>
    <t>円（税込）</t>
    <rPh sb="0" eb="1">
      <t>エン</t>
    </rPh>
    <phoneticPr fontId="82"/>
  </si>
  <si>
    <t>１者目</t>
    <rPh sb="1" eb="2">
      <t>シャ</t>
    </rPh>
    <rPh sb="2" eb="3">
      <t>メ</t>
    </rPh>
    <phoneticPr fontId="82"/>
  </si>
  <si>
    <t>円（税込）</t>
    <rPh sb="0" eb="1">
      <t>エン</t>
    </rPh>
    <rPh sb="2" eb="4">
      <t>ゼイコミ</t>
    </rPh>
    <phoneticPr fontId="82"/>
  </si>
  <si>
    <t>２者目</t>
    <rPh sb="1" eb="2">
      <t>シャ</t>
    </rPh>
    <rPh sb="2" eb="3">
      <t>メ</t>
    </rPh>
    <phoneticPr fontId="82"/>
  </si>
  <si>
    <t>２者入手
困難な
理由</t>
    <rPh sb="1" eb="2">
      <t>シャ</t>
    </rPh>
    <rPh sb="2" eb="4">
      <t>ニュウシュ</t>
    </rPh>
    <rPh sb="5" eb="7">
      <t>コンナン</t>
    </rPh>
    <rPh sb="9" eb="11">
      <t>リユウ</t>
    </rPh>
    <phoneticPr fontId="82"/>
  </si>
  <si>
    <t>上記委託先は、自企業と資本関係、役員又は従業員の兼務、自企業の代表者３親等以内の親族による経営ではない</t>
    <rPh sb="2" eb="4">
      <t>イタク</t>
    </rPh>
    <rPh sb="4" eb="5">
      <t>サキ</t>
    </rPh>
    <rPh sb="8" eb="10">
      <t>キギョウ</t>
    </rPh>
    <rPh sb="27" eb="30">
      <t>ジキギョウ</t>
    </rPh>
    <phoneticPr fontId="82"/>
  </si>
  <si>
    <r>
      <t>　※　</t>
    </r>
    <r>
      <rPr>
        <u/>
        <sz val="10"/>
        <rFont val="ＭＳ Ｐゴシック"/>
        <family val="3"/>
        <charset val="128"/>
      </rPr>
      <t>出願に関する先行調査、審査請求、登録に係る経費は助成対象外</t>
    </r>
    <r>
      <rPr>
        <sz val="10"/>
        <rFont val="ＭＳ Ｐゴシック"/>
        <family val="3"/>
        <charset val="128"/>
      </rPr>
      <t>となります。</t>
    </r>
    <rPh sb="3" eb="5">
      <t>シュツガン</t>
    </rPh>
    <rPh sb="6" eb="7">
      <t>カン</t>
    </rPh>
    <rPh sb="9" eb="11">
      <t>センコウ</t>
    </rPh>
    <rPh sb="11" eb="13">
      <t>チョウサ</t>
    </rPh>
    <rPh sb="14" eb="16">
      <t>シンサ</t>
    </rPh>
    <rPh sb="16" eb="18">
      <t>セイキュウ</t>
    </rPh>
    <rPh sb="19" eb="21">
      <t>トウロク</t>
    </rPh>
    <rPh sb="22" eb="23">
      <t>カカワ</t>
    </rPh>
    <rPh sb="24" eb="26">
      <t>ケイヒ</t>
    </rPh>
    <rPh sb="27" eb="29">
      <t>ジョセイ</t>
    </rPh>
    <rPh sb="29" eb="32">
      <t>タイショウガイ</t>
    </rPh>
    <phoneticPr fontId="82"/>
  </si>
  <si>
    <t>対象製品・サービス等</t>
    <rPh sb="0" eb="2">
      <t>タイショウ</t>
    </rPh>
    <rPh sb="2" eb="4">
      <t>セイヒン</t>
    </rPh>
    <rPh sb="9" eb="10">
      <t>トウ</t>
    </rPh>
    <phoneticPr fontId="82"/>
  </si>
  <si>
    <t>権利名</t>
    <rPh sb="0" eb="2">
      <t>ケンリ</t>
    </rPh>
    <rPh sb="2" eb="3">
      <t>メイ</t>
    </rPh>
    <phoneticPr fontId="82"/>
  </si>
  <si>
    <t>内容</t>
    <rPh sb="0" eb="2">
      <t>ナイヨウ</t>
    </rPh>
    <phoneticPr fontId="82"/>
  </si>
  <si>
    <t>弁理士事務所
又は
権利所有事業者名</t>
    <rPh sb="0" eb="3">
      <t>ベンリシジム22</t>
    </rPh>
    <rPh sb="14" eb="16">
      <t>ジギョウ</t>
    </rPh>
    <rPh sb="16" eb="17">
      <t>シャ</t>
    </rPh>
    <phoneticPr fontId="82"/>
  </si>
  <si>
    <t>　※　本申請の開発・改良に直接寄与する技術指導のみが助成対象となります</t>
    <rPh sb="10" eb="12">
      <t>カイリョウ</t>
    </rPh>
    <phoneticPr fontId="2"/>
  </si>
  <si>
    <t>専-</t>
    <rPh sb="0" eb="1">
      <t>セン</t>
    </rPh>
    <phoneticPr fontId="82"/>
  </si>
  <si>
    <t>事業者名／専門家所属</t>
    <rPh sb="0" eb="3">
      <t>ジギョウシャ</t>
    </rPh>
    <rPh sb="3" eb="4">
      <t>メイ</t>
    </rPh>
    <rPh sb="5" eb="8">
      <t>センモンカ</t>
    </rPh>
    <rPh sb="8" eb="10">
      <t>ショゾク</t>
    </rPh>
    <phoneticPr fontId="82"/>
  </si>
  <si>
    <t>（６）直接人件費</t>
    <phoneticPr fontId="82"/>
  </si>
  <si>
    <t>　※　助成事業の開発・改良に直接従事する人件費のみ対象となります。</t>
    <phoneticPr fontId="82"/>
  </si>
  <si>
    <t>　※　開発した製品・サービスに係る展示会出展、広告に付随する人件費は対象外です。</t>
    <phoneticPr fontId="82"/>
  </si>
  <si>
    <t>経費
番号</t>
    <rPh sb="0" eb="2">
      <t>ケイヒ</t>
    </rPh>
    <rPh sb="3" eb="5">
      <t>バンゴウ</t>
    </rPh>
    <phoneticPr fontId="82"/>
  </si>
  <si>
    <t>種別</t>
    <rPh sb="0" eb="2">
      <t>シュベツ</t>
    </rPh>
    <phoneticPr fontId="82"/>
  </si>
  <si>
    <t>保有資格・経験</t>
    <rPh sb="0" eb="4">
      <t>ホユウシカク</t>
    </rPh>
    <rPh sb="5" eb="7">
      <t>ケイケン</t>
    </rPh>
    <phoneticPr fontId="82"/>
  </si>
  <si>
    <t>時間単価
(B)</t>
    <rPh sb="0" eb="2">
      <t>ジカン</t>
    </rPh>
    <rPh sb="2" eb="4">
      <t>タンカ</t>
    </rPh>
    <phoneticPr fontId="82"/>
  </si>
  <si>
    <t>列2</t>
    <phoneticPr fontId="82"/>
  </si>
  <si>
    <t>人件費単価表</t>
    <rPh sb="0" eb="3">
      <t>ジンケンヒ</t>
    </rPh>
    <rPh sb="3" eb="5">
      <t>タンカ</t>
    </rPh>
    <rPh sb="5" eb="6">
      <t>ヒョウ</t>
    </rPh>
    <phoneticPr fontId="82"/>
  </si>
  <si>
    <t>130,000円未満</t>
    <phoneticPr fontId="82"/>
  </si>
  <si>
    <t>　※　本申請の開発・改良に関するものの規格等認証・登録のみが対象となります。</t>
    <rPh sb="3" eb="6">
      <t>ホンシンセイ</t>
    </rPh>
    <rPh sb="7" eb="9">
      <t>カイハツ</t>
    </rPh>
    <rPh sb="10" eb="12">
      <t>カイリョウ</t>
    </rPh>
    <rPh sb="13" eb="14">
      <t>カン</t>
    </rPh>
    <rPh sb="19" eb="21">
      <t>キカク</t>
    </rPh>
    <rPh sb="21" eb="22">
      <t>トウ</t>
    </rPh>
    <rPh sb="22" eb="24">
      <t>ニンショウ</t>
    </rPh>
    <rPh sb="25" eb="27">
      <t>トウロク</t>
    </rPh>
    <rPh sb="30" eb="32">
      <t>タイショウ</t>
    </rPh>
    <phoneticPr fontId="82"/>
  </si>
  <si>
    <t>　※　規格認証・登録に係る試験等を外部に委託する場合は、「（７）規格認証・登録費」ではなく「（３）委託・外注費」
　　　に計上してください。</t>
    <rPh sb="3" eb="7">
      <t>キカクニンショウ</t>
    </rPh>
    <rPh sb="8" eb="10">
      <t>トウロク</t>
    </rPh>
    <rPh sb="11" eb="12">
      <t>カカワ</t>
    </rPh>
    <rPh sb="13" eb="15">
      <t>シケン</t>
    </rPh>
    <rPh sb="15" eb="16">
      <t>ナド</t>
    </rPh>
    <rPh sb="17" eb="19">
      <t>ガイブ</t>
    </rPh>
    <rPh sb="20" eb="22">
      <t>イタク</t>
    </rPh>
    <rPh sb="24" eb="26">
      <t>バアイ</t>
    </rPh>
    <rPh sb="49" eb="51">
      <t>イタク</t>
    </rPh>
    <rPh sb="52" eb="55">
      <t>ガイチュウヒ</t>
    </rPh>
    <rPh sb="61" eb="63">
      <t>ケイジョウ</t>
    </rPh>
    <phoneticPr fontId="82"/>
  </si>
  <si>
    <t>規-1</t>
    <rPh sb="0" eb="1">
      <t>キ</t>
    </rPh>
    <phoneticPr fontId="82"/>
  </si>
  <si>
    <t>規-2</t>
    <rPh sb="0" eb="1">
      <t>キ</t>
    </rPh>
    <phoneticPr fontId="82"/>
  </si>
  <si>
    <t>規-3</t>
    <rPh sb="0" eb="1">
      <t>キ</t>
    </rPh>
    <phoneticPr fontId="82"/>
  </si>
  <si>
    <t>規-4</t>
    <rPh sb="0" eb="1">
      <t>キ</t>
    </rPh>
    <phoneticPr fontId="82"/>
  </si>
  <si>
    <t>規-5</t>
    <rPh sb="0" eb="1">
      <t>キ</t>
    </rPh>
    <phoneticPr fontId="82"/>
  </si>
  <si>
    <t>規-6</t>
    <rPh sb="0" eb="1">
      <t>キ</t>
    </rPh>
    <phoneticPr fontId="82"/>
  </si>
  <si>
    <t>規-7</t>
    <rPh sb="0" eb="1">
      <t>キ</t>
    </rPh>
    <phoneticPr fontId="82"/>
  </si>
  <si>
    <t>規-8</t>
    <rPh sb="0" eb="1">
      <t>キ</t>
    </rPh>
    <phoneticPr fontId="82"/>
  </si>
  <si>
    <t>規-9</t>
    <rPh sb="0" eb="1">
      <t>キ</t>
    </rPh>
    <phoneticPr fontId="82"/>
  </si>
  <si>
    <t>規-10</t>
    <rPh sb="0" eb="1">
      <t>キ</t>
    </rPh>
    <phoneticPr fontId="82"/>
  </si>
  <si>
    <t>規-11</t>
    <rPh sb="0" eb="1">
      <t>キ</t>
    </rPh>
    <phoneticPr fontId="82"/>
  </si>
  <si>
    <t>規-12</t>
    <rPh sb="0" eb="1">
      <t>キ</t>
    </rPh>
    <phoneticPr fontId="82"/>
  </si>
  <si>
    <t>規-13</t>
    <rPh sb="0" eb="1">
      <t>キ</t>
    </rPh>
    <phoneticPr fontId="82"/>
  </si>
  <si>
    <t>規-14</t>
    <rPh sb="0" eb="1">
      <t>キ</t>
    </rPh>
    <phoneticPr fontId="82"/>
  </si>
  <si>
    <t>規-15</t>
    <rPh sb="0" eb="1">
      <t>キ</t>
    </rPh>
    <phoneticPr fontId="82"/>
  </si>
  <si>
    <t>規-16</t>
    <rPh sb="0" eb="1">
      <t>キ</t>
    </rPh>
    <phoneticPr fontId="82"/>
  </si>
  <si>
    <t>規-17</t>
    <rPh sb="0" eb="1">
      <t>キ</t>
    </rPh>
    <phoneticPr fontId="82"/>
  </si>
  <si>
    <t>規-</t>
    <rPh sb="0" eb="1">
      <t>キ</t>
    </rPh>
    <phoneticPr fontId="82"/>
  </si>
  <si>
    <t>【開発・改良フェーズ：製品・サービスを検証・モニタリングするための経費】</t>
    <rPh sb="1" eb="3">
      <t>カイハツ</t>
    </rPh>
    <rPh sb="4" eb="6">
      <t>カイリョウ</t>
    </rPh>
    <rPh sb="11" eb="13">
      <t>セイヒン</t>
    </rPh>
    <rPh sb="19" eb="21">
      <t>ケンショウ</t>
    </rPh>
    <rPh sb="33" eb="35">
      <t>ケイヒ</t>
    </rPh>
    <phoneticPr fontId="82"/>
  </si>
  <si>
    <t>（８）展示会等参加費</t>
    <rPh sb="3" eb="6">
      <t>テンジカイ</t>
    </rPh>
    <rPh sb="6" eb="7">
      <t>トウ</t>
    </rPh>
    <rPh sb="7" eb="10">
      <t>サンカヒ</t>
    </rPh>
    <phoneticPr fontId="82"/>
  </si>
  <si>
    <t>オンライン</t>
    <phoneticPr fontId="82"/>
  </si>
  <si>
    <t>会期</t>
    <rPh sb="0" eb="2">
      <t>カイキ</t>
    </rPh>
    <phoneticPr fontId="82"/>
  </si>
  <si>
    <t>会場名</t>
    <rPh sb="0" eb="2">
      <t>カイジョウ</t>
    </rPh>
    <rPh sb="2" eb="3">
      <t>メイ</t>
    </rPh>
    <phoneticPr fontId="82"/>
  </si>
  <si>
    <t>調整額</t>
    <rPh sb="0" eb="2">
      <t>チョウセイ</t>
    </rPh>
    <rPh sb="2" eb="3">
      <t>ガク</t>
    </rPh>
    <phoneticPr fontId="82"/>
  </si>
  <si>
    <t>（展-１）－</t>
    <rPh sb="1" eb="2">
      <t>テン</t>
    </rPh>
    <phoneticPr fontId="82"/>
  </si>
  <si>
    <t>（展-２）－</t>
    <rPh sb="1" eb="2">
      <t>テン</t>
    </rPh>
    <phoneticPr fontId="82"/>
  </si>
  <si>
    <t>（展-３）－</t>
    <rPh sb="1" eb="2">
      <t>テン</t>
    </rPh>
    <phoneticPr fontId="82"/>
  </si>
  <si>
    <t>（展-４）－</t>
    <rPh sb="1" eb="2">
      <t>テン</t>
    </rPh>
    <phoneticPr fontId="82"/>
  </si>
  <si>
    <t>（展-５）－</t>
    <rPh sb="1" eb="2">
      <t>テン</t>
    </rPh>
    <phoneticPr fontId="82"/>
  </si>
  <si>
    <t>展示会等参加費と
広告・宣伝費の合計</t>
    <rPh sb="0" eb="7">
      <t>テンジカイトウサンカヒ</t>
    </rPh>
    <rPh sb="9" eb="11">
      <t>コウコク</t>
    </rPh>
    <rPh sb="12" eb="15">
      <t>センデンヒ</t>
    </rPh>
    <rPh sb="16" eb="18">
      <t>ゴウケイ</t>
    </rPh>
    <phoneticPr fontId="2"/>
  </si>
  <si>
    <t>（９）広告・宣伝費</t>
    <rPh sb="3" eb="5">
      <t>コウコク</t>
    </rPh>
    <rPh sb="6" eb="8">
      <t>センデン</t>
    </rPh>
    <phoneticPr fontId="82"/>
  </si>
  <si>
    <t>広告種別</t>
    <rPh sb="0" eb="2">
      <t>コウコク</t>
    </rPh>
    <rPh sb="2" eb="4">
      <t>シュベツ</t>
    </rPh>
    <phoneticPr fontId="82"/>
  </si>
  <si>
    <t>具体的な内容</t>
    <rPh sb="0" eb="3">
      <t>グタイテキ</t>
    </rPh>
    <rPh sb="4" eb="6">
      <t>ナイヨウ</t>
    </rPh>
    <phoneticPr fontId="82"/>
  </si>
  <si>
    <t>広-1</t>
    <rPh sb="0" eb="1">
      <t>ヒロシ</t>
    </rPh>
    <phoneticPr fontId="82"/>
  </si>
  <si>
    <t>（広-１）－</t>
    <rPh sb="1" eb="2">
      <t>ヒロシ</t>
    </rPh>
    <phoneticPr fontId="82"/>
  </si>
  <si>
    <t>広-2</t>
    <rPh sb="0" eb="1">
      <t>ヒロシ</t>
    </rPh>
    <phoneticPr fontId="82"/>
  </si>
  <si>
    <t>（広-２）－</t>
    <rPh sb="1" eb="2">
      <t>ヒロシ</t>
    </rPh>
    <phoneticPr fontId="82"/>
  </si>
  <si>
    <t>広-3</t>
    <rPh sb="0" eb="1">
      <t>ヒロシ</t>
    </rPh>
    <phoneticPr fontId="82"/>
  </si>
  <si>
    <t>（広-３）－</t>
    <rPh sb="1" eb="2">
      <t>ヒロシ</t>
    </rPh>
    <phoneticPr fontId="82"/>
  </si>
  <si>
    <t>広-4</t>
    <rPh sb="0" eb="1">
      <t>ヒロシ</t>
    </rPh>
    <phoneticPr fontId="82"/>
  </si>
  <si>
    <t>（広-４）－</t>
    <rPh sb="1" eb="2">
      <t>ヒロシ</t>
    </rPh>
    <phoneticPr fontId="82"/>
  </si>
  <si>
    <t>広-5</t>
    <rPh sb="0" eb="1">
      <t>ヒロシ</t>
    </rPh>
    <phoneticPr fontId="82"/>
  </si>
  <si>
    <t>（広-５）－</t>
    <rPh sb="1" eb="2">
      <t>ヒロシ</t>
    </rPh>
    <phoneticPr fontId="82"/>
  </si>
  <si>
    <t>【設備投資・事業環境整備フェーズ】</t>
    <rPh sb="1" eb="5">
      <t>セツビトウシ</t>
    </rPh>
    <rPh sb="6" eb="8">
      <t>ジギョウ</t>
    </rPh>
    <rPh sb="8" eb="10">
      <t>カンキョウ</t>
    </rPh>
    <rPh sb="10" eb="12">
      <t>セイビ</t>
    </rPh>
    <phoneticPr fontId="82"/>
  </si>
  <si>
    <t>＜設備投資・事業環境整備フェーズ＞</t>
    <rPh sb="1" eb="5">
      <t>セツビトウシ</t>
    </rPh>
    <rPh sb="6" eb="8">
      <t>ジギョウ</t>
    </rPh>
    <rPh sb="8" eb="10">
      <t>カンキョウ</t>
    </rPh>
    <rPh sb="10" eb="12">
      <t>セイビ</t>
    </rPh>
    <phoneticPr fontId="82"/>
  </si>
  <si>
    <t>　※　リース・レンタルの場合は、(B)に助成実施期間内の月数×月額リース料･レンタル料の合計金額(税抜)を計上してください</t>
    <phoneticPr fontId="82"/>
  </si>
  <si>
    <t>　※　【開発・改良フェーズ】（２）機械装置・工具器具備品費で購入した機械装置・工具器具備品と同じ
     　機械装置・工具器具備品を購入・レンタル・リースすることはできません。</t>
    <rPh sb="26" eb="28">
      <t>ビヒン</t>
    </rPh>
    <rPh sb="43" eb="45">
      <t>ビヒン</t>
    </rPh>
    <rPh sb="64" eb="66">
      <t>ビヒン</t>
    </rPh>
    <phoneticPr fontId="82"/>
  </si>
  <si>
    <t>助成対象
経費
（税抜）
(A)×(B）</t>
  </si>
  <si>
    <r>
      <t>　「</t>
    </r>
    <r>
      <rPr>
        <b/>
        <sz val="10"/>
        <color rgb="FF000000"/>
        <rFont val="ＭＳ Ｐゴシック"/>
        <family val="3"/>
        <charset val="128"/>
      </rPr>
      <t>（10）機械装置・工具器具備品費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6" eb="8">
      <t>キカイ</t>
    </rPh>
    <rPh sb="8" eb="10">
      <t>ソウチ</t>
    </rPh>
    <rPh sb="11" eb="13">
      <t>コウグ</t>
    </rPh>
    <rPh sb="13" eb="15">
      <t>キグ</t>
    </rPh>
    <rPh sb="15" eb="17">
      <t>ビヒン</t>
    </rPh>
    <rPh sb="17" eb="18">
      <t>ヒ</t>
    </rPh>
    <rPh sb="20" eb="22">
      <t>ケイジョウ</t>
    </rPh>
    <rPh sb="25" eb="26">
      <t>ケン</t>
    </rPh>
    <rPh sb="30" eb="32">
      <t>タンカ</t>
    </rPh>
    <rPh sb="33" eb="35">
      <t>ゼイヌキ</t>
    </rPh>
    <rPh sb="38" eb="42">
      <t>マンエンイジョウ</t>
    </rPh>
    <rPh sb="43" eb="46">
      <t>コウニュウヒン</t>
    </rPh>
    <rPh sb="50" eb="52">
      <t>キニュウ</t>
    </rPh>
    <phoneticPr fontId="55"/>
  </si>
  <si>
    <t>上記購入先は、自企業と資本関係、役員又は従業員の兼務、自企業の代表者３親等以内の親族による経営ではない</t>
    <rPh sb="8" eb="10">
      <t>キギョウ</t>
    </rPh>
    <rPh sb="18" eb="19">
      <t>マタ</t>
    </rPh>
    <rPh sb="28" eb="30">
      <t>キギョウ</t>
    </rPh>
    <phoneticPr fontId="82"/>
  </si>
  <si>
    <t xml:space="preserve">　※　工事を伴う据え付け型（固定型 ）のカウンターや椅子、エアコン等は（10）機械装置・工具器具備品費ではなく（11）店舗新装・改装工事費に計上
　　　　してください。 </t>
    <rPh sb="70" eb="72">
      <t>ケイジョウ</t>
    </rPh>
    <phoneticPr fontId="82"/>
  </si>
  <si>
    <t>　※　店舗の購入費用、建物躯体の解体撤去費用、原材料を調達して自らが工事を行った場合の費用などは対象外となります。</t>
    <rPh sb="23" eb="26">
      <t>ゲンザイリョウ</t>
    </rPh>
    <rPh sb="27" eb="29">
      <t>チョウタツ</t>
    </rPh>
    <rPh sb="31" eb="32">
      <t>ミズカ</t>
    </rPh>
    <rPh sb="34" eb="36">
      <t>コウジ</t>
    </rPh>
    <rPh sb="37" eb="38">
      <t>オコナ</t>
    </rPh>
    <rPh sb="40" eb="42">
      <t>バアイ</t>
    </rPh>
    <rPh sb="43" eb="45">
      <t>ヒヨウ</t>
    </rPh>
    <rPh sb="48" eb="51">
      <t>タイショウガイ</t>
    </rPh>
    <phoneticPr fontId="82"/>
  </si>
  <si>
    <t>（単位：円）</t>
    <phoneticPr fontId="89"/>
  </si>
  <si>
    <t>経費
番号</t>
    <rPh sb="0" eb="2">
      <t>ケイヒ</t>
    </rPh>
    <rPh sb="3" eb="5">
      <t>バンゴウ</t>
    </rPh>
    <phoneticPr fontId="89"/>
  </si>
  <si>
    <t>工事内容</t>
    <rPh sb="0" eb="4">
      <t>コウジナイヨウ</t>
    </rPh>
    <phoneticPr fontId="82"/>
  </si>
  <si>
    <t>数量（A）</t>
    <rPh sb="0" eb="2">
      <t>スウリョウ</t>
    </rPh>
    <phoneticPr fontId="82"/>
  </si>
  <si>
    <t>単位</t>
    <rPh sb="0" eb="2">
      <t>タンイ</t>
    </rPh>
    <phoneticPr fontId="89"/>
  </si>
  <si>
    <t>単価（B）
（税抜）</t>
    <rPh sb="7" eb="9">
      <t>ゼイヌキ</t>
    </rPh>
    <phoneticPr fontId="89"/>
  </si>
  <si>
    <t>助成対象経費
（A）×（B）
(税抜)</t>
    <phoneticPr fontId="89"/>
  </si>
  <si>
    <t>助成事業に要する
経費（税込）</t>
    <phoneticPr fontId="89"/>
  </si>
  <si>
    <t>事業者名</t>
    <rPh sb="0" eb="3">
      <t>ジギョウシャ</t>
    </rPh>
    <rPh sb="3" eb="4">
      <t>メイ</t>
    </rPh>
    <phoneticPr fontId="89"/>
  </si>
  <si>
    <t>工-1</t>
    <rPh sb="0" eb="1">
      <t>コウ</t>
    </rPh>
    <phoneticPr fontId="89"/>
  </si>
  <si>
    <t>工-2</t>
    <rPh sb="0" eb="1">
      <t>コウ</t>
    </rPh>
    <phoneticPr fontId="89"/>
  </si>
  <si>
    <t>工-3</t>
    <rPh sb="0" eb="1">
      <t>コウ</t>
    </rPh>
    <phoneticPr fontId="89"/>
  </si>
  <si>
    <t>工-4</t>
    <rPh sb="0" eb="1">
      <t>コウ</t>
    </rPh>
    <phoneticPr fontId="89"/>
  </si>
  <si>
    <t>工-5</t>
    <rPh sb="0" eb="1">
      <t>コウ</t>
    </rPh>
    <phoneticPr fontId="89"/>
  </si>
  <si>
    <t>工-6</t>
    <rPh sb="0" eb="1">
      <t>コウ</t>
    </rPh>
    <phoneticPr fontId="89"/>
  </si>
  <si>
    <t>工-7</t>
    <rPh sb="0" eb="1">
      <t>コウ</t>
    </rPh>
    <phoneticPr fontId="89"/>
  </si>
  <si>
    <t>工-8</t>
    <rPh sb="0" eb="1">
      <t>コウ</t>
    </rPh>
    <phoneticPr fontId="89"/>
  </si>
  <si>
    <t>工-9</t>
    <rPh sb="0" eb="1">
      <t>コウ</t>
    </rPh>
    <phoneticPr fontId="89"/>
  </si>
  <si>
    <t>工-10</t>
    <rPh sb="0" eb="1">
      <t>コウ</t>
    </rPh>
    <phoneticPr fontId="89"/>
  </si>
  <si>
    <t>工-11</t>
    <rPh sb="0" eb="1">
      <t>コウ</t>
    </rPh>
    <phoneticPr fontId="89"/>
  </si>
  <si>
    <t>工-12</t>
    <rPh sb="0" eb="1">
      <t>コウ</t>
    </rPh>
    <phoneticPr fontId="89"/>
  </si>
  <si>
    <t>工-13</t>
    <rPh sb="0" eb="1">
      <t>コウ</t>
    </rPh>
    <phoneticPr fontId="89"/>
  </si>
  <si>
    <t>工-14</t>
    <rPh sb="0" eb="1">
      <t>コウ</t>
    </rPh>
    <phoneticPr fontId="89"/>
  </si>
  <si>
    <t>工-15</t>
    <rPh sb="0" eb="1">
      <t>コウ</t>
    </rPh>
    <phoneticPr fontId="89"/>
  </si>
  <si>
    <t>列1</t>
    <phoneticPr fontId="82"/>
  </si>
  <si>
    <t>（12）店舗賃借料</t>
    <rPh sb="4" eb="9">
      <t>テンポチンシャクリョウ</t>
    </rPh>
    <phoneticPr fontId="82"/>
  </si>
  <si>
    <t>　※　（11）店舗新装・改装工事費で申請した工事の期間中の賃借料のみが対象となります。</t>
    <rPh sb="7" eb="9">
      <t>テンポ</t>
    </rPh>
    <rPh sb="9" eb="11">
      <t>シンソウ</t>
    </rPh>
    <rPh sb="12" eb="14">
      <t>カイソウ</t>
    </rPh>
    <rPh sb="14" eb="16">
      <t>コウジ</t>
    </rPh>
    <rPh sb="16" eb="17">
      <t>ヒ</t>
    </rPh>
    <rPh sb="18" eb="20">
      <t>シンセイ</t>
    </rPh>
    <rPh sb="22" eb="24">
      <t>コウジ</t>
    </rPh>
    <rPh sb="25" eb="27">
      <t>キカン</t>
    </rPh>
    <rPh sb="27" eb="28">
      <t>チュウ</t>
    </rPh>
    <rPh sb="29" eb="32">
      <t>チンシャクリョウ</t>
    </rPh>
    <rPh sb="35" eb="37">
      <t>タイショウ</t>
    </rPh>
    <phoneticPr fontId="55"/>
  </si>
  <si>
    <t>　※　助成金交付申請額の上限は30万円（1か月につき15万円、最大2か月間）です。</t>
    <rPh sb="3" eb="11">
      <t>ジョセイキンコウフシンセイガク</t>
    </rPh>
    <rPh sb="12" eb="14">
      <t>ジョウゲン</t>
    </rPh>
    <rPh sb="17" eb="19">
      <t>マンエン</t>
    </rPh>
    <rPh sb="22" eb="23">
      <t>ゲツ</t>
    </rPh>
    <rPh sb="28" eb="30">
      <t>マンエン</t>
    </rPh>
    <rPh sb="31" eb="33">
      <t>サイダイ</t>
    </rPh>
    <rPh sb="35" eb="37">
      <t>ゲツカン</t>
    </rPh>
    <phoneticPr fontId="82"/>
  </si>
  <si>
    <t>名称</t>
    <rPh sb="0" eb="2">
      <t>メイショウ</t>
    </rPh>
    <phoneticPr fontId="82"/>
  </si>
  <si>
    <t>月額家賃
（税抜）
(A)</t>
    <rPh sb="0" eb="2">
      <t>ゲツガク</t>
    </rPh>
    <rPh sb="2" eb="4">
      <t>ヤチン</t>
    </rPh>
    <rPh sb="6" eb="8">
      <t>ゼイヌ</t>
    </rPh>
    <phoneticPr fontId="82"/>
  </si>
  <si>
    <t>工事期間
（月）</t>
    <rPh sb="0" eb="4">
      <t>コウジキカン</t>
    </rPh>
    <rPh sb="6" eb="7">
      <t>ツキ</t>
    </rPh>
    <phoneticPr fontId="82"/>
  </si>
  <si>
    <t>賃-1</t>
    <phoneticPr fontId="82"/>
  </si>
  <si>
    <t>（13）委託・外注費</t>
    <rPh sb="7" eb="9">
      <t>ガイチュウ</t>
    </rPh>
    <phoneticPr fontId="82"/>
  </si>
  <si>
    <r>
      <rPr>
        <b/>
        <sz val="14"/>
        <color theme="1"/>
        <rFont val="ＭＳ Ｐゴシック"/>
        <family val="3"/>
        <charset val="128"/>
      </rPr>
      <t>　　　　優秀性</t>
    </r>
    <r>
      <rPr>
        <sz val="11"/>
        <color theme="1"/>
        <rFont val="ＭＳ Ｐゴシック"/>
        <family val="3"/>
        <charset val="128"/>
      </rPr>
      <t xml:space="preserve">
・競合製品、既存製品と比
　較して優位性を示す具体
　的要素
・市場・業界等への技術的
　な波及効果、社会貢献度
・顧客又は自企業へもたらすメリットの大きさ
を含めて記載ください。</t>
    </r>
    <rPh sb="4" eb="7">
      <t>ユウシュウセイ</t>
    </rPh>
    <rPh sb="71" eb="74">
      <t>ジキギョウ</t>
    </rPh>
    <phoneticPr fontId="5"/>
  </si>
  <si>
    <r>
      <rPr>
        <b/>
        <sz val="14"/>
        <color theme="1"/>
        <rFont val="ＭＳ Ｐゴシック"/>
        <family val="3"/>
        <charset val="128"/>
      </rPr>
      <t xml:space="preserve">　　　　新規性
</t>
    </r>
    <r>
      <rPr>
        <sz val="11"/>
        <color theme="1"/>
        <rFont val="ＭＳ Ｐゴシック"/>
        <family val="3"/>
        <charset val="128"/>
      </rPr>
      <t xml:space="preserve">
・競合製品・サービスと比較
　した新規性
・自企業の既存事業との関連や新規開発要素
を含めて記載ください。　　</t>
    </r>
    <rPh sb="4" eb="7">
      <t>シンキセイ</t>
    </rPh>
    <rPh sb="10" eb="12">
      <t>キョウゴウ</t>
    </rPh>
    <rPh sb="12" eb="14">
      <t>セイヒン</t>
    </rPh>
    <rPh sb="31" eb="34">
      <t>ジキギョウ</t>
    </rPh>
    <phoneticPr fontId="5"/>
  </si>
  <si>
    <t>主要取引先の
事業者名と売上高
(上位３者)</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シャ</t>
    </rPh>
    <phoneticPr fontId="2"/>
  </si>
  <si>
    <t>本申請との
経費の重複</t>
    <rPh sb="0" eb="3">
      <t>ホンシンセイ</t>
    </rPh>
    <rPh sb="6" eb="8">
      <t>ケイヒ</t>
    </rPh>
    <rPh sb="9" eb="11">
      <t>チョウフク</t>
    </rPh>
    <phoneticPr fontId="2"/>
  </si>
  <si>
    <t>本申請との
内容の重複</t>
    <rPh sb="0" eb="3">
      <t>ホンシンセイ</t>
    </rPh>
    <rPh sb="6" eb="8">
      <t>ナイヨウ</t>
    </rPh>
    <rPh sb="9" eb="11">
      <t>チョウフク</t>
    </rPh>
    <phoneticPr fontId="2"/>
  </si>
  <si>
    <t>製品・サービスの
概要（200字以内）</t>
    <rPh sb="9" eb="11">
      <t>ガイヨウ</t>
    </rPh>
    <rPh sb="15" eb="16">
      <t>ジ</t>
    </rPh>
    <rPh sb="16" eb="18">
      <t>イナイ</t>
    </rPh>
    <phoneticPr fontId="5"/>
  </si>
  <si>
    <t>No</t>
    <phoneticPr fontId="2"/>
  </si>
  <si>
    <t>競合・類似製品
・サービス名</t>
    <rPh sb="0" eb="2">
      <t>キョウゴウ</t>
    </rPh>
    <rPh sb="3" eb="5">
      <t>ルイジ</t>
    </rPh>
    <rPh sb="5" eb="7">
      <t>セイヒン</t>
    </rPh>
    <rPh sb="13" eb="14">
      <t>メイ</t>
    </rPh>
    <phoneticPr fontId="2"/>
  </si>
  <si>
    <t>開発・販売元</t>
    <rPh sb="0" eb="2">
      <t>カイハツ</t>
    </rPh>
    <rPh sb="3" eb="5">
      <t>ハンバイ</t>
    </rPh>
    <rPh sb="5" eb="6">
      <t>モト</t>
    </rPh>
    <phoneticPr fontId="2"/>
  </si>
  <si>
    <t>主な機能、仕様</t>
    <rPh sb="0" eb="1">
      <t>オモ</t>
    </rPh>
    <rPh sb="2" eb="4">
      <t>キノウ</t>
    </rPh>
    <rPh sb="5" eb="7">
      <t>シヨウ</t>
    </rPh>
    <phoneticPr fontId="2"/>
  </si>
  <si>
    <t>令和８年</t>
    <phoneticPr fontId="2"/>
  </si>
  <si>
    <t>経費種別</t>
    <rPh sb="0" eb="2">
      <t>ケイヒ</t>
    </rPh>
    <rPh sb="2" eb="4">
      <t>シュベツ</t>
    </rPh>
    <phoneticPr fontId="2"/>
  </si>
  <si>
    <t>工事に要する期間</t>
    <rPh sb="0" eb="2">
      <t>コウジ</t>
    </rPh>
    <rPh sb="3" eb="4">
      <t>ヨウ</t>
    </rPh>
    <rPh sb="6" eb="8">
      <t>キカン</t>
    </rPh>
    <phoneticPr fontId="2"/>
  </si>
  <si>
    <t>ヵ月</t>
    <rPh sb="1" eb="2">
      <t>ゲツ</t>
    </rPh>
    <phoneticPr fontId="55"/>
  </si>
  <si>
    <t>日</t>
    <rPh sb="0" eb="1">
      <t>ニチ</t>
    </rPh>
    <phoneticPr fontId="2"/>
  </si>
  <si>
    <t>※　本事業は高齢者を対象とした製品・サービスのみを対象としております。</t>
    <rPh sb="2" eb="5">
      <t>ホンジギョウ</t>
    </rPh>
    <rPh sb="6" eb="9">
      <t>コウレイシャ</t>
    </rPh>
    <rPh sb="10" eb="12">
      <t>タイショウ</t>
    </rPh>
    <rPh sb="15" eb="17">
      <t>セイヒン</t>
    </rPh>
    <rPh sb="25" eb="27">
      <t>タイショウ</t>
    </rPh>
    <phoneticPr fontId="2"/>
  </si>
  <si>
    <t>③　売上高の算出根拠　※価格×数量（想定販売先）等の具体的な算式を用いて記入してください
　　※（５）①に記入した「助成事業で開発・改良した製品・サービスの売上高」の根拠を記入してください</t>
    <rPh sb="2" eb="4">
      <t>ウリアゲ</t>
    </rPh>
    <rPh sb="4" eb="5">
      <t>ダカ</t>
    </rPh>
    <rPh sb="6" eb="8">
      <t>サンシュツ</t>
    </rPh>
    <rPh sb="8" eb="10">
      <t>コンキョ</t>
    </rPh>
    <rPh sb="12" eb="14">
      <t>カカク</t>
    </rPh>
    <rPh sb="15" eb="17">
      <t>スウリョウ</t>
    </rPh>
    <rPh sb="18" eb="22">
      <t>ソウテイハンバイ</t>
    </rPh>
    <rPh sb="22" eb="23">
      <t>サキ</t>
    </rPh>
    <rPh sb="24" eb="25">
      <t>トウ</t>
    </rPh>
    <rPh sb="26" eb="29">
      <t>グタイテキ</t>
    </rPh>
    <rPh sb="30" eb="32">
      <t>サンシキ</t>
    </rPh>
    <rPh sb="33" eb="34">
      <t>モチ</t>
    </rPh>
    <rPh sb="36" eb="38">
      <t>キニュウ</t>
    </rPh>
    <rPh sb="53" eb="55">
      <t>キニュウ</t>
    </rPh>
    <rPh sb="58" eb="62">
      <t>ジョセイジギョウ</t>
    </rPh>
    <rPh sb="63" eb="65">
      <t>カイハツ</t>
    </rPh>
    <rPh sb="66" eb="68">
      <t>カイリョウ</t>
    </rPh>
    <rPh sb="70" eb="72">
      <t>セイヒン</t>
    </rPh>
    <rPh sb="78" eb="81">
      <t>ウリアゲダカ</t>
    </rPh>
    <rPh sb="83" eb="85">
      <t>コンキョ</t>
    </rPh>
    <rPh sb="86" eb="88">
      <t>キニュウ</t>
    </rPh>
    <phoneticPr fontId="2"/>
  </si>
  <si>
    <t>130,000　～　138,000</t>
  </si>
  <si>
    <t>138,000　～　146,000</t>
  </si>
  <si>
    <t>146,000　～　155,000</t>
  </si>
  <si>
    <t>155,000　～　165,000</t>
  </si>
  <si>
    <t>165,000　～　175,000</t>
  </si>
  <si>
    <t>175,000　～　185,000</t>
  </si>
  <si>
    <t>185,000　～　195,000</t>
  </si>
  <si>
    <t>195,000　～　210,000</t>
  </si>
  <si>
    <t>210,000　～　230,000</t>
  </si>
  <si>
    <t>230,000　～　250,000</t>
  </si>
  <si>
    <t>250,000　～　270,000</t>
  </si>
  <si>
    <t>270,000　～　290,000</t>
  </si>
  <si>
    <t>290,000　～　310,000</t>
  </si>
  <si>
    <t>310,000　～　330,000</t>
  </si>
  <si>
    <t>330,000　～　350,000</t>
  </si>
  <si>
    <t>350,000　～　370,000</t>
  </si>
  <si>
    <t>370,000　～　395,000</t>
  </si>
  <si>
    <t>395,000　～　425,000</t>
  </si>
  <si>
    <t>425,000　～　455,000</t>
  </si>
  <si>
    <t>455,000　～　485,000</t>
  </si>
  <si>
    <t>485,000　～　515,000</t>
  </si>
  <si>
    <t>515,000　～　545,000</t>
  </si>
  <si>
    <t>545,000　～　575,000</t>
  </si>
  <si>
    <t>575,000　～　605,000</t>
  </si>
  <si>
    <t>605,000　～</t>
  </si>
  <si>
    <t>助成事業名</t>
    <rPh sb="0" eb="5">
      <t>ジョセイジギョウメイ</t>
    </rPh>
    <phoneticPr fontId="2"/>
  </si>
  <si>
    <t>テーマ名</t>
    <rPh sb="3" eb="4">
      <t>メイ</t>
    </rPh>
    <phoneticPr fontId="2"/>
  </si>
  <si>
    <t>申請状況</t>
    <rPh sb="0" eb="4">
      <t>シンセイジョウキョウ</t>
    </rPh>
    <phoneticPr fontId="2"/>
  </si>
  <si>
    <t>事業内容</t>
    <rPh sb="0" eb="4">
      <t>ジギョウナイヨウ</t>
    </rPh>
    <phoneticPr fontId="2"/>
  </si>
  <si>
    <t>対象期間</t>
    <rPh sb="0" eb="4">
      <t>タイショウキカン</t>
    </rPh>
    <phoneticPr fontId="2"/>
  </si>
  <si>
    <t>対象経費</t>
    <rPh sb="0" eb="4">
      <t>タイショウケイヒ</t>
    </rPh>
    <phoneticPr fontId="2"/>
  </si>
  <si>
    <t>成果物</t>
    <rPh sb="0" eb="3">
      <t>セイカブツ</t>
    </rPh>
    <phoneticPr fontId="2"/>
  </si>
  <si>
    <r>
      <t xml:space="preserve">市場投入時期（予定）
</t>
    </r>
    <r>
      <rPr>
        <sz val="9"/>
        <rFont val="ＭＳ Ｐゴシック"/>
        <family val="3"/>
        <charset val="128"/>
      </rPr>
      <t>※　本事業の終了予定日以降</t>
    </r>
    <rPh sb="0" eb="2">
      <t>シジョウ</t>
    </rPh>
    <rPh sb="2" eb="4">
      <t>トウニュウ</t>
    </rPh>
    <rPh sb="4" eb="6">
      <t>ジキ</t>
    </rPh>
    <rPh sb="7" eb="9">
      <t>ヨテイ</t>
    </rPh>
    <rPh sb="13" eb="16">
      <t>ホンジギョウ</t>
    </rPh>
    <rPh sb="17" eb="22">
      <t>シュウリョウヨテイビ</t>
    </rPh>
    <rPh sb="22" eb="24">
      <t>イコウ</t>
    </rPh>
    <phoneticPr fontId="2"/>
  </si>
  <si>
    <r>
      <t>（４）</t>
    </r>
    <r>
      <rPr>
        <b/>
        <u/>
        <sz val="11"/>
        <rFont val="ＭＳ Ｐゴシック"/>
        <family val="3"/>
        <charset val="128"/>
      </rPr>
      <t>改良前</t>
    </r>
    <r>
      <rPr>
        <b/>
        <sz val="11"/>
        <rFont val="ＭＳ Ｐゴシック"/>
        <family val="3"/>
        <charset val="128"/>
      </rPr>
      <t>製品・サービスの内容　</t>
    </r>
    <r>
      <rPr>
        <b/>
        <sz val="10"/>
        <rFont val="ＭＳ Ｐゴシック"/>
        <family val="3"/>
        <charset val="128"/>
      </rPr>
      <t>※上記（２）の種別にて、「改良」を選択した場合のみ記入してください。</t>
    </r>
    <rPh sb="3" eb="5">
      <t>カイリョウ</t>
    </rPh>
    <rPh sb="5" eb="6">
      <t>マエ</t>
    </rPh>
    <rPh sb="6" eb="8">
      <t>セイヒン</t>
    </rPh>
    <rPh sb="14" eb="16">
      <t>ナイヨウ</t>
    </rPh>
    <rPh sb="18" eb="20">
      <t>ジョウキ</t>
    </rPh>
    <rPh sb="24" eb="26">
      <t>シュベツ</t>
    </rPh>
    <rPh sb="30" eb="32">
      <t>カイリョウ</t>
    </rPh>
    <rPh sb="34" eb="36">
      <t>センタク</t>
    </rPh>
    <rPh sb="38" eb="40">
      <t>バアイ</t>
    </rPh>
    <rPh sb="42" eb="44">
      <t>キニュウ</t>
    </rPh>
    <phoneticPr fontId="5"/>
  </si>
  <si>
    <r>
      <t>（２）開発・改良した製品を製造及び販売、又はサービスを提供するために必要な資格・許認可等（必要な場合は記入）
　　※　開発・改良した製品を製造及び販売、又はサービスを提供するために必要な資格・許認可等を全て記入してください
　　※　下図「申請・届出が必要なタイミング」で</t>
    </r>
    <r>
      <rPr>
        <b/>
        <u/>
        <sz val="10.5"/>
        <rFont val="ＭＳ Ｐゴシック"/>
        <family val="3"/>
        <charset val="128"/>
      </rPr>
      <t>②開発・改良フェーズの期間中に取得又は申請・届出が必要</t>
    </r>
    <r>
      <rPr>
        <b/>
        <sz val="10.5"/>
        <rFont val="ＭＳ Ｐゴシック"/>
        <family val="3"/>
        <charset val="128"/>
      </rPr>
      <t>を選択した許認可等について、「開発・改良フェーズ」の完了検査で
　　　　　確認を行います。取得又は申請・届出の完了を公社が確認できない場合は「設備投資・事業環境整備フェーズ」に進むことができない場合があります。
　　※　下図「申請・届出が必要なタイミング」で</t>
    </r>
    <r>
      <rPr>
        <b/>
        <u/>
        <sz val="10.5"/>
        <rFont val="ＭＳ Ｐゴシック"/>
        <family val="3"/>
        <charset val="128"/>
      </rPr>
      <t>③設備投資・事業環境整備フェーズの期間中に取得又は申請・届出が必要</t>
    </r>
    <r>
      <rPr>
        <b/>
        <sz val="10.5"/>
        <rFont val="ＭＳ Ｐゴシック"/>
        <family val="3"/>
        <charset val="128"/>
      </rPr>
      <t>を選択した許認可等について、「設備投資・事業環境整備
　　　　　フェーズ」の完了検査で確認を行います。取得又は申請・届出の完了を公社が確認できない場合は事業完了とならない場合があります。</t>
    </r>
    <rPh sb="3" eb="5">
      <t>カイハツ</t>
    </rPh>
    <rPh sb="6" eb="8">
      <t>カイリョウ</t>
    </rPh>
    <rPh sb="10" eb="12">
      <t>セイヒン</t>
    </rPh>
    <rPh sb="13" eb="15">
      <t>セイゾウ</t>
    </rPh>
    <rPh sb="15" eb="16">
      <t>オヨ</t>
    </rPh>
    <rPh sb="17" eb="19">
      <t>ハンバイ</t>
    </rPh>
    <rPh sb="20" eb="21">
      <t>マタ</t>
    </rPh>
    <rPh sb="27" eb="29">
      <t>テイキョウ</t>
    </rPh>
    <rPh sb="34" eb="36">
      <t>ヒツヨウ</t>
    </rPh>
    <rPh sb="37" eb="39">
      <t>シカク</t>
    </rPh>
    <rPh sb="40" eb="43">
      <t>キョニンカ</t>
    </rPh>
    <rPh sb="43" eb="44">
      <t>トウ</t>
    </rPh>
    <rPh sb="45" eb="47">
      <t>ヒツヨウ</t>
    </rPh>
    <rPh sb="48" eb="50">
      <t>バアイ</t>
    </rPh>
    <rPh sb="51" eb="53">
      <t>キニュウ</t>
    </rPh>
    <rPh sb="116" eb="118">
      <t>カズ</t>
    </rPh>
    <rPh sb="119" eb="121">
      <t>シンセイ</t>
    </rPh>
    <rPh sb="122" eb="124">
      <t>トドケデ</t>
    </rPh>
    <rPh sb="125" eb="127">
      <t>ヒツヨウ</t>
    </rPh>
    <rPh sb="163" eb="165">
      <t>センタク</t>
    </rPh>
    <rPh sb="167" eb="170">
      <t>キョニンカ</t>
    </rPh>
    <rPh sb="170" eb="171">
      <t>ナド</t>
    </rPh>
    <rPh sb="188" eb="192">
      <t>カンリョウケンサ</t>
    </rPh>
    <rPh sb="199" eb="201">
      <t>カクニン</t>
    </rPh>
    <rPh sb="202" eb="203">
      <t>オコナ</t>
    </rPh>
    <rPh sb="207" eb="209">
      <t>シュトク</t>
    </rPh>
    <rPh sb="209" eb="210">
      <t>マタ</t>
    </rPh>
    <rPh sb="211" eb="213">
      <t>シンセイ</t>
    </rPh>
    <rPh sb="214" eb="216">
      <t>トドケデ</t>
    </rPh>
    <rPh sb="217" eb="219">
      <t>カンリョウ</t>
    </rPh>
    <rPh sb="240" eb="242">
      <t>カンキョウ</t>
    </rPh>
    <rPh sb="259" eb="261">
      <t>バアイ</t>
    </rPh>
    <rPh sb="292" eb="296">
      <t>セツビトウシ</t>
    </rPh>
    <rPh sb="339" eb="343">
      <t>セツビトウシ</t>
    </rPh>
    <rPh sb="348" eb="350">
      <t>セイビ</t>
    </rPh>
    <rPh sb="362" eb="366">
      <t>カンリョウケンサ</t>
    </rPh>
    <rPh sb="367" eb="369">
      <t>カクニン</t>
    </rPh>
    <rPh sb="370" eb="371">
      <t>オコナ</t>
    </rPh>
    <rPh sb="400" eb="404">
      <t>ジギョウカンリョウ</t>
    </rPh>
    <phoneticPr fontId="82"/>
  </si>
  <si>
    <r>
      <t xml:space="preserve"> ※　許認可等について専門家の指導を受ける場合は「（５）専門家指導費」）ではなく「（７）規格認証・登録
</t>
    </r>
    <r>
      <rPr>
        <b/>
        <sz val="10"/>
        <rFont val="ＭＳ Ｐゴシック"/>
        <family val="3"/>
        <charset val="128"/>
      </rPr>
      <t xml:space="preserve">      </t>
    </r>
    <r>
      <rPr>
        <b/>
        <u/>
        <sz val="10"/>
        <rFont val="ＭＳ Ｐゴシック"/>
        <family val="3"/>
        <charset val="128"/>
      </rPr>
      <t>費」に計上してください。</t>
    </r>
    <rPh sb="3" eb="6">
      <t>キョニンカ</t>
    </rPh>
    <rPh sb="6" eb="7">
      <t>ナド</t>
    </rPh>
    <rPh sb="11" eb="14">
      <t>センモンカ</t>
    </rPh>
    <rPh sb="15" eb="17">
      <t>シドウ</t>
    </rPh>
    <rPh sb="18" eb="19">
      <t>ウ</t>
    </rPh>
    <rPh sb="21" eb="23">
      <t>バアイ</t>
    </rPh>
    <rPh sb="28" eb="31">
      <t>センモンカ</t>
    </rPh>
    <rPh sb="44" eb="48">
      <t>キカクニンショウ</t>
    </rPh>
    <rPh sb="49" eb="51">
      <t>トウロク</t>
    </rPh>
    <rPh sb="58" eb="59">
      <t>ヒ</t>
    </rPh>
    <rPh sb="61" eb="63">
      <t>ケイジョウ</t>
    </rPh>
    <phoneticPr fontId="82"/>
  </si>
  <si>
    <t>自企業の事業所は都内のバーチャルオフィスのみであるか</t>
    <rPh sb="0" eb="3">
      <t>ジキギョウ</t>
    </rPh>
    <rPh sb="4" eb="7">
      <t>ジギョウショ</t>
    </rPh>
    <rPh sb="8" eb="10">
      <t>トナイ</t>
    </rPh>
    <phoneticPr fontId="2"/>
  </si>
  <si>
    <t>○</t>
  </si>
  <si>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 xml:space="preserve">自企業の本社・事業所・工場等（借り上げ可）に限ります。
</t>
    </r>
    <r>
      <rPr>
        <b/>
        <sz val="12.5"/>
        <rFont val="ＭＳ Ｐゴシック"/>
        <family val="3"/>
        <charset val="128"/>
      </rPr>
      <t>※　自企業の事業所が都内のバーチャルオフィスのみの場合、当欄には助成事業の実施場所に代えて「公社が求める検査等
　　を行うことができる場所（公社訪問場所）」を記載してください。</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rPh sb="83" eb="85">
      <t>キギョウ</t>
    </rPh>
    <rPh sb="112" eb="115">
      <t>ジキギョウ</t>
    </rPh>
    <rPh sb="116" eb="119">
      <t>ジギョウショ</t>
    </rPh>
    <rPh sb="120" eb="122">
      <t>トナイ</t>
    </rPh>
    <rPh sb="135" eb="137">
      <t>バアイ</t>
    </rPh>
    <rPh sb="138" eb="139">
      <t>トウ</t>
    </rPh>
    <rPh sb="139" eb="140">
      <t>ラン</t>
    </rPh>
    <rPh sb="142" eb="146">
      <t>ジョセイジギョウ</t>
    </rPh>
    <rPh sb="147" eb="151">
      <t>ジッシバショ</t>
    </rPh>
    <rPh sb="152" eb="153">
      <t>カ</t>
    </rPh>
    <rPh sb="156" eb="158">
      <t>コウシャ</t>
    </rPh>
    <rPh sb="159" eb="160">
      <t>モト</t>
    </rPh>
    <rPh sb="162" eb="164">
      <t>ケンサ</t>
    </rPh>
    <rPh sb="164" eb="165">
      <t>ナド</t>
    </rPh>
    <rPh sb="169" eb="170">
      <t>オコナ</t>
    </rPh>
    <rPh sb="177" eb="179">
      <t>バショ</t>
    </rPh>
    <rPh sb="180" eb="182">
      <t>コウシャ</t>
    </rPh>
    <rPh sb="182" eb="186">
      <t>ホウモンバショ</t>
    </rPh>
    <rPh sb="189" eb="191">
      <t>キサイ</t>
    </rPh>
    <phoneticPr fontId="2"/>
  </si>
  <si>
    <t>いいえ</t>
  </si>
  <si>
    <t>カブシキガイシャトウキョウ</t>
  </si>
  <si>
    <t>株式会社東京</t>
    <rPh sb="0" eb="6">
      <t>カブシキガイシャトウキョウ</t>
    </rPh>
    <phoneticPr fontId="3"/>
  </si>
  <si>
    <t>法人</t>
  </si>
  <si>
    <t>トウキョウ　タロウ</t>
  </si>
  <si>
    <t>東京　太郎</t>
    <rPh sb="0" eb="2">
      <t>トウキョウ</t>
    </rPh>
    <rPh sb="3" eb="5">
      <t>タロウ</t>
    </rPh>
    <phoneticPr fontId="3"/>
  </si>
  <si>
    <t>代表取締役</t>
    <rPh sb="0" eb="5">
      <t>ダイヒョウトリシマリヤク</t>
    </rPh>
    <phoneticPr fontId="3"/>
  </si>
  <si>
    <t>000-0000</t>
  </si>
  <si>
    <t>東京都○○区○○町○－○</t>
    <phoneticPr fontId="2"/>
  </si>
  <si>
    <t>00-0000-0000</t>
  </si>
  <si>
    <t>https://www.○○○○</t>
  </si>
  <si>
    <t>同上</t>
    <rPh sb="0" eb="2">
      <t>ドウジョウ</t>
    </rPh>
    <phoneticPr fontId="2"/>
  </si>
  <si>
    <t>東京都○○区○○町○－○</t>
    <rPh sb="0" eb="3">
      <t>トウキョウト</t>
    </rPh>
    <rPh sb="5" eb="6">
      <t>ク</t>
    </rPh>
    <rPh sb="8" eb="9">
      <t>マチ</t>
    </rPh>
    <phoneticPr fontId="2"/>
  </si>
  <si>
    <t>カイハツ　イチロウ</t>
  </si>
  <si>
    <t>開発部　開発課　課長</t>
    <rPh sb="6" eb="7">
      <t>カ</t>
    </rPh>
    <rPh sb="8" eb="9">
      <t>カ</t>
    </rPh>
    <phoneticPr fontId="2"/>
  </si>
  <si>
    <t>開発　一郎</t>
    <rPh sb="0" eb="2">
      <t>カイハツ</t>
    </rPh>
    <rPh sb="3" eb="5">
      <t>イチロウ</t>
    </rPh>
    <phoneticPr fontId="2"/>
  </si>
  <si>
    <t>○○@○○.co.jp</t>
  </si>
  <si>
    <t>○○○○、△△△△の製造・販売</t>
    <rPh sb="10" eb="12">
      <t>セイゾウ</t>
    </rPh>
    <rPh sb="13" eb="15">
      <t>ハンバイ</t>
    </rPh>
    <phoneticPr fontId="2"/>
  </si>
  <si>
    <t>○○</t>
  </si>
  <si>
    <t>株式会社Ａ</t>
    <rPh sb="0" eb="4">
      <t>カブシキガイシャ</t>
    </rPh>
    <phoneticPr fontId="2"/>
  </si>
  <si>
    <t>Ｂ株式会社</t>
  </si>
  <si>
    <t>株式会社Ｃ</t>
  </si>
  <si>
    <t>株式会社東京　○○工場</t>
    <rPh sb="0" eb="4">
      <t>カブシキガイシャ</t>
    </rPh>
    <rPh sb="4" eb="6">
      <t>トウキョウ</t>
    </rPh>
    <rPh sb="9" eb="11">
      <t>コウジョウ</t>
    </rPh>
    <phoneticPr fontId="2"/>
  </si>
  <si>
    <t>東京都○○区○○町○－○</t>
    <rPh sb="0" eb="3">
      <t>トウキョウト</t>
    </rPh>
    <rPh sb="5" eb="6">
      <t>ク</t>
    </rPh>
    <rPh sb="8" eb="9">
      <t>マチ</t>
    </rPh>
    <phoneticPr fontId="2"/>
  </si>
  <si>
    <t>JR○○</t>
    <phoneticPr fontId="2"/>
  </si>
  <si>
    <t>〇〇</t>
    <phoneticPr fontId="2"/>
  </si>
  <si>
    <t>R5</t>
  </si>
  <si>
    <t>R4</t>
  </si>
  <si>
    <t>R3</t>
  </si>
  <si>
    <t>利用中</t>
  </si>
  <si>
    <t>利用終了</t>
  </si>
  <si>
    <t>東京都知的財産総合センター　知財相談</t>
    <phoneticPr fontId="2"/>
  </si>
  <si>
    <t>中小企業ニューマーケット開拓支援事業</t>
    <phoneticPr fontId="2"/>
  </si>
  <si>
    <t>東京都</t>
  </si>
  <si>
    <t>R2</t>
  </si>
  <si>
    <t>世界発信コンペティション製品・技術部門　優秀賞</t>
    <phoneticPr fontId="2"/>
  </si>
  <si>
    <t>▲▲▲クラウドシステム</t>
    <phoneticPr fontId="2"/>
  </si>
  <si>
    <t>-</t>
    <phoneticPr fontId="2"/>
  </si>
  <si>
    <t>東京都中小企業振興公社</t>
    <rPh sb="0" eb="2">
      <t>トウキョウ</t>
    </rPh>
    <rPh sb="2" eb="3">
      <t>ト</t>
    </rPh>
    <rPh sb="3" eb="5">
      <t>チュウショウ</t>
    </rPh>
    <rPh sb="5" eb="7">
      <t>キギョウ</t>
    </rPh>
    <rPh sb="7" eb="9">
      <t>シンコウ</t>
    </rPh>
    <rPh sb="9" eb="11">
      <t>コウシャ</t>
    </rPh>
    <phoneticPr fontId="2"/>
  </si>
  <si>
    <t>製品開発着手支援助成事業</t>
    <rPh sb="0" eb="2">
      <t>セイヒン</t>
    </rPh>
    <rPh sb="2" eb="4">
      <t>カイハツ</t>
    </rPh>
    <rPh sb="4" eb="6">
      <t>チャクシュ</t>
    </rPh>
    <rPh sb="6" eb="8">
      <t>シエン</t>
    </rPh>
    <rPh sb="8" eb="10">
      <t>ジョセイ</t>
    </rPh>
    <rPh sb="10" eb="12">
      <t>ジギョウ</t>
    </rPh>
    <phoneticPr fontId="2"/>
  </si>
  <si>
    <t>(公財)○○○育成財団</t>
    <rPh sb="1" eb="3">
      <t>コウザイ</t>
    </rPh>
    <rPh sb="7" eb="9">
      <t>イクセイ</t>
    </rPh>
    <rPh sb="9" eb="11">
      <t>ザイダン</t>
    </rPh>
    <phoneticPr fontId="2"/>
  </si>
  <si>
    <t>研究開発助成金</t>
    <rPh sb="0" eb="2">
      <t>ケンキュウ</t>
    </rPh>
    <rPh sb="2" eb="4">
      <t>カイハツ</t>
    </rPh>
    <rPh sb="4" eb="6">
      <t>ジョセイ</t>
    </rPh>
    <rPh sb="6" eb="7">
      <t>キン</t>
    </rPh>
    <phoneticPr fontId="2"/>
  </si>
  <si>
    <t>△△センサー開発の事前検証</t>
    <rPh sb="6" eb="8">
      <t>カイハツ</t>
    </rPh>
    <rPh sb="9" eb="11">
      <t>ジゼン</t>
    </rPh>
    <rPh sb="11" eb="13">
      <t>ケンショウ</t>
    </rPh>
    <phoneticPr fontId="2"/>
  </si>
  <si>
    <t>▲▲▲システムの開発</t>
    <rPh sb="8" eb="10">
      <t>カイハツ</t>
    </rPh>
    <phoneticPr fontId="2"/>
  </si>
  <si>
    <t>無</t>
  </si>
  <si>
    <t>TOKYO戦略的イノベーション促進事業</t>
  </si>
  <si>
    <t>○○のためのアプリ開発</t>
    <rPh sb="9" eb="11">
      <t>カイハツ</t>
    </rPh>
    <phoneticPr fontId="2"/>
  </si>
  <si>
    <t>▽▽を用いた新たな◎◎技術の開発</t>
    <rPh sb="3" eb="4">
      <t>モチ</t>
    </rPh>
    <rPh sb="6" eb="7">
      <t>アラ</t>
    </rPh>
    <rPh sb="11" eb="13">
      <t>ギジュツ</t>
    </rPh>
    <rPh sb="14" eb="16">
      <t>カイハツ</t>
    </rPh>
    <phoneticPr fontId="2"/>
  </si>
  <si>
    <t>　令和６年度　高齢者向け新ビジネス創出支援事業　申請書</t>
    <rPh sb="1" eb="3">
      <t>レイワ</t>
    </rPh>
    <rPh sb="4" eb="6">
      <t>ネンド</t>
    </rPh>
    <rPh sb="7" eb="10">
      <t>コウレイシャ</t>
    </rPh>
    <rPh sb="10" eb="11">
      <t>ム</t>
    </rPh>
    <rPh sb="12" eb="13">
      <t>シン</t>
    </rPh>
    <rPh sb="17" eb="19">
      <t>ソウシュツ</t>
    </rPh>
    <rPh sb="19" eb="21">
      <t>シエン</t>
    </rPh>
    <rPh sb="21" eb="23">
      <t>ジギョウ</t>
    </rPh>
    <phoneticPr fontId="5"/>
  </si>
  <si>
    <t>※　交付決定予定日（令和７年２月１日）から１年９か月以内に事業を完了させて下さい。</t>
    <rPh sb="2" eb="6">
      <t>コウフケッテイ</t>
    </rPh>
    <rPh sb="6" eb="9">
      <t>ヨテイビ</t>
    </rPh>
    <rPh sb="10" eb="12">
      <t>レイワ</t>
    </rPh>
    <rPh sb="13" eb="14">
      <t>ネン</t>
    </rPh>
    <rPh sb="15" eb="16">
      <t>ガツ</t>
    </rPh>
    <rPh sb="17" eb="18">
      <t>ニチ</t>
    </rPh>
    <rPh sb="22" eb="23">
      <t>ネン</t>
    </rPh>
    <rPh sb="25" eb="26">
      <t>ゲツ</t>
    </rPh>
    <rPh sb="26" eb="28">
      <t>イナイ</t>
    </rPh>
    <rPh sb="29" eb="31">
      <t>ジギョウ</t>
    </rPh>
    <rPh sb="32" eb="34">
      <t>カンリョウ</t>
    </rPh>
    <rPh sb="37" eb="38">
      <t>クダ</t>
    </rPh>
    <phoneticPr fontId="2"/>
  </si>
  <si>
    <t>実施中</t>
  </si>
  <si>
    <t>申請中</t>
  </si>
  <si>
    <t>●●の向上と■■■を図るため、〇〇のためのアプリ開発を行う。</t>
    <rPh sb="3" eb="5">
      <t>コウジョウ</t>
    </rPh>
    <rPh sb="10" eb="11">
      <t>ハカ</t>
    </rPh>
    <rPh sb="24" eb="26">
      <t>カイハツ</t>
    </rPh>
    <rPh sb="27" eb="28">
      <t>オコナ</t>
    </rPh>
    <phoneticPr fontId="2"/>
  </si>
  <si>
    <t>令和〇年〇月〇日～令和〇年〇月〇日</t>
    <rPh sb="0" eb="2">
      <t>レイワ</t>
    </rPh>
    <rPh sb="3" eb="4">
      <t>ネン</t>
    </rPh>
    <rPh sb="5" eb="6">
      <t>ガツ</t>
    </rPh>
    <rPh sb="7" eb="8">
      <t>ニチ</t>
    </rPh>
    <rPh sb="9" eb="11">
      <t>レイワ</t>
    </rPh>
    <rPh sb="12" eb="13">
      <t>ネン</t>
    </rPh>
    <rPh sb="14" eb="15">
      <t>ガツ</t>
    </rPh>
    <rPh sb="16" eb="17">
      <t>ニチ</t>
    </rPh>
    <phoneticPr fontId="2"/>
  </si>
  <si>
    <t>〇〇に関するソフトウェア・装置</t>
    <rPh sb="3" eb="4">
      <t>カン</t>
    </rPh>
    <rPh sb="13" eb="15">
      <t>ソウチ</t>
    </rPh>
    <phoneticPr fontId="2"/>
  </si>
  <si>
    <t>①機械装置・システム構築費
②外注費　③原材料費
④広告宣伝・販売促進費</t>
    <rPh sb="1" eb="5">
      <t>キカイソウチ</t>
    </rPh>
    <rPh sb="10" eb="13">
      <t>コウチクヒ</t>
    </rPh>
    <rPh sb="15" eb="18">
      <t>ガイチュウヒ</t>
    </rPh>
    <rPh sb="20" eb="24">
      <t>ゲンザイリョウヒ</t>
    </rPh>
    <rPh sb="26" eb="30">
      <t>コウコクセンデン</t>
    </rPh>
    <rPh sb="31" eb="36">
      <t>ハンバイソクシンヒ</t>
    </rPh>
    <phoneticPr fontId="2"/>
  </si>
  <si>
    <t>①原材料・副資材費　②委託・外注費
③専門家指導費　④直接人件費</t>
    <rPh sb="1" eb="4">
      <t>ゲンザイリョウ</t>
    </rPh>
    <rPh sb="5" eb="9">
      <t>フクシザイヒ</t>
    </rPh>
    <rPh sb="11" eb="13">
      <t>イタク</t>
    </rPh>
    <rPh sb="14" eb="17">
      <t>ガイチュウヒ</t>
    </rPh>
    <rPh sb="19" eb="25">
      <t>センモンカシドウヒ</t>
    </rPh>
    <rPh sb="27" eb="32">
      <t>チョクセツジンケンヒ</t>
    </rPh>
    <phoneticPr fontId="2"/>
  </si>
  <si>
    <t>□□の測定を可能にする、▽▽を用いた新たな◎◎技術の開発</t>
    <rPh sb="3" eb="5">
      <t>ソクテイ</t>
    </rPh>
    <rPh sb="6" eb="8">
      <t>カノウ</t>
    </rPh>
    <rPh sb="15" eb="16">
      <t>モチ</t>
    </rPh>
    <rPh sb="18" eb="19">
      <t>アラ</t>
    </rPh>
    <rPh sb="23" eb="25">
      <t>ギジュツ</t>
    </rPh>
    <rPh sb="26" eb="28">
      <t>カイハツ</t>
    </rPh>
    <phoneticPr fontId="2"/>
  </si>
  <si>
    <t>□□測定装置・ソフトウェア</t>
    <rPh sb="2" eb="4">
      <t>ソクテイ</t>
    </rPh>
    <rPh sb="4" eb="6">
      <t>ソウチ</t>
    </rPh>
    <phoneticPr fontId="2"/>
  </si>
  <si>
    <t>（基準日：令和６年８月１日）</t>
    <phoneticPr fontId="2"/>
  </si>
  <si>
    <r>
      <t>　基準日（令和６年８月１日）から過去３年間における</t>
    </r>
    <r>
      <rPr>
        <b/>
        <sz val="10.5"/>
        <rFont val="ＭＳ Ｐゴシック"/>
        <family val="3"/>
        <charset val="128"/>
      </rPr>
      <t>東京都及び公社事業の利用状況（</t>
    </r>
    <r>
      <rPr>
        <b/>
        <u/>
        <sz val="10.5"/>
        <rFont val="ＭＳ Ｐゴシック"/>
        <family val="3"/>
        <charset val="128"/>
      </rPr>
      <t>補助金・助成金以外</t>
    </r>
    <r>
      <rPr>
        <b/>
        <sz val="10.5"/>
        <rFont val="ＭＳ Ｐゴシック"/>
        <family val="3"/>
        <charset val="128"/>
      </rPr>
      <t>）</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1" eb="4">
      <t>キジュンビ</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phoneticPr fontId="2"/>
  </si>
  <si>
    <r>
      <t>　基準日（令和６年８月１日）から過去５年間における</t>
    </r>
    <r>
      <rPr>
        <b/>
        <sz val="10.5"/>
        <rFont val="ＭＳ Ｐゴシック"/>
        <family val="3"/>
        <charset val="128"/>
      </rPr>
      <t>東京都その他団体での受賞歴</t>
    </r>
    <r>
      <rPr>
        <sz val="10.5"/>
        <rFont val="ＭＳ Ｐゴシック"/>
        <family val="3"/>
        <charset val="128"/>
      </rPr>
      <t>について直近のものから順に記入してください。</t>
    </r>
    <rPh sb="1" eb="3">
      <t>キジュン</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phoneticPr fontId="2"/>
  </si>
  <si>
    <r>
      <t>　 基準日（令和６年８月１日）から過去５年間における国・地方公共団体等（公社含む）の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sz val="10.5"/>
        <rFont val="ＭＳ Ｐゴシック"/>
        <family val="3"/>
        <charset val="128"/>
      </rPr>
      <t>受給済</t>
    </r>
    <r>
      <rPr>
        <sz val="10.5"/>
        <rFont val="ＭＳ Ｐゴシック"/>
        <family val="3"/>
        <charset val="128"/>
      </rPr>
      <t>の補助・助成事業について、</t>
    </r>
    <r>
      <rPr>
        <u/>
        <sz val="10.5"/>
        <rFont val="ＭＳ Ｐゴシック"/>
        <family val="3"/>
        <charset val="128"/>
      </rPr>
      <t>直近のものから順に</t>
    </r>
    <r>
      <rPr>
        <sz val="10.5"/>
        <rFont val="ＭＳ Ｐゴシック"/>
        <family val="3"/>
        <charset val="128"/>
      </rPr>
      <t>記入してください。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100" eb="101">
      <t>ジュン</t>
    </rPh>
    <rPh sb="102" eb="104">
      <t>キニュウ</t>
    </rPh>
    <phoneticPr fontId="2"/>
  </si>
  <si>
    <r>
      <t>　 基準日（令和６年８月１日）時点で、国・地方公共団体等（公社含む）の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4" eb="105">
      <t>ジュン</t>
    </rPh>
    <phoneticPr fontId="2"/>
  </si>
  <si>
    <t>東京　太郎</t>
    <rPh sb="0" eb="2">
      <t>トウキョウ</t>
    </rPh>
    <rPh sb="3" eb="5">
      <t>タロウ</t>
    </rPh>
    <phoneticPr fontId="2"/>
  </si>
  <si>
    <t>○○　○○</t>
  </si>
  <si>
    <t>△△　△△</t>
  </si>
  <si>
    <t>株式会社○○</t>
    <rPh sb="0" eb="4">
      <t>カブシキガイシャ</t>
    </rPh>
    <phoneticPr fontId="2"/>
  </si>
  <si>
    <t>××　××</t>
  </si>
  <si>
    <t>代表取締役</t>
    <rPh sb="0" eb="2">
      <t>ダイヒョウ</t>
    </rPh>
    <rPh sb="2" eb="5">
      <t>トリシマリヤク</t>
    </rPh>
    <phoneticPr fontId="2"/>
  </si>
  <si>
    <t>取締役</t>
    <rPh sb="0" eb="3">
      <t>トリシマリヤク</t>
    </rPh>
    <phoneticPr fontId="2"/>
  </si>
  <si>
    <t>監査役</t>
    <rPh sb="0" eb="3">
      <t>カンサヤク</t>
    </rPh>
    <phoneticPr fontId="2"/>
  </si>
  <si>
    <t>関連会社</t>
    <rPh sb="0" eb="4">
      <t>カンレンガイシャ</t>
    </rPh>
    <phoneticPr fontId="2"/>
  </si>
  <si>
    <t>会社員</t>
    <rPh sb="0" eb="3">
      <t>カイシャイン</t>
    </rPh>
    <phoneticPr fontId="2"/>
  </si>
  <si>
    <t>・令和○年○月○日付で役員変更があったため
・決算以降○○億円増資をしたため</t>
    <phoneticPr fontId="2"/>
  </si>
  <si>
    <t>○○における△△の開発</t>
  </si>
  <si>
    <t>新規開発</t>
  </si>
  <si>
    <t>製品（ハードウェア、ソフトウェア）の開発・改良</t>
  </si>
  <si>
    <t>〇〇〇</t>
    <phoneticPr fontId="2"/>
  </si>
  <si>
    <t>あり</t>
  </si>
  <si>
    <t>新規性</t>
  </si>
  <si>
    <t>優秀性</t>
  </si>
  <si>
    <t xml:space="preserve">○○年　○○卒業
○○年　株式会社○○（○○市）に入社、〇〇部で○○の開発に15年間従事
○○年　○○株式会社（○○区）にて、設立
</t>
    <rPh sb="30" eb="31">
      <t>ブ</t>
    </rPh>
    <rPh sb="35" eb="37">
      <t>カイハツ</t>
    </rPh>
    <rPh sb="63" eb="65">
      <t>セツリツ</t>
    </rPh>
    <phoneticPr fontId="2"/>
  </si>
  <si>
    <t>開発　二郎</t>
    <rPh sb="0" eb="2">
      <t>カイハツ</t>
    </rPh>
    <rPh sb="3" eb="5">
      <t>ジロウ</t>
    </rPh>
    <phoneticPr fontId="2"/>
  </si>
  <si>
    <t>開発部</t>
    <rPh sb="0" eb="3">
      <t>カイハツブ</t>
    </rPh>
    <phoneticPr fontId="2"/>
  </si>
  <si>
    <t>部長</t>
    <rPh sb="0" eb="2">
      <t>ブチョウ</t>
    </rPh>
    <phoneticPr fontId="2"/>
  </si>
  <si>
    <t>〇〇開発の分野</t>
    <rPh sb="2" eb="4">
      <t>カイハツ</t>
    </rPh>
    <rPh sb="5" eb="7">
      <t>ブンヤ</t>
    </rPh>
    <phoneticPr fontId="2"/>
  </si>
  <si>
    <t>○○年　○○卒業
○○年　株式会社○○（○○市）に入社、○○工場で○○の製造に５年間従事
○○年　○○株式会社（○○区）にて、○○部で○○の開発に15年間従事
○○年　当社の経営管理部門で新事業の企画・立案に10年従事</t>
  </si>
  <si>
    <t>○○株式会社</t>
    <rPh sb="2" eb="6">
      <t>カブシキガイシャ</t>
    </rPh>
    <phoneticPr fontId="2"/>
  </si>
  <si>
    <t>株式会社××</t>
    <rPh sb="0" eb="4">
      <t>カブシキガイシャ</t>
    </rPh>
    <phoneticPr fontId="2"/>
  </si>
  <si>
    <t>・△△年発売開始
・○○○○円
・●●●●●●●●</t>
    <rPh sb="3" eb="4">
      <t>ネン</t>
    </rPh>
    <rPh sb="4" eb="6">
      <t>ハツバイ</t>
    </rPh>
    <rPh sb="6" eb="8">
      <t>カイシ</t>
    </rPh>
    <rPh sb="14" eb="15">
      <t>エン</t>
    </rPh>
    <phoneticPr fontId="2"/>
  </si>
  <si>
    <t>○○</t>
    <phoneticPr fontId="2"/>
  </si>
  <si>
    <t>✕✕✕</t>
    <phoneticPr fontId="2"/>
  </si>
  <si>
    <t>○○の設計、要件定義</t>
    <rPh sb="3" eb="5">
      <t>セッケイ</t>
    </rPh>
    <rPh sb="6" eb="10">
      <t>ヨウケンテイギ</t>
    </rPh>
    <phoneticPr fontId="2"/>
  </si>
  <si>
    <t>人-1</t>
    <rPh sb="0" eb="1">
      <t>ヒト</t>
    </rPh>
    <phoneticPr fontId="2"/>
  </si>
  <si>
    <t>要求仕様書作成</t>
    <rPh sb="0" eb="5">
      <t>ヨウキュウシヨウショ</t>
    </rPh>
    <rPh sb="5" eb="7">
      <t>サクセイ</t>
    </rPh>
    <phoneticPr fontId="2"/>
  </si>
  <si>
    <t>人-2</t>
    <rPh sb="0" eb="1">
      <t>ヒト</t>
    </rPh>
    <phoneticPr fontId="2"/>
  </si>
  <si>
    <t>○○の加工（●●作業）</t>
    <rPh sb="3" eb="5">
      <t>カコウ</t>
    </rPh>
    <rPh sb="8" eb="10">
      <t>サギョウ</t>
    </rPh>
    <phoneticPr fontId="2"/>
  </si>
  <si>
    <t>人-1
人-3</t>
    <rPh sb="0" eb="1">
      <t>ヒト</t>
    </rPh>
    <rPh sb="4" eb="5">
      <t>ヒト</t>
    </rPh>
    <phoneticPr fontId="2"/>
  </si>
  <si>
    <t>〇〇の加工（△△作業）</t>
    <rPh sb="3" eb="5">
      <t>カコウ</t>
    </rPh>
    <rPh sb="8" eb="10">
      <t>サギョウ</t>
    </rPh>
    <phoneticPr fontId="2"/>
  </si>
  <si>
    <t>委-1</t>
    <rPh sb="0" eb="1">
      <t>イ</t>
    </rPh>
    <phoneticPr fontId="2"/>
  </si>
  <si>
    <t>●</t>
  </si>
  <si>
    <t>○○の組み立て</t>
    <rPh sb="3" eb="4">
      <t>ク</t>
    </rPh>
    <rPh sb="5" eb="6">
      <t>タ</t>
    </rPh>
    <phoneticPr fontId="2"/>
  </si>
  <si>
    <t>人-3</t>
    <rPh sb="0" eb="1">
      <t>ヒト</t>
    </rPh>
    <phoneticPr fontId="2"/>
  </si>
  <si>
    <t>原材料・機械等の購入</t>
    <rPh sb="0" eb="3">
      <t>ゲンザイリョウ</t>
    </rPh>
    <rPh sb="4" eb="6">
      <t>キカイ</t>
    </rPh>
    <rPh sb="6" eb="7">
      <t>トウ</t>
    </rPh>
    <rPh sb="8" eb="10">
      <t>コウニュウ</t>
    </rPh>
    <phoneticPr fontId="2"/>
  </si>
  <si>
    <t>原-1
原-2
機-1</t>
    <rPh sb="0" eb="1">
      <t>ゲン</t>
    </rPh>
    <rPh sb="8" eb="9">
      <t>キ</t>
    </rPh>
    <phoneticPr fontId="2"/>
  </si>
  <si>
    <t>○○の××試験</t>
    <rPh sb="5" eb="7">
      <t>シケン</t>
    </rPh>
    <phoneticPr fontId="2"/>
  </si>
  <si>
    <t>○●</t>
  </si>
  <si>
    <t>人-3
委-2
専-1</t>
    <rPh sb="0" eb="1">
      <t>ヒト</t>
    </rPh>
    <rPh sb="4" eb="5">
      <t>イ</t>
    </rPh>
    <rPh sb="8" eb="9">
      <t>セン</t>
    </rPh>
    <phoneticPr fontId="2"/>
  </si>
  <si>
    <t>△△展示会に出展</t>
    <rPh sb="2" eb="5">
      <t>テンジカイ</t>
    </rPh>
    <rPh sb="6" eb="8">
      <t>シュッテン</t>
    </rPh>
    <phoneticPr fontId="2"/>
  </si>
  <si>
    <t>展-1</t>
    <rPh sb="0" eb="1">
      <t>テン</t>
    </rPh>
    <phoneticPr fontId="2"/>
  </si>
  <si>
    <t>機械××の購入</t>
    <rPh sb="0" eb="2">
      <t>キカイ</t>
    </rPh>
    <rPh sb="5" eb="7">
      <t>コウニュウ</t>
    </rPh>
    <phoneticPr fontId="2"/>
  </si>
  <si>
    <t>機-2
機-3
機-4</t>
    <rPh sb="0" eb="1">
      <t>キ</t>
    </rPh>
    <rPh sb="4" eb="5">
      <t>キ</t>
    </rPh>
    <rPh sb="8" eb="9">
      <t>キ</t>
    </rPh>
    <phoneticPr fontId="2"/>
  </si>
  <si>
    <t>遂行状況報告書作成・
中間検査</t>
    <rPh sb="0" eb="7">
      <t>スイコウジョウキョウホウコクショ</t>
    </rPh>
    <rPh sb="7" eb="9">
      <t>サクセイ</t>
    </rPh>
    <rPh sb="11" eb="15">
      <t>チュウカンケンサ</t>
    </rPh>
    <phoneticPr fontId="2"/>
  </si>
  <si>
    <t>はい（先行技術調査を実施した）</t>
  </si>
  <si>
    <t>はい</t>
  </si>
  <si>
    <t>特許権</t>
  </si>
  <si>
    <t>2020-123●●●</t>
  </si>
  <si>
    <t>なし</t>
  </si>
  <si>
    <t>予定なし</t>
  </si>
  <si>
    <t>○○業営業許可</t>
    <rPh sb="2" eb="3">
      <t>ギョウ</t>
    </rPh>
    <rPh sb="3" eb="7">
      <t>エイギョウキョカ</t>
    </rPh>
    <phoneticPr fontId="2"/>
  </si>
  <si>
    <t>XX士免許</t>
    <rPh sb="2" eb="3">
      <t>シ</t>
    </rPh>
    <rPh sb="3" eb="5">
      <t>メンキョ</t>
    </rPh>
    <phoneticPr fontId="2"/>
  </si>
  <si>
    <t>○○届出</t>
    <rPh sb="2" eb="4">
      <t>トドケデ</t>
    </rPh>
    <phoneticPr fontId="2"/>
  </si>
  <si>
    <t>①取得済み</t>
  </si>
  <si>
    <t>②開発・改良フェーズの期間中に取得又は申請・届出が必要</t>
  </si>
  <si>
    <t>③設備投資・事業環境整備フェーズの期間中に取得又は申請・届出が必要</t>
  </si>
  <si>
    <t>平成</t>
  </si>
  <si>
    <t>折衝中</t>
  </si>
  <si>
    <t>内諾済</t>
  </si>
  <si>
    <t>○○信用金庫</t>
    <rPh sb="2" eb="6">
      <t>シンヨウキンコ</t>
    </rPh>
    <phoneticPr fontId="2"/>
  </si>
  <si>
    <t>代表取締役　東京　太郎</t>
    <rPh sb="0" eb="5">
      <t>ダイヒョウトリシマリヤク</t>
    </rPh>
    <rPh sb="6" eb="8">
      <t>トウキョウ</t>
    </rPh>
    <rPh sb="9" eb="11">
      <t>タロウ</t>
    </rPh>
    <phoneticPr fontId="2"/>
  </si>
  <si>
    <t>太陽光パネル</t>
    <rPh sb="0" eb="3">
      <t>タイヨウコウ</t>
    </rPh>
    <phoneticPr fontId="2"/>
  </si>
  <si>
    <t>○○ｖ○○ｗ</t>
  </si>
  <si>
    <t>○○試験用</t>
    <rPh sb="2" eb="5">
      <t>シケンヨウ</t>
    </rPh>
    <phoneticPr fontId="2"/>
  </si>
  <si>
    <t>バッテリ電源</t>
    <rPh sb="4" eb="6">
      <t>デンゲン</t>
    </rPh>
    <phoneticPr fontId="2"/>
  </si>
  <si>
    <t>○○部に組込</t>
    <rPh sb="2" eb="3">
      <t>ブ</t>
    </rPh>
    <rPh sb="4" eb="5">
      <t>ク</t>
    </rPh>
    <rPh sb="5" eb="6">
      <t>コ</t>
    </rPh>
    <phoneticPr fontId="2"/>
  </si>
  <si>
    <t>○○材</t>
    <rPh sb="2" eb="3">
      <t>ザイ</t>
    </rPh>
    <phoneticPr fontId="2"/>
  </si>
  <si>
    <t>○○m</t>
  </si>
  <si>
    <t>個</t>
    <rPh sb="0" eb="1">
      <t>コ</t>
    </rPh>
    <phoneticPr fontId="2"/>
  </si>
  <si>
    <t>○○株式会社</t>
    <rPh sb="2" eb="6">
      <t>カブシキガイシャ</t>
    </rPh>
    <phoneticPr fontId="2"/>
  </si>
  <si>
    <t>××株式会社</t>
    <rPh sb="2" eb="6">
      <t>カブシキガイシャ</t>
    </rPh>
    <phoneticPr fontId="2"/>
  </si>
  <si>
    <t>××加工機</t>
    <rPh sb="2" eb="5">
      <t>カコウキ</t>
    </rPh>
    <phoneticPr fontId="2"/>
  </si>
  <si>
    <t>○○加工</t>
    <rPh sb="2" eb="4">
      <t>カコウ</t>
    </rPh>
    <phoneticPr fontId="2"/>
  </si>
  <si>
    <t>購入</t>
  </si>
  <si>
    <t>台</t>
    <rPh sb="0" eb="1">
      <t>ダイ</t>
    </rPh>
    <phoneticPr fontId="2"/>
  </si>
  <si>
    <t>○○クラウド</t>
  </si>
  <si>
    <t>クラウドサーバー</t>
  </si>
  <si>
    <t>ﾚﾝﾀﾙ</t>
  </si>
  <si>
    <t>件</t>
    <rPh sb="0" eb="1">
      <t>ケン</t>
    </rPh>
    <phoneticPr fontId="2"/>
  </si>
  <si>
    <t>試作金型</t>
    <rPh sb="0" eb="4">
      <t>シサクカナガタ</t>
    </rPh>
    <phoneticPr fontId="2"/>
  </si>
  <si>
    <t>試作作製</t>
    <rPh sb="0" eb="2">
      <t>シサク</t>
    </rPh>
    <rPh sb="2" eb="4">
      <t>サクセイ</t>
    </rPh>
    <phoneticPr fontId="2"/>
  </si>
  <si>
    <t>台</t>
    <rPh sb="0" eb="1">
      <t>ダイ</t>
    </rPh>
    <phoneticPr fontId="2"/>
  </si>
  <si>
    <t>株式会社●●</t>
    <rPh sb="0" eb="4">
      <t>カブシキガイシャ</t>
    </rPh>
    <phoneticPr fontId="2"/>
  </si>
  <si>
    <t>○○工具</t>
    <rPh sb="2" eb="4">
      <t>コウグ</t>
    </rPh>
    <phoneticPr fontId="2"/>
  </si>
  <si>
    <t>✕✕加工用</t>
    <rPh sb="2" eb="5">
      <t>カコウヨウ</t>
    </rPh>
    <phoneticPr fontId="2"/>
  </si>
  <si>
    <r>
      <t>機-</t>
    </r>
    <r>
      <rPr>
        <sz val="10"/>
        <color rgb="FFFF0000"/>
        <rFont val="ＭＳ Ｐゴシック"/>
        <family val="3"/>
        <charset val="128"/>
      </rPr>
      <t>1</t>
    </r>
    <rPh sb="0" eb="1">
      <t>キ</t>
    </rPh>
    <phoneticPr fontId="55"/>
  </si>
  <si>
    <t>××加工機</t>
  </si>
  <si>
    <t>●●社製
～～～～～～～～～～
～～～～</t>
    <rPh sb="2" eb="3">
      <t>シャ</t>
    </rPh>
    <rPh sb="3" eb="4">
      <t>セイ</t>
    </rPh>
    <phoneticPr fontId="2"/>
  </si>
  <si>
    <t>〒○○〇-○○〇　東京都○○区○○町○－○</t>
    <phoneticPr fontId="2"/>
  </si>
  <si>
    <t>〇〇株式会社</t>
    <rPh sb="2" eb="6">
      <t>カブシキガイシャ</t>
    </rPh>
    <phoneticPr fontId="2"/>
  </si>
  <si>
    <t>関連なし</t>
  </si>
  <si>
    <t>〇〇の加工（△△作業）</t>
    <rPh sb="3" eb="5">
      <t>カコウ</t>
    </rPh>
    <rPh sb="8" eb="10">
      <t>サギョウ</t>
    </rPh>
    <phoneticPr fontId="2"/>
  </si>
  <si>
    <t>○○の××試験</t>
    <rPh sb="5" eb="7">
      <t>シケン</t>
    </rPh>
    <phoneticPr fontId="2"/>
  </si>
  <si>
    <t>個</t>
    <rPh sb="0" eb="1">
      <t>コ</t>
    </rPh>
    <phoneticPr fontId="2"/>
  </si>
  <si>
    <t>株式会社△△</t>
    <rPh sb="0" eb="2">
      <t>カブシキ</t>
    </rPh>
    <rPh sb="2" eb="4">
      <t>カイシャ</t>
    </rPh>
    <phoneticPr fontId="2"/>
  </si>
  <si>
    <t>株式会社△△</t>
    <rPh sb="0" eb="4">
      <t>カブシキガイシャ</t>
    </rPh>
    <phoneticPr fontId="2"/>
  </si>
  <si>
    <t>株式会社××</t>
    <rPh sb="0" eb="4">
      <t>カブシキガイシャ</t>
    </rPh>
    <phoneticPr fontId="2"/>
  </si>
  <si>
    <t>回</t>
    <rPh sb="0" eb="1">
      <t>カイ</t>
    </rPh>
    <phoneticPr fontId="2"/>
  </si>
  <si>
    <r>
      <t>委-</t>
    </r>
    <r>
      <rPr>
        <sz val="10"/>
        <color rgb="FFFF0000"/>
        <rFont val="ＭＳ Ｐゴシック"/>
        <family val="3"/>
        <charset val="128"/>
      </rPr>
      <t>1</t>
    </r>
    <rPh sb="0" eb="1">
      <t>イ</t>
    </rPh>
    <phoneticPr fontId="82"/>
  </si>
  <si>
    <t>○○　○○</t>
    <phoneticPr fontId="2"/>
  </si>
  <si>
    <t>東京都○○区○○町○－○－○</t>
    <rPh sb="0" eb="3">
      <t>トウキョウト</t>
    </rPh>
    <rPh sb="5" eb="6">
      <t>ク</t>
    </rPh>
    <rPh sb="8" eb="9">
      <t>チョウ</t>
    </rPh>
    <phoneticPr fontId="2"/>
  </si>
  <si>
    <t>○○部○○課</t>
    <rPh sb="2" eb="3">
      <t>ブ</t>
    </rPh>
    <rPh sb="5" eb="6">
      <t>カ</t>
    </rPh>
    <phoneticPr fontId="2"/>
  </si>
  <si>
    <t>△△加工業</t>
    <rPh sb="2" eb="5">
      <t>カコウギョウ</t>
    </rPh>
    <phoneticPr fontId="2"/>
  </si>
  <si>
    <t>○○加工における●●の△△加工作業</t>
    <rPh sb="2" eb="4">
      <t>カコウ</t>
    </rPh>
    <rPh sb="13" eb="15">
      <t>カコウ</t>
    </rPh>
    <rPh sb="15" eb="17">
      <t>サギョウ</t>
    </rPh>
    <phoneticPr fontId="2"/>
  </si>
  <si>
    <t>業務完了報告書、△△加工済みの●●材</t>
    <rPh sb="0" eb="7">
      <t>ギョウムカンリョウホウコクショ</t>
    </rPh>
    <rPh sb="10" eb="12">
      <t>カコウ</t>
    </rPh>
    <rPh sb="12" eb="13">
      <t>ズ</t>
    </rPh>
    <rPh sb="17" eb="18">
      <t>ザイ</t>
    </rPh>
    <phoneticPr fontId="2"/>
  </si>
  <si>
    <t>自企業では●●材の△△加工ができないため、△△加工の委託実績が○○件超ある株式会社△△に委託する。</t>
    <rPh sb="0" eb="3">
      <t>ジキギョウ</t>
    </rPh>
    <rPh sb="7" eb="8">
      <t>ザイ</t>
    </rPh>
    <rPh sb="11" eb="13">
      <t>カコウ</t>
    </rPh>
    <rPh sb="23" eb="25">
      <t>カコウ</t>
    </rPh>
    <rPh sb="26" eb="28">
      <t>イタク</t>
    </rPh>
    <rPh sb="28" eb="30">
      <t>ジッセキ</t>
    </rPh>
    <rPh sb="33" eb="34">
      <t>ケン</t>
    </rPh>
    <rPh sb="34" eb="35">
      <t>チョウ</t>
    </rPh>
    <rPh sb="37" eb="41">
      <t>カブシキガイシャ</t>
    </rPh>
    <rPh sb="44" eb="46">
      <t>イタク</t>
    </rPh>
    <phoneticPr fontId="2"/>
  </si>
  <si>
    <r>
      <t>委-</t>
    </r>
    <r>
      <rPr>
        <sz val="10"/>
        <color rgb="FFFF0000"/>
        <rFont val="ＭＳ Ｐゴシック"/>
        <family val="3"/>
        <charset val="128"/>
      </rPr>
      <t>2</t>
    </r>
    <rPh sb="0" eb="1">
      <t>イ</t>
    </rPh>
    <phoneticPr fontId="82"/>
  </si>
  <si>
    <t>000-0000-0000</t>
    <phoneticPr fontId="2"/>
  </si>
  <si>
    <t>試験仕様書、試験結果報告書、業務完了報告書</t>
    <rPh sb="0" eb="5">
      <t>シケンシヨウショ</t>
    </rPh>
    <rPh sb="6" eb="10">
      <t>シケンケッカ</t>
    </rPh>
    <rPh sb="10" eb="13">
      <t>ホウコクショ</t>
    </rPh>
    <rPh sb="14" eb="21">
      <t>ギョウムカンリョウホウコクショ</t>
    </rPh>
    <phoneticPr fontId="2"/>
  </si>
  <si>
    <t>✕✕試験機を使用した○○の××性能試験</t>
    <rPh sb="2" eb="5">
      <t>シケンキ</t>
    </rPh>
    <rPh sb="6" eb="8">
      <t>シヨウ</t>
    </rPh>
    <rPh sb="15" eb="17">
      <t>セイノウ</t>
    </rPh>
    <rPh sb="17" eb="19">
      <t>シケン</t>
    </rPh>
    <phoneticPr fontId="2"/>
  </si>
  <si>
    <t>〇〇を対象とした××性能試験</t>
    <rPh sb="3" eb="5">
      <t>タイショウ</t>
    </rPh>
    <rPh sb="10" eb="12">
      <t>セイノウ</t>
    </rPh>
    <rPh sb="12" eb="14">
      <t>シケン</t>
    </rPh>
    <phoneticPr fontId="2"/>
  </si>
  <si>
    <t>開発物の安全性を証明するために、××性能について客観的な試験実施が必要であるため</t>
    <rPh sb="0" eb="2">
      <t>カイハツ</t>
    </rPh>
    <rPh sb="2" eb="3">
      <t>ブツ</t>
    </rPh>
    <rPh sb="4" eb="7">
      <t>アンゼンセイ</t>
    </rPh>
    <rPh sb="8" eb="10">
      <t>ショウメイ</t>
    </rPh>
    <rPh sb="18" eb="20">
      <t>セイノウ</t>
    </rPh>
    <rPh sb="24" eb="27">
      <t>キャッカンテキ</t>
    </rPh>
    <rPh sb="28" eb="30">
      <t>シケン</t>
    </rPh>
    <rPh sb="30" eb="32">
      <t>ジッシ</t>
    </rPh>
    <rPh sb="33" eb="35">
      <t>ヒツヨウ</t>
    </rPh>
    <phoneticPr fontId="2"/>
  </si>
  <si>
    <r>
      <t>　また、</t>
    </r>
    <r>
      <rPr>
        <b/>
        <u/>
        <sz val="10"/>
        <color rgb="FF000000"/>
        <rFont val="ＭＳ Ｐゴシック"/>
        <family val="3"/>
        <charset val="128"/>
      </rPr>
      <t>１契約あたり税抜100万円以上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27" eb="28">
      <t>シャ</t>
    </rPh>
    <rPh sb="35" eb="37">
      <t>テイシュツ</t>
    </rPh>
    <phoneticPr fontId="55"/>
  </si>
  <si>
    <t>〇〇システム</t>
    <phoneticPr fontId="2"/>
  </si>
  <si>
    <t>出願</t>
  </si>
  <si>
    <t>○○特許事務所</t>
    <rPh sb="2" eb="7">
      <t>トッキョジムショ</t>
    </rPh>
    <phoneticPr fontId="2"/>
  </si>
  <si>
    <t>〇〇　○○</t>
    <phoneticPr fontId="2"/>
  </si>
  <si>
    <t>××開発</t>
    <rPh sb="2" eb="4">
      <t>カイハツ</t>
    </rPh>
    <phoneticPr fontId="2"/>
  </si>
  <si>
    <t>開発歴30年</t>
    <rPh sb="0" eb="2">
      <t>カイハツ</t>
    </rPh>
    <rPh sb="2" eb="3">
      <t>レキ</t>
    </rPh>
    <rPh sb="5" eb="6">
      <t>ネン</t>
    </rPh>
    <phoneticPr fontId="2"/>
  </si>
  <si>
    <t>××開発における〇〇試験</t>
    <rPh sb="2" eb="4">
      <t>カイハツ</t>
    </rPh>
    <rPh sb="10" eb="12">
      <t>シケン</t>
    </rPh>
    <phoneticPr fontId="2"/>
  </si>
  <si>
    <r>
      <t>専-</t>
    </r>
    <r>
      <rPr>
        <sz val="10"/>
        <color rgb="FFFF0000"/>
        <rFont val="ＭＳ Ｐゴシック"/>
        <family val="3"/>
        <charset val="128"/>
      </rPr>
      <t>1</t>
    </r>
    <rPh sb="0" eb="1">
      <t>セン</t>
    </rPh>
    <phoneticPr fontId="82"/>
  </si>
  <si>
    <t>株式会社○○</t>
    <rPh sb="0" eb="4">
      <t>カブシキガイシャ</t>
    </rPh>
    <phoneticPr fontId="2"/>
  </si>
  <si>
    <t>〇〇　〇〇</t>
    <phoneticPr fontId="2"/>
  </si>
  <si>
    <t>東京都〇〇区〇〇町〇－〇－〇</t>
    <rPh sb="0" eb="14">
      <t>トウキョウトマルマルクマルマルマチマル-マル-マル</t>
    </rPh>
    <phoneticPr fontId="2"/>
  </si>
  <si>
    <t>〇〇部〇〇課</t>
    <rPh sb="2" eb="3">
      <t>ブ</t>
    </rPh>
    <rPh sb="5" eb="6">
      <t>カ</t>
    </rPh>
    <phoneticPr fontId="2"/>
  </si>
  <si>
    <t>〇〇　〇〇</t>
    <phoneticPr fontId="2"/>
  </si>
  <si>
    <t>××開発・設計／30年</t>
    <rPh sb="2" eb="4">
      <t>カイハツ</t>
    </rPh>
    <rPh sb="5" eb="7">
      <t>セッケイ</t>
    </rPh>
    <rPh sb="10" eb="11">
      <t>ネン</t>
    </rPh>
    <phoneticPr fontId="2"/>
  </si>
  <si>
    <t>安全な✕✕開発のための○○試験について</t>
    <rPh sb="0" eb="2">
      <t>アンゼン</t>
    </rPh>
    <rPh sb="5" eb="7">
      <t>カイハツ</t>
    </rPh>
    <rPh sb="13" eb="15">
      <t>シケン</t>
    </rPh>
    <phoneticPr fontId="2"/>
  </si>
  <si>
    <t>指導報告書</t>
    <rPh sb="0" eb="5">
      <t>シドウホウコクショ</t>
    </rPh>
    <phoneticPr fontId="2"/>
  </si>
  <si>
    <t>自企業において××開発の実績がないため、開発に30年以上携わった○○氏に指導を依頼する。</t>
    <rPh sb="0" eb="3">
      <t>ジキギョウ</t>
    </rPh>
    <rPh sb="9" eb="11">
      <t>カイハツ</t>
    </rPh>
    <rPh sb="12" eb="14">
      <t>ジッセキ</t>
    </rPh>
    <rPh sb="20" eb="22">
      <t>カイハツ</t>
    </rPh>
    <rPh sb="25" eb="26">
      <t>ネン</t>
    </rPh>
    <rPh sb="26" eb="28">
      <t>イジョウ</t>
    </rPh>
    <rPh sb="28" eb="29">
      <t>タズサ</t>
    </rPh>
    <rPh sb="34" eb="35">
      <t>シ</t>
    </rPh>
    <rPh sb="36" eb="38">
      <t>シドウ</t>
    </rPh>
    <rPh sb="39" eb="41">
      <t>イライ</t>
    </rPh>
    <phoneticPr fontId="2"/>
  </si>
  <si>
    <t>〇〇　〇</t>
    <phoneticPr fontId="2"/>
  </si>
  <si>
    <t>○○部○○課・○○</t>
    <rPh sb="2" eb="3">
      <t>ブ</t>
    </rPh>
    <rPh sb="5" eb="6">
      <t>カ</t>
    </rPh>
    <phoneticPr fontId="2"/>
  </si>
  <si>
    <t>役員</t>
  </si>
  <si>
    <t>システム設計歴25年</t>
    <rPh sb="4" eb="6">
      <t>セッケイ</t>
    </rPh>
    <rPh sb="6" eb="7">
      <t>レキ</t>
    </rPh>
    <rPh sb="9" eb="10">
      <t>ネン</t>
    </rPh>
    <phoneticPr fontId="2"/>
  </si>
  <si>
    <t>○○設計、○○システム設計</t>
    <rPh sb="2" eb="4">
      <t>セッケイ</t>
    </rPh>
    <rPh sb="11" eb="13">
      <t>セッケイ</t>
    </rPh>
    <phoneticPr fontId="2"/>
  </si>
  <si>
    <t>〇〇　○○</t>
    <phoneticPr fontId="2"/>
  </si>
  <si>
    <t>正社員</t>
  </si>
  <si>
    <t>ソフトウェア開発歴15年</t>
    <rPh sb="6" eb="9">
      <t>カイハツレキ</t>
    </rPh>
    <rPh sb="11" eb="12">
      <t>ネン</t>
    </rPh>
    <phoneticPr fontId="2"/>
  </si>
  <si>
    <t>○○設計、○○ソフトウェア開発・評価</t>
    <rPh sb="2" eb="4">
      <t>セッケイ</t>
    </rPh>
    <rPh sb="13" eb="15">
      <t>カイハツ</t>
    </rPh>
    <rPh sb="16" eb="18">
      <t>ヒョウカ</t>
    </rPh>
    <phoneticPr fontId="2"/>
  </si>
  <si>
    <t>〇　〇〇</t>
    <phoneticPr fontId="2"/>
  </si>
  <si>
    <t>ソフトウェア開発歴10年</t>
    <rPh sb="6" eb="9">
      <t>カイハツレキ</t>
    </rPh>
    <rPh sb="11" eb="12">
      <t>ネン</t>
    </rPh>
    <phoneticPr fontId="2"/>
  </si>
  <si>
    <t>○○ソフトウェア開発・評価</t>
    <rPh sb="8" eb="10">
      <t>カイハツ</t>
    </rPh>
    <rPh sb="11" eb="13">
      <t>ヒョウカ</t>
    </rPh>
    <phoneticPr fontId="2"/>
  </si>
  <si>
    <t>○○規格××号への登録（第一段階審査・第二段階審査報告書、成績証明書、登録証）</t>
    <rPh sb="2" eb="4">
      <t>キカク</t>
    </rPh>
    <rPh sb="6" eb="7">
      <t>ゴウ</t>
    </rPh>
    <rPh sb="9" eb="11">
      <t>トウロク</t>
    </rPh>
    <rPh sb="12" eb="13">
      <t>ダイ</t>
    </rPh>
    <rPh sb="13" eb="14">
      <t>イチ</t>
    </rPh>
    <rPh sb="14" eb="16">
      <t>ダンカイ</t>
    </rPh>
    <rPh sb="16" eb="18">
      <t>シンサ</t>
    </rPh>
    <rPh sb="19" eb="25">
      <t>ダイニダンカイシンサ</t>
    </rPh>
    <rPh sb="25" eb="28">
      <t>ホウコクショ</t>
    </rPh>
    <rPh sb="29" eb="31">
      <t>セイセキ</t>
    </rPh>
    <rPh sb="31" eb="34">
      <t>ショウメイショ</t>
    </rPh>
    <rPh sb="35" eb="37">
      <t>トウロク</t>
    </rPh>
    <rPh sb="37" eb="38">
      <t>ショウ</t>
    </rPh>
    <phoneticPr fontId="2"/>
  </si>
  <si>
    <t>株式会社〇〇</t>
    <rPh sb="0" eb="6">
      <t>カブシキカイシャマルマル</t>
    </rPh>
    <phoneticPr fontId="2"/>
  </si>
  <si>
    <r>
      <t>規-</t>
    </r>
    <r>
      <rPr>
        <sz val="10"/>
        <color rgb="FFFF0000"/>
        <rFont val="ＭＳ Ｐゴシック"/>
        <family val="3"/>
        <charset val="128"/>
      </rPr>
      <t>1</t>
    </r>
    <rPh sb="0" eb="1">
      <t>キ</t>
    </rPh>
    <phoneticPr fontId="82"/>
  </si>
  <si>
    <t>東京都〇〇区〇〇町〇－〇－〇</t>
    <rPh sb="0" eb="3">
      <t>トウキョウト</t>
    </rPh>
    <rPh sb="5" eb="6">
      <t>ク</t>
    </rPh>
    <rPh sb="8" eb="9">
      <t>マチ</t>
    </rPh>
    <phoneticPr fontId="2"/>
  </si>
  <si>
    <t>開発〇〇課</t>
    <rPh sb="0" eb="2">
      <t>カイハツ</t>
    </rPh>
    <rPh sb="4" eb="5">
      <t>カ</t>
    </rPh>
    <phoneticPr fontId="2"/>
  </si>
  <si>
    <t>各種コンテンツの品質管理業務の請負</t>
    <rPh sb="0" eb="2">
      <t>カクシュ</t>
    </rPh>
    <rPh sb="8" eb="12">
      <t>ヒンシツカンリ</t>
    </rPh>
    <rPh sb="12" eb="14">
      <t>ギョウム</t>
    </rPh>
    <rPh sb="15" eb="17">
      <t>ウケオイ</t>
    </rPh>
    <phoneticPr fontId="2"/>
  </si>
  <si>
    <t>○○規格××号への登録</t>
    <phoneticPr fontId="2"/>
  </si>
  <si>
    <t>第一段階審査・第二段階審査報告書、成績証明書、登録証</t>
    <phoneticPr fontId="2"/>
  </si>
  <si>
    <t>○○規格への登録実績が○○件超</t>
    <rPh sb="6" eb="8">
      <t>トウロク</t>
    </rPh>
    <rPh sb="8" eb="10">
      <t>ジッセキ</t>
    </rPh>
    <rPh sb="13" eb="14">
      <t>ケン</t>
    </rPh>
    <rPh sb="14" eb="15">
      <t>チョウ</t>
    </rPh>
    <phoneticPr fontId="2"/>
  </si>
  <si>
    <t>出展小間料</t>
  </si>
  <si>
    <t>R7.〇.〇～R7.〇.〇</t>
    <phoneticPr fontId="2"/>
  </si>
  <si>
    <t>東京ビッグサイト</t>
    <rPh sb="0" eb="2">
      <t>トウキョウ</t>
    </rPh>
    <phoneticPr fontId="2"/>
  </si>
  <si>
    <t>小間</t>
    <rPh sb="0" eb="2">
      <t>コマ</t>
    </rPh>
    <phoneticPr fontId="2"/>
  </si>
  <si>
    <t>資材費</t>
  </si>
  <si>
    <t>輸送費</t>
  </si>
  <si>
    <t>△△株式会社</t>
    <rPh sb="2" eb="6">
      <t>カブシキガイシャ</t>
    </rPh>
    <phoneticPr fontId="2"/>
  </si>
  <si>
    <t>回</t>
    <rPh sb="0" eb="1">
      <t>カイ</t>
    </rPh>
    <phoneticPr fontId="2"/>
  </si>
  <si>
    <t>展示会名
（内容）</t>
    <rPh sb="0" eb="3">
      <t>テンジカイ</t>
    </rPh>
    <rPh sb="3" eb="4">
      <t>メイ</t>
    </rPh>
    <rPh sb="6" eb="8">
      <t>ナイヨウ</t>
    </rPh>
    <phoneticPr fontId="82"/>
  </si>
  <si>
    <t>○○ショー（出展小間料）</t>
    <rPh sb="6" eb="11">
      <t>シュッテンコマリョウ</t>
    </rPh>
    <phoneticPr fontId="2"/>
  </si>
  <si>
    <t>○○ショー（装飾パック）</t>
    <rPh sb="6" eb="8">
      <t>ソウショク</t>
    </rPh>
    <phoneticPr fontId="2"/>
  </si>
  <si>
    <t>○○ショー（往復輸送費）</t>
    <rPh sb="6" eb="8">
      <t>オウフク</t>
    </rPh>
    <rPh sb="8" eb="11">
      <t>ユソウヒ</t>
    </rPh>
    <phoneticPr fontId="2"/>
  </si>
  <si>
    <t>個</t>
    <rPh sb="0" eb="1">
      <t>コ</t>
    </rPh>
    <phoneticPr fontId="2"/>
  </si>
  <si>
    <t>印刷物製作</t>
  </si>
  <si>
    <t>展示会出展時に配布する製品紹介チラシ</t>
    <rPh sb="0" eb="3">
      <t>テンジカイ</t>
    </rPh>
    <rPh sb="3" eb="6">
      <t>シュッテンジ</t>
    </rPh>
    <rPh sb="7" eb="9">
      <t>ハイフ</t>
    </rPh>
    <rPh sb="11" eb="13">
      <t>セイヒン</t>
    </rPh>
    <rPh sb="13" eb="15">
      <t>ショウカイ</t>
    </rPh>
    <phoneticPr fontId="2"/>
  </si>
  <si>
    <t>部</t>
    <rPh sb="0" eb="1">
      <t>ブ</t>
    </rPh>
    <phoneticPr fontId="2"/>
  </si>
  <si>
    <t>●●株式会社</t>
    <rPh sb="2" eb="6">
      <t>カブシキガイシャ</t>
    </rPh>
    <phoneticPr fontId="2"/>
  </si>
  <si>
    <t>PR映像制作</t>
  </si>
  <si>
    <t>計測機器○○</t>
    <rPh sb="0" eb="4">
      <t>ケイソクキキ</t>
    </rPh>
    <phoneticPr fontId="2"/>
  </si>
  <si>
    <t>○○の計測</t>
    <rPh sb="3" eb="5">
      <t>ケイソク</t>
    </rPh>
    <phoneticPr fontId="2"/>
  </si>
  <si>
    <t>台</t>
    <rPh sb="0" eb="1">
      <t>ダイ</t>
    </rPh>
    <phoneticPr fontId="2"/>
  </si>
  <si>
    <t>〇〇株式会社</t>
    <rPh sb="2" eb="6">
      <t>カブシキガイシャ</t>
    </rPh>
    <phoneticPr fontId="2"/>
  </si>
  <si>
    <r>
      <t>機-</t>
    </r>
    <r>
      <rPr>
        <sz val="10"/>
        <color rgb="FFFF0000"/>
        <rFont val="ＭＳ Ｐゴシック"/>
        <family val="3"/>
        <charset val="128"/>
      </rPr>
      <t>１</t>
    </r>
    <rPh sb="0" eb="1">
      <t>キ</t>
    </rPh>
    <phoneticPr fontId="55"/>
  </si>
  <si>
    <t>東京都〇〇区〇〇町〇－〇－〇</t>
    <rPh sb="0" eb="9">
      <t>トウキョウトマルマルクマルマルマチ</t>
    </rPh>
    <phoneticPr fontId="2"/>
  </si>
  <si>
    <t>〇〇　〇〇</t>
  </si>
  <si>
    <t>〇〇　〇〇</t>
    <phoneticPr fontId="2"/>
  </si>
  <si>
    <t>000-0000-0000</t>
    <phoneticPr fontId="2"/>
  </si>
  <si>
    <t>○○設置工事</t>
    <rPh sb="2" eb="4">
      <t>セッチ</t>
    </rPh>
    <rPh sb="4" eb="6">
      <t>コウジ</t>
    </rPh>
    <phoneticPr fontId="2"/>
  </si>
  <si>
    <t>件</t>
    <rPh sb="0" eb="1">
      <t>ケン</t>
    </rPh>
    <phoneticPr fontId="2"/>
  </si>
  <si>
    <r>
      <t>工-</t>
    </r>
    <r>
      <rPr>
        <sz val="11"/>
        <color rgb="FFFF0000"/>
        <rFont val="ＭＳ Ｐゴシック"/>
        <family val="3"/>
        <charset val="128"/>
      </rPr>
      <t>1</t>
    </r>
    <rPh sb="0" eb="1">
      <t>コウ</t>
    </rPh>
    <phoneticPr fontId="2"/>
  </si>
  <si>
    <t>店舗設計・施工業者</t>
    <rPh sb="0" eb="2">
      <t>テンポ</t>
    </rPh>
    <rPh sb="2" eb="4">
      <t>セッケイ</t>
    </rPh>
    <rPh sb="5" eb="7">
      <t>セコウ</t>
    </rPh>
    <rPh sb="7" eb="9">
      <t>ギョウシャ</t>
    </rPh>
    <phoneticPr fontId="2"/>
  </si>
  <si>
    <t>〇〇の設置工事</t>
    <rPh sb="3" eb="7">
      <t>セッチコウジ</t>
    </rPh>
    <phoneticPr fontId="2"/>
  </si>
  <si>
    <t>～～～～～～～～～～～～～～～～
～～～～～～～～</t>
    <phoneticPr fontId="2"/>
  </si>
  <si>
    <t>店舗賃借料</t>
    <rPh sb="0" eb="2">
      <t>テンポ</t>
    </rPh>
    <rPh sb="2" eb="5">
      <t>チンシャクリョウ</t>
    </rPh>
    <phoneticPr fontId="2"/>
  </si>
  <si>
    <t>株式会社〇〇</t>
    <rPh sb="0" eb="4">
      <t>カブシキガイシャ</t>
    </rPh>
    <phoneticPr fontId="2"/>
  </si>
  <si>
    <t>製品販売用自社サイトの制作費用</t>
    <rPh sb="0" eb="2">
      <t>セイヒン</t>
    </rPh>
    <rPh sb="2" eb="4">
      <t>ハンバイ</t>
    </rPh>
    <rPh sb="4" eb="5">
      <t>ヨウ</t>
    </rPh>
    <rPh sb="5" eb="7">
      <t>ジシャ</t>
    </rPh>
    <rPh sb="11" eb="15">
      <t>セイサクヒヨウ</t>
    </rPh>
    <phoneticPr fontId="2"/>
  </si>
  <si>
    <t>〇〇株式会社</t>
    <rPh sb="2" eb="6">
      <t>カブシキガイシャ</t>
    </rPh>
    <phoneticPr fontId="2"/>
  </si>
  <si>
    <t>〇〇株式会社</t>
    <rPh sb="2" eb="6">
      <t>カブシキカイシャ</t>
    </rPh>
    <phoneticPr fontId="2"/>
  </si>
  <si>
    <t>webサイト制作</t>
    <rPh sb="6" eb="8">
      <t>セイサク</t>
    </rPh>
    <phoneticPr fontId="2"/>
  </si>
  <si>
    <t>本助成事業で開発した製品A
を販売するための自社専用サイトの制作</t>
    <rPh sb="0" eb="5">
      <t>ホンジョセイジギョウ</t>
    </rPh>
    <rPh sb="6" eb="8">
      <t>カイハツ</t>
    </rPh>
    <rPh sb="10" eb="12">
      <t>セイヒン</t>
    </rPh>
    <rPh sb="15" eb="17">
      <t>ハンバイ</t>
    </rPh>
    <rPh sb="22" eb="24">
      <t>ジシャ</t>
    </rPh>
    <rPh sb="24" eb="26">
      <t>センヨウ</t>
    </rPh>
    <rPh sb="30" eb="32">
      <t>セイサク</t>
    </rPh>
    <phoneticPr fontId="2"/>
  </si>
  <si>
    <t>業務完了報告書、webサイト</t>
    <rPh sb="0" eb="7">
      <t>ギョウムカンリョウホウコクショ</t>
    </rPh>
    <phoneticPr fontId="2"/>
  </si>
  <si>
    <t>〇〇〇〇</t>
  </si>
  <si>
    <r>
      <t>　※　</t>
    </r>
    <r>
      <rPr>
        <b/>
        <u/>
        <sz val="10"/>
        <color rgb="FFFF0000"/>
        <rFont val="ＭＳ Ｐゴシック"/>
        <family val="3"/>
        <charset val="128"/>
      </rPr>
      <t xml:space="preserve">【開発・改良フェーズ】（２）機械装置・工具器具備品費は、試作開発・試験評価を助成対象とし
</t>
    </r>
    <r>
      <rPr>
        <b/>
        <sz val="10"/>
        <color rgb="FFFF0000"/>
        <rFont val="ＭＳ Ｐゴシック"/>
        <family val="3"/>
        <charset val="128"/>
      </rPr>
      <t>　　　</t>
    </r>
    <r>
      <rPr>
        <b/>
        <u/>
        <sz val="10"/>
        <color rgb="FFFF0000"/>
        <rFont val="ＭＳ Ｐゴシック"/>
        <family val="3"/>
        <charset val="128"/>
      </rPr>
      <t xml:space="preserve">ています。生産・量産用の機械装置・工具器具備品費については【設備投資・事業環境整備フ
</t>
    </r>
    <r>
      <rPr>
        <b/>
        <sz val="10"/>
        <color rgb="FFFF0000"/>
        <rFont val="ＭＳ Ｐゴシック"/>
        <family val="3"/>
        <charset val="128"/>
      </rPr>
      <t>　　　</t>
    </r>
    <r>
      <rPr>
        <b/>
        <u/>
        <sz val="10"/>
        <color rgb="FFFF0000"/>
        <rFont val="ＭＳ Ｐゴシック"/>
        <family val="3"/>
        <charset val="128"/>
      </rPr>
      <t>ェーズ】の（10）機械装置・工具器具備品費に計上してください。</t>
    </r>
    <rPh sb="4" eb="6">
      <t>カイハツ</t>
    </rPh>
    <rPh sb="7" eb="9">
      <t>カイリョウ</t>
    </rPh>
    <rPh sb="17" eb="21">
      <t>キカイソウチ</t>
    </rPh>
    <rPh sb="31" eb="33">
      <t>シサク</t>
    </rPh>
    <rPh sb="33" eb="35">
      <t>カイハツ</t>
    </rPh>
    <rPh sb="36" eb="38">
      <t>シケン</t>
    </rPh>
    <rPh sb="38" eb="40">
      <t>ヒョウカ</t>
    </rPh>
    <rPh sb="41" eb="43">
      <t>ジョセイ</t>
    </rPh>
    <rPh sb="43" eb="45">
      <t>タイショウ</t>
    </rPh>
    <rPh sb="56" eb="58">
      <t>セイサン</t>
    </rPh>
    <rPh sb="59" eb="61">
      <t>リョウサン</t>
    </rPh>
    <rPh sb="61" eb="62">
      <t>ヨウ</t>
    </rPh>
    <rPh sb="63" eb="65">
      <t>キカイ</t>
    </rPh>
    <rPh sb="65" eb="67">
      <t>ソウチ</t>
    </rPh>
    <rPh sb="68" eb="70">
      <t>コウグ</t>
    </rPh>
    <rPh sb="70" eb="72">
      <t>キグ</t>
    </rPh>
    <rPh sb="72" eb="74">
      <t>ビヒン</t>
    </rPh>
    <rPh sb="74" eb="75">
      <t>ヒ</t>
    </rPh>
    <rPh sb="81" eb="83">
      <t>セツビ</t>
    </rPh>
    <rPh sb="83" eb="85">
      <t>トウシ</t>
    </rPh>
    <rPh sb="90" eb="92">
      <t>セイビ</t>
    </rPh>
    <rPh sb="106" eb="108">
      <t>キカイ</t>
    </rPh>
    <rPh sb="108" eb="110">
      <t>ソウチ</t>
    </rPh>
    <rPh sb="111" eb="113">
      <t>コウグ</t>
    </rPh>
    <rPh sb="113" eb="115">
      <t>キグ</t>
    </rPh>
    <rPh sb="115" eb="117">
      <t>ビヒン</t>
    </rPh>
    <rPh sb="117" eb="118">
      <t>ヒ</t>
    </rPh>
    <rPh sb="119" eb="121">
      <t>ケイジョウ</t>
    </rPh>
    <phoneticPr fontId="55"/>
  </si>
  <si>
    <r>
      <t>見積金額</t>
    </r>
    <r>
      <rPr>
        <sz val="9"/>
        <rFont val="ＭＳ Ｐゴシック"/>
        <family val="3"/>
        <charset val="128"/>
      </rPr>
      <t xml:space="preserve">
（</t>
    </r>
    <r>
      <rPr>
        <b/>
        <u/>
        <sz val="9"/>
        <rFont val="ＭＳ Ｐゴシック"/>
        <family val="3"/>
        <charset val="128"/>
      </rPr>
      <t>１契約あたり税抜100万円以上</t>
    </r>
    <r>
      <rPr>
        <u/>
        <sz val="9"/>
        <rFont val="ＭＳ Ｐゴシック"/>
        <family val="3"/>
        <charset val="128"/>
      </rPr>
      <t>の場合は</t>
    </r>
    <r>
      <rPr>
        <b/>
        <u/>
        <sz val="9"/>
        <rFont val="ＭＳ Ｐゴシック"/>
        <family val="3"/>
        <charset val="128"/>
      </rPr>
      <t>原則２者以上</t>
    </r>
    <r>
      <rPr>
        <sz val="9"/>
        <rFont val="ＭＳ Ｐゴシック"/>
        <family val="3"/>
        <charset val="128"/>
      </rPr>
      <t>）</t>
    </r>
    <rPh sb="0" eb="2">
      <t>ミツモリ</t>
    </rPh>
    <rPh sb="2" eb="4">
      <t>キンガク</t>
    </rPh>
    <rPh sb="7" eb="9">
      <t>ケイヤク</t>
    </rPh>
    <rPh sb="28" eb="29">
      <t>シャ</t>
    </rPh>
    <phoneticPr fontId="55"/>
  </si>
  <si>
    <t>　※　１契約あたり税抜100万円以上の場合は、原則２者以上の見積書を提出してください。</t>
    <rPh sb="4" eb="6">
      <t>ケイヤク</t>
    </rPh>
    <phoneticPr fontId="82"/>
  </si>
  <si>
    <t>（4）-2 産業財産権出願・導入計画書</t>
    <rPh sb="6" eb="11">
      <t>サンギョウザイサンケン</t>
    </rPh>
    <rPh sb="11" eb="13">
      <t>シュツガン</t>
    </rPh>
    <rPh sb="14" eb="16">
      <t>ドウニュウ</t>
    </rPh>
    <rPh sb="16" eb="19">
      <t>ケイカクショ</t>
    </rPh>
    <phoneticPr fontId="55"/>
  </si>
  <si>
    <r>
      <t>　「</t>
    </r>
    <r>
      <rPr>
        <b/>
        <sz val="10"/>
        <rFont val="ＭＳ Ｐゴシック"/>
        <family val="3"/>
        <charset val="128"/>
      </rPr>
      <t>（4）産業財産権出願・導入費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10">
      <t>サンギョウザイサンケン</t>
    </rPh>
    <rPh sb="10" eb="12">
      <t>シュツガン</t>
    </rPh>
    <rPh sb="13" eb="16">
      <t>ドウニュウヒ</t>
    </rPh>
    <rPh sb="25" eb="27">
      <t>ケイヒ</t>
    </rPh>
    <rPh sb="31" eb="33">
      <t>キニュウ</t>
    </rPh>
    <phoneticPr fontId="55"/>
  </si>
  <si>
    <t>〇〇特許事務所</t>
    <rPh sb="2" eb="7">
      <t>トッキョジムショ</t>
    </rPh>
    <phoneticPr fontId="2"/>
  </si>
  <si>
    <t>〇部〇〇課</t>
    <rPh sb="1" eb="2">
      <t>ブ</t>
    </rPh>
    <rPh sb="4" eb="5">
      <t>カ</t>
    </rPh>
    <phoneticPr fontId="2"/>
  </si>
  <si>
    <r>
      <t>産-</t>
    </r>
    <r>
      <rPr>
        <sz val="10"/>
        <color rgb="FFFF0000"/>
        <rFont val="ＭＳ Ｐゴシック"/>
        <family val="3"/>
        <charset val="128"/>
      </rPr>
      <t>1</t>
    </r>
    <rPh sb="0" eb="1">
      <t>サン</t>
    </rPh>
    <phoneticPr fontId="82"/>
  </si>
  <si>
    <t>産-</t>
    <rPh sb="0" eb="1">
      <t>サン</t>
    </rPh>
    <phoneticPr fontId="82"/>
  </si>
  <si>
    <t>産業財産権の出願・導入サポート</t>
    <rPh sb="0" eb="5">
      <t>サンギョウザイサンケン</t>
    </rPh>
    <rPh sb="6" eb="8">
      <t>シュツガン</t>
    </rPh>
    <rPh sb="9" eb="11">
      <t>ドウニュウ</t>
    </rPh>
    <phoneticPr fontId="2"/>
  </si>
  <si>
    <t>○○に関する特許権の出願</t>
    <rPh sb="3" eb="4">
      <t>カン</t>
    </rPh>
    <rPh sb="6" eb="9">
      <t>トッキョケン</t>
    </rPh>
    <rPh sb="10" eb="12">
      <t>シュツガン</t>
    </rPh>
    <phoneticPr fontId="2"/>
  </si>
  <si>
    <t>○○出願・導入の登録実績が○○件超</t>
    <rPh sb="2" eb="4">
      <t>シュツガン</t>
    </rPh>
    <rPh sb="5" eb="7">
      <t>ドウニュウ</t>
    </rPh>
    <rPh sb="8" eb="10">
      <t>トウロク</t>
    </rPh>
    <rPh sb="10" eb="12">
      <t>ジッセキ</t>
    </rPh>
    <rPh sb="15" eb="16">
      <t>ケン</t>
    </rPh>
    <rPh sb="16" eb="17">
      <t>チョウ</t>
    </rPh>
    <phoneticPr fontId="2"/>
  </si>
  <si>
    <t>業務完了報告書など</t>
    <rPh sb="0" eb="4">
      <t>ギョウムカンリョウ</t>
    </rPh>
    <rPh sb="4" eb="7">
      <t>ホウコクショ</t>
    </rPh>
    <phoneticPr fontId="2"/>
  </si>
  <si>
    <t>本開発・改良に関する
これまでの取組み状況</t>
    <rPh sb="0" eb="1">
      <t>ホン</t>
    </rPh>
    <rPh sb="1" eb="3">
      <t>カイハツ</t>
    </rPh>
    <rPh sb="4" eb="6">
      <t>カイリョウ</t>
    </rPh>
    <rPh sb="7" eb="8">
      <t>カン</t>
    </rPh>
    <rPh sb="16" eb="18">
      <t>トリク</t>
    </rPh>
    <rPh sb="19" eb="21">
      <t>ジョウキョウ</t>
    </rPh>
    <phoneticPr fontId="2"/>
  </si>
  <si>
    <t>取組み内容の種別
（新規開発・改良）</t>
    <rPh sb="0" eb="2">
      <t>トリク</t>
    </rPh>
    <rPh sb="3" eb="5">
      <t>ナイヨウ</t>
    </rPh>
    <rPh sb="6" eb="8">
      <t>シュベツ</t>
    </rPh>
    <rPh sb="10" eb="12">
      <t>シンキ</t>
    </rPh>
    <rPh sb="12" eb="14">
      <t>カイハツ</t>
    </rPh>
    <rPh sb="15" eb="17">
      <t>カイリョウ</t>
    </rPh>
    <phoneticPr fontId="5"/>
  </si>
  <si>
    <t>創出する新ビジネスの種別
（製品・サービス）</t>
    <rPh sb="0" eb="2">
      <t>ソウシュツ</t>
    </rPh>
    <rPh sb="4" eb="5">
      <t>シン</t>
    </rPh>
    <rPh sb="10" eb="12">
      <t>シュベツ</t>
    </rPh>
    <rPh sb="14" eb="16">
      <t>セイヒン</t>
    </rPh>
    <phoneticPr fontId="5"/>
  </si>
  <si>
    <t>・〇〇年〇〇月～〇〇年〇〇月
　△△機能の企画、仕様検討開始
・〇〇年〇〇月
　◎◎株式会社に委託し〇〇の一次試作を作製
・〇〇年〇〇月～〇〇年〇〇月
　●●施設にて△△機能に関するユーザーテストを実施。
　テスト結果を反映し〇〇機能をよりアップデートした××を検討。</t>
    <rPh sb="3" eb="4">
      <t>ネン</t>
    </rPh>
    <rPh sb="6" eb="7">
      <t>ガツ</t>
    </rPh>
    <rPh sb="18" eb="20">
      <t>キノウ</t>
    </rPh>
    <rPh sb="21" eb="23">
      <t>キカク</t>
    </rPh>
    <rPh sb="24" eb="30">
      <t>シヨウケントウカイシ</t>
    </rPh>
    <rPh sb="81" eb="83">
      <t>シセツ</t>
    </rPh>
    <rPh sb="90" eb="91">
      <t>カン</t>
    </rPh>
    <rPh sb="101" eb="103">
      <t>ジッシ</t>
    </rPh>
    <rPh sb="109" eb="111">
      <t>ケッカ</t>
    </rPh>
    <rPh sb="112" eb="114">
      <t>ハンエイ</t>
    </rPh>
    <rPh sb="117" eb="119">
      <t>キノウ</t>
    </rPh>
    <rPh sb="133" eb="135">
      <t>ケントウ</t>
    </rPh>
    <phoneticPr fontId="2"/>
  </si>
  <si>
    <t>基礎となる研究開発や関連する取組みの状況について以下の内容を含めて記載してください。
①期間
②状況（取組み内容・結果、協力相手等）</t>
    <rPh sb="0" eb="2">
      <t>キソ</t>
    </rPh>
    <rPh sb="5" eb="9">
      <t>ケンキュウカイハツ</t>
    </rPh>
    <rPh sb="10" eb="12">
      <t>カンレン</t>
    </rPh>
    <rPh sb="14" eb="16">
      <t>トリク</t>
    </rPh>
    <rPh sb="18" eb="20">
      <t>ジョウキョウ</t>
    </rPh>
    <rPh sb="24" eb="26">
      <t>イカ</t>
    </rPh>
    <rPh sb="27" eb="29">
      <t>ナイヨウ</t>
    </rPh>
    <rPh sb="30" eb="31">
      <t>フク</t>
    </rPh>
    <rPh sb="33" eb="35">
      <t>キサイ</t>
    </rPh>
    <rPh sb="45" eb="47">
      <t>キカン</t>
    </rPh>
    <rPh sb="49" eb="51">
      <t>ジョウキョウ</t>
    </rPh>
    <rPh sb="52" eb="54">
      <t>トリク</t>
    </rPh>
    <rPh sb="55" eb="57">
      <t>ナイヨウ</t>
    </rPh>
    <rPh sb="58" eb="60">
      <t>ケッカ</t>
    </rPh>
    <rPh sb="61" eb="63">
      <t>キョウリョク</t>
    </rPh>
    <rPh sb="63" eb="65">
      <t>アイテ</t>
    </rPh>
    <rPh sb="65" eb="66">
      <t>ナド</t>
    </rPh>
    <phoneticPr fontId="2"/>
  </si>
  <si>
    <t>助成事業において取組む
開発・改良のプロセス</t>
    <rPh sb="0" eb="4">
      <t>ジョセイジギョウ</t>
    </rPh>
    <rPh sb="8" eb="10">
      <t>トリク</t>
    </rPh>
    <rPh sb="12" eb="14">
      <t>カイハツ</t>
    </rPh>
    <rPh sb="15" eb="17">
      <t>カイリョウ</t>
    </rPh>
    <phoneticPr fontId="2"/>
  </si>
  <si>
    <t>助成対象期間中（令和７年２月１日～令和８年10月31日）に実施する開発・改良の内容について以下の内容を含めて記載してください。
①開発・改良する製品・サービスの特長的な機能
②上記機能の開発・改良プロセス</t>
    <rPh sb="0" eb="7">
      <t>ジョセイタイショウキカンチュウ</t>
    </rPh>
    <rPh sb="8" eb="10">
      <t>レイワ</t>
    </rPh>
    <rPh sb="11" eb="12">
      <t>ネン</t>
    </rPh>
    <rPh sb="13" eb="14">
      <t>ガツ</t>
    </rPh>
    <rPh sb="15" eb="16">
      <t>ニチ</t>
    </rPh>
    <rPh sb="17" eb="19">
      <t>レイワ</t>
    </rPh>
    <rPh sb="20" eb="21">
      <t>ネン</t>
    </rPh>
    <rPh sb="23" eb="24">
      <t>ガツ</t>
    </rPh>
    <rPh sb="26" eb="27">
      <t>ニチ</t>
    </rPh>
    <rPh sb="29" eb="31">
      <t>ジッシ</t>
    </rPh>
    <rPh sb="33" eb="35">
      <t>カイハツ</t>
    </rPh>
    <rPh sb="36" eb="38">
      <t>カイリョウ</t>
    </rPh>
    <rPh sb="39" eb="41">
      <t>ナイヨウ</t>
    </rPh>
    <rPh sb="45" eb="47">
      <t>イカ</t>
    </rPh>
    <rPh sb="48" eb="50">
      <t>ナイヨウ</t>
    </rPh>
    <rPh sb="51" eb="52">
      <t>フク</t>
    </rPh>
    <rPh sb="54" eb="56">
      <t>キサイ</t>
    </rPh>
    <rPh sb="66" eb="68">
      <t>カイハツ</t>
    </rPh>
    <rPh sb="69" eb="71">
      <t>カイリョウ</t>
    </rPh>
    <rPh sb="73" eb="75">
      <t>セイヒン</t>
    </rPh>
    <rPh sb="81" eb="83">
      <t>トクチョウ</t>
    </rPh>
    <rPh sb="83" eb="84">
      <t>テキ</t>
    </rPh>
    <rPh sb="85" eb="87">
      <t>キノウ</t>
    </rPh>
    <rPh sb="89" eb="91">
      <t>ジョウキ</t>
    </rPh>
    <rPh sb="91" eb="93">
      <t>キノウ</t>
    </rPh>
    <rPh sb="94" eb="96">
      <t>カイハツ</t>
    </rPh>
    <rPh sb="97" eb="99">
      <t>カイリョウ</t>
    </rPh>
    <phoneticPr fontId="2"/>
  </si>
  <si>
    <r>
      <t xml:space="preserve">今回助成事業で新しく開発する製品〇〇〇には以下の機能を実装する。
・機能A：○○の技術を用いた△△機能
・機能B：○○の技術を用いた△△機能
</t>
    </r>
    <r>
      <rPr>
        <b/>
        <sz val="11"/>
        <color rgb="FFFF0000"/>
        <rFont val="ＭＳ Ｐゴシック"/>
        <family val="3"/>
        <charset val="128"/>
      </rPr>
      <t>＜機能Aの開発プロセス＞</t>
    </r>
    <r>
      <rPr>
        <sz val="11"/>
        <color rgb="FFFF0000"/>
        <rFont val="ＭＳ Ｐゴシック"/>
        <family val="3"/>
        <charset val="128"/>
      </rPr>
      <t xml:space="preserve">
・〇〇年〇〇月～〇〇年〇〇月
　専門家△△氏から指導を受け、○○の仕様を決定する。
・〇〇年〇〇月～〇〇年〇〇月
　一次試作を作製（△△加工は株式会社◎◎に委託）
・〇〇年〇〇月～〇〇年〇〇月
　××試験機関に依頼し△△試験を行う。
</t>
    </r>
    <r>
      <rPr>
        <b/>
        <sz val="11"/>
        <color rgb="FFFF0000"/>
        <rFont val="ＭＳ Ｐゴシック"/>
        <family val="3"/>
        <charset val="128"/>
      </rPr>
      <t>＜機能Bの開発プロセス＞</t>
    </r>
    <r>
      <rPr>
        <sz val="11"/>
        <color rgb="FFFF0000"/>
        <rFont val="ＭＳ Ｐゴシック"/>
        <family val="3"/>
        <charset val="128"/>
      </rPr>
      <t xml:space="preserve">
・〇〇年〇〇月～〇〇年〇〇月
　～～～～～～～～～</t>
    </r>
    <rPh sb="0" eb="2">
      <t>コンカイ</t>
    </rPh>
    <rPh sb="2" eb="6">
      <t>ジョセイジギョウ</t>
    </rPh>
    <rPh sb="7" eb="8">
      <t>アタラ</t>
    </rPh>
    <rPh sb="10" eb="12">
      <t>カイハツ</t>
    </rPh>
    <rPh sb="14" eb="16">
      <t>セイヒン</t>
    </rPh>
    <rPh sb="21" eb="23">
      <t>イカ</t>
    </rPh>
    <rPh sb="24" eb="26">
      <t>キノウ</t>
    </rPh>
    <rPh sb="27" eb="29">
      <t>ジッソウ</t>
    </rPh>
    <rPh sb="34" eb="36">
      <t>キノウ</t>
    </rPh>
    <rPh sb="41" eb="43">
      <t>ギジュツ</t>
    </rPh>
    <rPh sb="44" eb="45">
      <t>モチ</t>
    </rPh>
    <rPh sb="49" eb="51">
      <t>キノウ</t>
    </rPh>
    <rPh sb="53" eb="55">
      <t>キノウ</t>
    </rPh>
    <rPh sb="73" eb="75">
      <t>キノウ</t>
    </rPh>
    <rPh sb="77" eb="79">
      <t>カイハツ</t>
    </rPh>
    <rPh sb="101" eb="104">
      <t>センモンカ</t>
    </rPh>
    <rPh sb="106" eb="107">
      <t>シ</t>
    </rPh>
    <rPh sb="109" eb="111">
      <t>シドウ</t>
    </rPh>
    <rPh sb="112" eb="113">
      <t>ウケ</t>
    </rPh>
    <rPh sb="118" eb="120">
      <t>シヨウ</t>
    </rPh>
    <rPh sb="121" eb="123">
      <t>ケッテイ</t>
    </rPh>
    <rPh sb="144" eb="148">
      <t>イチジシサク</t>
    </rPh>
    <rPh sb="149" eb="151">
      <t>サクセイ</t>
    </rPh>
    <rPh sb="154" eb="156">
      <t>カコウ</t>
    </rPh>
    <rPh sb="157" eb="161">
      <t>カブシキガイシャ</t>
    </rPh>
    <rPh sb="164" eb="166">
      <t>イタク</t>
    </rPh>
    <rPh sb="187" eb="191">
      <t>シケンキカン</t>
    </rPh>
    <rPh sb="192" eb="194">
      <t>イライ</t>
    </rPh>
    <rPh sb="197" eb="199">
      <t>シケン</t>
    </rPh>
    <rPh sb="200" eb="201">
      <t>オコナ</t>
    </rPh>
    <rPh sb="206" eb="208">
      <t>キノウ</t>
    </rPh>
    <rPh sb="210" eb="212">
      <t>カイハツ</t>
    </rPh>
    <phoneticPr fontId="2"/>
  </si>
  <si>
    <t>製品・サービスの全体像／イメージ図</t>
    <rPh sb="0" eb="2">
      <t>セイヒン</t>
    </rPh>
    <rPh sb="8" eb="10">
      <t>ゼンタイ</t>
    </rPh>
    <rPh sb="10" eb="11">
      <t>ゾウ</t>
    </rPh>
    <rPh sb="16" eb="17">
      <t>ズ</t>
    </rPh>
    <phoneticPr fontId="2"/>
  </si>
  <si>
    <t>～～～～～～～～～～～～～～
～～～～～～～～～
＜既存機能＞
機能A：○○○○○○○○○○○○○○○○
機能B：○○○○○○○○○○○○○○○○
＜本助成事業で行う開発・改良による新機能＞
機能C：○○○○○○○○○○○○○○○○
機能D：○○○○○○○○○○○○○○○○</t>
    <rPh sb="27" eb="31">
      <t>キソンキノウ</t>
    </rPh>
    <rPh sb="33" eb="35">
      <t>キノウ</t>
    </rPh>
    <rPh sb="54" eb="56">
      <t>キノウ</t>
    </rPh>
    <rPh sb="77" eb="82">
      <t>ホンジョセイジギョウ</t>
    </rPh>
    <rPh sb="83" eb="84">
      <t>オコナ</t>
    </rPh>
    <rPh sb="85" eb="87">
      <t>カイハツ</t>
    </rPh>
    <rPh sb="88" eb="90">
      <t>カイリョウ</t>
    </rPh>
    <rPh sb="93" eb="96">
      <t>シンキノウ</t>
    </rPh>
    <phoneticPr fontId="2"/>
  </si>
  <si>
    <t>ビジネスモデル図（商流図）</t>
    <rPh sb="7" eb="8">
      <t>ズ</t>
    </rPh>
    <rPh sb="9" eb="11">
      <t>ショウナガ</t>
    </rPh>
    <rPh sb="11" eb="12">
      <t>ズ</t>
    </rPh>
    <phoneticPr fontId="2"/>
  </si>
  <si>
    <t>＜1-1.申請者概要＞</t>
    <rPh sb="5" eb="8">
      <t>シンセイシャ</t>
    </rPh>
    <rPh sb="8" eb="10">
      <t>ガイヨウ</t>
    </rPh>
    <phoneticPr fontId="2"/>
  </si>
  <si>
    <t>＜1-2.助成金利用状況＞</t>
    <rPh sb="5" eb="8">
      <t>ジョセイキン</t>
    </rPh>
    <rPh sb="8" eb="12">
      <t>リヨウジョウキョウ</t>
    </rPh>
    <phoneticPr fontId="2"/>
  </si>
  <si>
    <t>1．東京都及び公社事業の利用状況（補助金・助成金以外）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2"/>
  </si>
  <si>
    <t>2．東京都その他団体での受賞歴（世界発信コンペティション「製品・技術部門」等）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2"/>
  </si>
  <si>
    <t>3．補助金・助成金の利用状況</t>
    <rPh sb="10" eb="12">
      <t>リヨウ</t>
    </rPh>
    <rPh sb="12" eb="14">
      <t>ジョウキョウ</t>
    </rPh>
    <phoneticPr fontId="2"/>
  </si>
  <si>
    <t>　前ページ（２）に記載した「実施中」、「申請中（予定も含む）」の補助金・助成金について、重複助成防止の観点から下記の事業概要を記載してください。</t>
    <rPh sb="1" eb="2">
      <t>ゼン</t>
    </rPh>
    <rPh sb="9" eb="11">
      <t>キサイ</t>
    </rPh>
    <rPh sb="14" eb="17">
      <t>ジッシチュウ</t>
    </rPh>
    <rPh sb="20" eb="23">
      <t>シンセイチュウ</t>
    </rPh>
    <rPh sb="24" eb="26">
      <t>ヨテイ</t>
    </rPh>
    <rPh sb="27" eb="28">
      <t>フク</t>
    </rPh>
    <rPh sb="32" eb="35">
      <t>ホジョキン</t>
    </rPh>
    <rPh sb="36" eb="39">
      <t>ジョセイキン</t>
    </rPh>
    <rPh sb="44" eb="46">
      <t>チョウフク</t>
    </rPh>
    <rPh sb="46" eb="48">
      <t>ジョセイ</t>
    </rPh>
    <rPh sb="48" eb="50">
      <t>ボウシ</t>
    </rPh>
    <rPh sb="51" eb="53">
      <t>カンテン</t>
    </rPh>
    <rPh sb="55" eb="57">
      <t>カキ</t>
    </rPh>
    <rPh sb="58" eb="62">
      <t>ジギョウガイヨウ</t>
    </rPh>
    <rPh sb="63" eb="65">
      <t>キサイ</t>
    </rPh>
    <phoneticPr fontId="2"/>
  </si>
  <si>
    <t>1.現在実施中又は申請中（予定を含む）の補助金・助成金との比較</t>
    <rPh sb="2" eb="4">
      <t>ゲンザイ</t>
    </rPh>
    <rPh sb="4" eb="7">
      <t>ジッシチュウ</t>
    </rPh>
    <rPh sb="7" eb="8">
      <t>マタ</t>
    </rPh>
    <rPh sb="9" eb="12">
      <t>シンセイチュウ</t>
    </rPh>
    <rPh sb="13" eb="15">
      <t>ヨテイ</t>
    </rPh>
    <rPh sb="16" eb="17">
      <t>フク</t>
    </rPh>
    <rPh sb="20" eb="23">
      <t>ホジョキン</t>
    </rPh>
    <rPh sb="24" eb="27">
      <t>ジョセイキン</t>
    </rPh>
    <rPh sb="29" eb="31">
      <t>ヒカク</t>
    </rPh>
    <phoneticPr fontId="2"/>
  </si>
  <si>
    <t>（基準日：令和６年８月１日現在）</t>
    <phoneticPr fontId="2"/>
  </si>
  <si>
    <t>（１）開発又は改良要素の説明（新規性・優秀性を記入してください。）
　　　※新規性・優秀性の根拠となる資料がある場合は補足資料として添付してください。</t>
    <rPh sb="3" eb="5">
      <t>カイハツ</t>
    </rPh>
    <rPh sb="5" eb="6">
      <t>マタ</t>
    </rPh>
    <rPh sb="7" eb="9">
      <t>カイリョウ</t>
    </rPh>
    <rPh sb="9" eb="11">
      <t>ヨウソ</t>
    </rPh>
    <rPh sb="12" eb="14">
      <t>セツメイ</t>
    </rPh>
    <rPh sb="15" eb="18">
      <t>シンキセイ</t>
    </rPh>
    <rPh sb="19" eb="22">
      <t>ユウシュウセイ</t>
    </rPh>
    <rPh sb="23" eb="25">
      <t>キニュウ</t>
    </rPh>
    <rPh sb="38" eb="41">
      <t>シンキセイ</t>
    </rPh>
    <rPh sb="42" eb="45">
      <t>ユウシュウセイ</t>
    </rPh>
    <rPh sb="46" eb="48">
      <t>コンキョ</t>
    </rPh>
    <rPh sb="51" eb="53">
      <t>シリョウ</t>
    </rPh>
    <rPh sb="56" eb="58">
      <t>バアイ</t>
    </rPh>
    <rPh sb="59" eb="63">
      <t>ホソクシリョウ</t>
    </rPh>
    <rPh sb="66" eb="68">
      <t>テンプ</t>
    </rPh>
    <phoneticPr fontId="5"/>
  </si>
  <si>
    <t>（２）助成事業の実施内容・取組内容</t>
    <rPh sb="3" eb="7">
      <t>ジョセイジギョウ</t>
    </rPh>
    <rPh sb="8" eb="10">
      <t>ジッシ</t>
    </rPh>
    <rPh sb="13" eb="15">
      <t>トリクミ</t>
    </rPh>
    <rPh sb="15" eb="17">
      <t>ナイヨウ</t>
    </rPh>
    <phoneticPr fontId="2"/>
  </si>
  <si>
    <r>
      <t>（３）助成事業完了時の試作（製品・サービス）の数量　</t>
    </r>
    <r>
      <rPr>
        <sz val="11"/>
        <rFont val="ＭＳ Ｐゴシック"/>
        <family val="3"/>
        <charset val="128"/>
      </rPr>
      <t>※必要最小限の数量を記入してください。「一式」は不可です。</t>
    </r>
    <rPh sb="3" eb="5">
      <t>ジョセイ</t>
    </rPh>
    <rPh sb="5" eb="7">
      <t>ジギョウ</t>
    </rPh>
    <rPh sb="7" eb="9">
      <t>カンリョウ</t>
    </rPh>
    <rPh sb="9" eb="10">
      <t>ジ</t>
    </rPh>
    <rPh sb="11" eb="13">
      <t>シサク</t>
    </rPh>
    <rPh sb="14" eb="16">
      <t>セイヒン</t>
    </rPh>
    <rPh sb="23" eb="25">
      <t>スウリョウ</t>
    </rPh>
    <rPh sb="29" eb="32">
      <t>サイショウゲン</t>
    </rPh>
    <rPh sb="46" eb="48">
      <t>イッシキ</t>
    </rPh>
    <rPh sb="50" eb="52">
      <t>フカ</t>
    </rPh>
    <phoneticPr fontId="2"/>
  </si>
  <si>
    <t>※「2-3．達成目標」に記載した目標内容に対応させて記入してください</t>
    <phoneticPr fontId="2"/>
  </si>
  <si>
    <r>
      <t>①</t>
    </r>
    <r>
      <rPr>
        <b/>
        <u/>
        <sz val="12"/>
        <rFont val="ＭＳ Ｐゴシック"/>
        <family val="3"/>
        <charset val="128"/>
      </rPr>
      <t>申請書提出後、達成目標の変更はできません</t>
    </r>
    <r>
      <rPr>
        <sz val="12"/>
        <rFont val="ＭＳ Ｐゴシック"/>
        <family val="3"/>
        <charset val="128"/>
      </rPr>
      <t>。
②達成目標に記載した全ての内容について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③</t>
    </r>
    <r>
      <rPr>
        <b/>
        <u/>
        <sz val="12"/>
        <rFont val="ＭＳ Ｐゴシック"/>
        <family val="3"/>
        <charset val="128"/>
      </rPr>
      <t>2-2（１）に記載した新規性、優秀性から特長的な機能や性能を関連付けて、目標１～３のうち、１つ以上（最大３つまで）</t>
    </r>
    <r>
      <rPr>
        <sz val="12"/>
        <rFont val="ＭＳ Ｐゴシック"/>
        <family val="3"/>
        <charset val="128"/>
      </rPr>
      <t>「達成目標」として記入してください。
　　※特長的な機能…「備わっている働きや能力」について助成事業期間内で検証可能な内容を
　　　　　　　　　　　　 　　具体的に記載してください。
　　※特長的な性能…「機能を具体的に表す数値や指標」を用いて定量的に記載してください。
　　　　　　　　　　　　　　（数値目標については「○○程度」という表現は避け、「○○以上」又は
　　　　　　　　　　　　　　「○○以下」等と到達を明確に判断できるものに設定してください。）
④達成目標は審査・検査の評価要素であるため、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※2-1（２）で創出する新ビジネスの種別として「製品の開発・改良」を選択された方のみご記入下さい。（「サービスの開発・改良」を選択された方は記入不要です。2-5．ステップアップ目標　へお進みください）</t>
    </r>
    <rPh sb="30" eb="32">
      <t>キサイ</t>
    </rPh>
    <rPh sb="96" eb="98">
      <t>キサイ</t>
    </rPh>
    <rPh sb="109" eb="112">
      <t>トクチョウテキ</t>
    </rPh>
    <rPh sb="119" eb="122">
      <t>カンレンツ</t>
    </rPh>
    <rPh sb="125" eb="127">
      <t>モクヒョウ</t>
    </rPh>
    <rPh sb="136" eb="138">
      <t>イジョウ</t>
    </rPh>
    <rPh sb="139" eb="141">
      <t>サイダイ</t>
    </rPh>
    <rPh sb="169" eb="172">
      <t>トクチョウテキ</t>
    </rPh>
    <rPh sb="243" eb="246">
      <t>トクチョウテキ</t>
    </rPh>
    <rPh sb="258" eb="259">
      <t>アラワ</t>
    </rPh>
    <rPh sb="260" eb="262">
      <t>スウチ</t>
    </rPh>
    <rPh sb="263" eb="265">
      <t>シヒョウ</t>
    </rPh>
    <rPh sb="299" eb="301">
      <t>スウチ</t>
    </rPh>
    <rPh sb="301" eb="303">
      <t>モクヒョウ</t>
    </rPh>
    <rPh sb="311" eb="313">
      <t>テイド</t>
    </rPh>
    <rPh sb="317" eb="319">
      <t>ヒョウゲン</t>
    </rPh>
    <rPh sb="320" eb="321">
      <t>サ</t>
    </rPh>
    <rPh sb="326" eb="328">
      <t>イジョウ</t>
    </rPh>
    <rPh sb="329" eb="330">
      <t>マタ</t>
    </rPh>
    <rPh sb="352" eb="353">
      <t>トウ</t>
    </rPh>
    <rPh sb="354" eb="356">
      <t>トウタツ</t>
    </rPh>
    <rPh sb="357" eb="359">
      <t>メイカク</t>
    </rPh>
    <rPh sb="360" eb="362">
      <t>ハンダン</t>
    </rPh>
    <rPh sb="368" eb="370">
      <t>セッテイ</t>
    </rPh>
    <rPh sb="442" eb="444">
      <t>ソウシュツ</t>
    </rPh>
    <rPh sb="446" eb="447">
      <t>シン</t>
    </rPh>
    <rPh sb="452" eb="454">
      <t>シュベツ</t>
    </rPh>
    <rPh sb="458" eb="460">
      <t>セイヒン</t>
    </rPh>
    <rPh sb="461" eb="463">
      <t>カイハツ</t>
    </rPh>
    <rPh sb="464" eb="466">
      <t>カイリョウ</t>
    </rPh>
    <rPh sb="468" eb="470">
      <t>センタク</t>
    </rPh>
    <rPh sb="473" eb="474">
      <t>カタ</t>
    </rPh>
    <rPh sb="477" eb="479">
      <t>キニュウ</t>
    </rPh>
    <rPh sb="479" eb="480">
      <t>クダ</t>
    </rPh>
    <rPh sb="490" eb="492">
      <t>カイハツ</t>
    </rPh>
    <rPh sb="493" eb="495">
      <t>カイリョウ</t>
    </rPh>
    <rPh sb="497" eb="499">
      <t>センタク</t>
    </rPh>
    <rPh sb="502" eb="503">
      <t>カタ</t>
    </rPh>
    <rPh sb="504" eb="508">
      <t>キニュウフヨウ</t>
    </rPh>
    <rPh sb="522" eb="524">
      <t>モクヒョウ</t>
    </rPh>
    <rPh sb="527" eb="528">
      <t>スス</t>
    </rPh>
    <phoneticPr fontId="2"/>
  </si>
  <si>
    <r>
      <t>①助成事業で開発・改良するサービスについて、どのような新規性・優秀性を持たせるかを「ステップアップ目標」として記入してください。
②</t>
    </r>
    <r>
      <rPr>
        <b/>
        <u/>
        <sz val="12"/>
        <rFont val="ＭＳ Ｐゴシック"/>
        <family val="3"/>
        <charset val="128"/>
      </rPr>
      <t>申請書提出後、ステップアップ目標の変更はできません</t>
    </r>
    <r>
      <rPr>
        <sz val="12"/>
        <rFont val="ＭＳ Ｐゴシック"/>
        <family val="3"/>
        <charset val="128"/>
      </rPr>
      <t>。
③ステップアップ目標に記載した全ての内容について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④ステップアップ目標の設定にあたっては、2-2（１）に記載した新規性、優秀性から特長的な機能を関連付けて、目標１～３のうち、１つ以上（最大３つまで）記入してください。また、設定したステップアップ目標について、効果の検証・モニタリングなど有効性の検証を行う場合は「有効性の検証方法」として記入してください。
　　※特長的な機能…「備わっている働きや能力」について助成事業期間内で検証可能な内容を
　　　　　　　　　　　　 　　具体的に記載してください。
⑤ステップアップ目標は審査・検査の評価要素であるため、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※2-1（２）で創出する新ビジネスの種別として「サービスの開発・改良」を選択された方のみご記入下さい。（「製品の開発・改良」を選択された方は記入不要です）</t>
    </r>
    <rPh sb="106" eb="108">
      <t>キサイ</t>
    </rPh>
    <rPh sb="459" eb="461">
      <t>ソウシュツ</t>
    </rPh>
    <rPh sb="463" eb="464">
      <t>シン</t>
    </rPh>
    <rPh sb="469" eb="471">
      <t>シュベツ</t>
    </rPh>
    <rPh sb="480" eb="482">
      <t>カイハツ</t>
    </rPh>
    <rPh sb="483" eb="485">
      <t>カイリョウ</t>
    </rPh>
    <rPh sb="487" eb="489">
      <t>センタク</t>
    </rPh>
    <rPh sb="492" eb="493">
      <t>カタ</t>
    </rPh>
    <rPh sb="496" eb="498">
      <t>キニュウ</t>
    </rPh>
    <rPh sb="498" eb="499">
      <t>クダ</t>
    </rPh>
    <rPh sb="514" eb="516">
      <t>センタク</t>
    </rPh>
    <rPh sb="519" eb="520">
      <t>カタ</t>
    </rPh>
    <rPh sb="521" eb="525">
      <t>キニュウフヨウ</t>
    </rPh>
    <phoneticPr fontId="2"/>
  </si>
  <si>
    <t>※「2-5．ステップアップ目標（新規性・優秀性）」に記載した目標内容に対応させて記入してください</t>
    <rPh sb="16" eb="19">
      <t>シンキセイ</t>
    </rPh>
    <rPh sb="20" eb="23">
      <t>ユウシュウセイ</t>
    </rPh>
    <phoneticPr fontId="2"/>
  </si>
  <si>
    <t>（３）専門用語の解説　※必要な場合は記入</t>
    <rPh sb="3" eb="5">
      <t>センモン</t>
    </rPh>
    <rPh sb="5" eb="7">
      <t>ヨウゴ</t>
    </rPh>
    <rPh sb="8" eb="10">
      <t>カイセツ</t>
    </rPh>
    <rPh sb="12" eb="14">
      <t>ヒツヨウ</t>
    </rPh>
    <rPh sb="15" eb="17">
      <t>バアイ</t>
    </rPh>
    <rPh sb="18" eb="20">
      <t>キニュウ</t>
    </rPh>
    <phoneticPr fontId="82"/>
  </si>
  <si>
    <t>＜1-3．補助金・助成金の利用状況＞</t>
    <rPh sb="13" eb="15">
      <t>リヨウ</t>
    </rPh>
    <rPh sb="15" eb="17">
      <t>ジョウキョウ</t>
    </rPh>
    <phoneticPr fontId="2"/>
  </si>
  <si>
    <t>＜1-4．役員・株主名簿＞</t>
    <rPh sb="5" eb="7">
      <t>ヤクイン</t>
    </rPh>
    <rPh sb="8" eb="10">
      <t>カブヌシ</t>
    </rPh>
    <rPh sb="10" eb="12">
      <t>メイボ</t>
    </rPh>
    <phoneticPr fontId="2"/>
  </si>
  <si>
    <t>＜2-1．実施計画＞</t>
    <rPh sb="5" eb="9">
      <t>ジッシケイカク</t>
    </rPh>
    <phoneticPr fontId="5"/>
  </si>
  <si>
    <t>＜2-2．開発・改良内容＞</t>
    <rPh sb="5" eb="7">
      <t>カイハツ</t>
    </rPh>
    <rPh sb="8" eb="10">
      <t>カイリョウ</t>
    </rPh>
    <rPh sb="10" eb="12">
      <t>ナイヨウ</t>
    </rPh>
    <phoneticPr fontId="5"/>
  </si>
  <si>
    <t>＜2-3．達成目標（新規性・優秀性）＞</t>
    <rPh sb="5" eb="7">
      <t>タッセイ</t>
    </rPh>
    <rPh sb="7" eb="9">
      <t>モクヒョウ</t>
    </rPh>
    <rPh sb="10" eb="13">
      <t>シンキセイ</t>
    </rPh>
    <rPh sb="14" eb="17">
      <t>ユウシュウセイ</t>
    </rPh>
    <phoneticPr fontId="2"/>
  </si>
  <si>
    <t>＜2-4．技術的課題と解決方法（製品）＞</t>
    <rPh sb="5" eb="8">
      <t>ギジュツテキ</t>
    </rPh>
    <rPh sb="8" eb="10">
      <t>カダイ</t>
    </rPh>
    <rPh sb="11" eb="13">
      <t>カイケツ</t>
    </rPh>
    <rPh sb="13" eb="15">
      <t>ホウホウ</t>
    </rPh>
    <rPh sb="16" eb="18">
      <t>セイヒン</t>
    </rPh>
    <phoneticPr fontId="2"/>
  </si>
  <si>
    <t>＜2-5．ステップアップ目標（新規性・優秀性）＞</t>
    <rPh sb="12" eb="14">
      <t>モクヒョウ</t>
    </rPh>
    <rPh sb="15" eb="18">
      <t>シンキセイ</t>
    </rPh>
    <rPh sb="19" eb="22">
      <t>ユウシュウセイ</t>
    </rPh>
    <phoneticPr fontId="2"/>
  </si>
  <si>
    <t>＜2-6．事業化に向けた課題と解決方法（サービス）＞</t>
    <rPh sb="5" eb="8">
      <t>ジギョウカ</t>
    </rPh>
    <rPh sb="9" eb="10">
      <t>ム</t>
    </rPh>
    <rPh sb="12" eb="14">
      <t>カダイ</t>
    </rPh>
    <rPh sb="15" eb="17">
      <t>カイケツ</t>
    </rPh>
    <rPh sb="17" eb="19">
      <t>ホウホウ</t>
    </rPh>
    <phoneticPr fontId="2"/>
  </si>
  <si>
    <t>＜2-7．実施体制＞</t>
    <rPh sb="5" eb="7">
      <t>ジッシ</t>
    </rPh>
    <rPh sb="7" eb="9">
      <t>タイセイ</t>
    </rPh>
    <phoneticPr fontId="5"/>
  </si>
  <si>
    <t>＜2-8．市場性＞</t>
    <rPh sb="5" eb="8">
      <t>シジョウセイ</t>
    </rPh>
    <phoneticPr fontId="5"/>
  </si>
  <si>
    <t>＜2-9．フロー・スケジュール＞</t>
    <phoneticPr fontId="2"/>
  </si>
  <si>
    <t>＜2-10．産業財産権（特許権、実用新案権、意匠権、商標権）の確認＞</t>
    <rPh sb="6" eb="8">
      <t>サンギョウ</t>
    </rPh>
    <rPh sb="8" eb="11">
      <t>ザイサンケン</t>
    </rPh>
    <rPh sb="12" eb="15">
      <t>トッキョケン</t>
    </rPh>
    <rPh sb="16" eb="18">
      <t>ジツヨウ</t>
    </rPh>
    <rPh sb="18" eb="20">
      <t>シンアン</t>
    </rPh>
    <rPh sb="20" eb="21">
      <t>ケン</t>
    </rPh>
    <rPh sb="22" eb="25">
      <t>イショウケン</t>
    </rPh>
    <rPh sb="26" eb="29">
      <t>ショウヒョウケン</t>
    </rPh>
    <rPh sb="31" eb="33">
      <t>カクニン</t>
    </rPh>
    <phoneticPr fontId="2"/>
  </si>
  <si>
    <t>＜2-11．安全性確保への取り組み＞</t>
    <rPh sb="6" eb="9">
      <t>アンゼンセイ</t>
    </rPh>
    <rPh sb="9" eb="11">
      <t>カクホ</t>
    </rPh>
    <rPh sb="13" eb="14">
      <t>ト</t>
    </rPh>
    <rPh sb="15" eb="16">
      <t>ク</t>
    </rPh>
    <phoneticPr fontId="82"/>
  </si>
  <si>
    <t>＜3．資金計画＞</t>
    <rPh sb="3" eb="5">
      <t>シキン</t>
    </rPh>
    <phoneticPr fontId="82"/>
  </si>
  <si>
    <t>＜4．資金支出明細＞</t>
    <rPh sb="3" eb="5">
      <t>シキン</t>
    </rPh>
    <rPh sb="5" eb="7">
      <t>シシュツ</t>
    </rPh>
    <rPh sb="7" eb="9">
      <t>メイサイ</t>
    </rPh>
    <phoneticPr fontId="89"/>
  </si>
  <si>
    <t>展示会出展時に投影する10分程度のPR映像</t>
    <rPh sb="0" eb="3">
      <t>テンジカイ</t>
    </rPh>
    <rPh sb="3" eb="5">
      <t>シュッテン</t>
    </rPh>
    <rPh sb="5" eb="6">
      <t>ジ</t>
    </rPh>
    <rPh sb="7" eb="9">
      <t>トウエイ</t>
    </rPh>
    <rPh sb="13" eb="14">
      <t>フン</t>
    </rPh>
    <rPh sb="14" eb="16">
      <t>テイド</t>
    </rPh>
    <rPh sb="19" eb="21">
      <t>エイゾウ</t>
    </rPh>
    <phoneticPr fontId="2"/>
  </si>
  <si>
    <t>　※　開発・改良した製品・サービスを検証・モニタリングすることを目的としたもののみが対象となります。
　※　営業行為（販売価格や発売時期の掲示等）はできません。
　※　支払予定先が複数の場合は複数記入してください。
　※　展示会等参加費の助成金交付申請額の上限は、広告・宣伝費と合計で 150 万円です。
　※　オンライン展示会への出展の場合は、「オンライン」に〇をつけて下さい。</t>
    <rPh sb="10" eb="12">
      <t>セイヒン</t>
    </rPh>
    <rPh sb="54" eb="58">
      <t>エイギョウコウイ</t>
    </rPh>
    <rPh sb="59" eb="63">
      <t>ハンバイカカク</t>
    </rPh>
    <rPh sb="64" eb="68">
      <t>ハツバイジキ</t>
    </rPh>
    <rPh sb="69" eb="71">
      <t>ケイジ</t>
    </rPh>
    <rPh sb="71" eb="72">
      <t>ナド</t>
    </rPh>
    <rPh sb="111" eb="118">
      <t>テンジカイトウサンカヒ</t>
    </rPh>
    <rPh sb="132" eb="134">
      <t>コウコク</t>
    </rPh>
    <rPh sb="135" eb="138">
      <t>センデンヒ</t>
    </rPh>
    <rPh sb="186" eb="187">
      <t>クダ</t>
    </rPh>
    <phoneticPr fontId="82"/>
  </si>
  <si>
    <t>　※　開発・改良した製品・サービスを検証・モニタリングすることを目的としたもののみが対象となります。
　※　営業行為（販売価格や発売時期の掲示等）はできません。
　※　支払予定先が複数の場合は複数記入してください。
　※　広告宣伝費の助成金交付申請額の上限は、展示会等参加費と合計で150万円です。</t>
    <rPh sb="10" eb="12">
      <t>セイヒン</t>
    </rPh>
    <rPh sb="111" eb="116">
      <t>コウコクセンデンヒ</t>
    </rPh>
    <rPh sb="130" eb="134">
      <t>テンジカイトウ</t>
    </rPh>
    <rPh sb="134" eb="137">
      <t>サンカヒ</t>
    </rPh>
    <phoneticPr fontId="82"/>
  </si>
  <si>
    <r>
      <t xml:space="preserve">本助成事業で開発・改良する製品・サービスのメインターゲット
</t>
    </r>
    <r>
      <rPr>
        <sz val="11"/>
        <color theme="1"/>
        <rFont val="ＭＳ Ｐゴシック"/>
        <family val="3"/>
        <charset val="128"/>
      </rPr>
      <t>※本事業は高齢者を対象とした製品・サービスのみを対象としています</t>
    </r>
    <rPh sb="0" eb="1">
      <t>ホン</t>
    </rPh>
    <rPh sb="1" eb="3">
      <t>ジョセイ</t>
    </rPh>
    <rPh sb="3" eb="5">
      <t>ジギョウ</t>
    </rPh>
    <rPh sb="6" eb="8">
      <t>カイハツ</t>
    </rPh>
    <rPh sb="9" eb="11">
      <t>カイリョウ</t>
    </rPh>
    <rPh sb="13" eb="15">
      <t>セイヒン</t>
    </rPh>
    <rPh sb="31" eb="34">
      <t>ホンジギョウ</t>
    </rPh>
    <rPh sb="35" eb="38">
      <t>コウレイシャ</t>
    </rPh>
    <rPh sb="39" eb="41">
      <t>タイショウ</t>
    </rPh>
    <rPh sb="44" eb="46">
      <t>セイヒン</t>
    </rPh>
    <rPh sb="54" eb="56">
      <t>タイショウ</t>
    </rPh>
    <phoneticPr fontId="2"/>
  </si>
  <si>
    <t>（２）本事業で解決する高齢者の課題・ニーズ</t>
    <rPh sb="3" eb="6">
      <t>ホンジギョウ</t>
    </rPh>
    <rPh sb="7" eb="9">
      <t>カイケツ</t>
    </rPh>
    <rPh sb="11" eb="14">
      <t>コウレイシャ</t>
    </rPh>
    <rPh sb="15" eb="17">
      <t>カダイ</t>
    </rPh>
    <phoneticPr fontId="2"/>
  </si>
  <si>
    <t>〇〇庁</t>
    <phoneticPr fontId="2"/>
  </si>
  <si>
    <t>〇〇な中小企業100社　選定</t>
    <phoneticPr fontId="2"/>
  </si>
  <si>
    <t>〇〇補助金</t>
    <rPh sb="2" eb="5">
      <t>ホジョキン</t>
    </rPh>
    <phoneticPr fontId="2"/>
  </si>
  <si>
    <t>（公財）○○〇財団</t>
    <rPh sb="1" eb="3">
      <t>コウザイ</t>
    </rPh>
    <rPh sb="7" eb="9">
      <t>ザイダン</t>
    </rPh>
    <phoneticPr fontId="2"/>
  </si>
  <si>
    <t>助成事業に係る経理書類の
とりまとめ</t>
    <rPh sb="0" eb="4">
      <t>ジョセイジギョウ</t>
    </rPh>
    <rPh sb="5" eb="6">
      <t>カカワ</t>
    </rPh>
    <rPh sb="7" eb="9">
      <t>ケイリ</t>
    </rPh>
    <rPh sb="9" eb="11">
      <t>ショルイ</t>
    </rPh>
    <phoneticPr fontId="2"/>
  </si>
  <si>
    <r>
      <t>　また、１契約あたり</t>
    </r>
    <r>
      <rPr>
        <b/>
        <u/>
        <sz val="10"/>
        <color rgb="FF000000"/>
        <rFont val="ＭＳ Ｐゴシック"/>
        <family val="3"/>
        <charset val="128"/>
      </rPr>
      <t>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10" eb="12">
      <t>ゼイヌキ</t>
    </rPh>
    <rPh sb="27" eb="28">
      <t>シャ</t>
    </rPh>
    <rPh sb="35" eb="37">
      <t>テイシュツ</t>
    </rPh>
    <phoneticPr fontId="55"/>
  </si>
  <si>
    <r>
      <t xml:space="preserve"> (5)専門家指導費に計上した</t>
    </r>
    <r>
      <rPr>
        <b/>
        <u/>
        <sz val="11"/>
        <rFont val="ＭＳ Ｐゴシック"/>
        <family val="3"/>
        <charset val="128"/>
      </rPr>
      <t>全ての専門家</t>
    </r>
    <r>
      <rPr>
        <sz val="11"/>
        <rFont val="ＭＳ Ｐゴシック"/>
        <family val="3"/>
        <charset val="128"/>
      </rPr>
      <t>について記載してください。
　　また、１契約あたり税抜100万円以上の場合は、原則２者以上の見積書を提出してください。
　　表が足りない場合は、枠を追加せず、本ページを複製してください。</t>
    </r>
    <rPh sb="4" eb="10">
      <t>センモンカシドウヒ</t>
    </rPh>
    <rPh sb="18" eb="21">
      <t>センモンカ</t>
    </rPh>
    <rPh sb="41" eb="43">
      <t>ケイヤク</t>
    </rPh>
    <phoneticPr fontId="55"/>
  </si>
  <si>
    <t>　※　１契約あたり税抜１００万以上の工事費については、必ず２者以上の「見積書」が必要です。</t>
    <rPh sb="4" eb="6">
      <t>ケイヤク</t>
    </rPh>
    <rPh sb="30" eb="31">
      <t>シャ</t>
    </rPh>
    <phoneticPr fontId="82"/>
  </si>
  <si>
    <r>
      <t>　（11）店舗新装・改装工事費に計上した</t>
    </r>
    <r>
      <rPr>
        <b/>
        <u/>
        <sz val="11"/>
        <rFont val="ＭＳ Ｐゴシック"/>
        <family val="3"/>
        <charset val="128"/>
      </rPr>
      <t>全ての工事発注予定先</t>
    </r>
    <r>
      <rPr>
        <sz val="11"/>
        <rFont val="ＭＳ Ｐゴシック"/>
        <family val="3"/>
        <charset val="128"/>
      </rPr>
      <t>について記載してください。
　　　　なお、１契約あたり100万円以上（税抜）の経費は、２者以上の見積書の提出が必要です。
　　　　表が足りない場合は枠を追加せず、本ページを複製してください。</t>
    </r>
    <rPh sb="52" eb="54">
      <t>ケイヤク</t>
    </rPh>
    <rPh sb="74" eb="75">
      <t>シャ</t>
    </rPh>
    <phoneticPr fontId="55"/>
  </si>
  <si>
    <t>高齢者</t>
  </si>
  <si>
    <t>元号を選択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</si>
</sst>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411]ggge&quot;年&quot;m&quot;月&quot;d&quot;日&quot;;@"/>
    <numFmt numFmtId="177" formatCode="#,##0_ "/>
    <numFmt numFmtId="178" formatCode="#,##0&quot; 円&quot;;\-#,##0&quot; 円&quot;"/>
    <numFmt numFmtId="179" formatCode="0.0%"/>
    <numFmt numFmtId="180" formatCode="General&quot;人&quot;"/>
    <numFmt numFmtId="181" formatCode="[$-F800]dddd\,\ mmmm\ dd\,\ yyyy"/>
    <numFmt numFmtId="182" formatCode="[&lt;=999]000;[&lt;=9999]000\-00;000\-0000"/>
    <numFmt numFmtId="183" formatCode="#,###"/>
    <numFmt numFmtId="184" formatCode="&quot;原&quot;\-General"/>
    <numFmt numFmtId="185" formatCode="&quot;機&quot;\-General"/>
    <numFmt numFmtId="186" formatCode="[&lt;=99999999]####\-####;\(00\)\ ####\-####"/>
    <numFmt numFmtId="187" formatCode="[$-411]ggge&quot;年&quot;m&quot;月&quot;;@"/>
    <numFmt numFmtId="188" formatCode="&quot;委&quot;\-General"/>
    <numFmt numFmtId="189" formatCode="&quot;産&quot;\-General"/>
    <numFmt numFmtId="190" formatCode="&quot;人&quot;\-General"/>
    <numFmt numFmtId="191" formatCode="&quot;展&quot;\-General"/>
    <numFmt numFmtId="192" formatCode="&quot;広&quot;\-General"/>
    <numFmt numFmtId="193" formatCode="&quot;他&quot;\-General"/>
    <numFmt numFmtId="194" formatCode="&quot;専&quot;\-General"/>
    <numFmt numFmtId="195" formatCode="#,##0_);[Red]\(#,##0\)"/>
  </numFmts>
  <fonts count="1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name val="ＭＳ Ｐゴシック"/>
      <family val="3"/>
      <charset val="128"/>
    </font>
    <font>
      <sz val="6"/>
      <name val="游ゴシック"/>
      <family val="3"/>
      <charset val="128"/>
      <scheme val="minor"/>
    </font>
    <font>
      <b/>
      <sz val="12"/>
      <name val="ＭＳ Ｐゴシック"/>
      <family val="3"/>
      <charset val="128"/>
    </font>
    <font>
      <b/>
      <sz val="10.5"/>
      <name val="ＭＳ Ｐゴシック"/>
      <family val="3"/>
      <charset val="128"/>
    </font>
    <font>
      <sz val="11"/>
      <name val="ＭＳ Ｐゴシック"/>
      <family val="3"/>
      <charset val="128"/>
    </font>
    <font>
      <sz val="10.5"/>
      <color rgb="FFFF0000"/>
      <name val="ＭＳ Ｐゴシック"/>
      <family val="3"/>
      <charset val="128"/>
    </font>
    <font>
      <sz val="10.5"/>
      <color theme="1"/>
      <name val="ＭＳ ゴシック"/>
      <family val="3"/>
      <charset val="128"/>
    </font>
    <font>
      <sz val="11"/>
      <color indexed="8"/>
      <name val="ＭＳ Ｐゴシック"/>
      <family val="3"/>
      <charset val="128"/>
    </font>
    <font>
      <sz val="10"/>
      <name val="ＭＳ Ｐゴシック"/>
      <family val="3"/>
      <charset val="128"/>
    </font>
    <font>
      <sz val="10"/>
      <color rgb="FFFF0000"/>
      <name val="ＭＳ Ｐゴシック"/>
      <family val="3"/>
      <charset val="128"/>
    </font>
    <font>
      <sz val="11"/>
      <color theme="1"/>
      <name val="游ゴシック"/>
      <family val="2"/>
      <scheme val="minor"/>
    </font>
    <font>
      <u/>
      <sz val="10.8"/>
      <color theme="10"/>
      <name val="ＭＳ Ｐゴシック"/>
      <family val="3"/>
      <charset val="128"/>
    </font>
    <font>
      <sz val="12.5"/>
      <name val="ＭＳ Ｐゴシック"/>
      <family val="3"/>
      <charset val="128"/>
    </font>
    <font>
      <b/>
      <sz val="12.5"/>
      <name val="ＭＳ Ｐゴシック"/>
      <family val="3"/>
      <charset val="128"/>
    </font>
    <font>
      <u/>
      <sz val="12.5"/>
      <name val="ＭＳ Ｐゴシック"/>
      <family val="3"/>
      <charset val="128"/>
    </font>
    <font>
      <b/>
      <u/>
      <sz val="12.5"/>
      <name val="ＭＳ Ｐゴシック"/>
      <family val="3"/>
      <charset val="128"/>
    </font>
    <font>
      <b/>
      <sz val="15"/>
      <name val="ＭＳ Ｐゴシック"/>
      <family val="3"/>
      <charset val="128"/>
    </font>
    <font>
      <b/>
      <sz val="12.5"/>
      <color rgb="FFFF0000"/>
      <name val="ＭＳ Ｐゴシック"/>
      <family val="3"/>
      <charset val="128"/>
    </font>
    <font>
      <sz val="12"/>
      <name val="ＭＳ Ｐゴシック"/>
      <family val="3"/>
      <charset val="128"/>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u/>
      <sz val="10.5"/>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0.5"/>
      <name val="ＭＳ Ｐゴシック"/>
      <family val="3"/>
      <charset val="128"/>
    </font>
    <font>
      <sz val="10"/>
      <color theme="1"/>
      <name val="游ゴシック"/>
      <family val="3"/>
      <charset val="128"/>
      <scheme val="minor"/>
    </font>
    <font>
      <b/>
      <sz val="11"/>
      <color theme="1"/>
      <name val="游ゴシック"/>
      <family val="3"/>
      <charset val="128"/>
      <scheme val="minor"/>
    </font>
    <font>
      <b/>
      <sz val="10"/>
      <name val="ＭＳ Ｐゴシック"/>
      <family val="3"/>
      <charset val="128"/>
    </font>
    <font>
      <b/>
      <sz val="11"/>
      <name val="ＭＳ Ｐゴシック"/>
      <family val="3"/>
      <charset val="128"/>
    </font>
    <font>
      <sz val="10"/>
      <name val="游ゴシック"/>
      <family val="3"/>
      <charset val="128"/>
      <scheme val="minor"/>
    </font>
    <font>
      <sz val="12"/>
      <color theme="2" tint="-0.89999084444715716"/>
      <name val="游ゴシック"/>
      <family val="3"/>
      <charset val="128"/>
      <scheme val="minor"/>
    </font>
    <font>
      <b/>
      <sz val="11"/>
      <name val="游ゴシック"/>
      <family val="3"/>
      <charset val="128"/>
      <scheme val="minor"/>
    </font>
    <font>
      <sz val="11"/>
      <color theme="1"/>
      <name val="ＭＳ ゴシック"/>
      <family val="3"/>
      <charset val="128"/>
    </font>
    <font>
      <sz val="11"/>
      <color rgb="FF0070C0"/>
      <name val="ＭＳ Ｐゴシック"/>
      <family val="3"/>
      <charset val="128"/>
    </font>
    <font>
      <sz val="12"/>
      <color theme="2" tint="-0.89999084444715716"/>
      <name val="ＭＳ Ｐゴシック"/>
      <family val="3"/>
      <charset val="128"/>
    </font>
    <font>
      <sz val="12"/>
      <color theme="1"/>
      <name val="ＭＳ Ｐゴシック"/>
      <family val="3"/>
      <charset val="128"/>
    </font>
    <font>
      <sz val="10"/>
      <color rgb="FF222222"/>
      <name val="ＭＳ Ｐゴシック"/>
      <family val="3"/>
      <charset val="128"/>
    </font>
    <font>
      <b/>
      <u/>
      <sz val="11"/>
      <color theme="1"/>
      <name val="ＭＳ Ｐゴシック"/>
      <family val="3"/>
      <charset val="128"/>
    </font>
    <font>
      <b/>
      <sz val="10"/>
      <color rgb="FFFF0000"/>
      <name val="ＭＳ Ｐゴシック"/>
      <family val="3"/>
      <charset val="128"/>
    </font>
    <font>
      <sz val="11"/>
      <color theme="2" tint="-0.89999084444715716"/>
      <name val="游ゴシック"/>
      <family val="3"/>
      <charset val="128"/>
      <scheme val="minor"/>
    </font>
    <font>
      <sz val="11"/>
      <color theme="2" tint="-0.89999084444715716"/>
      <name val="ＭＳ Ｐゴシック"/>
      <family val="3"/>
      <charset val="128"/>
    </font>
    <font>
      <sz val="12"/>
      <color theme="2" tint="-0.89999084444715716"/>
      <name val="游ゴシック"/>
      <family val="2"/>
      <charset val="128"/>
      <scheme val="minor"/>
    </font>
    <font>
      <sz val="11"/>
      <name val="ＭＳ ゴシック"/>
      <family val="3"/>
      <charset val="128"/>
    </font>
    <font>
      <sz val="10"/>
      <name val="ＭＳ ゴシック"/>
      <family val="3"/>
      <charset val="128"/>
    </font>
    <font>
      <b/>
      <sz val="14"/>
      <name val="ＭＳ Ｐゴシック"/>
      <family val="3"/>
      <charset val="128"/>
    </font>
    <font>
      <sz val="8"/>
      <name val="ＭＳ Ｐゴシック"/>
      <family val="3"/>
      <charset val="128"/>
    </font>
    <font>
      <sz val="10.5"/>
      <color theme="1"/>
      <name val="游ゴシック"/>
      <family val="3"/>
      <charset val="128"/>
      <scheme val="minor"/>
    </font>
    <font>
      <u/>
      <sz val="10"/>
      <name val="游ゴシック"/>
      <family val="3"/>
      <charset val="128"/>
      <scheme val="minor"/>
    </font>
    <font>
      <sz val="8"/>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11"/>
      <color theme="0" tint="-0.34998626667073579"/>
      <name val="ＭＳ Ｐゴシック"/>
      <family val="3"/>
      <charset val="128"/>
    </font>
    <font>
      <b/>
      <sz val="11"/>
      <color rgb="FFFF0000"/>
      <name val="ＭＳ Ｐゴシック"/>
      <family val="3"/>
      <charset val="128"/>
    </font>
    <font>
      <u/>
      <sz val="10"/>
      <name val="ＭＳ Ｐゴシック"/>
      <family val="3"/>
      <charset val="128"/>
    </font>
    <font>
      <sz val="9"/>
      <name val="ＭＳ Ｐゴシック"/>
      <family val="3"/>
      <charset val="128"/>
    </font>
    <font>
      <b/>
      <sz val="10"/>
      <color rgb="FF002060"/>
      <name val="ＭＳ Ｐゴシック"/>
      <family val="3"/>
      <charset val="128"/>
    </font>
    <font>
      <b/>
      <u/>
      <sz val="10"/>
      <name val="ＭＳ Ｐゴシック"/>
      <family val="3"/>
      <charset val="128"/>
    </font>
    <font>
      <b/>
      <u/>
      <sz val="9"/>
      <name val="ＭＳ Ｐゴシック"/>
      <family val="3"/>
      <charset val="128"/>
    </font>
    <font>
      <u/>
      <sz val="9"/>
      <name val="ＭＳ Ｐゴシック"/>
      <family val="3"/>
      <charset val="128"/>
    </font>
    <font>
      <b/>
      <sz val="14"/>
      <color theme="1"/>
      <name val="ＭＳ Ｐゴシック"/>
      <family val="3"/>
      <charset val="128"/>
    </font>
    <font>
      <sz val="12"/>
      <color rgb="FFFF0000"/>
      <name val="ＭＳ Ｐゴシック"/>
      <family val="3"/>
      <charset val="128"/>
    </font>
    <font>
      <b/>
      <sz val="11"/>
      <color theme="1"/>
      <name val="ＭＳ 明朝"/>
      <family val="1"/>
      <charset val="128"/>
    </font>
    <font>
      <sz val="10"/>
      <color theme="1"/>
      <name val="ＭＳ 明朝"/>
      <family val="1"/>
      <charset val="128"/>
    </font>
    <font>
      <b/>
      <sz val="9"/>
      <name val="ＭＳ Ｐゴシック"/>
      <family val="3"/>
      <charset val="128"/>
    </font>
    <font>
      <b/>
      <sz val="10"/>
      <color theme="1"/>
      <name val="ＭＳ 明朝"/>
      <family val="1"/>
      <charset val="128"/>
    </font>
    <font>
      <sz val="8"/>
      <color theme="1"/>
      <name val="ＭＳ 明朝"/>
      <family val="1"/>
      <charset val="128"/>
    </font>
    <font>
      <b/>
      <sz val="12"/>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6"/>
      <name val="ＭＳ Ｐゴシック"/>
      <family val="3"/>
      <charset val="128"/>
    </font>
    <font>
      <sz val="11"/>
      <color theme="1"/>
      <name val="游ゴシック"/>
      <family val="2"/>
      <charset val="128"/>
    </font>
    <font>
      <b/>
      <sz val="10.5"/>
      <color theme="1"/>
      <name val="ＭＳ Ｐゴシック"/>
      <family val="3"/>
      <charset val="128"/>
    </font>
    <font>
      <sz val="10.5"/>
      <color theme="1"/>
      <name val="ＭＳ Ｐゴシック"/>
      <family val="3"/>
      <charset val="128"/>
    </font>
    <font>
      <b/>
      <sz val="18"/>
      <name val="ＭＳ Ｐゴシック"/>
      <family val="3"/>
      <charset val="128"/>
    </font>
    <font>
      <b/>
      <sz val="12"/>
      <color rgb="FF000000"/>
      <name val="ＭＳ Ｐゴシック"/>
      <family val="3"/>
      <charset val="128"/>
    </font>
    <font>
      <sz val="6"/>
      <name val="游ゴシック"/>
      <family val="2"/>
      <charset val="128"/>
    </font>
    <font>
      <b/>
      <sz val="10.5"/>
      <color rgb="FF000000"/>
      <name val="ＭＳ Ｐゴシック"/>
      <family val="3"/>
      <charset val="128"/>
    </font>
    <font>
      <sz val="11"/>
      <color rgb="FF000000"/>
      <name val="游ゴシック"/>
      <family val="3"/>
      <charset val="128"/>
    </font>
    <font>
      <sz val="10"/>
      <name val="游ゴシック"/>
      <family val="3"/>
      <charset val="128"/>
    </font>
    <font>
      <b/>
      <sz val="10"/>
      <name val="游ゴシック"/>
      <family val="3"/>
      <charset val="128"/>
    </font>
    <font>
      <sz val="10"/>
      <color rgb="FF000000"/>
      <name val="游ゴシック"/>
      <family val="3"/>
      <charset val="128"/>
    </font>
    <font>
      <sz val="10"/>
      <color rgb="FF000000"/>
      <name val="ＭＳ Ｐゴシック"/>
      <family val="3"/>
      <charset val="128"/>
    </font>
    <font>
      <sz val="6"/>
      <name val="游ゴシック"/>
      <family val="3"/>
      <charset val="128"/>
    </font>
    <font>
      <b/>
      <sz val="10"/>
      <color rgb="FFFF0000"/>
      <name val="游ゴシック"/>
      <family val="3"/>
      <charset val="128"/>
    </font>
    <font>
      <sz val="9"/>
      <color rgb="FF000000"/>
      <name val="ＭＳ Ｐゴシック"/>
      <family val="3"/>
      <charset val="128"/>
    </font>
    <font>
      <sz val="11"/>
      <color rgb="FFFF0000"/>
      <name val="游ゴシック"/>
      <family val="2"/>
      <charset val="128"/>
    </font>
    <font>
      <sz val="11"/>
      <color rgb="FF000000"/>
      <name val="ＭＳ Ｐゴシック"/>
      <family val="3"/>
      <charset val="128"/>
    </font>
    <font>
      <b/>
      <sz val="11"/>
      <color rgb="FF0070C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161616"/>
      <name val="ＭＳ Ｐゴシック"/>
      <family val="3"/>
      <charset val="128"/>
    </font>
    <font>
      <sz val="11"/>
      <color rgb="FFA6A6A6"/>
      <name val="ＭＳ Ｐゴシック"/>
      <family val="3"/>
      <charset val="128"/>
    </font>
    <font>
      <b/>
      <u/>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rgb="FFF2F2F2"/>
      <name val="ＭＳ Ｐゴシック"/>
      <family val="3"/>
      <charset val="128"/>
    </font>
    <font>
      <sz val="10"/>
      <color theme="0" tint="-0.34998626667073579"/>
      <name val="ＭＳ Ｐゴシック"/>
      <family val="3"/>
      <charset val="128"/>
    </font>
    <font>
      <b/>
      <u/>
      <sz val="11"/>
      <name val="ＭＳ Ｐゴシック"/>
      <family val="3"/>
      <charset val="128"/>
    </font>
    <font>
      <sz val="10"/>
      <color rgb="FFA6A6A6"/>
      <name val="ＭＳ Ｐゴシック"/>
      <family val="3"/>
      <charset val="128"/>
    </font>
    <font>
      <sz val="9.5"/>
      <color theme="1"/>
      <name val="ＭＳ Ｐゴシック"/>
      <family val="3"/>
      <charset val="128"/>
    </font>
    <font>
      <sz val="11"/>
      <name val="游ゴシック"/>
      <family val="3"/>
      <charset val="128"/>
      <scheme val="minor"/>
    </font>
    <font>
      <sz val="12.5"/>
      <color rgb="FFFF0000"/>
      <name val="ＭＳ Ｐゴシック"/>
      <family val="3"/>
      <charset val="128"/>
    </font>
    <font>
      <sz val="8"/>
      <color rgb="FFFF0000"/>
      <name val="ＭＳ Ｐゴシック"/>
      <family val="3"/>
      <charset val="128"/>
    </font>
    <font>
      <sz val="11"/>
      <color rgb="FFFF0000"/>
      <name val="ＭＳ ゴシック"/>
      <family val="3"/>
      <charset val="128"/>
    </font>
    <font>
      <b/>
      <u/>
      <sz val="12"/>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11"/>
      <color rgb="FFFF0000"/>
      <name val="ＭＳ 明朝"/>
      <family val="1"/>
      <charset val="128"/>
    </font>
    <font>
      <sz val="10"/>
      <color rgb="FFFF0000"/>
      <name val="ＭＳ 明朝"/>
      <family val="1"/>
      <charset val="128"/>
    </font>
    <font>
      <sz val="8"/>
      <color rgb="FFFF0000"/>
      <name val="ＭＳ 明朝"/>
      <family val="1"/>
      <charset val="128"/>
    </font>
    <font>
      <b/>
      <u/>
      <sz val="10"/>
      <color rgb="FFFF0000"/>
      <name val="ＭＳ Ｐゴシック"/>
      <family val="3"/>
      <charset val="128"/>
    </font>
    <font>
      <b/>
      <sz val="16"/>
      <color theme="1"/>
      <name val="ＭＳ Ｐゴシック"/>
      <family val="3"/>
      <charset val="128"/>
    </font>
    <font>
      <sz val="16"/>
      <color rgb="FF0070C0"/>
      <name val="ＭＳ Ｐゴシック"/>
      <family val="3"/>
      <charset val="128"/>
    </font>
    <font>
      <sz val="16"/>
      <color theme="1"/>
      <name val="ＭＳ Ｐゴシック"/>
      <family val="3"/>
      <charset val="128"/>
    </font>
    <font>
      <sz val="16"/>
      <color theme="2" tint="-0.89999084444715716"/>
      <name val="ＭＳ Ｐゴシック"/>
      <family val="3"/>
      <charset val="128"/>
    </font>
    <font>
      <sz val="16"/>
      <name val="ＭＳ Ｐゴシック"/>
      <family val="3"/>
      <charset val="128"/>
    </font>
    <font>
      <b/>
      <sz val="16"/>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FFFFE7"/>
        <bgColor indexed="64"/>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rgb="FFDDEBF7"/>
        <bgColor rgb="FF000000"/>
      </patternFill>
    </fill>
    <fill>
      <patternFill patternType="solid">
        <fgColor theme="0"/>
        <bgColor rgb="FF000000"/>
      </patternFill>
    </fill>
  </fills>
  <borders count="208">
    <border>
      <left/>
      <right/>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auto="1"/>
      </right>
      <top style="hair">
        <color auto="1"/>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style="hair">
        <color indexed="64"/>
      </left>
      <right/>
      <top style="thin">
        <color theme="1"/>
      </top>
      <bottom/>
      <diagonal/>
    </border>
    <border>
      <left style="thin">
        <color theme="1"/>
      </left>
      <right/>
      <top style="thin">
        <color indexed="64"/>
      </top>
      <bottom style="thin">
        <color theme="1"/>
      </bottom>
      <diagonal/>
    </border>
    <border>
      <left style="thin">
        <color theme="0" tint="-0.14996795556505021"/>
      </left>
      <right/>
      <top style="thin">
        <color indexed="64"/>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theme="1"/>
      </left>
      <right/>
      <top style="thin">
        <color indexed="64"/>
      </top>
      <bottom/>
      <diagonal/>
    </border>
    <border>
      <left/>
      <right/>
      <top style="thin">
        <color auto="1"/>
      </top>
      <bottom style="thin">
        <color theme="1"/>
      </bottom>
      <diagonal/>
    </border>
    <border>
      <left style="thin">
        <color indexed="64"/>
      </left>
      <right/>
      <top style="thin">
        <color indexed="64"/>
      </top>
      <bottom style="thin">
        <color theme="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theme="1"/>
      </top>
      <bottom/>
      <diagonal/>
    </border>
    <border>
      <left/>
      <right style="thin">
        <color theme="0" tint="-0.34998626667073579"/>
      </right>
      <top style="thin">
        <color theme="0" tint="-0.34998626667073579"/>
      </top>
      <bottom/>
      <diagonal/>
    </border>
    <border diagonalUp="1">
      <left style="thin">
        <color indexed="64"/>
      </left>
      <right style="thin">
        <color indexed="64"/>
      </right>
      <top style="thin">
        <color indexed="64"/>
      </top>
      <bottom style="thin">
        <color theme="1"/>
      </bottom>
      <diagonal style="thin">
        <color indexed="64"/>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tint="-4.9989318521683403E-2"/>
      </left>
      <right style="thin">
        <color theme="0" tint="-4.9989318521683403E-2"/>
      </right>
      <top style="thin">
        <color indexed="64"/>
      </top>
      <bottom style="thin">
        <color indexed="64"/>
      </bottom>
      <diagonal/>
    </border>
    <border>
      <left/>
      <right/>
      <top style="thin">
        <color theme="0"/>
      </top>
      <bottom style="thin">
        <color indexed="64"/>
      </bottom>
      <diagonal/>
    </border>
    <border>
      <left style="thin">
        <color theme="0"/>
      </left>
      <right style="thin">
        <color theme="0"/>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hair">
        <color indexed="64"/>
      </left>
      <right style="thin">
        <color auto="1"/>
      </right>
      <top style="thin">
        <color auto="1"/>
      </top>
      <bottom style="hair">
        <color indexed="64"/>
      </bottom>
      <diagonal/>
    </border>
    <border>
      <left style="hair">
        <color indexed="64"/>
      </left>
      <right style="thin">
        <color auto="1"/>
      </right>
      <top style="hair">
        <color indexed="64"/>
      </top>
      <bottom style="thin">
        <color auto="1"/>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A6A6A6"/>
      </right>
      <top style="thin">
        <color rgb="FFA6A6A6"/>
      </top>
      <bottom style="thin">
        <color rgb="FFA6A6A6"/>
      </bottom>
      <diagonal/>
    </border>
    <border>
      <left style="thin">
        <color indexed="64"/>
      </left>
      <right style="thin">
        <color rgb="FFF2F2F2"/>
      </right>
      <top style="thin">
        <color auto="1"/>
      </top>
      <bottom style="thin">
        <color indexed="64"/>
      </bottom>
      <diagonal/>
    </border>
    <border>
      <left style="thin">
        <color rgb="FFF2F2F2"/>
      </left>
      <right style="thin">
        <color rgb="FFF2F2F2"/>
      </right>
      <top style="thin">
        <color indexed="64"/>
      </top>
      <bottom style="thin">
        <color indexed="64"/>
      </bottom>
      <diagonal/>
    </border>
    <border>
      <left style="thin">
        <color rgb="FFF2F2F2"/>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hair">
        <color indexed="64"/>
      </left>
      <right/>
      <top style="thin">
        <color rgb="FF000000"/>
      </top>
      <bottom/>
      <diagonal/>
    </border>
    <border>
      <left/>
      <right style="thin">
        <color rgb="FF000000"/>
      </right>
      <top style="thin">
        <color rgb="FF000000"/>
      </top>
      <bottom/>
      <diagonal/>
    </border>
    <border>
      <left style="thin">
        <color rgb="FF000000"/>
      </left>
      <right style="thin">
        <color rgb="FFA6A6A6"/>
      </right>
      <top style="thin">
        <color rgb="FFA6A6A6"/>
      </top>
      <bottom style="thin">
        <color rgb="FFA6A6A6"/>
      </bottom>
      <diagonal/>
    </border>
    <border>
      <left style="thin">
        <color rgb="FF000000"/>
      </left>
      <right/>
      <top/>
      <bottom/>
      <diagonal/>
    </border>
    <border>
      <left/>
      <right style="thin">
        <color rgb="FF000000"/>
      </right>
      <top/>
      <bottom/>
      <diagonal/>
    </border>
    <border>
      <left style="thin">
        <color rgb="FF000000"/>
      </left>
      <right style="thin">
        <color rgb="FFF2F2F2"/>
      </right>
      <top/>
      <bottom style="thin">
        <color rgb="FF000000"/>
      </bottom>
      <diagonal/>
    </border>
    <border>
      <left style="thin">
        <color rgb="FFF2F2F2"/>
      </left>
      <right style="thin">
        <color rgb="FFF2F2F2"/>
      </right>
      <top/>
      <bottom style="thin">
        <color rgb="FF000000"/>
      </bottom>
      <diagonal/>
    </border>
    <border>
      <left style="thin">
        <color rgb="FFF2F2F2"/>
      </left>
      <right/>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indexed="6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auto="1"/>
      </top>
      <bottom style="thin">
        <color rgb="FF000000"/>
      </bottom>
      <diagonal/>
    </border>
    <border>
      <left style="thin">
        <color rgb="FFD9D9D9"/>
      </left>
      <right style="thin">
        <color rgb="FFD9D9D9"/>
      </right>
      <top style="thin">
        <color indexed="64"/>
      </top>
      <bottom style="thin">
        <color rgb="FF000000"/>
      </bottom>
      <diagonal/>
    </border>
    <border>
      <left style="thin">
        <color rgb="FFD9D9D9"/>
      </left>
      <right/>
      <top style="thin">
        <color indexed="64"/>
      </top>
      <bottom style="thin">
        <color rgb="FF000000"/>
      </bottom>
      <diagonal/>
    </border>
    <border>
      <left style="thin">
        <color rgb="FFD9D9D9"/>
      </left>
      <right style="thin">
        <color auto="1"/>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style="thin">
        <color theme="0"/>
      </left>
      <right/>
      <top/>
      <bottom style="thin">
        <color theme="0" tint="-0.3499862666707357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bottom style="thin">
        <color rgb="FF000000"/>
      </bottom>
      <diagonal/>
    </border>
    <border>
      <left style="thin">
        <color rgb="FFD9D9D9"/>
      </left>
      <right style="thin">
        <color rgb="FFD9D9D9"/>
      </right>
      <top/>
      <bottom style="thin">
        <color rgb="FF000000"/>
      </bottom>
      <diagonal/>
    </border>
    <border>
      <left style="thin">
        <color rgb="FFD9D9D9"/>
      </left>
      <right/>
      <top/>
      <bottom style="thin">
        <color rgb="FF000000"/>
      </bottom>
      <diagonal/>
    </border>
    <border>
      <left style="thin">
        <color rgb="FFD9D9D9"/>
      </left>
      <right style="thin">
        <color rgb="FFD9D9D9"/>
      </right>
      <top style="thin">
        <color indexed="64"/>
      </top>
      <bottom style="thin">
        <color indexed="64"/>
      </bottom>
      <diagonal/>
    </border>
    <border>
      <left style="thin">
        <color indexed="64"/>
      </left>
      <right style="thin">
        <color indexed="64"/>
      </right>
      <top style="thin">
        <color rgb="FF000000"/>
      </top>
      <bottom/>
      <diagonal/>
    </border>
    <border>
      <left/>
      <right style="thin">
        <color rgb="FFA6A6A6"/>
      </right>
      <top style="thin">
        <color rgb="FFA6A6A6"/>
      </top>
      <bottom/>
      <diagonal/>
    </border>
    <border diagonalUp="1">
      <left style="thin">
        <color indexed="64"/>
      </left>
      <right style="thin">
        <color indexed="64"/>
      </right>
      <top style="thin">
        <color indexed="64"/>
      </top>
      <bottom style="thin">
        <color rgb="FF000000"/>
      </bottom>
      <diagonal style="thin">
        <color indexed="64"/>
      </diagonal>
    </border>
    <border>
      <left/>
      <right/>
      <top style="thin">
        <color rgb="FFA6A6A6"/>
      </top>
      <bottom style="thin">
        <color rgb="FFA6A6A6"/>
      </bottom>
      <diagonal/>
    </border>
    <border>
      <left style="thin">
        <color indexed="64"/>
      </left>
      <right style="hair">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FFFFFF"/>
      </left>
      <right style="thin">
        <color rgb="FFA6A6A6"/>
      </right>
      <top style="thin">
        <color rgb="FFA6A6A6"/>
      </top>
      <bottom style="thin">
        <color rgb="FFA6A6A6"/>
      </bottom>
      <diagonal/>
    </border>
    <border>
      <left style="thin">
        <color auto="1"/>
      </left>
      <right style="thin">
        <color rgb="FFA6A6A6"/>
      </right>
      <top style="thin">
        <color rgb="FFA6A6A6"/>
      </top>
      <bottom style="thin">
        <color rgb="FFA6A6A6"/>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3" fillId="0" borderId="0">
      <alignment vertical="center"/>
    </xf>
    <xf numFmtId="181" fontId="1" fillId="0" borderId="0">
      <alignment vertical="center"/>
    </xf>
  </cellStyleXfs>
  <cellXfs count="1923">
    <xf numFmtId="0" fontId="0" fillId="0" borderId="0" xfId="0">
      <alignment vertical="center"/>
    </xf>
    <xf numFmtId="0" fontId="4" fillId="0" borderId="0" xfId="2" applyFont="1" applyAlignment="1">
      <alignment vertical="center"/>
    </xf>
    <xf numFmtId="0" fontId="4" fillId="0" borderId="0" xfId="2" applyFont="1" applyBorder="1" applyAlignment="1">
      <alignment vertical="center"/>
    </xf>
    <xf numFmtId="0" fontId="4" fillId="0" borderId="0" xfId="2" applyFont="1" applyFill="1" applyBorder="1" applyAlignment="1">
      <alignment horizontal="center" vertical="center"/>
    </xf>
    <xf numFmtId="0" fontId="4" fillId="0" borderId="0" xfId="2" applyFont="1" applyBorder="1" applyAlignment="1">
      <alignment horizontal="center" vertical="center"/>
    </xf>
    <xf numFmtId="0" fontId="4"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Border="1" applyAlignment="1" applyProtection="1">
      <alignment vertical="center"/>
    </xf>
    <xf numFmtId="0" fontId="7" fillId="0" borderId="0" xfId="2" applyFont="1" applyAlignment="1">
      <alignment vertical="center"/>
    </xf>
    <xf numFmtId="0" fontId="7" fillId="0" borderId="0" xfId="2" applyFont="1" applyAlignment="1" applyProtection="1">
      <alignment vertical="center"/>
    </xf>
    <xf numFmtId="0" fontId="7" fillId="0" borderId="0" xfId="2" applyFont="1" applyAlignment="1" applyProtection="1">
      <alignment horizontal="left" vertical="center"/>
    </xf>
    <xf numFmtId="0" fontId="4" fillId="0" borderId="0" xfId="2" applyFont="1" applyAlignment="1" applyProtection="1">
      <alignment horizontal="left" vertical="center"/>
    </xf>
    <xf numFmtId="0" fontId="4" fillId="0" borderId="0" xfId="2" applyFont="1" applyFill="1" applyBorder="1" applyAlignment="1" applyProtection="1">
      <alignment vertical="center"/>
      <protection locked="0"/>
    </xf>
    <xf numFmtId="0" fontId="9" fillId="0" borderId="0" xfId="2" applyFont="1" applyAlignment="1" applyProtection="1">
      <alignment vertical="center"/>
    </xf>
    <xf numFmtId="0" fontId="7" fillId="0" borderId="0" xfId="2" applyFont="1" applyBorder="1" applyAlignment="1" applyProtection="1">
      <alignment vertical="center"/>
    </xf>
    <xf numFmtId="0" fontId="7" fillId="0" borderId="0" xfId="2" applyFont="1" applyBorder="1" applyAlignment="1">
      <alignment vertical="center"/>
    </xf>
    <xf numFmtId="0" fontId="16" fillId="0" borderId="0" xfId="4" applyNumberFormat="1" applyFont="1" applyFill="1" applyBorder="1" applyAlignment="1" applyProtection="1">
      <alignment horizontal="left" vertical="center"/>
    </xf>
    <xf numFmtId="0" fontId="6" fillId="0" borderId="0" xfId="0" applyFont="1" applyAlignment="1" applyProtection="1">
      <alignment horizontal="left" vertical="center"/>
    </xf>
    <xf numFmtId="0" fontId="33" fillId="0" borderId="0" xfId="0" applyFont="1" applyAlignment="1" applyProtection="1">
      <alignment horizontal="left" vertical="center"/>
    </xf>
    <xf numFmtId="0" fontId="12" fillId="0" borderId="0" xfId="0" applyFont="1" applyProtection="1">
      <alignment vertical="center"/>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178" fontId="8" fillId="0" borderId="0" xfId="1" applyNumberFormat="1" applyFont="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34" fillId="0" borderId="0" xfId="0" applyFont="1" applyAlignment="1" applyProtection="1">
      <alignment horizontal="left" vertical="center"/>
    </xf>
    <xf numFmtId="0" fontId="34" fillId="0" borderId="0" xfId="0" applyFont="1" applyFill="1" applyAlignment="1" applyProtection="1">
      <alignment horizontal="left" vertical="center"/>
    </xf>
    <xf numFmtId="0" fontId="33" fillId="0" borderId="0" xfId="0" applyFont="1" applyFill="1" applyAlignment="1" applyProtection="1">
      <alignment horizontal="left" vertical="center"/>
    </xf>
    <xf numFmtId="0" fontId="8" fillId="0" borderId="30" xfId="0" applyFont="1" applyBorder="1" applyAlignment="1" applyProtection="1">
      <alignment horizontal="left" vertical="center" wrapText="1"/>
      <protection locked="0"/>
    </xf>
    <xf numFmtId="0" fontId="3" fillId="0" borderId="0" xfId="0" applyFont="1" applyProtection="1">
      <alignment vertical="center"/>
    </xf>
    <xf numFmtId="0" fontId="28" fillId="0" borderId="0" xfId="0" applyFont="1" applyProtection="1">
      <alignment vertical="center"/>
    </xf>
    <xf numFmtId="0" fontId="8" fillId="0" borderId="0" xfId="0" applyFont="1" applyFill="1" applyProtection="1">
      <alignment vertical="center"/>
    </xf>
    <xf numFmtId="0" fontId="8" fillId="0" borderId="0" xfId="0" applyFont="1" applyFill="1" applyBorder="1" applyAlignment="1" applyProtection="1">
      <alignment vertical="center"/>
    </xf>
    <xf numFmtId="0" fontId="8" fillId="0" borderId="0" xfId="0" applyFont="1" applyProtection="1">
      <alignment vertical="center"/>
    </xf>
    <xf numFmtId="0" fontId="34" fillId="0" borderId="0" xfId="0" applyFont="1" applyAlignment="1" applyProtection="1">
      <alignment vertical="center"/>
    </xf>
    <xf numFmtId="0" fontId="6" fillId="0" borderId="0" xfId="0" applyFont="1" applyAlignment="1" applyProtection="1">
      <alignment vertical="center"/>
    </xf>
    <xf numFmtId="0" fontId="8" fillId="0" borderId="0" xfId="2" applyFont="1" applyProtection="1">
      <alignment vertical="center"/>
    </xf>
    <xf numFmtId="0" fontId="8" fillId="0" borderId="41"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protection locked="0"/>
    </xf>
    <xf numFmtId="0" fontId="12" fillId="0" borderId="44" xfId="0" applyFont="1" applyBorder="1" applyAlignment="1" applyProtection="1">
      <alignment horizontal="center" vertical="center"/>
    </xf>
    <xf numFmtId="179" fontId="8" fillId="3" borderId="45" xfId="6" applyNumberFormat="1" applyFont="1" applyFill="1" applyBorder="1" applyAlignment="1" applyProtection="1">
      <alignment horizontal="right" vertical="center"/>
      <protection hidden="1"/>
    </xf>
    <xf numFmtId="38" fontId="8" fillId="3" borderId="38" xfId="1" applyFont="1" applyFill="1" applyBorder="1" applyAlignment="1" applyProtection="1">
      <alignment horizontal="right" vertical="center"/>
      <protection hidden="1"/>
    </xf>
    <xf numFmtId="179" fontId="8" fillId="3" borderId="46" xfId="6" applyNumberFormat="1" applyFont="1" applyFill="1" applyBorder="1" applyAlignment="1" applyProtection="1">
      <alignment horizontal="right" vertical="center"/>
      <protection hidden="1"/>
    </xf>
    <xf numFmtId="0" fontId="8" fillId="0" borderId="0" xfId="0" applyFont="1" applyAlignment="1" applyProtection="1">
      <alignment vertical="center" wrapText="1"/>
    </xf>
    <xf numFmtId="0" fontId="8" fillId="0" borderId="30" xfId="0" applyFont="1" applyFill="1" applyBorder="1" applyAlignment="1" applyProtection="1">
      <alignment horizontal="center" vertical="center" wrapText="1"/>
      <protection locked="0"/>
    </xf>
    <xf numFmtId="180" fontId="8" fillId="0" borderId="30" xfId="0" applyNumberFormat="1" applyFont="1" applyFill="1" applyBorder="1" applyAlignment="1" applyProtection="1">
      <alignment vertical="center"/>
      <protection locked="0"/>
    </xf>
    <xf numFmtId="0" fontId="3" fillId="0" borderId="0" xfId="0" applyFont="1" applyFill="1" applyProtection="1">
      <alignment vertical="center"/>
    </xf>
    <xf numFmtId="0" fontId="36" fillId="0" borderId="0" xfId="0" applyFont="1" applyFill="1" applyProtection="1">
      <alignment vertical="center"/>
    </xf>
    <xf numFmtId="0" fontId="32" fillId="0" borderId="0" xfId="7" applyFont="1" applyProtection="1">
      <alignment vertical="center"/>
    </xf>
    <xf numFmtId="0" fontId="0" fillId="0" borderId="0" xfId="0" applyProtection="1">
      <alignment vertical="center"/>
    </xf>
    <xf numFmtId="0" fontId="0" fillId="0" borderId="0" xfId="0" applyFill="1" applyProtection="1">
      <alignment vertical="center"/>
    </xf>
    <xf numFmtId="0" fontId="32" fillId="0" borderId="0" xfId="7" applyFont="1" applyAlignment="1" applyProtection="1">
      <alignment vertical="center"/>
    </xf>
    <xf numFmtId="0" fontId="23" fillId="0" borderId="0" xfId="7" applyFont="1" applyBorder="1" applyAlignment="1" applyProtection="1">
      <alignment vertical="top"/>
    </xf>
    <xf numFmtId="181" fontId="39" fillId="0" borderId="0" xfId="8" applyFont="1" applyFill="1" applyBorder="1" applyAlignment="1" applyProtection="1">
      <alignment horizontal="right" vertical="center"/>
    </xf>
    <xf numFmtId="0" fontId="28" fillId="0" borderId="0" xfId="0" applyFont="1" applyFill="1" applyProtection="1">
      <alignment vertical="center"/>
    </xf>
    <xf numFmtId="0" fontId="40" fillId="0" borderId="0" xfId="0" applyFont="1" applyFill="1" applyProtection="1">
      <alignment vertical="center"/>
    </xf>
    <xf numFmtId="0" fontId="29" fillId="0" borderId="0" xfId="7" applyFont="1" applyProtection="1">
      <alignment vertical="center"/>
    </xf>
    <xf numFmtId="0" fontId="41" fillId="0" borderId="0" xfId="0" applyFont="1" applyFill="1" applyProtection="1">
      <alignment vertical="center"/>
    </xf>
    <xf numFmtId="0" fontId="41" fillId="0" borderId="0" xfId="0" applyFont="1" applyProtection="1">
      <alignment vertical="center"/>
    </xf>
    <xf numFmtId="0" fontId="23" fillId="0" borderId="0" xfId="7" applyFont="1" applyProtection="1">
      <alignment vertical="center"/>
    </xf>
    <xf numFmtId="0" fontId="22" fillId="0" borderId="0" xfId="0" applyFont="1" applyFill="1" applyProtection="1">
      <alignment vertical="center"/>
    </xf>
    <xf numFmtId="0" fontId="22" fillId="0" borderId="0" xfId="0" applyFont="1" applyProtection="1">
      <alignment vertical="center"/>
    </xf>
    <xf numFmtId="0" fontId="6" fillId="0" borderId="0" xfId="7" applyFont="1" applyProtection="1">
      <alignment vertical="center"/>
    </xf>
    <xf numFmtId="0" fontId="12" fillId="0" borderId="0" xfId="2" applyFont="1" applyFill="1" applyBorder="1" applyAlignment="1">
      <alignment vertical="center"/>
    </xf>
    <xf numFmtId="0" fontId="42" fillId="0" borderId="0" xfId="0" applyFont="1">
      <alignment vertical="center"/>
    </xf>
    <xf numFmtId="0" fontId="25" fillId="0" borderId="0" xfId="2" applyFont="1" applyFill="1" applyBorder="1" applyAlignment="1">
      <alignment vertical="center"/>
    </xf>
    <xf numFmtId="0" fontId="28" fillId="0" borderId="0" xfId="0" applyFont="1" applyBorder="1" applyAlignment="1" applyProtection="1">
      <alignment horizontal="left" vertical="top" wrapText="1"/>
      <protection locked="0"/>
    </xf>
    <xf numFmtId="0" fontId="28" fillId="0" borderId="0" xfId="0" applyFont="1" applyFill="1" applyBorder="1" applyProtection="1">
      <alignment vertical="center"/>
    </xf>
    <xf numFmtId="0" fontId="28" fillId="0" borderId="0" xfId="0" applyFont="1" applyAlignment="1" applyProtection="1">
      <alignment horizontal="center" vertical="center"/>
    </xf>
    <xf numFmtId="0" fontId="29" fillId="0" borderId="0" xfId="7" applyFont="1" applyAlignment="1" applyProtection="1">
      <alignment vertical="center"/>
    </xf>
    <xf numFmtId="0" fontId="29" fillId="0" borderId="0" xfId="7" applyFont="1" applyBorder="1" applyProtection="1">
      <alignment vertical="center"/>
    </xf>
    <xf numFmtId="0" fontId="45" fillId="0" borderId="0" xfId="0" applyFont="1" applyFill="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47" fillId="0" borderId="0" xfId="0" applyFont="1" applyFill="1" applyProtection="1">
      <alignment vertical="center"/>
    </xf>
    <xf numFmtId="0" fontId="28" fillId="0" borderId="0" xfId="0" applyFont="1">
      <alignment vertical="center"/>
    </xf>
    <xf numFmtId="0" fontId="28" fillId="0" borderId="0" xfId="0" applyFont="1" applyProtection="1">
      <alignment vertical="center"/>
      <protection locked="0"/>
    </xf>
    <xf numFmtId="0" fontId="31" fillId="0" borderId="0" xfId="7" applyFont="1" applyProtection="1">
      <alignment vertical="center"/>
    </xf>
    <xf numFmtId="0" fontId="37" fillId="0" borderId="0" xfId="7" applyFont="1" applyProtection="1">
      <alignment vertical="center"/>
    </xf>
    <xf numFmtId="0" fontId="35" fillId="0" borderId="0" xfId="0" applyFont="1" applyAlignment="1">
      <alignment horizontal="left" vertical="center"/>
    </xf>
    <xf numFmtId="0" fontId="3" fillId="0" borderId="0" xfId="0" applyFont="1" applyFill="1" applyBorder="1" applyAlignment="1" applyProtection="1">
      <alignment horizontal="center" vertical="center"/>
      <protection locked="0"/>
    </xf>
    <xf numFmtId="0" fontId="38" fillId="0" borderId="0" xfId="0" applyFont="1" applyBorder="1" applyAlignment="1" applyProtection="1">
      <alignment vertical="top"/>
    </xf>
    <xf numFmtId="0" fontId="29" fillId="0" borderId="0" xfId="2" applyFont="1" applyAlignment="1" applyProtection="1">
      <alignment vertical="center"/>
    </xf>
    <xf numFmtId="0" fontId="12" fillId="0" borderId="0" xfId="2" applyFont="1" applyProtection="1">
      <alignment vertical="center"/>
    </xf>
    <xf numFmtId="38" fontId="12" fillId="0" borderId="0" xfId="1" applyFont="1" applyFill="1" applyBorder="1" applyProtection="1">
      <alignment vertical="center"/>
      <protection locked="0"/>
    </xf>
    <xf numFmtId="0" fontId="12" fillId="0" borderId="0" xfId="2" applyFont="1" applyFill="1" applyBorder="1" applyAlignment="1" applyProtection="1">
      <alignment horizontal="left" vertical="center" wrapText="1"/>
      <protection locked="0"/>
    </xf>
    <xf numFmtId="38" fontId="12" fillId="0" borderId="54" xfId="1" applyFont="1" applyFill="1" applyBorder="1" applyAlignment="1" applyProtection="1">
      <alignment horizontal="center" vertical="center" wrapText="1"/>
      <protection locked="0"/>
    </xf>
    <xf numFmtId="0" fontId="12" fillId="0" borderId="0" xfId="2" applyFont="1" applyFill="1" applyBorder="1" applyAlignment="1" applyProtection="1">
      <alignment horizontal="center" vertical="center" wrapText="1" shrinkToFit="1"/>
      <protection locked="0"/>
    </xf>
    <xf numFmtId="0" fontId="12" fillId="0" borderId="0" xfId="2" applyFont="1" applyFill="1" applyBorder="1" applyAlignment="1" applyProtection="1">
      <alignment vertical="center"/>
    </xf>
    <xf numFmtId="0" fontId="27" fillId="0" borderId="0" xfId="2" applyFont="1" applyProtection="1">
      <alignment vertical="center"/>
    </xf>
    <xf numFmtId="0" fontId="27" fillId="0" borderId="0" xfId="2" applyFont="1" applyAlignment="1" applyProtection="1">
      <alignment vertical="center" wrapText="1"/>
    </xf>
    <xf numFmtId="0" fontId="12" fillId="0" borderId="0" xfId="2" applyFont="1" applyFill="1" applyBorder="1" applyProtection="1">
      <alignment vertical="center"/>
    </xf>
    <xf numFmtId="38" fontId="12" fillId="0" borderId="0" xfId="1" applyFont="1" applyFill="1" applyBorder="1" applyAlignment="1" applyProtection="1">
      <alignment horizontal="right" vertical="center"/>
      <protection locked="0"/>
    </xf>
    <xf numFmtId="0" fontId="12" fillId="0" borderId="0" xfId="2" applyFont="1" applyFill="1" applyBorder="1" applyAlignment="1" applyProtection="1">
      <alignment horizontal="left" vertical="center"/>
      <protection locked="0"/>
    </xf>
    <xf numFmtId="38" fontId="12" fillId="0" borderId="0" xfId="1" applyFont="1" applyFill="1" applyBorder="1" applyAlignment="1" applyProtection="1">
      <alignment horizontal="left" vertical="center"/>
      <protection locked="0"/>
    </xf>
    <xf numFmtId="0" fontId="56" fillId="0" borderId="0" xfId="2" applyFont="1" applyProtection="1">
      <alignment vertical="center"/>
    </xf>
    <xf numFmtId="38" fontId="12" fillId="0" borderId="0" xfId="1" applyFont="1" applyFill="1" applyBorder="1" applyAlignment="1" applyProtection="1">
      <alignment horizontal="right" vertical="center" wrapText="1"/>
      <protection locked="0"/>
    </xf>
    <xf numFmtId="0" fontId="58" fillId="2" borderId="81" xfId="2" applyNumberFormat="1" applyFont="1" applyFill="1" applyBorder="1" applyAlignment="1">
      <alignment horizontal="left" vertical="center" wrapText="1"/>
    </xf>
    <xf numFmtId="0" fontId="59" fillId="2" borderId="81" xfId="2" applyNumberFormat="1" applyFont="1" applyFill="1" applyBorder="1" applyAlignment="1" applyProtection="1">
      <alignment vertical="center"/>
      <protection hidden="1"/>
    </xf>
    <xf numFmtId="0" fontId="27" fillId="2" borderId="67" xfId="0" applyFont="1" applyFill="1" applyBorder="1">
      <alignment vertical="center"/>
    </xf>
    <xf numFmtId="191" fontId="12" fillId="0" borderId="28" xfId="0" applyNumberFormat="1" applyFont="1" applyFill="1" applyBorder="1" applyAlignment="1" applyProtection="1">
      <alignment horizontal="center" vertical="center"/>
      <protection locked="0"/>
    </xf>
    <xf numFmtId="0" fontId="35" fillId="0" borderId="0" xfId="0" applyFont="1" applyBorder="1" applyAlignment="1">
      <alignment horizontal="left" vertical="center"/>
    </xf>
    <xf numFmtId="0" fontId="56" fillId="0" borderId="0" xfId="2" applyFont="1" applyAlignment="1" applyProtection="1">
      <alignment vertical="center" wrapText="1"/>
    </xf>
    <xf numFmtId="0" fontId="69" fillId="0" borderId="0" xfId="2" applyFont="1" applyAlignment="1" applyProtection="1">
      <alignment horizontal="left" vertical="center" wrapText="1"/>
    </xf>
    <xf numFmtId="0" fontId="49" fillId="0" borderId="0" xfId="2" applyFont="1" applyProtection="1">
      <alignment vertical="center"/>
    </xf>
    <xf numFmtId="38" fontId="56" fillId="0" borderId="0" xfId="3" applyFont="1" applyAlignment="1" applyProtection="1">
      <alignment vertical="center"/>
    </xf>
    <xf numFmtId="0" fontId="57" fillId="0" borderId="0" xfId="2" applyFont="1" applyProtection="1">
      <alignment vertical="center"/>
    </xf>
    <xf numFmtId="0" fontId="48" fillId="0" borderId="0" xfId="2" applyFont="1" applyBorder="1" applyAlignment="1" applyProtection="1">
      <alignment vertical="center"/>
    </xf>
    <xf numFmtId="0" fontId="68" fillId="0" borderId="0" xfId="2" applyFont="1" applyAlignment="1" applyProtection="1">
      <alignment vertical="center"/>
    </xf>
    <xf numFmtId="0" fontId="71" fillId="0" borderId="0" xfId="2" applyFont="1" applyAlignment="1" applyProtection="1">
      <alignment vertical="center"/>
    </xf>
    <xf numFmtId="0" fontId="56" fillId="0" borderId="0" xfId="2" applyFont="1" applyAlignment="1" applyProtection="1">
      <alignment vertical="center"/>
    </xf>
    <xf numFmtId="0" fontId="69" fillId="0" borderId="0" xfId="2" applyFont="1" applyFill="1" applyBorder="1" applyAlignment="1" applyProtection="1">
      <alignment horizontal="right"/>
    </xf>
    <xf numFmtId="38" fontId="69" fillId="0" borderId="8" xfId="1" applyNumberFormat="1" applyFont="1" applyBorder="1" applyAlignment="1" applyProtection="1">
      <alignment horizontal="right" vertical="center"/>
      <protection locked="0"/>
    </xf>
    <xf numFmtId="38" fontId="72" fillId="0" borderId="55" xfId="1" applyNumberFormat="1" applyFont="1" applyBorder="1" applyAlignment="1" applyProtection="1">
      <alignment horizontal="center" vertical="center"/>
      <protection locked="0"/>
    </xf>
    <xf numFmtId="38" fontId="69" fillId="3" borderId="8" xfId="1" applyNumberFormat="1" applyFont="1" applyFill="1" applyBorder="1" applyProtection="1">
      <alignment vertical="center"/>
      <protection hidden="1"/>
    </xf>
    <xf numFmtId="0" fontId="69" fillId="0" borderId="28" xfId="0" applyFont="1" applyBorder="1" applyAlignment="1" applyProtection="1">
      <alignment horizontal="left" vertical="center" wrapText="1"/>
      <protection locked="0"/>
    </xf>
    <xf numFmtId="0" fontId="4" fillId="0" borderId="0" xfId="2" applyFont="1" applyFill="1" applyAlignment="1" applyProtection="1">
      <alignment vertical="center"/>
    </xf>
    <xf numFmtId="0" fontId="4" fillId="0" borderId="0" xfId="2" applyFont="1" applyFill="1" applyAlignment="1">
      <alignment vertical="center"/>
    </xf>
    <xf numFmtId="0" fontId="8" fillId="0" borderId="0" xfId="0" applyFont="1" applyFill="1" applyBorder="1" applyAlignment="1" applyProtection="1">
      <alignment horizontal="right" vertical="center"/>
    </xf>
    <xf numFmtId="0" fontId="56" fillId="0" borderId="0" xfId="2" applyFont="1" applyBorder="1" applyProtection="1">
      <alignment vertical="center"/>
    </xf>
    <xf numFmtId="0" fontId="69" fillId="4" borderId="0" xfId="2" applyNumberFormat="1" applyFont="1" applyFill="1" applyBorder="1" applyAlignment="1" applyProtection="1">
      <alignment horizontal="center" vertical="center" wrapText="1"/>
    </xf>
    <xf numFmtId="0" fontId="7" fillId="0" borderId="0" xfId="2" applyFont="1" applyFill="1" applyAlignment="1" applyProtection="1">
      <alignment vertical="center"/>
    </xf>
    <xf numFmtId="0" fontId="7" fillId="0" borderId="0" xfId="2" applyFont="1" applyFill="1" applyBorder="1" applyAlignment="1">
      <alignment vertical="center"/>
    </xf>
    <xf numFmtId="0" fontId="7" fillId="0" borderId="0" xfId="2" applyFont="1" applyFill="1" applyAlignment="1">
      <alignment vertical="center"/>
    </xf>
    <xf numFmtId="0" fontId="28" fillId="0" borderId="0" xfId="0" applyFont="1" applyAlignment="1">
      <alignment vertical="center" wrapText="1"/>
    </xf>
    <xf numFmtId="0" fontId="28" fillId="0" borderId="0" xfId="0" applyFont="1" applyAlignment="1">
      <alignment vertical="center"/>
    </xf>
    <xf numFmtId="0" fontId="7" fillId="0" borderId="11" xfId="2" applyFont="1" applyBorder="1" applyAlignment="1" applyProtection="1">
      <alignment horizontal="center" vertical="center"/>
    </xf>
    <xf numFmtId="0" fontId="7" fillId="0" borderId="4" xfId="2" applyFont="1" applyBorder="1" applyAlignment="1" applyProtection="1">
      <alignment horizontal="center" vertical="center"/>
    </xf>
    <xf numFmtId="0" fontId="7" fillId="0" borderId="8" xfId="2" applyFont="1" applyBorder="1" applyAlignment="1" applyProtection="1">
      <alignment horizontal="center" vertical="center"/>
    </xf>
    <xf numFmtId="0" fontId="74" fillId="0" borderId="0" xfId="0" applyFont="1" applyProtection="1">
      <alignment vertical="center"/>
    </xf>
    <xf numFmtId="0" fontId="21" fillId="5" borderId="0" xfId="4" applyFont="1" applyFill="1" applyBorder="1" applyAlignment="1" applyProtection="1">
      <alignment horizontal="center" vertical="center"/>
    </xf>
    <xf numFmtId="0" fontId="75" fillId="0" borderId="0" xfId="0" applyFont="1" applyAlignment="1" applyProtection="1">
      <alignment vertical="center"/>
    </xf>
    <xf numFmtId="0" fontId="74" fillId="0" borderId="0" xfId="4" applyNumberFormat="1" applyFont="1" applyBorder="1" applyAlignment="1" applyProtection="1">
      <alignment horizontal="left" vertical="center"/>
    </xf>
    <xf numFmtId="0" fontId="74" fillId="0" borderId="0" xfId="4" applyNumberFormat="1" applyFont="1" applyFill="1" applyBorder="1" applyAlignment="1" applyProtection="1">
      <alignment horizontal="left" vertical="center"/>
    </xf>
    <xf numFmtId="0" fontId="20" fillId="0" borderId="5" xfId="0" applyFont="1" applyBorder="1" applyAlignment="1" applyProtection="1">
      <alignment vertical="center"/>
    </xf>
    <xf numFmtId="0" fontId="17" fillId="0" borderId="5" xfId="0" applyFont="1" applyBorder="1" applyAlignment="1" applyProtection="1">
      <alignment vertical="center"/>
    </xf>
    <xf numFmtId="0" fontId="16" fillId="0" borderId="0" xfId="0" applyFont="1" applyProtection="1">
      <alignment vertical="center"/>
    </xf>
    <xf numFmtId="49" fontId="16" fillId="0" borderId="0" xfId="4" applyNumberFormat="1" applyFont="1" applyBorder="1" applyAlignment="1" applyProtection="1">
      <alignment horizontal="left" vertical="center"/>
    </xf>
    <xf numFmtId="0" fontId="16" fillId="0" borderId="0" xfId="4" applyNumberFormat="1" applyFont="1" applyBorder="1" applyAlignment="1" applyProtection="1">
      <alignment horizontal="left" vertical="center"/>
    </xf>
    <xf numFmtId="49" fontId="74" fillId="0" borderId="0" xfId="4" applyNumberFormat="1" applyFont="1" applyBorder="1" applyAlignment="1" applyProtection="1">
      <alignment horizontal="left" vertical="center"/>
    </xf>
    <xf numFmtId="0" fontId="74" fillId="0" borderId="0" xfId="4" applyFont="1" applyBorder="1" applyProtection="1"/>
    <xf numFmtId="0" fontId="75" fillId="0" borderId="0" xfId="4" applyFont="1" applyBorder="1" applyAlignment="1" applyProtection="1">
      <alignment horizontal="center" vertical="center"/>
    </xf>
    <xf numFmtId="49" fontId="74" fillId="0" borderId="0" xfId="4" applyNumberFormat="1" applyFont="1" applyBorder="1" applyAlignment="1" applyProtection="1">
      <alignment horizontal="center" vertical="center"/>
    </xf>
    <xf numFmtId="0" fontId="21" fillId="0" borderId="0" xfId="0" applyFont="1" applyProtection="1">
      <alignment vertical="center"/>
    </xf>
    <xf numFmtId="0" fontId="21" fillId="0" borderId="0" xfId="0" applyFont="1" applyAlignment="1" applyProtection="1">
      <alignment vertical="center"/>
    </xf>
    <xf numFmtId="0" fontId="16" fillId="2" borderId="28" xfId="0" applyFont="1" applyFill="1" applyBorder="1" applyAlignment="1" applyProtection="1">
      <alignment horizontal="center" vertical="center"/>
    </xf>
    <xf numFmtId="0" fontId="16" fillId="2" borderId="32" xfId="0" applyFont="1" applyFill="1" applyBorder="1" applyAlignment="1" applyProtection="1">
      <alignment horizontal="center" vertical="center"/>
    </xf>
    <xf numFmtId="0" fontId="16" fillId="0" borderId="13" xfId="0" applyFont="1" applyBorder="1" applyAlignment="1" applyProtection="1">
      <alignment vertical="center"/>
    </xf>
    <xf numFmtId="38" fontId="16" fillId="0" borderId="13" xfId="1" applyFont="1" applyBorder="1" applyAlignment="1" applyProtection="1">
      <alignment horizontal="left" vertical="center"/>
    </xf>
    <xf numFmtId="0" fontId="16" fillId="0" borderId="6" xfId="0" applyFont="1" applyBorder="1" applyAlignment="1" applyProtection="1">
      <alignment vertical="center"/>
    </xf>
    <xf numFmtId="0" fontId="20" fillId="0" borderId="0" xfId="0" applyFont="1" applyAlignment="1" applyProtection="1">
      <alignment vertical="center"/>
    </xf>
    <xf numFmtId="0" fontId="17" fillId="0" borderId="0" xfId="0" applyFont="1" applyAlignment="1" applyProtection="1">
      <alignment vertical="center"/>
    </xf>
    <xf numFmtId="0" fontId="74" fillId="0" borderId="0" xfId="4" applyFont="1" applyBorder="1" applyAlignment="1" applyProtection="1"/>
    <xf numFmtId="0" fontId="74" fillId="0" borderId="0" xfId="4" applyFont="1" applyBorder="1" applyAlignment="1" applyProtection="1">
      <alignment vertical="center"/>
    </xf>
    <xf numFmtId="0" fontId="74" fillId="0" borderId="0" xfId="4" applyFont="1" applyBorder="1" applyAlignment="1" applyProtection="1">
      <alignment horizontal="left" vertical="center" wrapText="1"/>
    </xf>
    <xf numFmtId="0" fontId="12" fillId="0" borderId="0" xfId="0" applyFont="1" applyProtection="1">
      <alignment vertical="center"/>
      <protection locked="0"/>
    </xf>
    <xf numFmtId="179" fontId="8" fillId="3" borderId="42" xfId="6" applyNumberFormat="1" applyFont="1" applyFill="1" applyBorder="1" applyAlignment="1" applyProtection="1">
      <alignment horizontal="right" vertical="center"/>
    </xf>
    <xf numFmtId="195" fontId="8" fillId="0" borderId="41" xfId="1" applyNumberFormat="1" applyFont="1" applyBorder="1" applyAlignment="1" applyProtection="1">
      <alignment horizontal="right" vertical="center"/>
      <protection locked="0"/>
    </xf>
    <xf numFmtId="0" fontId="28" fillId="0" borderId="0" xfId="0" applyFont="1" applyFill="1" applyProtection="1">
      <alignment vertical="center"/>
      <protection locked="0"/>
    </xf>
    <xf numFmtId="0" fontId="46" fillId="0" borderId="0" xfId="0" applyFont="1" applyFill="1" applyProtection="1">
      <alignment vertical="center"/>
      <protection locked="0"/>
    </xf>
    <xf numFmtId="0" fontId="29" fillId="0" borderId="0" xfId="7" applyFont="1" applyProtection="1">
      <alignment vertical="center"/>
      <protection locked="0"/>
    </xf>
    <xf numFmtId="0" fontId="28" fillId="0" borderId="0" xfId="0" applyFont="1" applyBorder="1" applyProtection="1">
      <alignment vertical="center"/>
      <protection locked="0"/>
    </xf>
    <xf numFmtId="0" fontId="29" fillId="0" borderId="0" xfId="0" applyFont="1" applyBorder="1" applyAlignment="1" applyProtection="1">
      <alignment vertical="top"/>
      <protection locked="0"/>
    </xf>
    <xf numFmtId="0" fontId="28" fillId="0" borderId="0" xfId="0" applyFont="1" applyAlignment="1" applyProtection="1">
      <alignment horizontal="center" vertical="center"/>
      <protection locked="0"/>
    </xf>
    <xf numFmtId="0" fontId="8" fillId="0" borderId="6" xfId="0" applyFont="1" applyBorder="1" applyAlignment="1" applyProtection="1">
      <alignment vertical="center"/>
    </xf>
    <xf numFmtId="0" fontId="4" fillId="4" borderId="11" xfId="2" applyFont="1" applyFill="1" applyBorder="1" applyAlignment="1">
      <alignment horizontal="centerContinuous" vertical="center"/>
    </xf>
    <xf numFmtId="0" fontId="4" fillId="4" borderId="12" xfId="2" applyFont="1" applyFill="1" applyBorder="1" applyAlignment="1">
      <alignment horizontal="centerContinuous" vertical="center"/>
    </xf>
    <xf numFmtId="0" fontId="4" fillId="4" borderId="13" xfId="2" applyFont="1" applyFill="1" applyBorder="1" applyAlignment="1">
      <alignment horizontal="centerContinuous" vertical="center"/>
    </xf>
    <xf numFmtId="0" fontId="4" fillId="0" borderId="11" xfId="2" applyFont="1" applyBorder="1" applyAlignment="1">
      <alignment vertical="center"/>
    </xf>
    <xf numFmtId="0" fontId="4" fillId="0" borderId="12" xfId="2" applyFont="1" applyBorder="1" applyAlignment="1">
      <alignment vertical="center"/>
    </xf>
    <xf numFmtId="0" fontId="4" fillId="0" borderId="13" xfId="2" applyFont="1" applyBorder="1" applyAlignment="1">
      <alignment vertical="center"/>
    </xf>
    <xf numFmtId="0" fontId="4" fillId="2" borderId="11" xfId="2" applyFont="1" applyFill="1" applyBorder="1" applyAlignment="1">
      <alignment vertical="center"/>
    </xf>
    <xf numFmtId="0" fontId="4" fillId="2" borderId="12" xfId="2" applyFont="1" applyFill="1" applyBorder="1" applyAlignment="1">
      <alignment vertical="center"/>
    </xf>
    <xf numFmtId="0" fontId="4" fillId="2" borderId="13" xfId="2" applyFont="1" applyFill="1" applyBorder="1" applyAlignment="1">
      <alignment vertical="center"/>
    </xf>
    <xf numFmtId="0" fontId="4" fillId="0" borderId="0" xfId="2" applyFont="1" applyBorder="1" applyAlignment="1" applyProtection="1">
      <alignment horizontal="center" vertical="center"/>
    </xf>
    <xf numFmtId="0" fontId="4" fillId="3" borderId="13" xfId="2" applyFont="1" applyFill="1" applyBorder="1" applyAlignment="1" applyProtection="1">
      <alignment horizontal="right"/>
    </xf>
    <xf numFmtId="176" fontId="4" fillId="3" borderId="11" xfId="2" applyNumberFormat="1" applyFont="1" applyFill="1" applyBorder="1" applyAlignment="1" applyProtection="1">
      <alignment horizontal="center" vertical="center"/>
      <protection hidden="1"/>
    </xf>
    <xf numFmtId="176" fontId="4" fillId="3" borderId="12" xfId="2" applyNumberFormat="1" applyFont="1" applyFill="1" applyBorder="1" applyAlignment="1" applyProtection="1">
      <alignment horizontal="center" vertical="center"/>
      <protection hidden="1"/>
    </xf>
    <xf numFmtId="176" fontId="4" fillId="3" borderId="13" xfId="2" applyNumberFormat="1" applyFont="1" applyFill="1" applyBorder="1" applyAlignment="1" applyProtection="1">
      <alignment horizontal="center" vertical="center"/>
      <protection hidden="1"/>
    </xf>
    <xf numFmtId="0" fontId="12" fillId="2" borderId="11" xfId="2" applyFont="1" applyFill="1" applyBorder="1" applyAlignment="1" applyProtection="1">
      <alignment vertical="center" wrapText="1" shrinkToFit="1"/>
      <protection hidden="1"/>
    </xf>
    <xf numFmtId="0" fontId="12" fillId="2" borderId="12" xfId="2" applyFont="1" applyFill="1" applyBorder="1" applyAlignment="1" applyProtection="1">
      <alignment vertical="center" wrapText="1" shrinkToFit="1"/>
      <protection hidden="1"/>
    </xf>
    <xf numFmtId="0" fontId="12" fillId="2" borderId="13" xfId="2" applyFont="1" applyFill="1" applyBorder="1" applyAlignment="1" applyProtection="1">
      <alignment vertical="center" wrapText="1" shrinkToFit="1"/>
      <protection hidden="1"/>
    </xf>
    <xf numFmtId="0" fontId="12" fillId="4" borderId="0" xfId="0" applyFont="1" applyFill="1" applyAlignment="1" applyProtection="1">
      <alignment horizontal="center" vertical="center" wrapText="1"/>
    </xf>
    <xf numFmtId="0" fontId="12" fillId="4" borderId="0" xfId="0" applyFont="1" applyFill="1" applyAlignment="1" applyProtection="1">
      <alignment horizontal="center" vertical="center"/>
    </xf>
    <xf numFmtId="0" fontId="34" fillId="0" borderId="0" xfId="0" applyFont="1" applyAlignment="1" applyProtection="1">
      <alignment horizontal="left"/>
    </xf>
    <xf numFmtId="0" fontId="12" fillId="4" borderId="28" xfId="0" applyFont="1" applyFill="1" applyBorder="1" applyAlignment="1" applyProtection="1">
      <alignment horizontal="center" vertical="center" wrapText="1"/>
    </xf>
    <xf numFmtId="0" fontId="12" fillId="4" borderId="30" xfId="0" applyFont="1" applyFill="1" applyBorder="1" applyAlignment="1" applyProtection="1">
      <alignment horizontal="center" vertical="center"/>
    </xf>
    <xf numFmtId="0" fontId="12" fillId="4" borderId="30" xfId="0" applyFont="1" applyFill="1" applyBorder="1" applyAlignment="1" applyProtection="1">
      <alignment horizontal="center" vertical="center" wrapText="1"/>
    </xf>
    <xf numFmtId="0" fontId="41" fillId="0" borderId="0" xfId="0" applyFont="1" applyFill="1" applyBorder="1" applyProtection="1">
      <alignment vertical="center"/>
    </xf>
    <xf numFmtId="0" fontId="8" fillId="0" borderId="11" xfId="7" applyFont="1" applyBorder="1" applyAlignment="1" applyProtection="1">
      <alignment horizontal="center" vertical="center" wrapText="1"/>
      <protection locked="0"/>
    </xf>
    <xf numFmtId="0" fontId="79" fillId="4" borderId="12" xfId="7" applyFont="1" applyFill="1" applyBorder="1" applyAlignment="1" applyProtection="1">
      <alignment horizontal="center" vertical="center" wrapText="1"/>
    </xf>
    <xf numFmtId="0" fontId="8" fillId="0" borderId="12" xfId="7" applyFont="1" applyBorder="1" applyAlignment="1" applyProtection="1">
      <alignment horizontal="center" vertical="center" wrapText="1"/>
      <protection locked="0"/>
    </xf>
    <xf numFmtId="0" fontId="79" fillId="4" borderId="13" xfId="7" applyFont="1" applyFill="1" applyBorder="1" applyAlignment="1" applyProtection="1">
      <alignment horizontal="center" vertical="center" wrapText="1"/>
    </xf>
    <xf numFmtId="0" fontId="28" fillId="0" borderId="13" xfId="7" applyFont="1" applyBorder="1" applyAlignment="1" applyProtection="1">
      <alignment horizontal="center" vertical="center" wrapText="1"/>
    </xf>
    <xf numFmtId="0" fontId="29" fillId="4" borderId="8" xfId="7" applyFont="1" applyFill="1" applyBorder="1" applyProtection="1">
      <alignment vertical="center"/>
    </xf>
    <xf numFmtId="0" fontId="29" fillId="4" borderId="2" xfId="7" applyFont="1" applyFill="1" applyBorder="1" applyProtection="1">
      <alignment vertical="center"/>
    </xf>
    <xf numFmtId="182" fontId="8" fillId="2" borderId="30" xfId="0" applyNumberFormat="1" applyFont="1" applyFill="1" applyBorder="1" applyAlignment="1" applyProtection="1">
      <alignment horizontal="center" vertical="center" wrapText="1"/>
      <protection locked="0"/>
    </xf>
    <xf numFmtId="182" fontId="8" fillId="2" borderId="28" xfId="0" applyNumberFormat="1" applyFont="1"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Protection="1">
      <alignment vertical="center"/>
      <protection locked="0"/>
    </xf>
    <xf numFmtId="0" fontId="3" fillId="0" borderId="0" xfId="0" applyFont="1" applyFill="1" applyProtection="1">
      <alignment vertical="center"/>
      <protection locked="0"/>
    </xf>
    <xf numFmtId="0" fontId="3" fillId="0" borderId="0" xfId="0" applyFont="1" applyProtection="1">
      <alignment vertical="center"/>
      <protection locked="0"/>
    </xf>
    <xf numFmtId="0" fontId="32" fillId="0" borderId="0" xfId="7" applyFont="1" applyProtection="1">
      <alignment vertical="center"/>
      <protection locked="0"/>
    </xf>
    <xf numFmtId="0" fontId="3" fillId="0" borderId="0" xfId="0" applyFont="1" applyBorder="1" applyProtection="1">
      <alignment vertical="center"/>
      <protection locked="0"/>
    </xf>
    <xf numFmtId="0" fontId="32" fillId="0" borderId="0" xfId="0" applyFont="1" applyBorder="1" applyAlignment="1" applyProtection="1">
      <alignment vertical="top"/>
      <protection locked="0"/>
    </xf>
    <xf numFmtId="0" fontId="0" fillId="0" borderId="0" xfId="0" applyBorder="1" applyProtection="1">
      <alignment vertical="center"/>
      <protection locked="0"/>
    </xf>
    <xf numFmtId="0" fontId="31" fillId="0" borderId="0" xfId="0" applyFont="1" applyProtection="1">
      <alignment vertical="center"/>
      <protection locked="0"/>
    </xf>
    <xf numFmtId="0" fontId="31" fillId="0" borderId="0" xfId="0" applyFont="1" applyBorder="1" applyProtection="1">
      <alignment vertical="center"/>
      <protection locked="0"/>
    </xf>
    <xf numFmtId="0" fontId="12" fillId="4"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4" borderId="1" xfId="0" applyFont="1" applyFill="1" applyBorder="1" applyAlignment="1">
      <alignment vertical="center" textRotation="255"/>
    </xf>
    <xf numFmtId="176" fontId="12" fillId="0" borderId="12" xfId="0" applyNumberFormat="1" applyFont="1" applyFill="1" applyBorder="1" applyAlignment="1" applyProtection="1">
      <alignment horizontal="center" vertical="center"/>
    </xf>
    <xf numFmtId="0" fontId="77" fillId="0" borderId="0" xfId="0" applyFont="1" applyFill="1" applyBorder="1">
      <alignment vertical="center"/>
    </xf>
    <xf numFmtId="0" fontId="6" fillId="7" borderId="12" xfId="0" applyFont="1" applyFill="1" applyBorder="1" applyAlignment="1" applyProtection="1">
      <alignment horizontal="center" vertical="center" wrapText="1"/>
      <protection locked="0"/>
    </xf>
    <xf numFmtId="0" fontId="22" fillId="8" borderId="30" xfId="0" applyFont="1" applyFill="1" applyBorder="1" applyAlignment="1" applyProtection="1">
      <alignment horizontal="center" vertical="center" wrapText="1"/>
    </xf>
    <xf numFmtId="0" fontId="8" fillId="8" borderId="30" xfId="0" applyFont="1" applyFill="1" applyBorder="1" applyAlignment="1" applyProtection="1">
      <alignment horizontal="center" vertical="center" wrapText="1"/>
    </xf>
    <xf numFmtId="0" fontId="6" fillId="9" borderId="11" xfId="0" applyFont="1" applyFill="1" applyBorder="1" applyAlignment="1" applyProtection="1">
      <alignment horizontal="center" vertical="center" wrapText="1"/>
    </xf>
    <xf numFmtId="0" fontId="6" fillId="9" borderId="12" xfId="0" applyFont="1" applyFill="1" applyBorder="1" applyAlignment="1" applyProtection="1">
      <alignment horizontal="center" vertical="center" wrapText="1"/>
    </xf>
    <xf numFmtId="0" fontId="6" fillId="9" borderId="13"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xf>
    <xf numFmtId="0" fontId="16" fillId="4" borderId="30" xfId="0" applyFont="1" applyFill="1" applyBorder="1" applyAlignment="1" applyProtection="1">
      <alignment horizontal="center" vertical="center"/>
    </xf>
    <xf numFmtId="0" fontId="22" fillId="4" borderId="32" xfId="0" applyFont="1" applyFill="1" applyBorder="1" applyAlignment="1" applyProtection="1">
      <alignment horizontal="center" vertical="center"/>
    </xf>
    <xf numFmtId="0" fontId="28" fillId="2" borderId="115" xfId="0" applyFont="1" applyFill="1" applyBorder="1" applyProtection="1">
      <alignment vertical="center"/>
    </xf>
    <xf numFmtId="0" fontId="44" fillId="0" borderId="0" xfId="2" applyFont="1" applyFill="1" applyBorder="1" applyAlignment="1" applyProtection="1">
      <alignment horizontal="left" vertical="center"/>
    </xf>
    <xf numFmtId="0" fontId="33"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85" fillId="0" borderId="0" xfId="2" applyFont="1" applyFill="1" applyBorder="1" applyAlignment="1" applyProtection="1">
      <alignment horizontal="left" vertical="center"/>
    </xf>
    <xf numFmtId="0" fontId="87" fillId="0" borderId="0" xfId="2" applyFont="1" applyFill="1" applyBorder="1" applyProtection="1">
      <alignment vertical="center"/>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horizontal="right" vertical="center"/>
    </xf>
    <xf numFmtId="0" fontId="88" fillId="0" borderId="0" xfId="2" applyFont="1" applyFill="1" applyBorder="1" applyProtection="1">
      <alignment vertical="center"/>
    </xf>
    <xf numFmtId="0" fontId="70" fillId="0" borderId="28" xfId="2" applyFont="1" applyFill="1" applyBorder="1" applyAlignment="1" applyProtection="1">
      <alignment horizontal="center" vertical="center" wrapText="1"/>
    </xf>
    <xf numFmtId="0" fontId="85" fillId="0" borderId="0" xfId="2" applyFont="1" applyFill="1" applyBorder="1" applyAlignment="1" applyProtection="1">
      <alignment vertical="top"/>
    </xf>
    <xf numFmtId="0" fontId="61" fillId="0" borderId="4" xfId="2" applyFont="1" applyFill="1" applyBorder="1" applyAlignment="1" applyProtection="1">
      <alignment horizontal="left" vertical="center" wrapText="1"/>
    </xf>
    <xf numFmtId="0" fontId="61" fillId="0" borderId="29" xfId="2" applyFont="1" applyFill="1" applyBorder="1" applyAlignment="1" applyProtection="1">
      <alignment horizontal="left" vertical="center" wrapText="1"/>
    </xf>
    <xf numFmtId="38" fontId="87" fillId="0" borderId="0" xfId="1" applyFont="1" applyFill="1" applyBorder="1" applyAlignment="1" applyProtection="1">
      <alignment horizontal="center" vertical="center"/>
    </xf>
    <xf numFmtId="0" fontId="44" fillId="8" borderId="8" xfId="2" applyFont="1" applyFill="1" applyBorder="1" applyAlignment="1" applyProtection="1">
      <alignment horizontal="left" vertical="center"/>
    </xf>
    <xf numFmtId="0" fontId="33" fillId="8" borderId="12" xfId="2" applyFont="1" applyFill="1" applyBorder="1" applyAlignment="1" applyProtection="1">
      <alignment horizontal="left" vertical="center"/>
    </xf>
    <xf numFmtId="0" fontId="44" fillId="8" borderId="6" xfId="2" applyFont="1" applyFill="1" applyBorder="1" applyAlignment="1" applyProtection="1">
      <alignment horizontal="left" vertical="center"/>
    </xf>
    <xf numFmtId="0" fontId="44" fillId="8" borderId="7" xfId="2" applyFont="1" applyFill="1" applyBorder="1" applyAlignment="1" applyProtection="1">
      <alignment horizontal="left" vertical="center"/>
    </xf>
    <xf numFmtId="38" fontId="90" fillId="0" borderId="0" xfId="1" applyFont="1" applyFill="1" applyBorder="1" applyAlignment="1" applyProtection="1">
      <alignment horizontal="center" vertical="center"/>
    </xf>
    <xf numFmtId="0" fontId="61" fillId="0" borderId="49" xfId="2" applyFont="1" applyFill="1" applyBorder="1" applyAlignment="1" applyProtection="1">
      <alignment horizontal="left" vertical="center"/>
    </xf>
    <xf numFmtId="0" fontId="85" fillId="0" borderId="0" xfId="2" applyFont="1" applyFill="1" applyBorder="1" applyAlignment="1" applyProtection="1">
      <alignment horizontal="right" vertical="center"/>
    </xf>
    <xf numFmtId="38" fontId="85" fillId="0" borderId="30" xfId="1" applyFont="1" applyFill="1" applyBorder="1" applyProtection="1">
      <alignment vertical="center"/>
      <protection locked="0"/>
    </xf>
    <xf numFmtId="0" fontId="86" fillId="0" borderId="0" xfId="2" applyFont="1" applyFill="1" applyBorder="1" applyAlignment="1" applyProtection="1">
      <alignment horizontal="left" vertical="center" wrapText="1"/>
    </xf>
    <xf numFmtId="0" fontId="61" fillId="0" borderId="21" xfId="2" applyFont="1" applyFill="1" applyBorder="1" applyAlignment="1" applyProtection="1">
      <alignment horizontal="left" vertical="center"/>
    </xf>
    <xf numFmtId="0" fontId="61" fillId="0" borderId="36" xfId="2" applyFont="1" applyFill="1" applyBorder="1" applyAlignment="1" applyProtection="1">
      <alignment horizontal="left" vertical="center"/>
    </xf>
    <xf numFmtId="0" fontId="44" fillId="8" borderId="11" xfId="2" applyFont="1" applyFill="1" applyBorder="1" applyAlignment="1" applyProtection="1">
      <alignment horizontal="left" vertical="center"/>
    </xf>
    <xf numFmtId="0" fontId="44" fillId="8" borderId="12" xfId="2" applyFont="1" applyFill="1" applyBorder="1" applyAlignment="1" applyProtection="1">
      <alignment horizontal="left" vertical="center"/>
    </xf>
    <xf numFmtId="0" fontId="44" fillId="8" borderId="13" xfId="2" applyFont="1" applyFill="1" applyBorder="1" applyAlignment="1" applyProtection="1">
      <alignment horizontal="left" vertical="center"/>
    </xf>
    <xf numFmtId="0" fontId="61" fillId="0" borderId="10" xfId="2" applyFont="1" applyFill="1" applyBorder="1" applyAlignment="1" applyProtection="1">
      <alignment horizontal="left" vertical="center"/>
    </xf>
    <xf numFmtId="0" fontId="88" fillId="8" borderId="30" xfId="2" applyFont="1" applyFill="1" applyBorder="1" applyAlignment="1" applyProtection="1">
      <alignment vertical="center" wrapText="1"/>
    </xf>
    <xf numFmtId="38" fontId="85" fillId="0" borderId="0" xfId="1" applyFont="1" applyFill="1" applyBorder="1" applyProtection="1">
      <alignment vertical="center"/>
      <protection locked="0"/>
    </xf>
    <xf numFmtId="38" fontId="87" fillId="0" borderId="0" xfId="1" applyFont="1" applyFill="1" applyBorder="1" applyProtection="1">
      <alignment vertical="center"/>
    </xf>
    <xf numFmtId="0" fontId="88" fillId="8" borderId="11" xfId="2" applyFont="1" applyFill="1" applyBorder="1" applyProtection="1">
      <alignment vertical="center"/>
    </xf>
    <xf numFmtId="0" fontId="12" fillId="8" borderId="12" xfId="2" applyFont="1" applyFill="1" applyBorder="1" applyAlignment="1" applyProtection="1">
      <alignment horizontal="left" vertical="center" wrapText="1"/>
    </xf>
    <xf numFmtId="0" fontId="88" fillId="8" borderId="13" xfId="2" applyFont="1" applyFill="1" applyBorder="1" applyProtection="1">
      <alignment vertical="center"/>
    </xf>
    <xf numFmtId="0" fontId="61" fillId="0" borderId="27" xfId="2" applyFont="1" applyFill="1" applyBorder="1" applyAlignment="1" applyProtection="1">
      <alignment horizontal="left" vertical="center"/>
    </xf>
    <xf numFmtId="183" fontId="87" fillId="0" borderId="0" xfId="2" applyNumberFormat="1" applyFont="1" applyFill="1" applyBorder="1" applyProtection="1">
      <alignment vertical="center"/>
    </xf>
    <xf numFmtId="0" fontId="91" fillId="8" borderId="28" xfId="2" applyFont="1" applyFill="1" applyBorder="1" applyAlignment="1" applyProtection="1">
      <alignment vertical="center" wrapText="1"/>
    </xf>
    <xf numFmtId="0" fontId="85" fillId="0" borderId="0" xfId="2" applyFont="1" applyFill="1" applyBorder="1" applyProtection="1">
      <alignment vertical="center"/>
    </xf>
    <xf numFmtId="183" fontId="12" fillId="8" borderId="59" xfId="2" applyNumberFormat="1" applyFont="1" applyFill="1" applyBorder="1" applyAlignment="1" applyProtection="1">
      <alignment horizontal="right" vertical="center" shrinkToFit="1"/>
    </xf>
    <xf numFmtId="0" fontId="88" fillId="8" borderId="34" xfId="2" applyFont="1" applyFill="1" applyBorder="1" applyProtection="1">
      <alignment vertical="center"/>
    </xf>
    <xf numFmtId="0" fontId="12" fillId="0" borderId="12"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xf>
    <xf numFmtId="183" fontId="12" fillId="0" borderId="12" xfId="2" applyNumberFormat="1" applyFont="1" applyFill="1" applyBorder="1" applyAlignment="1" applyProtection="1">
      <alignment horizontal="right" vertical="center" shrinkToFit="1"/>
    </xf>
    <xf numFmtId="38" fontId="12" fillId="0" borderId="12" xfId="1" applyFont="1" applyFill="1" applyBorder="1" applyAlignment="1" applyProtection="1">
      <alignment horizontal="right" vertical="center" shrinkToFit="1"/>
    </xf>
    <xf numFmtId="0" fontId="88" fillId="0" borderId="12" xfId="2" applyFont="1" applyFill="1" applyBorder="1" applyProtection="1">
      <alignment vertical="center"/>
    </xf>
    <xf numFmtId="0" fontId="12" fillId="8" borderId="63" xfId="2" applyFont="1" applyFill="1" applyBorder="1" applyAlignment="1" applyProtection="1">
      <alignment horizontal="left" vertical="center"/>
    </xf>
    <xf numFmtId="0" fontId="12" fillId="0" borderId="0" xfId="2" applyFont="1" applyFill="1" applyBorder="1" applyAlignment="1" applyProtection="1">
      <alignment horizontal="center" vertical="center"/>
    </xf>
    <xf numFmtId="183" fontId="44" fillId="0" borderId="64" xfId="2" applyNumberFormat="1" applyFont="1" applyFill="1" applyBorder="1" applyAlignment="1" applyProtection="1">
      <alignment horizontal="left" vertical="center"/>
      <protection hidden="1"/>
    </xf>
    <xf numFmtId="0" fontId="93" fillId="0" borderId="64" xfId="0" applyFont="1" applyFill="1" applyBorder="1" applyAlignment="1">
      <alignment horizontal="left" vertical="center"/>
    </xf>
    <xf numFmtId="0" fontId="88" fillId="0" borderId="0" xfId="2" applyFont="1" applyFill="1" applyBorder="1" applyAlignment="1" applyProtection="1">
      <alignment horizontal="left" vertical="center"/>
    </xf>
    <xf numFmtId="0" fontId="88" fillId="0" borderId="0" xfId="2" applyFont="1" applyFill="1" applyBorder="1" applyAlignment="1" applyProtection="1">
      <alignment vertical="center"/>
    </xf>
    <xf numFmtId="0" fontId="12" fillId="8" borderId="30" xfId="2" applyFont="1" applyFill="1" applyBorder="1" applyAlignment="1" applyProtection="1">
      <alignment horizontal="center" vertical="center"/>
    </xf>
    <xf numFmtId="0" fontId="85" fillId="0" borderId="0" xfId="2" applyFont="1" applyFill="1" applyBorder="1" applyAlignment="1" applyProtection="1">
      <alignment horizontal="center" vertical="center"/>
    </xf>
    <xf numFmtId="0" fontId="87" fillId="0" borderId="0" xfId="2" applyFont="1" applyFill="1" applyBorder="1" applyAlignment="1" applyProtection="1">
      <alignment vertical="center"/>
    </xf>
    <xf numFmtId="0" fontId="61" fillId="8" borderId="33" xfId="2" applyFont="1" applyFill="1" applyBorder="1" applyAlignment="1" applyProtection="1">
      <alignment vertical="center"/>
    </xf>
    <xf numFmtId="38" fontId="13" fillId="0" borderId="33" xfId="1" applyFont="1" applyFill="1" applyBorder="1" applyAlignment="1" applyProtection="1">
      <alignment horizontal="right" vertical="center"/>
      <protection locked="0"/>
    </xf>
    <xf numFmtId="177" fontId="12" fillId="8" borderId="65" xfId="2" applyNumberFormat="1" applyFont="1" applyFill="1" applyBorder="1" applyAlignment="1" applyProtection="1">
      <alignment horizontal="left" vertical="center"/>
    </xf>
    <xf numFmtId="177" fontId="12" fillId="0" borderId="33" xfId="2" applyNumberFormat="1" applyFont="1" applyFill="1" applyBorder="1" applyAlignment="1" applyProtection="1">
      <alignment horizontal="left" vertical="center"/>
      <protection locked="0"/>
    </xf>
    <xf numFmtId="0" fontId="61" fillId="8" borderId="34" xfId="2" applyFont="1" applyFill="1" applyBorder="1" applyAlignment="1" applyProtection="1">
      <alignment vertical="center"/>
    </xf>
    <xf numFmtId="38" fontId="12" fillId="0" borderId="34" xfId="1" applyFont="1" applyFill="1" applyBorder="1" applyAlignment="1" applyProtection="1">
      <alignment horizontal="right" vertical="center"/>
      <protection locked="0"/>
    </xf>
    <xf numFmtId="177" fontId="12" fillId="0" borderId="34" xfId="2" applyNumberFormat="1" applyFont="1" applyFill="1" applyBorder="1" applyAlignment="1" applyProtection="1">
      <alignment horizontal="left" vertical="center"/>
      <protection locked="0"/>
    </xf>
    <xf numFmtId="177" fontId="12" fillId="0" borderId="58" xfId="2" applyNumberFormat="1" applyFont="1" applyFill="1" applyBorder="1" applyAlignment="1" applyProtection="1">
      <alignment horizontal="left" vertical="center"/>
      <protection locked="0"/>
    </xf>
    <xf numFmtId="0" fontId="61" fillId="8" borderId="58" xfId="2" applyFont="1" applyFill="1" applyBorder="1" applyAlignment="1" applyProtection="1">
      <alignment vertical="center"/>
    </xf>
    <xf numFmtId="0" fontId="85" fillId="0" borderId="0" xfId="2" applyFont="1" applyFill="1" applyBorder="1" applyAlignment="1" applyProtection="1">
      <alignment horizontal="left" vertical="top" wrapText="1"/>
    </xf>
    <xf numFmtId="0" fontId="85" fillId="0" borderId="0" xfId="2" applyFont="1" applyFill="1" applyBorder="1" applyAlignment="1" applyProtection="1">
      <alignment vertical="top" wrapText="1"/>
    </xf>
    <xf numFmtId="38" fontId="33" fillId="0" borderId="30" xfId="1" applyFont="1" applyFill="1" applyBorder="1" applyAlignment="1" applyProtection="1">
      <alignment horizontal="right" vertical="center"/>
      <protection hidden="1"/>
    </xf>
    <xf numFmtId="177" fontId="12" fillId="8" borderId="66" xfId="2" applyNumberFormat="1" applyFont="1" applyFill="1" applyBorder="1" applyAlignment="1" applyProtection="1">
      <alignment horizontal="left" vertical="center"/>
    </xf>
    <xf numFmtId="0" fontId="12" fillId="0" borderId="0" xfId="2" applyFont="1" applyFill="1" applyBorder="1" applyAlignment="1" applyProtection="1">
      <alignment horizontal="left" vertical="top" wrapText="1"/>
    </xf>
    <xf numFmtId="0" fontId="12" fillId="0" borderId="83" xfId="2" applyFont="1" applyFill="1" applyBorder="1" applyAlignment="1" applyProtection="1">
      <alignment horizontal="lef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wrapText="1"/>
    </xf>
    <xf numFmtId="0" fontId="85" fillId="0" borderId="0" xfId="2" applyFont="1" applyFill="1" applyBorder="1" applyAlignment="1" applyProtection="1">
      <alignment horizontal="left" vertical="center" wrapText="1"/>
    </xf>
    <xf numFmtId="0" fontId="85" fillId="0" borderId="0" xfId="2" applyFont="1" applyFill="1" applyBorder="1" applyAlignment="1" applyProtection="1">
      <alignment vertical="center" wrapText="1"/>
    </xf>
    <xf numFmtId="0" fontId="12" fillId="0" borderId="0" xfId="2" applyFont="1" applyFill="1" applyBorder="1" applyAlignment="1" applyProtection="1">
      <alignment vertical="center" wrapText="1"/>
    </xf>
    <xf numFmtId="0" fontId="12" fillId="0" borderId="0" xfId="2" applyFont="1" applyFill="1" applyBorder="1" applyAlignment="1" applyProtection="1">
      <alignment horizontal="left" vertical="top"/>
    </xf>
    <xf numFmtId="0" fontId="12" fillId="0" borderId="83" xfId="2" applyFont="1" applyFill="1" applyBorder="1" applyAlignment="1" applyProtection="1">
      <alignment horizontal="left" vertical="top"/>
    </xf>
    <xf numFmtId="195" fontId="12" fillId="10" borderId="28" xfId="1" applyNumberFormat="1" applyFont="1" applyFill="1" applyBorder="1" applyAlignment="1" applyProtection="1">
      <alignment horizontal="right" vertical="center" shrinkToFit="1"/>
      <protection hidden="1"/>
    </xf>
    <xf numFmtId="195" fontId="12" fillId="10" borderId="35" xfId="1" applyNumberFormat="1" applyFont="1" applyFill="1" applyBorder="1" applyAlignment="1" applyProtection="1">
      <alignment horizontal="right" vertical="center" shrinkToFit="1"/>
      <protection hidden="1"/>
    </xf>
    <xf numFmtId="195" fontId="12" fillId="10" borderId="58" xfId="1" applyNumberFormat="1" applyFont="1" applyFill="1" applyBorder="1" applyAlignment="1" applyProtection="1">
      <alignment horizontal="right" vertical="center" shrinkToFit="1"/>
      <protection hidden="1"/>
    </xf>
    <xf numFmtId="195" fontId="12" fillId="10" borderId="57" xfId="1" applyNumberFormat="1" applyFont="1" applyFill="1" applyBorder="1" applyAlignment="1" applyProtection="1">
      <alignment horizontal="right" vertical="center" shrinkToFit="1"/>
      <protection hidden="1"/>
    </xf>
    <xf numFmtId="195" fontId="12" fillId="10" borderId="35" xfId="2" applyNumberFormat="1" applyFont="1" applyFill="1" applyBorder="1" applyAlignment="1" applyProtection="1">
      <alignment horizontal="right" vertical="center" shrinkToFit="1"/>
      <protection hidden="1"/>
    </xf>
    <xf numFmtId="195" fontId="88" fillId="10" borderId="32" xfId="0" applyNumberFormat="1" applyFont="1" applyFill="1" applyBorder="1" applyAlignment="1" applyProtection="1">
      <alignment horizontal="right" vertical="center"/>
      <protection hidden="1"/>
    </xf>
    <xf numFmtId="177" fontId="12" fillId="10" borderId="33" xfId="2" applyNumberFormat="1" applyFont="1" applyFill="1" applyBorder="1" applyAlignment="1" applyProtection="1">
      <alignment horizontal="right" vertical="center" shrinkToFit="1"/>
      <protection hidden="1"/>
    </xf>
    <xf numFmtId="177" fontId="12" fillId="10" borderId="58" xfId="2" applyNumberFormat="1" applyFont="1" applyFill="1" applyBorder="1" applyAlignment="1" applyProtection="1">
      <alignment horizontal="right" vertical="center" shrinkToFit="1"/>
      <protection hidden="1"/>
    </xf>
    <xf numFmtId="177" fontId="12" fillId="10" borderId="35" xfId="2" applyNumberFormat="1" applyFont="1" applyFill="1" applyBorder="1" applyAlignment="1" applyProtection="1">
      <alignment horizontal="right" vertical="center" shrinkToFit="1"/>
      <protection hidden="1"/>
    </xf>
    <xf numFmtId="177" fontId="12" fillId="10" borderId="34" xfId="2" applyNumberFormat="1" applyFont="1" applyFill="1" applyBorder="1" applyAlignment="1" applyProtection="1">
      <alignment horizontal="right" vertical="center" shrinkToFit="1"/>
      <protection hidden="1"/>
    </xf>
    <xf numFmtId="177" fontId="12" fillId="10" borderId="57" xfId="2" applyNumberFormat="1" applyFont="1" applyFill="1" applyBorder="1" applyAlignment="1" applyProtection="1">
      <alignment horizontal="right" vertical="center" shrinkToFit="1"/>
      <protection hidden="1"/>
    </xf>
    <xf numFmtId="177" fontId="12" fillId="10" borderId="32" xfId="2" applyNumberFormat="1" applyFont="1" applyFill="1" applyBorder="1" applyAlignment="1" applyProtection="1">
      <alignment horizontal="right" vertical="center" shrinkToFit="1"/>
      <protection hidden="1"/>
    </xf>
    <xf numFmtId="177" fontId="33" fillId="8" borderId="30" xfId="2" applyNumberFormat="1" applyFont="1" applyFill="1" applyBorder="1" applyAlignment="1" applyProtection="1">
      <alignment horizontal="right" vertical="center" shrinkToFit="1"/>
      <protection hidden="1"/>
    </xf>
    <xf numFmtId="177" fontId="33" fillId="8" borderId="28" xfId="2" applyNumberFormat="1" applyFont="1" applyFill="1" applyBorder="1" applyAlignment="1" applyProtection="1">
      <alignment horizontal="right" vertical="center" shrinkToFit="1"/>
      <protection hidden="1"/>
    </xf>
    <xf numFmtId="177" fontId="33" fillId="8" borderId="62" xfId="2" applyNumberFormat="1" applyFont="1" applyFill="1" applyBorder="1" applyAlignment="1" applyProtection="1">
      <alignment horizontal="right" vertical="center" shrinkToFit="1"/>
      <protection hidden="1"/>
    </xf>
    <xf numFmtId="38" fontId="85" fillId="0" borderId="12" xfId="1" applyFont="1" applyFill="1" applyBorder="1" applyProtection="1">
      <alignment vertical="center"/>
      <protection locked="0"/>
    </xf>
    <xf numFmtId="177" fontId="33" fillId="8" borderId="34" xfId="2" applyNumberFormat="1" applyFont="1" applyFill="1" applyBorder="1" applyAlignment="1" applyProtection="1">
      <alignment horizontal="right" vertical="center" shrinkToFit="1"/>
      <protection hidden="1"/>
    </xf>
    <xf numFmtId="38" fontId="85" fillId="0" borderId="83" xfId="2" applyNumberFormat="1" applyFont="1" applyFill="1" applyBorder="1" applyAlignment="1" applyProtection="1">
      <alignment vertical="center"/>
    </xf>
    <xf numFmtId="3" fontId="85" fillId="0" borderId="83" xfId="2" applyNumberFormat="1" applyFont="1" applyFill="1" applyBorder="1" applyAlignment="1" applyProtection="1">
      <alignment vertical="center"/>
    </xf>
    <xf numFmtId="0" fontId="61" fillId="8" borderId="29" xfId="2" applyFont="1" applyFill="1" applyBorder="1" applyAlignment="1" applyProtection="1">
      <alignment vertical="center"/>
      <protection locked="0"/>
    </xf>
    <xf numFmtId="0" fontId="91" fillId="0" borderId="32" xfId="2" applyFont="1" applyFill="1" applyBorder="1" applyAlignment="1" applyProtection="1">
      <alignment vertical="center" wrapText="1"/>
      <protection locked="0"/>
    </xf>
    <xf numFmtId="0" fontId="91" fillId="0" borderId="35" xfId="2" applyFont="1" applyFill="1" applyBorder="1" applyProtection="1">
      <alignment vertical="center"/>
      <protection locked="0"/>
    </xf>
    <xf numFmtId="0" fontId="91" fillId="0" borderId="57" xfId="2" applyFont="1" applyFill="1" applyBorder="1" applyProtection="1">
      <alignment vertical="center"/>
      <protection locked="0"/>
    </xf>
    <xf numFmtId="0" fontId="91" fillId="0" borderId="35" xfId="2" applyFont="1" applyFill="1" applyBorder="1" applyAlignment="1" applyProtection="1">
      <alignment vertical="center" wrapText="1"/>
      <protection locked="0"/>
    </xf>
    <xf numFmtId="0" fontId="91" fillId="0" borderId="34" xfId="2" applyFont="1" applyFill="1" applyBorder="1" applyProtection="1">
      <alignment vertical="center"/>
      <protection locked="0"/>
    </xf>
    <xf numFmtId="0" fontId="91" fillId="0" borderId="33" xfId="2" applyFont="1" applyFill="1" applyBorder="1" applyProtection="1">
      <alignment vertical="center"/>
      <protection locked="0"/>
    </xf>
    <xf numFmtId="0" fontId="91" fillId="0" borderId="58" xfId="2" applyFont="1" applyFill="1" applyBorder="1" applyProtection="1">
      <alignment vertical="center"/>
      <protection locked="0"/>
    </xf>
    <xf numFmtId="0" fontId="12" fillId="0" borderId="0" xfId="2" applyFont="1" applyFill="1" applyBorder="1" applyAlignment="1" applyProtection="1">
      <alignment horizontal="right" vertical="center" wrapText="1"/>
    </xf>
    <xf numFmtId="181" fontId="94" fillId="0" borderId="0" xfId="8" applyFont="1" applyFill="1" applyBorder="1" applyAlignment="1" applyProtection="1">
      <alignment horizontal="right" vertical="center"/>
    </xf>
    <xf numFmtId="0" fontId="8" fillId="0" borderId="0" xfId="2" applyFont="1" applyFill="1" applyBorder="1" applyProtection="1">
      <alignment vertical="center"/>
    </xf>
    <xf numFmtId="0" fontId="93" fillId="0" borderId="0" xfId="0" applyFont="1" applyFill="1" applyBorder="1" applyAlignment="1" applyProtection="1">
      <alignment vertical="center"/>
    </xf>
    <xf numFmtId="0" fontId="81" fillId="0" borderId="0" xfId="7" applyFont="1" applyFill="1" applyBorder="1" applyAlignment="1" applyProtection="1">
      <alignment vertical="center"/>
    </xf>
    <xf numFmtId="0" fontId="95" fillId="0" borderId="0" xfId="7" applyFont="1" applyFill="1" applyBorder="1" applyAlignment="1" applyProtection="1">
      <alignment vertical="top"/>
    </xf>
    <xf numFmtId="0" fontId="88" fillId="0" borderId="0" xfId="7" applyFont="1" applyFill="1" applyBorder="1" applyAlignment="1" applyProtection="1">
      <alignment vertical="top"/>
    </xf>
    <xf numFmtId="0" fontId="96" fillId="0" borderId="0" xfId="7" applyFont="1" applyFill="1" applyBorder="1" applyAlignment="1" applyProtection="1">
      <alignment vertical="top"/>
    </xf>
    <xf numFmtId="0" fontId="88" fillId="0" borderId="0" xfId="0" applyFont="1" applyFill="1" applyBorder="1" applyProtection="1">
      <alignment vertical="center"/>
    </xf>
    <xf numFmtId="0" fontId="97" fillId="0" borderId="0" xfId="0" applyFont="1" applyFill="1" applyBorder="1" applyProtection="1">
      <alignment vertical="center"/>
    </xf>
    <xf numFmtId="0" fontId="95" fillId="0" borderId="0" xfId="7" applyFont="1" applyFill="1" applyBorder="1" applyProtection="1">
      <alignment vertical="center"/>
    </xf>
    <xf numFmtId="0" fontId="95" fillId="0" borderId="0" xfId="7" applyFont="1" applyFill="1" applyBorder="1" applyAlignment="1" applyProtection="1">
      <alignment vertical="center"/>
    </xf>
    <xf numFmtId="0" fontId="96" fillId="0" borderId="0" xfId="7" applyFont="1" applyFill="1" applyBorder="1" applyAlignment="1" applyProtection="1">
      <alignment vertical="center"/>
    </xf>
    <xf numFmtId="0" fontId="87" fillId="0" borderId="0" xfId="0" applyFont="1" applyFill="1" applyBorder="1" applyAlignment="1" applyProtection="1">
      <alignment vertical="center"/>
    </xf>
    <xf numFmtId="0" fontId="96" fillId="0" borderId="0" xfId="2" applyFont="1" applyFill="1" applyBorder="1" applyAlignment="1" applyProtection="1">
      <alignment vertical="center"/>
    </xf>
    <xf numFmtId="0" fontId="87" fillId="0" borderId="0" xfId="0" applyFont="1" applyFill="1" applyBorder="1" applyProtection="1">
      <alignment vertical="center"/>
    </xf>
    <xf numFmtId="0" fontId="95" fillId="0" borderId="0" xfId="2" applyFont="1" applyFill="1" applyBorder="1" applyAlignment="1" applyProtection="1">
      <alignment vertical="center"/>
    </xf>
    <xf numFmtId="0" fontId="95" fillId="0" borderId="0" xfId="2" applyFont="1" applyFill="1" applyBorder="1" applyAlignment="1" applyProtection="1">
      <alignment horizontal="left" vertical="center"/>
    </xf>
    <xf numFmtId="0" fontId="95" fillId="0" borderId="0" xfId="2" applyFont="1" applyFill="1" applyBorder="1" applyAlignment="1" applyProtection="1">
      <alignment horizontal="right" vertical="center"/>
    </xf>
    <xf numFmtId="0" fontId="88" fillId="0" borderId="0" xfId="2" applyFont="1" applyFill="1" applyBorder="1" applyAlignment="1" applyProtection="1">
      <alignment horizontal="right" vertical="center"/>
    </xf>
    <xf numFmtId="0" fontId="88" fillId="8" borderId="8" xfId="0" applyFont="1" applyFill="1" applyBorder="1" applyAlignment="1" applyProtection="1">
      <alignment horizontal="center" vertical="center" wrapText="1"/>
    </xf>
    <xf numFmtId="0" fontId="88" fillId="8" borderId="6" xfId="0" applyFont="1" applyFill="1" applyBorder="1" applyAlignment="1" applyProtection="1">
      <alignment horizontal="center" vertical="center" wrapText="1"/>
    </xf>
    <xf numFmtId="0" fontId="88" fillId="8" borderId="55" xfId="0" applyFont="1" applyFill="1" applyBorder="1" applyAlignment="1" applyProtection="1">
      <alignment horizontal="center" vertical="center" wrapText="1"/>
    </xf>
    <xf numFmtId="0" fontId="88" fillId="8" borderId="30" xfId="0" applyFont="1" applyFill="1" applyBorder="1" applyAlignment="1" applyProtection="1">
      <alignment horizontal="center" vertical="center" wrapText="1"/>
    </xf>
    <xf numFmtId="0" fontId="88" fillId="8" borderId="7" xfId="0" applyFont="1" applyFill="1" applyBorder="1" applyAlignment="1" applyProtection="1">
      <alignment horizontal="center" vertical="center" wrapText="1"/>
    </xf>
    <xf numFmtId="0" fontId="98" fillId="7" borderId="119" xfId="0" applyFont="1" applyFill="1" applyBorder="1" applyAlignment="1" applyProtection="1">
      <alignment horizontal="center" vertical="center" wrapText="1"/>
    </xf>
    <xf numFmtId="184" fontId="88" fillId="8" borderId="2"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38" fontId="12" fillId="0" borderId="0" xfId="1" applyFont="1" applyFill="1" applyBorder="1" applyAlignment="1" applyProtection="1">
      <alignment vertical="center" wrapText="1"/>
      <protection locked="0"/>
    </xf>
    <xf numFmtId="38" fontId="12" fillId="10" borderId="0" xfId="1" applyFont="1" applyFill="1" applyBorder="1" applyAlignment="1" applyProtection="1">
      <alignment vertical="center" wrapText="1"/>
    </xf>
    <xf numFmtId="0" fontId="12" fillId="0" borderId="10" xfId="0" applyFont="1" applyFill="1" applyBorder="1" applyAlignment="1" applyProtection="1">
      <alignment horizontal="left" vertical="center" wrapText="1"/>
      <protection locked="0"/>
    </xf>
    <xf numFmtId="0" fontId="59" fillId="0" borderId="119" xfId="2" applyFont="1" applyFill="1" applyBorder="1" applyProtection="1">
      <alignment vertical="center"/>
    </xf>
    <xf numFmtId="0" fontId="93" fillId="0" borderId="119" xfId="2" applyFont="1" applyFill="1" applyBorder="1" applyProtection="1">
      <alignment vertical="center"/>
    </xf>
    <xf numFmtId="0" fontId="88" fillId="8" borderId="120" xfId="0" applyNumberFormat="1" applyFont="1" applyFill="1" applyBorder="1" applyAlignment="1" applyProtection="1">
      <alignment horizontal="center" vertical="center" wrapText="1"/>
    </xf>
    <xf numFmtId="0" fontId="12" fillId="8" borderId="121" xfId="0" applyNumberFormat="1" applyFont="1" applyFill="1" applyBorder="1" applyAlignment="1" applyProtection="1">
      <alignment horizontal="left" vertical="center" wrapText="1"/>
    </xf>
    <xf numFmtId="0" fontId="12" fillId="8" borderId="121" xfId="0" applyNumberFormat="1" applyFont="1" applyFill="1" applyBorder="1" applyAlignment="1" applyProtection="1">
      <alignment horizontal="right" vertical="center" wrapText="1"/>
    </xf>
    <xf numFmtId="0" fontId="12" fillId="8" borderId="121" xfId="0" applyNumberFormat="1" applyFont="1" applyFill="1" applyBorder="1" applyAlignment="1" applyProtection="1">
      <alignment vertical="center" wrapText="1"/>
    </xf>
    <xf numFmtId="38" fontId="12" fillId="8" borderId="122" xfId="0" applyNumberFormat="1" applyFont="1" applyFill="1" applyBorder="1" applyAlignment="1" applyProtection="1">
      <alignment horizontal="right" vertical="center" wrapText="1"/>
    </xf>
    <xf numFmtId="38" fontId="12" fillId="8" borderId="5" xfId="0" applyNumberFormat="1" applyFont="1" applyFill="1" applyBorder="1" applyAlignment="1" applyProtection="1">
      <alignment vertical="center" wrapText="1"/>
    </xf>
    <xf numFmtId="0" fontId="12" fillId="8" borderId="66" xfId="0" applyNumberFormat="1" applyFont="1" applyFill="1" applyBorder="1" applyAlignment="1" applyProtection="1">
      <alignment horizontal="left" vertical="center" wrapText="1"/>
    </xf>
    <xf numFmtId="0" fontId="93" fillId="7" borderId="119" xfId="0" applyFont="1" applyFill="1" applyBorder="1" applyProtection="1">
      <alignment vertical="center"/>
    </xf>
    <xf numFmtId="0" fontId="81" fillId="0" borderId="0" xfId="7" applyFont="1" applyFill="1" applyBorder="1" applyAlignment="1" applyProtection="1">
      <alignment vertical="top"/>
    </xf>
    <xf numFmtId="0" fontId="33" fillId="0" borderId="0" xfId="7" applyFont="1" applyFill="1" applyBorder="1" applyAlignment="1" applyProtection="1">
      <alignment vertical="top"/>
    </xf>
    <xf numFmtId="0" fontId="34" fillId="0" borderId="0" xfId="7" applyFont="1" applyFill="1" applyBorder="1" applyAlignment="1" applyProtection="1">
      <alignment vertical="top"/>
    </xf>
    <xf numFmtId="0" fontId="8" fillId="0" borderId="0" xfId="2" applyFont="1" applyFill="1" applyBorder="1" applyAlignment="1" applyProtection="1">
      <alignment horizontal="left" vertical="center" wrapText="1"/>
    </xf>
    <xf numFmtId="0" fontId="88" fillId="8" borderId="124" xfId="0" applyFont="1" applyFill="1" applyBorder="1" applyAlignment="1" applyProtection="1">
      <alignment horizontal="center" vertical="center" wrapText="1"/>
    </xf>
    <xf numFmtId="0" fontId="88" fillId="8" borderId="125" xfId="2" applyFont="1" applyFill="1" applyBorder="1" applyAlignment="1" applyProtection="1">
      <alignment horizontal="center" vertical="center" wrapText="1"/>
    </xf>
    <xf numFmtId="0" fontId="88" fillId="8" borderId="125" xfId="2" applyFont="1" applyFill="1" applyBorder="1" applyAlignment="1" applyProtection="1">
      <alignment horizontal="center" vertical="center" wrapText="1" shrinkToFit="1"/>
    </xf>
    <xf numFmtId="0" fontId="88" fillId="8" borderId="126" xfId="2" applyFont="1" applyFill="1" applyBorder="1" applyAlignment="1" applyProtection="1">
      <alignment horizontal="center" vertical="center" wrapText="1" shrinkToFit="1"/>
    </xf>
    <xf numFmtId="0" fontId="88" fillId="8" borderId="127" xfId="2" applyFont="1" applyFill="1" applyBorder="1" applyAlignment="1" applyProtection="1">
      <alignment horizontal="center" vertical="center" wrapText="1"/>
    </xf>
    <xf numFmtId="0" fontId="98" fillId="7" borderId="128" xfId="2" applyFont="1" applyFill="1" applyBorder="1" applyAlignment="1" applyProtection="1">
      <alignment horizontal="left" vertical="center" wrapText="1"/>
    </xf>
    <xf numFmtId="185" fontId="88" fillId="8" borderId="129"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right" vertical="center" wrapText="1"/>
      <protection locked="0"/>
    </xf>
    <xf numFmtId="0" fontId="12" fillId="0" borderId="130" xfId="0" applyFont="1" applyFill="1" applyBorder="1" applyAlignment="1" applyProtection="1">
      <alignment horizontal="left" vertical="center" wrapText="1"/>
      <protection locked="0"/>
    </xf>
    <xf numFmtId="0" fontId="59" fillId="0" borderId="128" xfId="2" applyFont="1" applyFill="1" applyBorder="1" applyProtection="1">
      <alignment vertical="center"/>
    </xf>
    <xf numFmtId="0" fontId="12" fillId="0" borderId="130" xfId="2" applyFont="1" applyFill="1" applyBorder="1" applyAlignment="1" applyProtection="1">
      <alignment horizontal="left" vertical="center" wrapText="1"/>
      <protection locked="0"/>
    </xf>
    <xf numFmtId="0" fontId="27" fillId="0" borderId="128" xfId="2" applyNumberFormat="1" applyFont="1" applyFill="1" applyBorder="1" applyProtection="1">
      <alignment vertical="center"/>
    </xf>
    <xf numFmtId="0" fontId="88" fillId="8" borderId="131" xfId="0" applyNumberFormat="1" applyFont="1" applyFill="1" applyBorder="1" applyAlignment="1" applyProtection="1">
      <alignment horizontal="center" vertical="center"/>
    </xf>
    <xf numFmtId="0" fontId="12" fillId="8" borderId="132" xfId="0" applyNumberFormat="1" applyFont="1" applyFill="1" applyBorder="1" applyAlignment="1" applyProtection="1">
      <alignment vertical="center" wrapText="1"/>
    </xf>
    <xf numFmtId="38" fontId="12" fillId="8" borderId="133" xfId="0" applyNumberFormat="1" applyFont="1" applyFill="1" applyBorder="1" applyAlignment="1" applyProtection="1">
      <alignment horizontal="right" vertical="center" wrapText="1"/>
    </xf>
    <xf numFmtId="38" fontId="12" fillId="8" borderId="123" xfId="0" applyNumberFormat="1" applyFont="1" applyFill="1" applyBorder="1" applyAlignment="1" applyProtection="1">
      <alignment vertical="center" wrapText="1"/>
    </xf>
    <xf numFmtId="0" fontId="12" fillId="8" borderId="134" xfId="0" applyNumberFormat="1" applyFont="1" applyFill="1" applyBorder="1" applyAlignment="1" applyProtection="1">
      <alignment vertical="center" wrapText="1"/>
    </xf>
    <xf numFmtId="0" fontId="8" fillId="7" borderId="128" xfId="0" applyFont="1" applyFill="1" applyBorder="1" applyProtection="1">
      <alignment vertical="center"/>
    </xf>
    <xf numFmtId="0" fontId="88" fillId="0" borderId="0" xfId="2" applyFont="1" applyFill="1" applyBorder="1" applyAlignment="1" applyProtection="1">
      <alignment vertical="center"/>
    </xf>
    <xf numFmtId="0" fontId="88" fillId="8" borderId="125" xfId="2" applyFont="1" applyFill="1" applyBorder="1" applyAlignment="1" applyProtection="1">
      <alignment horizontal="center" vertical="center" wrapText="1"/>
    </xf>
    <xf numFmtId="0" fontId="102" fillId="0" borderId="0" xfId="2" applyFont="1" applyFill="1" applyBorder="1" applyAlignment="1" applyProtection="1">
      <alignment vertical="center"/>
    </xf>
    <xf numFmtId="0" fontId="62" fillId="0" borderId="0" xfId="2" applyFont="1" applyFill="1" applyBorder="1" applyAlignment="1" applyProtection="1">
      <alignment vertical="center"/>
    </xf>
    <xf numFmtId="0" fontId="62" fillId="0" borderId="0" xfId="2" applyFont="1" applyFill="1" applyBorder="1" applyAlignment="1" applyProtection="1">
      <alignment vertical="center" wrapText="1"/>
    </xf>
    <xf numFmtId="0" fontId="88" fillId="0" borderId="0" xfId="0" applyFont="1" applyFill="1" applyBorder="1" applyAlignment="1" applyProtection="1">
      <alignment vertical="center"/>
    </xf>
    <xf numFmtId="0" fontId="59" fillId="0" borderId="0" xfId="7" applyFont="1" applyFill="1" applyBorder="1" applyAlignment="1" applyProtection="1">
      <alignment vertical="top" wrapText="1"/>
    </xf>
    <xf numFmtId="0" fontId="95" fillId="0" borderId="0" xfId="7" applyFont="1" applyFill="1" applyBorder="1" applyAlignment="1" applyProtection="1">
      <alignment vertical="top" wrapText="1"/>
    </xf>
    <xf numFmtId="0" fontId="27" fillId="0" borderId="0" xfId="2" applyFont="1" applyFill="1" applyBorder="1" applyProtection="1">
      <alignment vertical="center"/>
    </xf>
    <xf numFmtId="0" fontId="88" fillId="0" borderId="0" xfId="2" applyFont="1" applyFill="1" applyBorder="1" applyAlignment="1" applyProtection="1">
      <alignment horizontal="right"/>
    </xf>
    <xf numFmtId="0" fontId="27" fillId="0" borderId="0" xfId="2" applyFont="1" applyFill="1" applyBorder="1" applyAlignment="1" applyProtection="1">
      <alignment vertical="center" wrapText="1"/>
    </xf>
    <xf numFmtId="0" fontId="88" fillId="8" borderId="126" xfId="2" applyFont="1" applyFill="1" applyBorder="1" applyAlignment="1" applyProtection="1">
      <alignment horizontal="center" vertical="center" wrapText="1"/>
    </xf>
    <xf numFmtId="0" fontId="88" fillId="8" borderId="125" xfId="0" applyFont="1" applyFill="1" applyBorder="1" applyAlignment="1" applyProtection="1">
      <alignment horizontal="center" vertical="center" wrapText="1"/>
    </xf>
    <xf numFmtId="0" fontId="98" fillId="7" borderId="119" xfId="2" applyFont="1" applyFill="1" applyBorder="1" applyAlignment="1" applyProtection="1">
      <alignment horizontal="left" vertical="center" wrapText="1"/>
    </xf>
    <xf numFmtId="0" fontId="88" fillId="0" borderId="0" xfId="2" applyFont="1" applyFill="1" applyBorder="1" applyAlignment="1" applyProtection="1">
      <alignment horizontal="left" vertical="center" wrapText="1"/>
    </xf>
    <xf numFmtId="188" fontId="88" fillId="8" borderId="129" xfId="0" applyNumberFormat="1" applyFont="1" applyFill="1" applyBorder="1" applyAlignment="1" applyProtection="1">
      <alignment horizontal="center" vertical="center"/>
      <protection hidden="1"/>
    </xf>
    <xf numFmtId="38" fontId="12" fillId="0" borderId="54" xfId="1" applyFont="1" applyFill="1" applyBorder="1" applyAlignment="1" applyProtection="1">
      <alignment horizontal="center" vertical="center"/>
      <protection locked="0"/>
    </xf>
    <xf numFmtId="38" fontId="12" fillId="10" borderId="0" xfId="1" applyFont="1" applyFill="1" applyBorder="1" applyProtection="1">
      <alignment vertical="center"/>
      <protection hidden="1"/>
    </xf>
    <xf numFmtId="0" fontId="59" fillId="7" borderId="119" xfId="2" applyFont="1" applyFill="1" applyBorder="1" applyProtection="1">
      <alignment vertical="center"/>
      <protection hidden="1"/>
    </xf>
    <xf numFmtId="38" fontId="12" fillId="0" borderId="0" xfId="3" applyFont="1" applyFill="1" applyBorder="1" applyAlignment="1" applyProtection="1">
      <alignment vertical="center"/>
    </xf>
    <xf numFmtId="0" fontId="33" fillId="0" borderId="0" xfId="2" applyFont="1" applyFill="1" applyBorder="1" applyAlignment="1" applyProtection="1">
      <alignment vertical="center" wrapText="1"/>
    </xf>
    <xf numFmtId="38" fontId="12" fillId="0" borderId="78" xfId="1" applyNumberFormat="1" applyFont="1" applyFill="1" applyBorder="1" applyAlignment="1" applyProtection="1">
      <alignment horizontal="right" vertical="center"/>
      <protection locked="0"/>
    </xf>
    <xf numFmtId="38" fontId="12" fillId="0" borderId="13" xfId="1" applyNumberFormat="1" applyFont="1" applyFill="1" applyBorder="1" applyAlignment="1" applyProtection="1">
      <alignment horizontal="center" vertical="center"/>
      <protection locked="0"/>
    </xf>
    <xf numFmtId="38" fontId="12" fillId="0" borderId="30" xfId="1" applyNumberFormat="1" applyFont="1" applyFill="1" applyBorder="1" applyAlignment="1" applyProtection="1">
      <alignment horizontal="right" vertical="center"/>
      <protection locked="0"/>
    </xf>
    <xf numFmtId="0" fontId="12" fillId="0" borderId="138" xfId="0" applyFont="1" applyFill="1" applyBorder="1" applyAlignment="1" applyProtection="1">
      <alignment horizontal="left" vertical="center" wrapText="1"/>
      <protection locked="0"/>
    </xf>
    <xf numFmtId="0" fontId="27" fillId="7" borderId="119" xfId="2" applyNumberFormat="1" applyFont="1" applyFill="1" applyBorder="1" applyProtection="1">
      <alignment vertical="center"/>
      <protection hidden="1"/>
    </xf>
    <xf numFmtId="0" fontId="12" fillId="8" borderId="150" xfId="0" applyNumberFormat="1" applyFont="1" applyFill="1" applyBorder="1" applyAlignment="1" applyProtection="1">
      <alignment horizontal="center" vertical="center"/>
    </xf>
    <xf numFmtId="0" fontId="12" fillId="8" borderId="155" xfId="0" applyNumberFormat="1" applyFont="1" applyFill="1" applyBorder="1" applyAlignment="1" applyProtection="1">
      <alignment vertical="center"/>
    </xf>
    <xf numFmtId="0" fontId="12" fillId="8" borderId="156" xfId="0" applyNumberFormat="1" applyFont="1" applyFill="1" applyBorder="1" applyAlignment="1" applyProtection="1">
      <alignment vertical="center"/>
    </xf>
    <xf numFmtId="38" fontId="12" fillId="8" borderId="157" xfId="0" applyNumberFormat="1" applyFont="1" applyFill="1" applyBorder="1" applyAlignment="1" applyProtection="1">
      <alignment horizontal="right" vertical="center"/>
    </xf>
    <xf numFmtId="38" fontId="12" fillId="8" borderId="158" xfId="0" applyNumberFormat="1" applyFont="1" applyFill="1" applyBorder="1" applyAlignment="1" applyProtection="1">
      <alignment vertical="center"/>
      <protection hidden="1"/>
    </xf>
    <xf numFmtId="38" fontId="12" fillId="8" borderId="123" xfId="0" applyNumberFormat="1" applyFont="1" applyFill="1" applyBorder="1" applyAlignment="1" applyProtection="1">
      <alignment vertical="center"/>
      <protection hidden="1"/>
    </xf>
    <xf numFmtId="0" fontId="12" fillId="8" borderId="134" xfId="0" applyNumberFormat="1" applyFont="1" applyFill="1" applyBorder="1" applyAlignment="1" applyProtection="1">
      <alignment vertical="center"/>
    </xf>
    <xf numFmtId="0" fontId="27" fillId="7" borderId="119" xfId="0" applyFont="1" applyFill="1" applyBorder="1" applyProtection="1">
      <alignment vertical="center"/>
    </xf>
    <xf numFmtId="0" fontId="33" fillId="0" borderId="0" xfId="2" applyFont="1" applyFill="1" applyBorder="1" applyAlignment="1" applyProtection="1">
      <alignment horizontal="center" vertical="center" wrapText="1"/>
    </xf>
    <xf numFmtId="0" fontId="88" fillId="8" borderId="135" xfId="0" applyFont="1" applyFill="1" applyBorder="1" applyAlignment="1" applyProtection="1">
      <alignment horizontal="center" vertical="center" wrapText="1"/>
    </xf>
    <xf numFmtId="0" fontId="102" fillId="0" borderId="0" xfId="2" applyFont="1" applyFill="1" applyBorder="1" applyProtection="1">
      <alignment vertical="center"/>
    </xf>
    <xf numFmtId="0" fontId="102" fillId="7" borderId="0" xfId="2" applyFont="1" applyFill="1" applyBorder="1" applyProtection="1">
      <alignment vertical="center"/>
    </xf>
    <xf numFmtId="0" fontId="62" fillId="0" borderId="0" xfId="2" applyFont="1" applyFill="1" applyBorder="1" applyProtection="1">
      <alignment vertical="center"/>
    </xf>
    <xf numFmtId="0" fontId="88" fillId="8" borderId="136" xfId="0" applyFont="1" applyFill="1" applyBorder="1" applyAlignment="1" applyProtection="1">
      <alignment horizontal="center" vertical="center" wrapText="1"/>
    </xf>
    <xf numFmtId="0" fontId="98" fillId="7" borderId="119" xfId="2" applyFont="1" applyFill="1" applyBorder="1" applyAlignment="1" applyProtection="1">
      <alignment horizontal="center" vertical="center" wrapText="1"/>
    </xf>
    <xf numFmtId="189" fontId="88" fillId="8" borderId="129"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locked="0"/>
    </xf>
    <xf numFmtId="38" fontId="12" fillId="10" borderId="130" xfId="1" applyFont="1" applyFill="1" applyBorder="1" applyProtection="1">
      <alignment vertical="center"/>
      <protection hidden="1"/>
    </xf>
    <xf numFmtId="0" fontId="88" fillId="8" borderId="150" xfId="0" applyNumberFormat="1" applyFont="1" applyFill="1" applyBorder="1" applyAlignment="1" applyProtection="1">
      <alignment horizontal="center" vertical="center"/>
    </xf>
    <xf numFmtId="38" fontId="12" fillId="8" borderId="123" xfId="0" applyNumberFormat="1" applyFont="1" applyFill="1" applyBorder="1" applyAlignment="1" applyProtection="1">
      <alignment horizontal="right" vertical="center"/>
    </xf>
    <xf numFmtId="38" fontId="12" fillId="8" borderId="163" xfId="0" applyNumberFormat="1" applyFont="1" applyFill="1" applyBorder="1" applyProtection="1">
      <alignment vertical="center"/>
      <protection hidden="1"/>
    </xf>
    <xf numFmtId="0" fontId="29" fillId="0" borderId="84" xfId="2" applyFont="1" applyBorder="1" applyProtection="1">
      <alignment vertical="center"/>
    </xf>
    <xf numFmtId="0" fontId="25" fillId="0" borderId="84" xfId="2" applyFont="1" applyBorder="1" applyProtection="1">
      <alignment vertical="center"/>
    </xf>
    <xf numFmtId="0" fontId="12" fillId="0" borderId="84" xfId="2" applyFont="1" applyFill="1" applyBorder="1" applyProtection="1">
      <alignment vertical="center"/>
    </xf>
    <xf numFmtId="0" fontId="29" fillId="0" borderId="86" xfId="2" applyFont="1" applyBorder="1" applyProtection="1">
      <alignment vertical="center"/>
    </xf>
    <xf numFmtId="0" fontId="44" fillId="0" borderId="86" xfId="2" applyFont="1" applyBorder="1" applyProtection="1">
      <alignment vertical="center"/>
    </xf>
    <xf numFmtId="0" fontId="25" fillId="0" borderId="86" xfId="2" applyFont="1" applyBorder="1" applyProtection="1">
      <alignment vertical="center"/>
    </xf>
    <xf numFmtId="0" fontId="12" fillId="0" borderId="86" xfId="2" applyFont="1" applyFill="1" applyBorder="1" applyProtection="1">
      <alignment vertical="center"/>
    </xf>
    <xf numFmtId="0" fontId="25" fillId="0" borderId="86" xfId="2" applyFont="1" applyFill="1" applyBorder="1" applyAlignment="1" applyProtection="1">
      <alignment horizontal="right" vertical="center"/>
    </xf>
    <xf numFmtId="0" fontId="25" fillId="4" borderId="8" xfId="0" applyFont="1" applyFill="1" applyBorder="1" applyAlignment="1" applyProtection="1">
      <alignment horizontal="center" vertical="center" wrapText="1"/>
    </xf>
    <xf numFmtId="0" fontId="25" fillId="4" borderId="8" xfId="2" applyNumberFormat="1" applyFont="1" applyFill="1" applyBorder="1" applyAlignment="1" applyProtection="1">
      <alignment horizontal="center" vertical="center" wrapText="1"/>
    </xf>
    <xf numFmtId="0" fontId="103" fillId="2" borderId="115" xfId="2" applyNumberFormat="1" applyFont="1" applyFill="1" applyBorder="1" applyAlignment="1" applyProtection="1">
      <alignment horizontal="left" vertical="center" wrapText="1"/>
    </xf>
    <xf numFmtId="194" fontId="25" fillId="4" borderId="8" xfId="0" applyNumberFormat="1" applyFont="1" applyFill="1" applyBorder="1" applyAlignment="1" applyProtection="1">
      <alignment horizontal="center" vertical="center"/>
    </xf>
    <xf numFmtId="0" fontId="25" fillId="0" borderId="8" xfId="0" applyFont="1" applyBorder="1" applyAlignment="1" applyProtection="1">
      <alignment horizontal="left" vertical="center" wrapText="1"/>
      <protection locked="0"/>
    </xf>
    <xf numFmtId="38" fontId="25" fillId="0" borderId="8" xfId="1" applyNumberFormat="1" applyFont="1" applyBorder="1" applyAlignment="1" applyProtection="1">
      <alignment horizontal="center" vertical="center"/>
      <protection locked="0"/>
    </xf>
    <xf numFmtId="38" fontId="25" fillId="3" borderId="8" xfId="1" applyNumberFormat="1" applyFont="1" applyFill="1" applyBorder="1" applyProtection="1">
      <alignment vertical="center"/>
    </xf>
    <xf numFmtId="0" fontId="44" fillId="2" borderId="115" xfId="2" applyNumberFormat="1" applyFont="1" applyFill="1" applyBorder="1" applyAlignment="1" applyProtection="1">
      <alignment vertical="center"/>
    </xf>
    <xf numFmtId="0" fontId="12" fillId="0" borderId="8" xfId="2" applyNumberFormat="1" applyFont="1" applyBorder="1" applyAlignment="1" applyProtection="1">
      <alignment horizontal="left" vertical="center" wrapText="1"/>
      <protection locked="0"/>
    </xf>
    <xf numFmtId="38" fontId="12" fillId="0" borderId="8" xfId="1" applyNumberFormat="1" applyFont="1" applyBorder="1" applyAlignment="1" applyProtection="1">
      <alignment horizontal="center" vertical="center"/>
      <protection locked="0"/>
    </xf>
    <xf numFmtId="0" fontId="12" fillId="4" borderId="11" xfId="0" applyNumberFormat="1" applyFont="1" applyFill="1" applyBorder="1" applyAlignment="1" applyProtection="1">
      <alignment horizontal="center" vertical="center"/>
    </xf>
    <xf numFmtId="0" fontId="12" fillId="4" borderId="87" xfId="0" applyNumberFormat="1" applyFont="1" applyFill="1" applyBorder="1" applyAlignment="1" applyProtection="1">
      <alignment vertical="center"/>
    </xf>
    <xf numFmtId="38" fontId="12" fillId="4" borderId="12" xfId="0" applyNumberFormat="1" applyFont="1" applyFill="1" applyBorder="1" applyAlignment="1" applyProtection="1">
      <alignment horizontal="right" vertical="center"/>
    </xf>
    <xf numFmtId="38" fontId="12" fillId="4" borderId="11" xfId="0" applyNumberFormat="1" applyFont="1" applyFill="1" applyBorder="1" applyAlignment="1" applyProtection="1">
      <alignment vertical="center"/>
    </xf>
    <xf numFmtId="0" fontId="12" fillId="0" borderId="164" xfId="2" applyFont="1" applyBorder="1" applyProtection="1">
      <alignment vertical="center"/>
    </xf>
    <xf numFmtId="0" fontId="8" fillId="0" borderId="84" xfId="2" applyFont="1" applyFill="1" applyBorder="1" applyAlignment="1" applyProtection="1">
      <alignment vertical="center" wrapText="1"/>
    </xf>
    <xf numFmtId="0" fontId="57" fillId="0" borderId="0" xfId="2" applyFont="1" applyFill="1" applyBorder="1" applyAlignment="1" applyProtection="1">
      <alignment vertical="center" wrapText="1"/>
    </xf>
    <xf numFmtId="0" fontId="96" fillId="0" borderId="0" xfId="7" applyFont="1" applyFill="1" applyBorder="1" applyAlignment="1" applyProtection="1">
      <alignment vertical="top" wrapText="1"/>
    </xf>
    <xf numFmtId="0" fontId="93" fillId="0" borderId="0" xfId="2" applyFont="1" applyFill="1" applyBorder="1" applyAlignment="1" applyProtection="1">
      <alignment vertical="center"/>
    </xf>
    <xf numFmtId="0" fontId="88" fillId="0" borderId="123" xfId="2" applyFont="1" applyFill="1" applyBorder="1" applyAlignment="1" applyProtection="1">
      <alignment horizontal="left" vertical="center" wrapText="1"/>
    </xf>
    <xf numFmtId="0" fontId="88" fillId="0" borderId="123" xfId="2" applyFont="1" applyFill="1" applyBorder="1" applyAlignment="1" applyProtection="1">
      <alignment horizontal="right" vertical="center" wrapText="1"/>
    </xf>
    <xf numFmtId="0" fontId="12" fillId="8" borderId="124" xfId="2" applyFont="1" applyFill="1" applyBorder="1" applyAlignment="1" applyProtection="1">
      <alignment horizontal="center" vertical="center" wrapText="1"/>
    </xf>
    <xf numFmtId="177" fontId="88" fillId="8" borderId="125" xfId="2" applyNumberFormat="1" applyFont="1" applyFill="1" applyBorder="1" applyAlignment="1" applyProtection="1">
      <alignment horizontal="center" vertical="center" wrapText="1"/>
    </xf>
    <xf numFmtId="177" fontId="98" fillId="7" borderId="119" xfId="2" applyNumberFormat="1" applyFont="1" applyFill="1" applyBorder="1" applyAlignment="1" applyProtection="1">
      <alignment horizontal="center" vertical="center" wrapText="1"/>
    </xf>
    <xf numFmtId="190" fontId="12" fillId="8" borderId="129" xfId="2" applyNumberFormat="1" applyFont="1" applyFill="1" applyBorder="1" applyAlignment="1" applyProtection="1">
      <alignment horizontal="center" vertical="center"/>
      <protection hidden="1"/>
    </xf>
    <xf numFmtId="38" fontId="12" fillId="10" borderId="0" xfId="1" applyFont="1" applyFill="1" applyBorder="1" applyAlignment="1" applyProtection="1">
      <alignment vertical="center" wrapText="1"/>
      <protection hidden="1"/>
    </xf>
    <xf numFmtId="38" fontId="12" fillId="10" borderId="0" xfId="1" applyFont="1" applyFill="1" applyBorder="1" applyAlignment="1" applyProtection="1">
      <alignment horizontal="right" vertical="center" wrapText="1"/>
      <protection hidden="1"/>
    </xf>
    <xf numFmtId="38" fontId="12" fillId="10" borderId="130" xfId="1" applyFont="1" applyFill="1" applyBorder="1" applyAlignment="1" applyProtection="1">
      <alignment horizontal="right" vertical="center" wrapText="1"/>
      <protection hidden="1"/>
    </xf>
    <xf numFmtId="0" fontId="59" fillId="0" borderId="119" xfId="2" applyFont="1" applyFill="1" applyBorder="1" applyProtection="1">
      <alignment vertical="center"/>
      <protection hidden="1"/>
    </xf>
    <xf numFmtId="0" fontId="12" fillId="8" borderId="168" xfId="0" applyNumberFormat="1" applyFont="1" applyFill="1" applyBorder="1" applyAlignment="1" applyProtection="1">
      <alignment vertical="center"/>
    </xf>
    <xf numFmtId="0" fontId="12" fillId="8" borderId="169" xfId="0" applyNumberFormat="1" applyFont="1" applyFill="1" applyBorder="1" applyAlignment="1" applyProtection="1">
      <alignment horizontal="left" vertical="center" wrapText="1"/>
    </xf>
    <xf numFmtId="38" fontId="12" fillId="8" borderId="170" xfId="0" applyNumberFormat="1" applyFont="1" applyFill="1" applyBorder="1" applyAlignment="1" applyProtection="1">
      <alignment horizontal="left" vertical="center" wrapText="1"/>
    </xf>
    <xf numFmtId="38" fontId="12" fillId="8" borderId="170" xfId="0" applyNumberFormat="1" applyFont="1" applyFill="1" applyBorder="1" applyAlignment="1" applyProtection="1">
      <alignment horizontal="right" vertical="center" wrapText="1"/>
    </xf>
    <xf numFmtId="38" fontId="12" fillId="8" borderId="123" xfId="0" applyNumberFormat="1" applyFont="1" applyFill="1" applyBorder="1" applyAlignment="1" applyProtection="1">
      <alignment horizontal="right" vertical="center" wrapText="1"/>
      <protection hidden="1"/>
    </xf>
    <xf numFmtId="38" fontId="12" fillId="8" borderId="163" xfId="0" applyNumberFormat="1" applyFont="1" applyFill="1" applyBorder="1" applyAlignment="1" applyProtection="1">
      <alignment horizontal="right" vertical="center" wrapText="1"/>
      <protection hidden="1"/>
    </xf>
    <xf numFmtId="0" fontId="93" fillId="7" borderId="119" xfId="0" applyNumberFormat="1" applyFont="1" applyFill="1" applyBorder="1" applyAlignment="1" applyProtection="1">
      <alignment horizontal="center" vertical="center" wrapText="1"/>
    </xf>
    <xf numFmtId="0" fontId="91" fillId="0" borderId="0" xfId="0" applyFont="1" applyFill="1" applyBorder="1" applyAlignment="1">
      <alignment horizontal="center" vertical="center" wrapText="1"/>
    </xf>
    <xf numFmtId="38" fontId="91" fillId="0" borderId="0" xfId="1" applyFont="1" applyFill="1" applyBorder="1" applyAlignment="1">
      <alignment horizontal="center" vertical="center" wrapText="1"/>
    </xf>
    <xf numFmtId="3" fontId="91" fillId="0" borderId="0" xfId="0" applyNumberFormat="1" applyFont="1" applyFill="1" applyBorder="1" applyAlignment="1">
      <alignment horizontal="center" vertical="center" wrapText="1"/>
    </xf>
    <xf numFmtId="177" fontId="12" fillId="11" borderId="0" xfId="2" applyNumberFormat="1" applyFont="1" applyFill="1" applyBorder="1" applyAlignment="1" applyProtection="1">
      <alignment horizontal="center" vertical="center" wrapText="1"/>
      <protection locked="0"/>
    </xf>
    <xf numFmtId="38" fontId="12" fillId="11" borderId="0" xfId="1" applyFont="1" applyFill="1" applyBorder="1" applyAlignment="1" applyProtection="1">
      <alignment vertical="center" wrapText="1"/>
      <protection locked="0"/>
    </xf>
    <xf numFmtId="0" fontId="88" fillId="0" borderId="5" xfId="2" applyFont="1" applyFill="1" applyBorder="1" applyAlignment="1" applyProtection="1">
      <alignment vertical="center" wrapText="1"/>
    </xf>
    <xf numFmtId="0" fontId="88" fillId="8" borderId="11" xfId="0" applyNumberFormat="1" applyFont="1" applyFill="1" applyBorder="1" applyAlignment="1" applyProtection="1">
      <alignment horizontal="center" vertical="center" wrapText="1"/>
    </xf>
    <xf numFmtId="0" fontId="12" fillId="8" borderId="171" xfId="0" applyNumberFormat="1" applyFont="1" applyFill="1" applyBorder="1" applyAlignment="1" applyProtection="1">
      <alignment horizontal="left" vertical="center" wrapText="1"/>
    </xf>
    <xf numFmtId="0" fontId="12" fillId="8" borderId="171" xfId="0" applyNumberFormat="1" applyFont="1" applyFill="1" applyBorder="1" applyAlignment="1" applyProtection="1">
      <alignment horizontal="right" vertical="center" wrapText="1"/>
    </xf>
    <xf numFmtId="0" fontId="12" fillId="8" borderId="171" xfId="0" applyNumberFormat="1" applyFont="1" applyFill="1" applyBorder="1" applyAlignment="1" applyProtection="1">
      <alignment vertical="center" wrapText="1"/>
    </xf>
    <xf numFmtId="38" fontId="12" fillId="8" borderId="5" xfId="0" applyNumberFormat="1" applyFont="1" applyFill="1" applyBorder="1" applyAlignment="1" applyProtection="1">
      <alignment horizontal="right" vertical="center" wrapText="1"/>
    </xf>
    <xf numFmtId="0" fontId="98" fillId="7" borderId="119" xfId="0" applyFont="1" applyFill="1" applyBorder="1" applyProtection="1">
      <alignment vertical="center"/>
    </xf>
    <xf numFmtId="0" fontId="88" fillId="8" borderId="124" xfId="0" applyFont="1" applyFill="1" applyBorder="1" applyAlignment="1">
      <alignment horizontal="center" vertical="center" wrapText="1"/>
    </xf>
    <xf numFmtId="0" fontId="101" fillId="8" borderId="172" xfId="0" applyFont="1" applyFill="1" applyBorder="1" applyAlignment="1">
      <alignment horizontal="center" vertical="center" wrapText="1"/>
    </xf>
    <xf numFmtId="0" fontId="88" fillId="8" borderId="144" xfId="2" applyNumberFormat="1" applyFont="1" applyFill="1" applyBorder="1" applyAlignment="1">
      <alignment horizontal="center" vertical="center" wrapText="1"/>
    </xf>
    <xf numFmtId="0" fontId="88" fillId="8" borderId="126" xfId="2" applyNumberFormat="1" applyFont="1" applyFill="1" applyBorder="1" applyAlignment="1">
      <alignment horizontal="center" vertical="center" wrapText="1"/>
    </xf>
    <xf numFmtId="0" fontId="88" fillId="8" borderId="144" xfId="0" applyFont="1" applyFill="1" applyBorder="1" applyAlignment="1">
      <alignment horizontal="center" vertical="center" wrapText="1"/>
    </xf>
    <xf numFmtId="0" fontId="88" fillId="8" borderId="172" xfId="2" applyNumberFormat="1" applyFont="1" applyFill="1" applyBorder="1" applyAlignment="1">
      <alignment horizontal="center" vertical="center" wrapText="1"/>
    </xf>
    <xf numFmtId="0" fontId="98" fillId="7" borderId="173" xfId="2" applyNumberFormat="1" applyFont="1" applyFill="1" applyBorder="1" applyAlignment="1">
      <alignment horizontal="left" vertical="center" wrapText="1"/>
    </xf>
    <xf numFmtId="38" fontId="87" fillId="0" borderId="0" xfId="1" applyFont="1" applyFill="1" applyBorder="1" applyAlignment="1" applyProtection="1">
      <alignment horizontal="center"/>
    </xf>
    <xf numFmtId="191" fontId="88" fillId="8" borderId="147" xfId="0" applyNumberFormat="1" applyFont="1" applyFill="1" applyBorder="1" applyAlignment="1" applyProtection="1">
      <alignment horizontal="center" vertical="center"/>
      <protection hidden="1"/>
    </xf>
    <xf numFmtId="0" fontId="12" fillId="0" borderId="8" xfId="0" applyFont="1" applyFill="1" applyBorder="1" applyAlignment="1" applyProtection="1">
      <alignment horizontal="left" vertical="center" wrapText="1"/>
      <protection locked="0"/>
    </xf>
    <xf numFmtId="38" fontId="12" fillId="0" borderId="8" xfId="1" applyNumberFormat="1" applyFont="1" applyFill="1" applyBorder="1" applyAlignment="1" applyProtection="1">
      <alignment horizontal="right" vertical="center"/>
      <protection locked="0"/>
    </xf>
    <xf numFmtId="38" fontId="51" fillId="0" borderId="55" xfId="1" applyNumberFormat="1" applyFont="1" applyFill="1" applyBorder="1" applyAlignment="1" applyProtection="1">
      <alignment horizontal="center" vertical="center"/>
      <protection locked="0"/>
    </xf>
    <xf numFmtId="38" fontId="12" fillId="10" borderId="8" xfId="1" applyNumberFormat="1" applyFont="1" applyFill="1" applyBorder="1" applyProtection="1">
      <alignment vertical="center"/>
      <protection hidden="1"/>
    </xf>
    <xf numFmtId="0" fontId="59" fillId="7" borderId="173" xfId="2" applyNumberFormat="1" applyFont="1" applyFill="1" applyBorder="1" applyAlignment="1" applyProtection="1">
      <alignment vertical="center"/>
      <protection hidden="1"/>
    </xf>
    <xf numFmtId="38" fontId="85" fillId="0" borderId="30" xfId="1" applyFont="1" applyFill="1" applyBorder="1" applyAlignment="1" applyProtection="1">
      <alignment horizontal="right" vertical="center"/>
      <protection locked="0"/>
    </xf>
    <xf numFmtId="0" fontId="51" fillId="0" borderId="8" xfId="0" applyFont="1" applyFill="1" applyBorder="1" applyAlignment="1" applyProtection="1">
      <alignment horizontal="left" vertical="center" wrapText="1"/>
      <protection locked="0"/>
    </xf>
    <xf numFmtId="0" fontId="51" fillId="0" borderId="8" xfId="0" applyFont="1" applyFill="1" applyBorder="1" applyAlignment="1" applyProtection="1">
      <alignment horizontal="center" vertical="center" wrapText="1"/>
      <protection locked="0"/>
    </xf>
    <xf numFmtId="0" fontId="51" fillId="0" borderId="28" xfId="0" applyFont="1" applyFill="1" applyBorder="1" applyAlignment="1" applyProtection="1">
      <alignment horizontal="left" vertical="center" wrapText="1"/>
      <protection locked="0"/>
    </xf>
    <xf numFmtId="38" fontId="85" fillId="0" borderId="28" xfId="1" applyFont="1" applyFill="1" applyBorder="1" applyAlignment="1" applyProtection="1">
      <alignment horizontal="right" vertical="center"/>
      <protection locked="0"/>
    </xf>
    <xf numFmtId="0" fontId="12" fillId="8" borderId="150" xfId="0" applyNumberFormat="1" applyFont="1" applyFill="1" applyBorder="1" applyAlignment="1">
      <alignment horizontal="center" vertical="center"/>
    </xf>
    <xf numFmtId="0" fontId="12" fillId="8" borderId="151" xfId="0" applyNumberFormat="1" applyFont="1" applyFill="1" applyBorder="1" applyAlignment="1">
      <alignment horizontal="center" vertical="center"/>
    </xf>
    <xf numFmtId="0" fontId="12" fillId="8" borderId="156" xfId="0" applyNumberFormat="1" applyFont="1" applyFill="1" applyBorder="1" applyAlignment="1">
      <alignment vertical="center"/>
    </xf>
    <xf numFmtId="38" fontId="12" fillId="8" borderId="156" xfId="0" applyNumberFormat="1" applyFont="1" applyFill="1" applyBorder="1" applyAlignment="1">
      <alignment horizontal="right" vertical="center"/>
    </xf>
    <xf numFmtId="38" fontId="12" fillId="8" borderId="153" xfId="0" applyNumberFormat="1" applyFont="1" applyFill="1" applyBorder="1" applyAlignment="1" applyProtection="1">
      <alignment vertical="center"/>
      <protection hidden="1"/>
    </xf>
    <xf numFmtId="0" fontId="12" fillId="8" borderId="174" xfId="0" applyNumberFormat="1" applyFont="1" applyFill="1" applyBorder="1" applyAlignment="1">
      <alignment vertical="center"/>
    </xf>
    <xf numFmtId="0" fontId="27" fillId="7" borderId="175" xfId="0" applyFont="1" applyFill="1" applyBorder="1">
      <alignment vertical="center"/>
    </xf>
    <xf numFmtId="0" fontId="93" fillId="0" borderId="0" xfId="0" applyFont="1" applyFill="1" applyBorder="1">
      <alignment vertical="center"/>
    </xf>
    <xf numFmtId="0" fontId="88" fillId="0" borderId="0" xfId="2" applyFont="1" applyFill="1" applyBorder="1" applyAlignment="1" applyProtection="1">
      <alignment vertical="center" wrapText="1"/>
    </xf>
    <xf numFmtId="0" fontId="88" fillId="8" borderId="176" xfId="2" applyNumberFormat="1" applyFont="1" applyFill="1" applyBorder="1" applyAlignment="1">
      <alignment horizontal="center" vertical="center" wrapText="1"/>
    </xf>
    <xf numFmtId="0" fontId="88" fillId="8" borderId="177" xfId="2" applyNumberFormat="1" applyFont="1" applyFill="1" applyBorder="1" applyAlignment="1">
      <alignment horizontal="center" vertical="center" wrapText="1"/>
    </xf>
    <xf numFmtId="192" fontId="88" fillId="8" borderId="147" xfId="0" applyNumberFormat="1" applyFont="1" applyFill="1" applyBorder="1" applyAlignment="1" applyProtection="1">
      <alignment horizontal="center" vertical="center"/>
      <protection hidden="1"/>
    </xf>
    <xf numFmtId="38" fontId="12" fillId="0" borderId="55" xfId="1" applyNumberFormat="1" applyFont="1" applyFill="1" applyBorder="1" applyAlignment="1" applyProtection="1">
      <alignment horizontal="center" vertical="center"/>
      <protection locked="0"/>
    </xf>
    <xf numFmtId="38" fontId="12" fillId="0" borderId="8" xfId="1" applyFont="1" applyFill="1" applyBorder="1" applyAlignment="1" applyProtection="1">
      <alignment horizontal="right" vertical="center"/>
      <protection locked="0"/>
    </xf>
    <xf numFmtId="0" fontId="51" fillId="0" borderId="178" xfId="0" applyFont="1" applyFill="1" applyBorder="1" applyAlignment="1" applyProtection="1">
      <alignment horizontal="left" vertical="center" wrapText="1"/>
      <protection locked="0"/>
    </xf>
    <xf numFmtId="0" fontId="12" fillId="8" borderId="134" xfId="0" applyNumberFormat="1" applyFont="1" applyFill="1" applyBorder="1" applyAlignment="1">
      <alignment vertical="center"/>
    </xf>
    <xf numFmtId="0" fontId="27" fillId="7" borderId="119" xfId="0" applyFont="1" applyFill="1" applyBorder="1">
      <alignment vertical="center"/>
    </xf>
    <xf numFmtId="185" fontId="88" fillId="8" borderId="129" xfId="0" applyNumberFormat="1" applyFont="1" applyFill="1" applyBorder="1" applyAlignment="1" applyProtection="1">
      <alignment horizontal="center" vertical="center"/>
      <protection hidden="1"/>
    </xf>
    <xf numFmtId="0" fontId="59" fillId="0" borderId="128" xfId="2" applyFont="1" applyFill="1" applyBorder="1" applyProtection="1">
      <alignment vertical="center"/>
      <protection hidden="1"/>
    </xf>
    <xf numFmtId="0" fontId="27" fillId="0" borderId="128" xfId="2" applyNumberFormat="1" applyFont="1" applyFill="1" applyBorder="1" applyProtection="1">
      <alignment vertical="center"/>
      <protection hidden="1"/>
    </xf>
    <xf numFmtId="0" fontId="12" fillId="8" borderId="155" xfId="0" applyNumberFormat="1" applyFont="1" applyFill="1" applyBorder="1" applyAlignment="1" applyProtection="1">
      <alignment vertical="center" wrapText="1"/>
    </xf>
    <xf numFmtId="0" fontId="12" fillId="8" borderId="156" xfId="0" applyNumberFormat="1" applyFont="1" applyFill="1" applyBorder="1" applyAlignment="1" applyProtection="1">
      <alignment vertical="center" wrapText="1"/>
    </xf>
    <xf numFmtId="38" fontId="12" fillId="8" borderId="123" xfId="0" applyNumberFormat="1" applyFont="1" applyFill="1" applyBorder="1" applyAlignment="1" applyProtection="1">
      <alignment vertical="center" wrapText="1"/>
      <protection hidden="1"/>
    </xf>
    <xf numFmtId="0" fontId="93" fillId="0" borderId="0" xfId="0" applyFont="1" applyFill="1" applyBorder="1" applyAlignment="1"/>
    <xf numFmtId="0" fontId="93" fillId="0" borderId="0" xfId="0" applyFont="1" applyFill="1" applyBorder="1" applyAlignment="1">
      <alignment horizontal="center"/>
    </xf>
    <xf numFmtId="0" fontId="84" fillId="0" borderId="0" xfId="0" applyFont="1" applyFill="1" applyBorder="1" applyAlignment="1"/>
    <xf numFmtId="0" fontId="93" fillId="0" borderId="0" xfId="0" applyFont="1" applyFill="1" applyBorder="1" applyAlignment="1">
      <alignment vertical="center"/>
    </xf>
    <xf numFmtId="0" fontId="93" fillId="0" borderId="0" xfId="0" applyFont="1" applyFill="1" applyBorder="1" applyAlignment="1">
      <alignment horizontal="center" vertical="center"/>
    </xf>
    <xf numFmtId="0" fontId="84" fillId="0" borderId="0" xfId="0" applyFont="1" applyFill="1" applyBorder="1" applyAlignment="1">
      <alignment vertical="center"/>
    </xf>
    <xf numFmtId="0" fontId="93" fillId="0" borderId="0" xfId="0" applyFont="1" applyFill="1" applyBorder="1" applyAlignment="1">
      <alignment horizontal="left" vertical="center"/>
    </xf>
    <xf numFmtId="0" fontId="27" fillId="0" borderId="0" xfId="0" applyFont="1" applyFill="1" applyBorder="1" applyAlignment="1">
      <alignment vertical="center"/>
    </xf>
    <xf numFmtId="0" fontId="93" fillId="0" borderId="0" xfId="0" applyFont="1" applyFill="1" applyBorder="1" applyAlignment="1">
      <alignment horizontal="right"/>
    </xf>
    <xf numFmtId="0" fontId="93" fillId="8" borderId="30"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4" fillId="8" borderId="0" xfId="0" applyFont="1" applyFill="1" applyBorder="1" applyAlignment="1">
      <alignment horizontal="center" vertical="center" wrapText="1"/>
    </xf>
    <xf numFmtId="0" fontId="93" fillId="0" borderId="30" xfId="0" applyFont="1" applyFill="1" applyBorder="1" applyAlignment="1" applyProtection="1">
      <alignment horizontal="center" vertical="center" wrapText="1"/>
      <protection locked="0"/>
    </xf>
    <xf numFmtId="38" fontId="93" fillId="0" borderId="30" xfId="1" applyFont="1" applyFill="1" applyBorder="1" applyAlignment="1" applyProtection="1">
      <alignment horizontal="center" vertical="center" wrapText="1"/>
      <protection locked="0"/>
    </xf>
    <xf numFmtId="0" fontId="12" fillId="8" borderId="90" xfId="0" applyNumberFormat="1" applyFont="1" applyFill="1" applyBorder="1" applyAlignment="1" applyProtection="1">
      <alignment vertical="center"/>
    </xf>
    <xf numFmtId="0" fontId="84" fillId="0" borderId="0" xfId="0" applyFont="1" applyFill="1" applyBorder="1" applyAlignment="1">
      <alignment horizontal="justify" vertical="center"/>
    </xf>
    <xf numFmtId="0" fontId="84" fillId="0" borderId="0" xfId="0" applyFont="1" applyFill="1" applyBorder="1" applyAlignment="1">
      <alignment horizontal="center"/>
    </xf>
    <xf numFmtId="0" fontId="12" fillId="0" borderId="179" xfId="2" applyFont="1" applyFill="1" applyBorder="1" applyProtection="1">
      <alignment vertical="center"/>
    </xf>
    <xf numFmtId="0" fontId="105" fillId="7" borderId="180" xfId="2" applyNumberFormat="1" applyFont="1" applyFill="1" applyBorder="1" applyAlignment="1" applyProtection="1">
      <alignment horizontal="left" vertical="center" wrapText="1"/>
    </xf>
    <xf numFmtId="0" fontId="44" fillId="7" borderId="180" xfId="2" applyNumberFormat="1" applyFont="1" applyFill="1" applyBorder="1" applyAlignment="1" applyProtection="1">
      <alignment vertical="center"/>
    </xf>
    <xf numFmtId="0" fontId="56" fillId="0" borderId="0" xfId="2" applyFont="1" applyFill="1" applyBorder="1" applyProtection="1">
      <alignment vertical="center"/>
    </xf>
    <xf numFmtId="0" fontId="28" fillId="0" borderId="85" xfId="2" applyFont="1" applyBorder="1" applyProtection="1">
      <alignment vertical="center"/>
    </xf>
    <xf numFmtId="0" fontId="29" fillId="0" borderId="85" xfId="2" applyFont="1" applyBorder="1" applyAlignment="1" applyProtection="1">
      <alignment horizontal="right" vertical="center"/>
    </xf>
    <xf numFmtId="0" fontId="28" fillId="0" borderId="89" xfId="2" applyFont="1" applyFill="1" applyBorder="1" applyAlignment="1" applyProtection="1">
      <alignment horizontal="center" vertical="center" wrapText="1" shrinkToFit="1"/>
    </xf>
    <xf numFmtId="0" fontId="28" fillId="0" borderId="89" xfId="2" applyFont="1" applyBorder="1" applyAlignment="1" applyProtection="1">
      <alignment horizontal="center" vertical="center"/>
    </xf>
    <xf numFmtId="0" fontId="33" fillId="0" borderId="0" xfId="7" applyFont="1" applyFill="1" applyBorder="1" applyAlignment="1" applyProtection="1">
      <alignment vertical="center"/>
    </xf>
    <xf numFmtId="0" fontId="34" fillId="0" borderId="0" xfId="7" applyFont="1" applyFill="1" applyBorder="1" applyAlignment="1" applyProtection="1">
      <alignment vertical="center"/>
    </xf>
    <xf numFmtId="0" fontId="63" fillId="0" borderId="0" xfId="2" applyFont="1" applyFill="1" applyBorder="1" applyAlignment="1" applyProtection="1">
      <alignment vertical="center"/>
    </xf>
    <xf numFmtId="0" fontId="22" fillId="4" borderId="30"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wrapText="1"/>
    </xf>
    <xf numFmtId="0" fontId="22" fillId="4" borderId="32" xfId="0" applyFont="1" applyFill="1" applyBorder="1" applyAlignment="1" applyProtection="1">
      <alignment horizontal="center" vertical="center" wrapText="1"/>
    </xf>
    <xf numFmtId="0" fontId="22" fillId="4" borderId="31" xfId="0" applyFont="1" applyFill="1" applyBorder="1" applyAlignment="1" applyProtection="1">
      <alignment horizontal="center" vertical="center"/>
    </xf>
    <xf numFmtId="0" fontId="16" fillId="4" borderId="28" xfId="0" applyFont="1" applyFill="1" applyBorder="1" applyAlignment="1" applyProtection="1">
      <alignment horizontal="center" vertical="center"/>
    </xf>
    <xf numFmtId="0" fontId="16" fillId="4" borderId="35" xfId="0" applyFont="1" applyFill="1" applyBorder="1" applyAlignment="1" applyProtection="1">
      <alignment horizontal="center" vertical="center"/>
    </xf>
    <xf numFmtId="0" fontId="16" fillId="4" borderId="3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38" fontId="16" fillId="4" borderId="11" xfId="0" applyNumberFormat="1" applyFont="1" applyFill="1" applyBorder="1" applyAlignment="1" applyProtection="1">
      <alignment vertical="center"/>
    </xf>
    <xf numFmtId="0" fontId="16" fillId="4" borderId="7" xfId="0" applyFont="1" applyFill="1" applyBorder="1" applyAlignment="1" applyProtection="1">
      <alignment vertical="center"/>
    </xf>
    <xf numFmtId="0" fontId="16" fillId="4" borderId="27" xfId="0" applyFont="1" applyFill="1" applyBorder="1" applyAlignment="1" applyProtection="1">
      <alignment vertical="center"/>
    </xf>
    <xf numFmtId="38" fontId="16" fillId="4" borderId="7" xfId="1" applyFont="1" applyFill="1" applyBorder="1" applyAlignment="1" applyProtection="1">
      <alignment horizontal="left" vertical="center"/>
    </xf>
    <xf numFmtId="38" fontId="16" fillId="4" borderId="27" xfId="1" applyFont="1" applyFill="1" applyBorder="1" applyAlignment="1" applyProtection="1">
      <alignment horizontal="left" vertical="center"/>
    </xf>
    <xf numFmtId="0" fontId="16" fillId="4" borderId="36" xfId="0" applyFont="1" applyFill="1" applyBorder="1" applyAlignment="1" applyProtection="1">
      <alignment vertical="center"/>
    </xf>
    <xf numFmtId="0" fontId="16" fillId="4" borderId="13" xfId="0" applyFont="1" applyFill="1" applyBorder="1" applyAlignment="1" applyProtection="1">
      <alignment horizontal="left" vertical="center"/>
    </xf>
    <xf numFmtId="0" fontId="16" fillId="4" borderId="12" xfId="0" applyFont="1" applyFill="1" applyBorder="1" applyAlignment="1" applyProtection="1">
      <alignment horizontal="center" vertical="center"/>
    </xf>
    <xf numFmtId="0" fontId="16" fillId="4" borderId="8" xfId="0" applyFont="1" applyFill="1" applyBorder="1" applyAlignment="1" applyProtection="1">
      <alignment vertical="center" wrapText="1"/>
    </xf>
    <xf numFmtId="0" fontId="8" fillId="4" borderId="13" xfId="0" applyFont="1" applyFill="1" applyBorder="1" applyAlignment="1" applyProtection="1">
      <alignment horizontal="right" vertical="center"/>
    </xf>
    <xf numFmtId="38" fontId="93" fillId="10" borderId="30" xfId="1" applyFont="1" applyFill="1" applyBorder="1" applyAlignment="1" applyProtection="1">
      <alignment horizontal="right" vertical="center" wrapText="1"/>
    </xf>
    <xf numFmtId="38" fontId="93" fillId="8" borderId="30" xfId="1" applyFont="1" applyFill="1" applyBorder="1" applyAlignment="1" applyProtection="1">
      <alignment horizontal="right" vertical="center" wrapText="1"/>
    </xf>
    <xf numFmtId="0" fontId="12" fillId="4" borderId="30" xfId="0" applyFont="1" applyFill="1" applyBorder="1" applyAlignment="1" applyProtection="1">
      <alignment horizontal="center" vertical="center"/>
    </xf>
    <xf numFmtId="0" fontId="69" fillId="4" borderId="68" xfId="0" applyFont="1" applyFill="1" applyBorder="1" applyAlignment="1">
      <alignment horizontal="center" vertical="center" wrapText="1"/>
    </xf>
    <xf numFmtId="0" fontId="69" fillId="4" borderId="74" xfId="2" applyNumberFormat="1" applyFont="1" applyFill="1" applyBorder="1" applyAlignment="1">
      <alignment horizontal="center" vertical="center" wrapText="1"/>
    </xf>
    <xf numFmtId="0" fontId="69" fillId="4" borderId="69" xfId="2" applyNumberFormat="1" applyFont="1" applyFill="1" applyBorder="1" applyAlignment="1">
      <alignment horizontal="center" vertical="center" wrapText="1"/>
    </xf>
    <xf numFmtId="0" fontId="69" fillId="4" borderId="74" xfId="0" applyFont="1" applyFill="1" applyBorder="1" applyAlignment="1">
      <alignment horizontal="center" vertical="center" wrapText="1"/>
    </xf>
    <xf numFmtId="0" fontId="69" fillId="4" borderId="80" xfId="2" applyNumberFormat="1" applyFont="1" applyFill="1" applyBorder="1" applyAlignment="1">
      <alignment horizontal="center" vertical="center" wrapText="1"/>
    </xf>
    <xf numFmtId="193" fontId="69" fillId="4" borderId="75" xfId="0" applyNumberFormat="1" applyFont="1" applyFill="1" applyBorder="1" applyAlignment="1" applyProtection="1">
      <alignment horizontal="center" vertical="center"/>
      <protection hidden="1"/>
    </xf>
    <xf numFmtId="0" fontId="56" fillId="4" borderId="76" xfId="0" applyNumberFormat="1" applyFont="1" applyFill="1" applyBorder="1" applyAlignment="1">
      <alignment horizontal="center" vertical="center"/>
    </xf>
    <xf numFmtId="0" fontId="56" fillId="4" borderId="70" xfId="0" applyNumberFormat="1" applyFont="1" applyFill="1" applyBorder="1" applyAlignment="1">
      <alignment horizontal="center" vertical="center"/>
    </xf>
    <xf numFmtId="0" fontId="56" fillId="4" borderId="71" xfId="0" applyNumberFormat="1" applyFont="1" applyFill="1" applyBorder="1" applyAlignment="1">
      <alignment vertical="center"/>
    </xf>
    <xf numFmtId="38" fontId="56" fillId="4" borderId="71" xfId="0" applyNumberFormat="1" applyFont="1" applyFill="1" applyBorder="1" applyAlignment="1">
      <alignment horizontal="right" vertical="center"/>
    </xf>
    <xf numFmtId="38" fontId="56" fillId="4" borderId="77" xfId="0" applyNumberFormat="1" applyFont="1" applyFill="1" applyBorder="1" applyAlignment="1" applyProtection="1">
      <alignment vertical="center"/>
      <protection hidden="1"/>
    </xf>
    <xf numFmtId="0" fontId="56" fillId="4" borderId="82" xfId="0" applyNumberFormat="1" applyFont="1" applyFill="1" applyBorder="1" applyAlignment="1">
      <alignment vertical="center"/>
    </xf>
    <xf numFmtId="0" fontId="12" fillId="4" borderId="37" xfId="0" applyFont="1" applyFill="1" applyBorder="1" applyAlignment="1" applyProtection="1">
      <alignment horizontal="center" vertical="center"/>
    </xf>
    <xf numFmtId="0" fontId="12" fillId="4" borderId="38" xfId="0" applyFont="1" applyFill="1" applyBorder="1" applyAlignment="1" applyProtection="1">
      <alignment horizontal="center" vertical="center"/>
    </xf>
    <xf numFmtId="0" fontId="12" fillId="4" borderId="38"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xf>
    <xf numFmtId="0" fontId="8" fillId="4" borderId="40" xfId="0" applyFont="1" applyFill="1" applyBorder="1" applyAlignment="1" applyProtection="1">
      <alignment horizontal="center" vertical="center"/>
    </xf>
    <xf numFmtId="0" fontId="8" fillId="4" borderId="43" xfId="0" applyFont="1" applyFill="1" applyBorder="1" applyAlignment="1" applyProtection="1">
      <alignment horizontal="center" vertical="center"/>
    </xf>
    <xf numFmtId="0" fontId="8" fillId="4" borderId="44" xfId="0" applyFont="1" applyFill="1" applyBorder="1" applyAlignment="1" applyProtection="1">
      <alignment horizontal="center" vertical="center"/>
    </xf>
    <xf numFmtId="0" fontId="8" fillId="4" borderId="30" xfId="0" applyFont="1" applyFill="1" applyBorder="1" applyAlignment="1" applyProtection="1">
      <alignment horizontal="center" vertical="center"/>
    </xf>
    <xf numFmtId="177" fontId="12" fillId="10" borderId="58" xfId="2" applyNumberFormat="1" applyFont="1" applyFill="1" applyBorder="1" applyAlignment="1" applyProtection="1">
      <alignment vertical="center" wrapText="1" shrinkToFit="1"/>
      <protection hidden="1"/>
    </xf>
    <xf numFmtId="0" fontId="12" fillId="9" borderId="150" xfId="0" applyNumberFormat="1" applyFont="1" applyFill="1" applyBorder="1" applyAlignment="1" applyProtection="1">
      <alignment horizontal="center" vertical="center"/>
    </xf>
    <xf numFmtId="0" fontId="12" fillId="0" borderId="0" xfId="2" applyFont="1" applyFill="1" applyBorder="1" applyAlignment="1" applyProtection="1">
      <alignment vertical="center"/>
    </xf>
    <xf numFmtId="191" fontId="88" fillId="0" borderId="30" xfId="0" applyNumberFormat="1" applyFont="1" applyFill="1" applyBorder="1" applyAlignment="1" applyProtection="1">
      <alignment horizontal="center" vertical="center"/>
      <protection hidden="1"/>
    </xf>
    <xf numFmtId="0" fontId="27" fillId="0" borderId="0" xfId="0" applyFont="1" applyAlignment="1" applyProtection="1">
      <alignment horizontal="center" vertical="center" wrapText="1"/>
      <protection locked="0"/>
    </xf>
    <xf numFmtId="182" fontId="27" fillId="2" borderId="30" xfId="0" applyNumberFormat="1" applyFont="1" applyFill="1" applyBorder="1" applyAlignment="1" applyProtection="1">
      <alignment horizontal="center" vertical="center" wrapText="1"/>
      <protection locked="0"/>
    </xf>
    <xf numFmtId="182" fontId="27" fillId="2" borderId="28" xfId="0" applyNumberFormat="1" applyFont="1" applyFill="1" applyBorder="1" applyAlignment="1" applyProtection="1">
      <alignment horizontal="center" vertical="center" wrapText="1"/>
      <protection locked="0"/>
    </xf>
    <xf numFmtId="0" fontId="13" fillId="0" borderId="0" xfId="0" applyFont="1" applyProtection="1">
      <alignment vertical="center"/>
    </xf>
    <xf numFmtId="0" fontId="27" fillId="0" borderId="0" xfId="0" applyFont="1" applyAlignment="1" applyProtection="1">
      <alignment vertical="center" wrapText="1"/>
      <protection locked="0"/>
    </xf>
    <xf numFmtId="0" fontId="13" fillId="0" borderId="0" xfId="0" applyFont="1" applyProtection="1">
      <alignment vertical="center"/>
      <protection locked="0"/>
    </xf>
    <xf numFmtId="38" fontId="27" fillId="0" borderId="12" xfId="1" applyFont="1" applyBorder="1" applyAlignment="1" applyProtection="1">
      <alignment horizontal="right" vertical="center" shrinkToFit="1"/>
      <protection locked="0"/>
    </xf>
    <xf numFmtId="0" fontId="27" fillId="0" borderId="30" xfId="0" applyFont="1" applyBorder="1" applyAlignment="1" applyProtection="1">
      <alignment horizontal="center" vertical="center" wrapText="1"/>
      <protection locked="0"/>
    </xf>
    <xf numFmtId="0" fontId="112" fillId="0" borderId="30" xfId="0" applyFont="1" applyBorder="1" applyAlignment="1" applyProtection="1">
      <alignment horizontal="center" vertical="center" wrapText="1"/>
    </xf>
    <xf numFmtId="0" fontId="112" fillId="0" borderId="30" xfId="0" applyFont="1" applyBorder="1" applyAlignment="1" applyProtection="1">
      <alignment horizontal="left" vertical="center" wrapText="1"/>
    </xf>
    <xf numFmtId="0" fontId="112" fillId="0" borderId="0" xfId="0" applyFont="1" applyAlignment="1" applyProtection="1">
      <alignment vertical="center" wrapText="1"/>
    </xf>
    <xf numFmtId="178" fontId="112" fillId="0" borderId="0" xfId="1" applyNumberFormat="1" applyFont="1" applyAlignment="1" applyProtection="1">
      <alignment horizontal="right" vertical="center" wrapText="1"/>
    </xf>
    <xf numFmtId="0" fontId="12" fillId="4" borderId="0" xfId="0" applyFont="1" applyFill="1" applyAlignment="1" applyProtection="1">
      <alignment horizontal="center" vertical="center" wrapText="1"/>
      <protection locked="0"/>
    </xf>
    <xf numFmtId="0" fontId="112" fillId="0" borderId="0" xfId="0" applyFont="1" applyAlignment="1" applyProtection="1">
      <alignment horizontal="left" vertical="top" wrapText="1"/>
    </xf>
    <xf numFmtId="0" fontId="76" fillId="0" borderId="0" xfId="0" applyFont="1" applyAlignment="1" applyProtection="1">
      <alignment horizontal="center" vertical="center"/>
    </xf>
    <xf numFmtId="0" fontId="12" fillId="0" borderId="0" xfId="2" applyFont="1" applyFill="1" applyBorder="1" applyAlignment="1" applyProtection="1">
      <alignment vertical="center"/>
    </xf>
    <xf numFmtId="0" fontId="88" fillId="0" borderId="0" xfId="2" applyFont="1" applyFill="1" applyBorder="1" applyAlignment="1" applyProtection="1">
      <alignment vertical="center"/>
    </xf>
    <xf numFmtId="0" fontId="16" fillId="0" borderId="5" xfId="0" applyFont="1" applyFill="1" applyBorder="1" applyAlignment="1" applyProtection="1">
      <alignment horizontal="right" vertical="center"/>
    </xf>
    <xf numFmtId="0" fontId="17" fillId="0" borderId="5" xfId="0" applyFont="1" applyFill="1" applyBorder="1" applyAlignment="1" applyProtection="1">
      <alignment vertical="center"/>
    </xf>
    <xf numFmtId="0" fontId="27" fillId="0" borderId="41"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protection locked="0"/>
    </xf>
    <xf numFmtId="195" fontId="27" fillId="0" borderId="41" xfId="1" applyNumberFormat="1" applyFont="1" applyBorder="1" applyAlignment="1" applyProtection="1">
      <alignment horizontal="right" vertical="center"/>
      <protection locked="0"/>
    </xf>
    <xf numFmtId="195" fontId="27" fillId="0" borderId="44" xfId="1" applyNumberFormat="1" applyFont="1" applyBorder="1" applyAlignment="1" applyProtection="1">
      <alignment horizontal="right" vertical="center"/>
      <protection locked="0"/>
    </xf>
    <xf numFmtId="0" fontId="37" fillId="4" borderId="30" xfId="0" applyFont="1" applyFill="1" applyBorder="1" applyAlignment="1" applyProtection="1">
      <alignment horizontal="center" vertical="center" wrapText="1"/>
    </xf>
    <xf numFmtId="0" fontId="73" fillId="7" borderId="12" xfId="0" applyFont="1" applyFill="1" applyBorder="1" applyAlignment="1" applyProtection="1">
      <alignment horizontal="center" vertical="center" wrapText="1"/>
      <protection locked="0"/>
    </xf>
    <xf numFmtId="0" fontId="73" fillId="9" borderId="11" xfId="0" applyFont="1" applyFill="1" applyBorder="1" applyAlignment="1" applyProtection="1">
      <alignment horizontal="center" vertical="center" wrapText="1"/>
    </xf>
    <xf numFmtId="177" fontId="13" fillId="0" borderId="58" xfId="2" applyNumberFormat="1" applyFont="1" applyFill="1" applyBorder="1" applyAlignment="1" applyProtection="1">
      <alignment horizontal="left" vertical="center"/>
      <protection locked="0"/>
    </xf>
    <xf numFmtId="177" fontId="13" fillId="0" borderId="34" xfId="2" applyNumberFormat="1"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wrapText="1"/>
      <protection locked="0"/>
    </xf>
    <xf numFmtId="38" fontId="13" fillId="0" borderId="0" xfId="1" applyFont="1" applyFill="1" applyBorder="1" applyProtection="1">
      <alignment vertical="center"/>
      <protection locked="0"/>
    </xf>
    <xf numFmtId="38" fontId="13" fillId="0" borderId="54" xfId="1" applyFont="1" applyFill="1" applyBorder="1" applyAlignment="1" applyProtection="1">
      <alignment horizontal="center" vertical="center" wrapText="1"/>
      <protection locked="0"/>
    </xf>
    <xf numFmtId="38" fontId="13" fillId="0" borderId="0" xfId="1" applyFont="1" applyFill="1" applyBorder="1" applyAlignment="1" applyProtection="1">
      <alignment vertical="center" wrapText="1"/>
      <protection locked="0"/>
    </xf>
    <xf numFmtId="0" fontId="13" fillId="0" borderId="1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wrapText="1" shrinkToFit="1"/>
      <protection locked="0"/>
    </xf>
    <xf numFmtId="0" fontId="13" fillId="0" borderId="0" xfId="0" applyFont="1" applyFill="1" applyBorder="1" applyAlignment="1" applyProtection="1">
      <alignment horizontal="right" vertical="center" wrapText="1"/>
      <protection locked="0"/>
    </xf>
    <xf numFmtId="38" fontId="13" fillId="0" borderId="0" xfId="1" applyFont="1" applyFill="1" applyBorder="1" applyAlignment="1" applyProtection="1">
      <alignment horizontal="right" vertical="center" wrapText="1"/>
      <protection locked="0"/>
    </xf>
    <xf numFmtId="0" fontId="13" fillId="0" borderId="130" xfId="0" applyFont="1" applyFill="1" applyBorder="1" applyAlignment="1" applyProtection="1">
      <alignment horizontal="left" vertical="center" wrapText="1"/>
      <protection locked="0"/>
    </xf>
    <xf numFmtId="38" fontId="13" fillId="0" borderId="0" xfId="1" applyFont="1" applyFill="1" applyBorder="1" applyAlignment="1" applyProtection="1">
      <alignment horizontal="right" vertical="center"/>
      <protection locked="0"/>
    </xf>
    <xf numFmtId="38" fontId="13" fillId="0" borderId="54" xfId="1"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center"/>
      <protection locked="0"/>
    </xf>
    <xf numFmtId="0" fontId="13" fillId="0" borderId="8" xfId="0" applyFont="1" applyBorder="1" applyAlignment="1" applyProtection="1">
      <alignment horizontal="left" vertical="center" wrapText="1"/>
      <protection locked="0"/>
    </xf>
    <xf numFmtId="38" fontId="13" fillId="0" borderId="8" xfId="1" applyNumberFormat="1" applyFont="1" applyBorder="1" applyAlignment="1" applyProtection="1">
      <alignment horizontal="center" vertical="center"/>
      <protection locked="0"/>
    </xf>
    <xf numFmtId="177" fontId="13" fillId="11" borderId="0" xfId="2" applyNumberFormat="1" applyFont="1" applyFill="1" applyBorder="1" applyAlignment="1" applyProtection="1">
      <alignment horizontal="center" vertical="center" wrapText="1"/>
      <protection locked="0"/>
    </xf>
    <xf numFmtId="38" fontId="13" fillId="11" borderId="0" xfId="1" applyFont="1" applyFill="1" applyBorder="1" applyAlignment="1" applyProtection="1">
      <alignment vertical="center" wrapText="1"/>
      <protection locked="0"/>
    </xf>
    <xf numFmtId="0" fontId="12" fillId="8" borderId="30" xfId="0" applyFont="1" applyFill="1" applyBorder="1" applyAlignment="1">
      <alignment horizontal="center" vertical="center" wrapText="1"/>
    </xf>
    <xf numFmtId="0" fontId="13" fillId="0" borderId="8" xfId="0" applyFont="1" applyFill="1" applyBorder="1" applyAlignment="1" applyProtection="1">
      <alignment horizontal="left" vertical="center" wrapText="1"/>
      <protection locked="0"/>
    </xf>
    <xf numFmtId="191" fontId="13" fillId="0" borderId="30" xfId="0" applyNumberFormat="1" applyFont="1" applyFill="1" applyBorder="1" applyAlignment="1" applyProtection="1">
      <alignment horizontal="center" vertical="center"/>
      <protection hidden="1"/>
    </xf>
    <xf numFmtId="191" fontId="13" fillId="0" borderId="28" xfId="0" applyNumberFormat="1" applyFont="1" applyFill="1" applyBorder="1" applyAlignment="1" applyProtection="1">
      <alignment horizontal="center" vertical="center"/>
      <protection locked="0"/>
    </xf>
    <xf numFmtId="38" fontId="13" fillId="0" borderId="8" xfId="1" applyNumberFormat="1" applyFont="1" applyFill="1" applyBorder="1" applyAlignment="1" applyProtection="1">
      <alignment horizontal="right" vertical="center"/>
      <protection locked="0"/>
    </xf>
    <xf numFmtId="38" fontId="109" fillId="0" borderId="55" xfId="1" applyNumberFormat="1" applyFont="1" applyFill="1" applyBorder="1" applyAlignment="1" applyProtection="1">
      <alignment horizontal="center" vertical="center"/>
      <protection locked="0"/>
    </xf>
    <xf numFmtId="0" fontId="13" fillId="0" borderId="8" xfId="0" applyFont="1" applyBorder="1" applyAlignment="1" applyProtection="1">
      <alignment horizontal="left" vertical="center" wrapText="1"/>
    </xf>
    <xf numFmtId="0" fontId="13" fillId="0" borderId="8" xfId="0" applyFont="1" applyBorder="1" applyAlignment="1" applyProtection="1">
      <alignment horizontal="center" vertical="center" wrapText="1"/>
    </xf>
    <xf numFmtId="0" fontId="13" fillId="0" borderId="207" xfId="0" applyFont="1" applyBorder="1" applyAlignment="1" applyProtection="1">
      <alignment horizontal="left" vertical="center" wrapText="1"/>
    </xf>
    <xf numFmtId="0" fontId="109" fillId="0" borderId="28" xfId="0" applyFont="1" applyFill="1" applyBorder="1" applyAlignment="1" applyProtection="1">
      <alignment horizontal="left" vertical="center" wrapText="1"/>
      <protection locked="0"/>
    </xf>
    <xf numFmtId="38" fontId="27" fillId="0" borderId="0" xfId="1" applyFont="1" applyFill="1" applyBorder="1" applyProtection="1">
      <alignment vertical="center"/>
      <protection locked="0"/>
    </xf>
    <xf numFmtId="38" fontId="13" fillId="0" borderId="55" xfId="1" applyNumberFormat="1" applyFont="1" applyFill="1" applyBorder="1" applyAlignment="1" applyProtection="1">
      <alignment horizontal="center" vertical="center"/>
      <protection locked="0"/>
    </xf>
    <xf numFmtId="38" fontId="13" fillId="0" borderId="8" xfId="1" applyFont="1" applyFill="1" applyBorder="1" applyAlignment="1" applyProtection="1">
      <alignment horizontal="right" vertical="center"/>
      <protection locked="0"/>
    </xf>
    <xf numFmtId="0" fontId="13" fillId="0" borderId="178" xfId="0" applyFont="1" applyFill="1" applyBorder="1" applyAlignment="1" applyProtection="1">
      <alignment horizontal="left" vertical="center" wrapText="1"/>
      <protection locked="0"/>
    </xf>
    <xf numFmtId="38" fontId="93" fillId="0" borderId="30" xfId="1" applyFont="1" applyFill="1" applyBorder="1" applyAlignment="1" applyProtection="1">
      <alignment vertical="center" wrapText="1"/>
      <protection locked="0"/>
    </xf>
    <xf numFmtId="0" fontId="27" fillId="0" borderId="30" xfId="0" applyFont="1" applyFill="1" applyBorder="1" applyAlignment="1" applyProtection="1">
      <alignment horizontal="center" vertical="center" wrapText="1"/>
      <protection locked="0"/>
    </xf>
    <xf numFmtId="38" fontId="27" fillId="0" borderId="30" xfId="1" applyFont="1" applyFill="1" applyBorder="1" applyAlignment="1" applyProtection="1">
      <alignment horizontal="center" vertical="center" wrapText="1"/>
      <protection locked="0"/>
    </xf>
    <xf numFmtId="38" fontId="27" fillId="0" borderId="30" xfId="1" applyFont="1" applyFill="1" applyBorder="1" applyAlignment="1" applyProtection="1">
      <alignment vertical="center" wrapText="1"/>
      <protection locked="0"/>
    </xf>
    <xf numFmtId="13" fontId="13" fillId="0" borderId="54" xfId="1" applyNumberFormat="1" applyFont="1" applyFill="1" applyBorder="1" applyAlignment="1" applyProtection="1">
      <alignment horizontal="center" vertical="center"/>
      <protection locked="0"/>
    </xf>
    <xf numFmtId="13" fontId="13" fillId="0" borderId="0" xfId="1" applyNumberFormat="1" applyFont="1" applyFill="1" applyBorder="1" applyAlignment="1" applyProtection="1">
      <alignment horizontal="right" vertical="center"/>
      <protection locked="0"/>
    </xf>
    <xf numFmtId="38" fontId="115" fillId="0" borderId="8" xfId="1" applyNumberFormat="1" applyFont="1" applyBorder="1" applyAlignment="1" applyProtection="1">
      <alignment horizontal="right" vertical="center"/>
      <protection locked="0"/>
    </xf>
    <xf numFmtId="38" fontId="116" fillId="0" borderId="55" xfId="1" applyNumberFormat="1" applyFont="1" applyBorder="1" applyAlignment="1" applyProtection="1">
      <alignment horizontal="center" vertical="center"/>
      <protection locked="0"/>
    </xf>
    <xf numFmtId="38" fontId="90" fillId="0" borderId="30" xfId="1" applyFont="1" applyFill="1" applyBorder="1" applyProtection="1">
      <alignment vertical="center"/>
      <protection locked="0"/>
    </xf>
    <xf numFmtId="38" fontId="13" fillId="0" borderId="34" xfId="1" applyFont="1" applyFill="1" applyBorder="1" applyAlignment="1" applyProtection="1">
      <alignment horizontal="right" vertical="center"/>
      <protection locked="0"/>
    </xf>
    <xf numFmtId="38" fontId="13" fillId="0" borderId="58" xfId="1" applyFont="1" applyFill="1" applyBorder="1" applyAlignment="1" applyProtection="1">
      <alignment horizontal="right" vertical="center"/>
      <protection locked="0"/>
    </xf>
    <xf numFmtId="0" fontId="76" fillId="0" borderId="0" xfId="0" applyFont="1" applyAlignment="1" applyProtection="1">
      <alignment vertical="center"/>
    </xf>
    <xf numFmtId="0" fontId="76" fillId="0" borderId="0" xfId="0" applyFont="1" applyAlignment="1" applyProtection="1">
      <alignment horizontal="left" vertical="center"/>
    </xf>
    <xf numFmtId="0" fontId="118" fillId="0" borderId="0" xfId="7" applyFont="1" applyBorder="1" applyAlignment="1" applyProtection="1">
      <alignment vertical="center"/>
    </xf>
    <xf numFmtId="0" fontId="118" fillId="0" borderId="0" xfId="7" applyFont="1" applyBorder="1" applyAlignment="1" applyProtection="1">
      <alignment vertical="top"/>
    </xf>
    <xf numFmtId="181" fontId="119" fillId="0" borderId="0" xfId="8" applyFont="1" applyFill="1" applyBorder="1" applyAlignment="1" applyProtection="1">
      <alignment horizontal="right" vertical="center"/>
    </xf>
    <xf numFmtId="0" fontId="120" fillId="0" borderId="0" xfId="0" applyFont="1" applyFill="1" applyProtection="1">
      <alignment vertical="center"/>
    </xf>
    <xf numFmtId="0" fontId="121" fillId="0" borderId="0" xfId="0" applyFont="1" applyFill="1" applyProtection="1">
      <alignment vertical="center"/>
    </xf>
    <xf numFmtId="0" fontId="120" fillId="0" borderId="0" xfId="0" applyFont="1" applyProtection="1">
      <alignment vertical="center"/>
    </xf>
    <xf numFmtId="0" fontId="118" fillId="0" borderId="0" xfId="7" applyFont="1" applyProtection="1">
      <alignment vertical="center"/>
    </xf>
    <xf numFmtId="0" fontId="118" fillId="0" borderId="0" xfId="7" applyFont="1" applyFill="1" applyBorder="1" applyAlignment="1" applyProtection="1">
      <alignment vertical="center"/>
    </xf>
    <xf numFmtId="0" fontId="76" fillId="0" borderId="0" xfId="2" applyFont="1" applyFill="1" applyBorder="1" applyAlignment="1" applyProtection="1">
      <alignment horizontal="left" vertical="center"/>
    </xf>
    <xf numFmtId="0" fontId="123" fillId="0" borderId="0" xfId="7" applyFont="1" applyFill="1" applyBorder="1" applyAlignment="1" applyProtection="1">
      <alignment vertical="center"/>
    </xf>
    <xf numFmtId="0" fontId="35" fillId="2" borderId="53" xfId="0" applyFont="1" applyFill="1" applyBorder="1" applyAlignment="1">
      <alignment horizontal="center" vertical="center" shrinkToFit="1"/>
    </xf>
    <xf numFmtId="0" fontId="35" fillId="2" borderId="56" xfId="0" applyFont="1" applyFill="1" applyBorder="1" applyAlignment="1">
      <alignment horizontal="center" vertical="center" shrinkToFit="1"/>
    </xf>
    <xf numFmtId="0" fontId="35" fillId="2" borderId="26" xfId="0" applyFont="1" applyFill="1" applyBorder="1" applyAlignment="1">
      <alignment horizontal="center" vertical="center" shrinkToFit="1"/>
    </xf>
    <xf numFmtId="0" fontId="35" fillId="2" borderId="25" xfId="0" applyFont="1" applyFill="1" applyBorder="1" applyAlignment="1">
      <alignment horizontal="center" vertical="center" shrinkToFit="1"/>
    </xf>
    <xf numFmtId="0" fontId="35" fillId="2" borderId="182" xfId="0" applyFont="1" applyFill="1" applyBorder="1" applyAlignment="1">
      <alignment horizontal="center" vertical="center" shrinkToFit="1"/>
    </xf>
    <xf numFmtId="177" fontId="13" fillId="2" borderId="0" xfId="2" applyNumberFormat="1" applyFont="1" applyFill="1" applyBorder="1" applyAlignment="1" applyProtection="1">
      <alignment horizontal="left" vertical="center" wrapText="1"/>
      <protection locked="0"/>
    </xf>
    <xf numFmtId="38" fontId="13" fillId="2" borderId="0" xfId="1" applyFont="1" applyFill="1" applyBorder="1" applyAlignment="1" applyProtection="1">
      <alignment horizontal="left" vertical="center" wrapText="1"/>
      <protection locked="0"/>
    </xf>
    <xf numFmtId="38" fontId="13" fillId="2" borderId="0" xfId="1" applyFont="1" applyFill="1" applyBorder="1" applyAlignment="1" applyProtection="1">
      <alignment horizontal="right" vertical="center" wrapText="1"/>
      <protection locked="0"/>
    </xf>
    <xf numFmtId="177" fontId="12" fillId="2" borderId="0" xfId="2" applyNumberFormat="1" applyFont="1" applyFill="1" applyBorder="1" applyAlignment="1" applyProtection="1">
      <alignment horizontal="left" vertical="center" wrapText="1"/>
      <protection locked="0"/>
    </xf>
    <xf numFmtId="38" fontId="12" fillId="2" borderId="0" xfId="1" applyFont="1" applyFill="1" applyBorder="1" applyAlignment="1" applyProtection="1">
      <alignment horizontal="left" vertical="center" wrapText="1"/>
      <protection locked="0"/>
    </xf>
    <xf numFmtId="38" fontId="12" fillId="2" borderId="0" xfId="1" applyFont="1" applyFill="1" applyBorder="1" applyAlignment="1" applyProtection="1">
      <alignment horizontal="right" vertical="center" wrapText="1"/>
      <protection locked="0"/>
    </xf>
    <xf numFmtId="0" fontId="7" fillId="0" borderId="0" xfId="2" applyFont="1" applyBorder="1" applyAlignment="1" applyProtection="1">
      <alignment horizontal="left" vertical="center"/>
    </xf>
    <xf numFmtId="0" fontId="8" fillId="4" borderId="30" xfId="2" applyFont="1" applyFill="1" applyBorder="1" applyAlignment="1" applyProtection="1">
      <alignment horizontal="center" vertical="center"/>
    </xf>
    <xf numFmtId="38" fontId="9" fillId="3" borderId="30" xfId="3" quotePrefix="1" applyFont="1" applyFill="1" applyBorder="1" applyAlignment="1" applyProtection="1">
      <alignment horizontal="right" vertical="center"/>
      <protection hidden="1"/>
    </xf>
    <xf numFmtId="38" fontId="9" fillId="3" borderId="30" xfId="3" applyFont="1" applyFill="1" applyBorder="1" applyAlignment="1" applyProtection="1">
      <alignment horizontal="right" vertical="center"/>
      <protection hidden="1"/>
    </xf>
    <xf numFmtId="38" fontId="9" fillId="3" borderId="11" xfId="3" applyFont="1" applyFill="1" applyBorder="1" applyAlignment="1" applyProtection="1">
      <alignment horizontal="right" vertical="center"/>
      <protection hidden="1"/>
    </xf>
    <xf numFmtId="0" fontId="8" fillId="4" borderId="30" xfId="2" applyFont="1" applyFill="1" applyBorder="1" applyAlignment="1" applyProtection="1">
      <alignment horizontal="center" vertical="center" shrinkToFit="1"/>
    </xf>
    <xf numFmtId="176" fontId="4" fillId="3" borderId="12" xfId="2" applyNumberFormat="1" applyFont="1" applyFill="1" applyBorder="1" applyAlignment="1" applyProtection="1">
      <alignment horizontal="center" vertical="center"/>
      <protection hidden="1"/>
    </xf>
    <xf numFmtId="0" fontId="8" fillId="0" borderId="12" xfId="0" applyFont="1" applyBorder="1" applyAlignment="1">
      <alignment horizontal="center" vertical="center"/>
    </xf>
    <xf numFmtId="0" fontId="9" fillId="3" borderId="12" xfId="2" applyNumberFormat="1" applyFont="1" applyFill="1" applyBorder="1" applyAlignment="1" applyProtection="1">
      <alignment horizontal="center" vertical="center"/>
      <protection hidden="1"/>
    </xf>
    <xf numFmtId="0" fontId="27" fillId="0" borderId="12" xfId="0" applyNumberFormat="1" applyFont="1" applyBorder="1" applyAlignment="1">
      <alignment horizontal="center" vertical="center"/>
    </xf>
    <xf numFmtId="0" fontId="4" fillId="4" borderId="30" xfId="2" applyFont="1" applyFill="1" applyBorder="1" applyAlignment="1" applyProtection="1">
      <alignment horizontal="center" vertical="center" wrapText="1"/>
    </xf>
    <xf numFmtId="0" fontId="7" fillId="4" borderId="11" xfId="2" applyFont="1" applyFill="1" applyBorder="1" applyAlignment="1" applyProtection="1">
      <alignment horizontal="center" vertical="center"/>
    </xf>
    <xf numFmtId="0" fontId="7" fillId="4" borderId="12" xfId="2" applyFont="1" applyFill="1" applyBorder="1" applyAlignment="1" applyProtection="1">
      <alignment horizontal="center" vertical="center"/>
    </xf>
    <xf numFmtId="0" fontId="7" fillId="4" borderId="13" xfId="2" applyFont="1" applyFill="1" applyBorder="1" applyAlignment="1" applyProtection="1">
      <alignment horizontal="center" vertical="center"/>
    </xf>
    <xf numFmtId="0" fontId="7" fillId="0" borderId="94" xfId="2" applyFont="1" applyBorder="1" applyAlignment="1" applyProtection="1">
      <alignment vertical="center"/>
    </xf>
    <xf numFmtId="0" fontId="7" fillId="0" borderId="95" xfId="2" applyFont="1" applyBorder="1" applyAlignment="1" applyProtection="1">
      <alignment vertical="center"/>
    </xf>
    <xf numFmtId="0" fontId="7" fillId="0" borderId="103" xfId="2" applyFont="1" applyBorder="1" applyAlignment="1" applyProtection="1">
      <alignment vertical="center"/>
    </xf>
    <xf numFmtId="0" fontId="4" fillId="0" borderId="104" xfId="2" applyFont="1" applyBorder="1" applyAlignment="1" applyProtection="1">
      <alignment horizontal="center" vertical="center"/>
    </xf>
    <xf numFmtId="0" fontId="4" fillId="0" borderId="93" xfId="2" applyFont="1" applyBorder="1" applyAlignment="1" applyProtection="1">
      <alignment horizontal="center" vertical="center"/>
    </xf>
    <xf numFmtId="0" fontId="4" fillId="0" borderId="105" xfId="2" applyFont="1" applyBorder="1" applyAlignment="1" applyProtection="1">
      <alignment horizontal="center" vertical="center"/>
    </xf>
    <xf numFmtId="0" fontId="4" fillId="0" borderId="107" xfId="2" applyFont="1" applyBorder="1" applyAlignment="1" applyProtection="1">
      <alignment horizontal="center" vertical="center"/>
    </xf>
    <xf numFmtId="0" fontId="4" fillId="0" borderId="91" xfId="2" applyFont="1" applyBorder="1" applyAlignment="1" applyProtection="1">
      <alignment horizontal="center" vertical="center"/>
    </xf>
    <xf numFmtId="0" fontId="4" fillId="0" borderId="108" xfId="2" applyFont="1" applyBorder="1" applyAlignment="1" applyProtection="1">
      <alignment horizontal="center" vertical="center"/>
    </xf>
    <xf numFmtId="0" fontId="4" fillId="0" borderId="110" xfId="2" applyFont="1" applyBorder="1" applyAlignment="1" applyProtection="1">
      <alignment horizontal="center" vertical="center"/>
    </xf>
    <xf numFmtId="0" fontId="4" fillId="0" borderId="92" xfId="2" applyFont="1" applyBorder="1" applyAlignment="1" applyProtection="1">
      <alignment horizontal="center" vertical="center"/>
    </xf>
    <xf numFmtId="0" fontId="4" fillId="0" borderId="111" xfId="2" applyFont="1" applyBorder="1" applyAlignment="1" applyProtection="1">
      <alignment horizontal="center" vertical="center"/>
    </xf>
    <xf numFmtId="0" fontId="4" fillId="0" borderId="104" xfId="2" applyFont="1" applyBorder="1" applyAlignment="1" applyProtection="1">
      <alignment horizontal="center" vertical="center" wrapText="1"/>
    </xf>
    <xf numFmtId="0" fontId="4" fillId="0" borderId="93" xfId="2" applyFont="1" applyBorder="1" applyAlignment="1" applyProtection="1">
      <alignment horizontal="center" vertical="center" wrapText="1"/>
    </xf>
    <xf numFmtId="0" fontId="4" fillId="0" borderId="105" xfId="2" applyFont="1" applyBorder="1" applyAlignment="1" applyProtection="1">
      <alignment horizontal="center" vertical="center" wrapText="1"/>
    </xf>
    <xf numFmtId="0" fontId="4" fillId="0" borderId="107" xfId="2" applyFont="1" applyBorder="1" applyAlignment="1" applyProtection="1">
      <alignment horizontal="center" vertical="center" wrapText="1"/>
    </xf>
    <xf numFmtId="0" fontId="4" fillId="0" borderId="91" xfId="2" applyFont="1" applyBorder="1" applyAlignment="1" applyProtection="1">
      <alignment horizontal="center" vertical="center" wrapText="1"/>
    </xf>
    <xf numFmtId="0" fontId="4" fillId="0" borderId="108" xfId="2" applyFont="1" applyBorder="1" applyAlignment="1" applyProtection="1">
      <alignment horizontal="center" vertical="center" wrapText="1"/>
    </xf>
    <xf numFmtId="0" fontId="4" fillId="0" borderId="110" xfId="2" applyFont="1" applyBorder="1" applyAlignment="1" applyProtection="1">
      <alignment horizontal="center" vertical="center" wrapText="1"/>
    </xf>
    <xf numFmtId="0" fontId="4" fillId="0" borderId="92" xfId="2" applyFont="1" applyBorder="1" applyAlignment="1" applyProtection="1">
      <alignment horizontal="center" vertical="center" wrapText="1"/>
    </xf>
    <xf numFmtId="0" fontId="4" fillId="0" borderId="111" xfId="2" applyFont="1" applyBorder="1" applyAlignment="1" applyProtection="1">
      <alignment horizontal="center" vertical="center" wrapText="1"/>
    </xf>
    <xf numFmtId="0" fontId="33" fillId="0" borderId="96" xfId="2" applyFont="1" applyBorder="1" applyAlignment="1" applyProtection="1">
      <alignment vertical="center"/>
    </xf>
    <xf numFmtId="0" fontId="33" fillId="0" borderId="97" xfId="2" applyFont="1" applyBorder="1" applyAlignment="1" applyProtection="1">
      <alignment vertical="center"/>
    </xf>
    <xf numFmtId="0" fontId="33" fillId="0" borderId="102" xfId="2" applyFont="1" applyBorder="1" applyAlignment="1" applyProtection="1">
      <alignment vertical="center"/>
    </xf>
    <xf numFmtId="0" fontId="9" fillId="0" borderId="11"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0" borderId="106" xfId="2" applyFont="1" applyBorder="1" applyAlignment="1" applyProtection="1">
      <alignment horizontal="center" vertical="center"/>
      <protection locked="0"/>
    </xf>
    <xf numFmtId="0" fontId="9" fillId="0" borderId="97" xfId="2" applyFont="1" applyBorder="1" applyAlignment="1" applyProtection="1">
      <alignment horizontal="center" vertical="center"/>
      <protection locked="0"/>
    </xf>
    <xf numFmtId="0" fontId="9" fillId="0" borderId="98" xfId="2" applyFont="1" applyBorder="1" applyAlignment="1" applyProtection="1">
      <alignment horizontal="center" vertical="center"/>
      <protection locked="0"/>
    </xf>
    <xf numFmtId="0" fontId="9" fillId="0" borderId="109" xfId="2" applyFont="1" applyBorder="1" applyAlignment="1" applyProtection="1">
      <alignment horizontal="center" vertical="center"/>
      <protection locked="0"/>
    </xf>
    <xf numFmtId="0" fontId="9" fillId="0" borderId="99" xfId="2" applyFont="1" applyBorder="1" applyAlignment="1" applyProtection="1">
      <alignment horizontal="center" vertical="center"/>
      <protection locked="0"/>
    </xf>
    <xf numFmtId="0" fontId="9" fillId="0" borderId="100" xfId="2" applyFont="1" applyBorder="1" applyAlignment="1" applyProtection="1">
      <alignment horizontal="center" vertical="center"/>
      <protection locked="0"/>
    </xf>
    <xf numFmtId="0" fontId="9" fillId="0" borderId="112" xfId="2" applyFont="1" applyBorder="1" applyAlignment="1" applyProtection="1">
      <alignment horizontal="center" vertical="center"/>
      <protection locked="0"/>
    </xf>
    <xf numFmtId="0" fontId="9" fillId="0" borderId="95" xfId="2" applyFont="1" applyBorder="1" applyAlignment="1" applyProtection="1">
      <alignment horizontal="center" vertical="center"/>
      <protection locked="0"/>
    </xf>
    <xf numFmtId="0" fontId="9" fillId="0" borderId="101" xfId="2" applyFont="1" applyBorder="1" applyAlignment="1" applyProtection="1">
      <alignment horizontal="center" vertical="center"/>
      <protection locked="0"/>
    </xf>
    <xf numFmtId="0" fontId="7" fillId="0" borderId="96" xfId="2" applyFont="1" applyBorder="1" applyAlignment="1" applyProtection="1">
      <alignment vertical="center"/>
    </xf>
    <xf numFmtId="0" fontId="7" fillId="0" borderId="97" xfId="2" applyFont="1" applyBorder="1" applyAlignment="1" applyProtection="1">
      <alignment vertical="center"/>
    </xf>
    <xf numFmtId="0" fontId="7" fillId="0" borderId="102" xfId="2" applyFont="1" applyBorder="1" applyAlignment="1" applyProtection="1">
      <alignment vertical="center"/>
    </xf>
    <xf numFmtId="0" fontId="12" fillId="2" borderId="12" xfId="2" applyFont="1" applyFill="1" applyBorder="1" applyAlignment="1" applyProtection="1">
      <alignment horizontal="center" vertical="center" wrapText="1" shrinkToFit="1"/>
      <protection hidden="1"/>
    </xf>
    <xf numFmtId="0" fontId="13" fillId="2" borderId="12" xfId="2" applyFont="1" applyFill="1" applyBorder="1" applyAlignment="1" applyProtection="1">
      <alignment horizontal="center" vertical="center" wrapText="1" shrinkToFit="1"/>
      <protection locked="0"/>
    </xf>
    <xf numFmtId="0" fontId="4" fillId="4" borderId="30" xfId="2" applyFont="1" applyFill="1" applyBorder="1" applyAlignment="1" applyProtection="1">
      <alignment horizontal="center" vertical="center"/>
    </xf>
    <xf numFmtId="0" fontId="78" fillId="0" borderId="0" xfId="2" applyFont="1" applyFill="1" applyBorder="1" applyAlignment="1" applyProtection="1">
      <alignment horizontal="left" vertical="center"/>
    </xf>
    <xf numFmtId="0" fontId="7" fillId="0" borderId="0" xfId="2" applyFont="1" applyFill="1" applyBorder="1" applyAlignment="1" applyProtection="1">
      <alignment horizontal="left" vertical="center"/>
    </xf>
    <xf numFmtId="0" fontId="6" fillId="0" borderId="0" xfId="2" applyFont="1" applyAlignment="1" applyProtection="1">
      <alignment horizontal="center" vertical="center"/>
    </xf>
    <xf numFmtId="0" fontId="27" fillId="3" borderId="11" xfId="2" applyFont="1" applyFill="1" applyBorder="1" applyAlignment="1" applyProtection="1">
      <alignment horizontal="left" vertical="center"/>
      <protection hidden="1"/>
    </xf>
    <xf numFmtId="0" fontId="27" fillId="3" borderId="12" xfId="2" applyFont="1" applyFill="1" applyBorder="1" applyAlignment="1" applyProtection="1">
      <alignment horizontal="left" vertical="center"/>
      <protection hidden="1"/>
    </xf>
    <xf numFmtId="0" fontId="27" fillId="3" borderId="13" xfId="2" applyFont="1" applyFill="1" applyBorder="1" applyAlignment="1" applyProtection="1">
      <alignment horizontal="left" vertical="center"/>
      <protection hidden="1"/>
    </xf>
    <xf numFmtId="0" fontId="4" fillId="0" borderId="8"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28" fillId="0" borderId="2" xfId="0" applyFont="1" applyBorder="1" applyAlignment="1">
      <alignment horizontal="center" vertical="center"/>
    </xf>
    <xf numFmtId="0" fontId="28" fillId="0" borderId="0" xfId="0" applyFont="1" applyBorder="1" applyAlignment="1">
      <alignment horizontal="center" vertical="center"/>
    </xf>
    <xf numFmtId="0" fontId="9" fillId="3" borderId="8" xfId="2" applyFont="1" applyFill="1" applyBorder="1" applyAlignment="1" applyProtection="1">
      <alignment horizontal="left" vertical="center" wrapText="1"/>
      <protection hidden="1"/>
    </xf>
    <xf numFmtId="0" fontId="9" fillId="3" borderId="6" xfId="2" applyFont="1" applyFill="1" applyBorder="1" applyAlignment="1" applyProtection="1">
      <alignment horizontal="left" vertical="center" wrapText="1"/>
      <protection hidden="1"/>
    </xf>
    <xf numFmtId="0" fontId="9" fillId="3" borderId="7" xfId="2" applyFont="1" applyFill="1" applyBorder="1" applyAlignment="1" applyProtection="1">
      <alignment horizontal="left" vertical="center" wrapText="1"/>
      <protection hidden="1"/>
    </xf>
    <xf numFmtId="0" fontId="9" fillId="3" borderId="2" xfId="2" applyFont="1" applyFill="1" applyBorder="1" applyAlignment="1" applyProtection="1">
      <alignment horizontal="left" vertical="center" wrapText="1"/>
      <protection hidden="1"/>
    </xf>
    <xf numFmtId="0" fontId="9" fillId="3" borderId="0" xfId="2" applyFont="1" applyFill="1" applyBorder="1" applyAlignment="1" applyProtection="1">
      <alignment horizontal="left" vertical="center" wrapText="1"/>
      <protection hidden="1"/>
    </xf>
    <xf numFmtId="0" fontId="9" fillId="3" borderId="10" xfId="2" applyFont="1" applyFill="1" applyBorder="1" applyAlignment="1" applyProtection="1">
      <alignment horizontal="left" vertical="center" wrapText="1"/>
      <protection hidden="1"/>
    </xf>
    <xf numFmtId="0" fontId="9" fillId="3" borderId="4" xfId="2" applyFont="1" applyFill="1" applyBorder="1" applyAlignment="1" applyProtection="1">
      <alignment horizontal="left" vertical="center" wrapText="1"/>
      <protection hidden="1"/>
    </xf>
    <xf numFmtId="0" fontId="9" fillId="3" borderId="5" xfId="2" applyFont="1" applyFill="1" applyBorder="1" applyAlignment="1" applyProtection="1">
      <alignment horizontal="left" vertical="center" wrapText="1"/>
      <protection hidden="1"/>
    </xf>
    <xf numFmtId="0" fontId="9" fillId="3" borderId="9" xfId="2" applyFont="1" applyFill="1" applyBorder="1" applyAlignment="1" applyProtection="1">
      <alignment horizontal="left" vertical="center" wrapText="1"/>
      <protection hidden="1"/>
    </xf>
    <xf numFmtId="0" fontId="4" fillId="0" borderId="8" xfId="2" applyFont="1" applyBorder="1" applyAlignment="1" applyProtection="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4" xfId="0" applyFont="1" applyBorder="1" applyAlignment="1">
      <alignment vertical="center"/>
    </xf>
    <xf numFmtId="0" fontId="28" fillId="0" borderId="5" xfId="0" applyFont="1" applyBorder="1" applyAlignment="1">
      <alignment vertical="center"/>
    </xf>
    <xf numFmtId="0" fontId="28" fillId="0" borderId="9" xfId="0" applyFont="1" applyBorder="1" applyAlignment="1">
      <alignment vertical="center"/>
    </xf>
    <xf numFmtId="0" fontId="9" fillId="3" borderId="8" xfId="2" applyFont="1" applyFill="1" applyBorder="1" applyAlignment="1" applyProtection="1">
      <alignment horizontal="left" vertical="center" shrinkToFit="1"/>
      <protection hidden="1"/>
    </xf>
    <xf numFmtId="0" fontId="9" fillId="3" borderId="6" xfId="2" applyFont="1" applyFill="1" applyBorder="1" applyAlignment="1" applyProtection="1">
      <alignment horizontal="left" vertical="center" shrinkToFit="1"/>
      <protection hidden="1"/>
    </xf>
    <xf numFmtId="0" fontId="9" fillId="3" borderId="7" xfId="2" applyFont="1" applyFill="1" applyBorder="1" applyAlignment="1" applyProtection="1">
      <alignment horizontal="left" vertical="center" shrinkToFit="1"/>
      <protection hidden="1"/>
    </xf>
    <xf numFmtId="0" fontId="27" fillId="0" borderId="4" xfId="0" applyFont="1" applyBorder="1" applyAlignment="1">
      <alignment vertical="center"/>
    </xf>
    <xf numFmtId="0" fontId="27" fillId="0" borderId="5" xfId="0" applyFont="1" applyBorder="1" applyAlignment="1">
      <alignment vertical="center"/>
    </xf>
    <xf numFmtId="0" fontId="27" fillId="0" borderId="9" xfId="0" applyFont="1" applyBorder="1" applyAlignment="1">
      <alignment vertical="center"/>
    </xf>
    <xf numFmtId="0" fontId="4" fillId="0" borderId="2" xfId="2" applyFont="1" applyBorder="1" applyAlignment="1" applyProtection="1">
      <alignment horizontal="center" vertical="center"/>
    </xf>
    <xf numFmtId="0" fontId="28" fillId="0" borderId="10"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9" xfId="0" applyFont="1" applyBorder="1" applyAlignment="1">
      <alignment horizontal="center" vertical="center"/>
    </xf>
    <xf numFmtId="0" fontId="4" fillId="0" borderId="11" xfId="2" applyFont="1" applyBorder="1" applyAlignment="1" applyProtection="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9" fillId="3" borderId="11" xfId="2" applyFont="1" applyFill="1" applyBorder="1" applyAlignment="1" applyProtection="1">
      <alignment horizontal="left" vertical="center" shrinkToFit="1"/>
      <protection hidden="1"/>
    </xf>
    <xf numFmtId="0" fontId="9" fillId="3" borderId="12" xfId="2" applyFont="1" applyFill="1" applyBorder="1" applyAlignment="1" applyProtection="1">
      <alignment horizontal="left" vertical="center" shrinkToFit="1"/>
      <protection hidden="1"/>
    </xf>
    <xf numFmtId="0" fontId="9" fillId="3" borderId="13" xfId="2" applyFont="1" applyFill="1" applyBorder="1" applyAlignment="1" applyProtection="1">
      <alignment horizontal="left" vertical="center" shrinkToFit="1"/>
      <protection hidden="1"/>
    </xf>
    <xf numFmtId="0" fontId="4" fillId="0" borderId="4" xfId="2" applyFont="1" applyBorder="1" applyAlignment="1" applyProtection="1">
      <alignment horizontal="center" vertical="center"/>
    </xf>
    <xf numFmtId="0" fontId="9" fillId="3" borderId="4" xfId="2" applyFont="1" applyFill="1" applyBorder="1" applyAlignment="1" applyProtection="1">
      <alignment horizontal="left" vertical="center" shrinkToFit="1"/>
      <protection hidden="1"/>
    </xf>
    <xf numFmtId="0" fontId="9" fillId="3" borderId="5" xfId="2" applyFont="1" applyFill="1" applyBorder="1" applyAlignment="1" applyProtection="1">
      <alignment horizontal="left" vertical="center" shrinkToFit="1"/>
      <protection hidden="1"/>
    </xf>
    <xf numFmtId="0" fontId="7" fillId="0" borderId="0" xfId="2" applyFont="1" applyAlignment="1" applyProtection="1">
      <alignment horizontal="center" vertical="center"/>
    </xf>
    <xf numFmtId="0" fontId="7" fillId="0" borderId="12" xfId="2" applyFont="1" applyBorder="1" applyAlignment="1" applyProtection="1">
      <alignment vertical="center"/>
    </xf>
    <xf numFmtId="0" fontId="67" fillId="0" borderId="11" xfId="0" applyFont="1" applyFill="1" applyBorder="1" applyAlignment="1" applyProtection="1">
      <alignment horizontal="left" vertical="center"/>
      <protection locked="0"/>
    </xf>
    <xf numFmtId="0" fontId="67" fillId="0" borderId="12" xfId="0" applyFont="1" applyFill="1" applyBorder="1" applyAlignment="1" applyProtection="1">
      <alignment horizontal="left" vertical="center"/>
      <protection locked="0"/>
    </xf>
    <xf numFmtId="0" fontId="67" fillId="0" borderId="13" xfId="0" applyFont="1" applyFill="1" applyBorder="1" applyAlignment="1" applyProtection="1">
      <alignment horizontal="left" vertical="center"/>
      <protection locked="0"/>
    </xf>
    <xf numFmtId="0" fontId="108" fillId="0" borderId="32" xfId="0" applyFont="1" applyFill="1" applyBorder="1" applyAlignment="1" applyProtection="1">
      <alignment horizontal="center" vertical="center"/>
    </xf>
    <xf numFmtId="0" fontId="22" fillId="4" borderId="28" xfId="0" applyFont="1" applyFill="1" applyBorder="1" applyAlignment="1" applyProtection="1">
      <alignment horizontal="center" vertical="center" wrapText="1"/>
    </xf>
    <xf numFmtId="0" fontId="108" fillId="0" borderId="15" xfId="0" applyFont="1" applyBorder="1" applyAlignment="1" applyProtection="1">
      <alignment horizontal="left" vertical="center" wrapText="1"/>
    </xf>
    <xf numFmtId="0" fontId="108" fillId="0" borderId="33" xfId="0" applyFont="1" applyBorder="1" applyAlignment="1" applyProtection="1">
      <alignment horizontal="left" vertical="center" wrapText="1"/>
    </xf>
    <xf numFmtId="0" fontId="108" fillId="0" borderId="16" xfId="0" applyFont="1" applyBorder="1" applyAlignment="1" applyProtection="1">
      <alignment horizontal="left" vertical="center" wrapText="1"/>
    </xf>
    <xf numFmtId="0" fontId="108" fillId="0" borderId="7" xfId="0" applyFont="1" applyBorder="1" applyAlignment="1" applyProtection="1">
      <alignment horizontal="left" vertical="center" wrapText="1"/>
    </xf>
    <xf numFmtId="0" fontId="108" fillId="0" borderId="28" xfId="0" applyFont="1" applyBorder="1" applyAlignment="1" applyProtection="1">
      <alignment horizontal="left" vertical="center" wrapText="1"/>
    </xf>
    <xf numFmtId="0" fontId="22" fillId="4" borderId="32" xfId="0" applyFont="1" applyFill="1" applyBorder="1" applyAlignment="1" applyProtection="1">
      <alignment horizontal="center" vertical="center" wrapText="1"/>
    </xf>
    <xf numFmtId="49" fontId="108" fillId="0" borderId="32" xfId="0" applyNumberFormat="1" applyFont="1" applyBorder="1" applyAlignment="1" applyProtection="1">
      <alignment horizontal="center" vertical="center"/>
    </xf>
    <xf numFmtId="0" fontId="22" fillId="4" borderId="30" xfId="0" applyFont="1" applyFill="1" applyBorder="1" applyAlignment="1" applyProtection="1">
      <alignment horizontal="center" vertical="center"/>
    </xf>
    <xf numFmtId="0" fontId="108" fillId="0" borderId="30" xfId="5" applyFont="1" applyBorder="1" applyAlignment="1" applyProtection="1">
      <alignment vertical="center" wrapText="1"/>
    </xf>
    <xf numFmtId="0" fontId="108" fillId="0" borderId="30" xfId="0" applyFont="1" applyBorder="1" applyAlignment="1" applyProtection="1">
      <alignment vertical="center" wrapText="1"/>
    </xf>
    <xf numFmtId="0" fontId="16" fillId="4" borderId="30" xfId="0" applyFont="1" applyFill="1" applyBorder="1" applyAlignment="1" applyProtection="1">
      <alignment horizontal="center" vertical="center" wrapText="1"/>
    </xf>
    <xf numFmtId="0" fontId="16" fillId="0" borderId="15"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08" fillId="0" borderId="7" xfId="0" applyFont="1" applyBorder="1" applyAlignment="1" applyProtection="1">
      <alignment horizontal="left" vertical="center" wrapText="1"/>
      <protection locked="0"/>
    </xf>
    <xf numFmtId="0" fontId="108" fillId="0" borderId="28" xfId="0" applyFont="1" applyBorder="1" applyAlignment="1" applyProtection="1">
      <alignment horizontal="left" vertical="center" wrapText="1"/>
      <protection locked="0"/>
    </xf>
    <xf numFmtId="0" fontId="108" fillId="0" borderId="34" xfId="0" applyFont="1" applyBorder="1" applyAlignment="1" applyProtection="1">
      <alignment horizontal="left" vertical="center" wrapText="1"/>
      <protection locked="0"/>
    </xf>
    <xf numFmtId="49" fontId="16" fillId="0" borderId="32" xfId="0" applyNumberFormat="1" applyFont="1" applyBorder="1" applyAlignment="1" applyProtection="1">
      <alignment horizontal="center" vertical="center"/>
      <protection locked="0"/>
    </xf>
    <xf numFmtId="0" fontId="16" fillId="4" borderId="30" xfId="0" applyFont="1" applyFill="1" applyBorder="1" applyAlignment="1" applyProtection="1">
      <alignment horizontal="left" vertical="center" wrapText="1"/>
    </xf>
    <xf numFmtId="0" fontId="22" fillId="4" borderId="30"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xf>
    <xf numFmtId="0" fontId="108" fillId="0" borderId="28" xfId="0" applyFont="1" applyFill="1" applyBorder="1" applyAlignment="1" applyProtection="1">
      <alignment horizontal="center" vertical="center"/>
    </xf>
    <xf numFmtId="0" fontId="76" fillId="0" borderId="0" xfId="0" applyFont="1" applyAlignment="1" applyProtection="1">
      <alignment horizontal="center" vertical="center"/>
    </xf>
    <xf numFmtId="0" fontId="108" fillId="0" borderId="28" xfId="0" applyFont="1" applyBorder="1" applyAlignment="1" applyProtection="1">
      <alignment horizontal="center" vertical="center" wrapText="1"/>
    </xf>
    <xf numFmtId="0" fontId="22" fillId="4" borderId="31" xfId="0" applyFont="1" applyFill="1" applyBorder="1" applyAlignment="1" applyProtection="1">
      <alignment horizontal="center" vertical="center"/>
    </xf>
    <xf numFmtId="0" fontId="108" fillId="0" borderId="31" xfId="0" applyFont="1" applyBorder="1" applyAlignment="1" applyProtection="1">
      <alignment horizontal="center" vertical="center" wrapText="1"/>
    </xf>
    <xf numFmtId="0" fontId="108" fillId="0" borderId="31" xfId="0" applyFont="1" applyFill="1" applyBorder="1" applyAlignment="1" applyProtection="1">
      <alignment horizontal="center" vertical="center"/>
    </xf>
    <xf numFmtId="0" fontId="22" fillId="4" borderId="32" xfId="0" applyFont="1" applyFill="1" applyBorder="1" applyAlignment="1" applyProtection="1">
      <alignment horizontal="center" vertical="center"/>
    </xf>
    <xf numFmtId="0" fontId="108" fillId="0" borderId="32" xfId="0" applyFont="1" applyBorder="1" applyAlignment="1" applyProtection="1">
      <alignment horizontal="center" vertical="center" wrapText="1"/>
    </xf>
    <xf numFmtId="0" fontId="108" fillId="0" borderId="30" xfId="0" applyFont="1" applyBorder="1" applyAlignment="1" applyProtection="1">
      <alignment horizontal="center" vertical="center" wrapText="1"/>
    </xf>
    <xf numFmtId="0" fontId="108" fillId="0" borderId="30" xfId="0" applyFont="1" applyBorder="1" applyAlignment="1" applyProtection="1">
      <alignment horizontal="center" vertical="center"/>
    </xf>
    <xf numFmtId="0" fontId="108" fillId="0" borderId="32" xfId="5" applyFont="1" applyBorder="1" applyAlignment="1" applyProtection="1">
      <alignment horizontal="left" vertical="center"/>
    </xf>
    <xf numFmtId="0" fontId="108" fillId="0" borderId="32" xfId="0" applyFont="1" applyBorder="1" applyAlignment="1" applyProtection="1">
      <alignment horizontal="left" vertical="center"/>
    </xf>
    <xf numFmtId="0" fontId="108" fillId="0" borderId="29" xfId="0" applyFont="1" applyBorder="1" applyAlignment="1" applyProtection="1">
      <alignment horizontal="left" vertical="center"/>
    </xf>
    <xf numFmtId="38" fontId="27" fillId="0" borderId="30" xfId="1" applyFont="1" applyBorder="1" applyAlignment="1" applyProtection="1">
      <alignment horizontal="right" vertical="center"/>
      <protection locked="0"/>
    </xf>
    <xf numFmtId="38" fontId="27" fillId="0" borderId="11" xfId="1" applyFont="1" applyBorder="1" applyAlignment="1" applyProtection="1">
      <alignment horizontal="right" vertical="center"/>
      <protection locked="0"/>
    </xf>
    <xf numFmtId="0" fontId="16" fillId="4" borderId="13" xfId="0" applyFont="1" applyFill="1" applyBorder="1" applyAlignment="1" applyProtection="1">
      <alignment horizontal="left" vertical="center"/>
    </xf>
    <xf numFmtId="0" fontId="16" fillId="4" borderId="30" xfId="0" applyFont="1" applyFill="1" applyBorder="1" applyAlignment="1" applyProtection="1">
      <alignment horizontal="left" vertical="center"/>
    </xf>
    <xf numFmtId="0" fontId="16" fillId="4" borderId="11" xfId="0" applyFont="1" applyFill="1" applyBorder="1" applyAlignment="1" applyProtection="1">
      <alignment horizontal="left" vertical="center"/>
    </xf>
    <xf numFmtId="0" fontId="18" fillId="0" borderId="30" xfId="5" applyFont="1" applyBorder="1" applyAlignment="1" applyProtection="1">
      <alignment horizontal="center" vertical="center"/>
    </xf>
    <xf numFmtId="0" fontId="16" fillId="4" borderId="30"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58" fontId="108" fillId="0" borderId="13" xfId="0" applyNumberFormat="1" applyFont="1" applyBorder="1" applyAlignment="1" applyProtection="1">
      <alignment horizontal="center" vertical="center"/>
    </xf>
    <xf numFmtId="0" fontId="108" fillId="0" borderId="30" xfId="0" applyNumberFormat="1" applyFont="1" applyBorder="1" applyAlignment="1" applyProtection="1">
      <alignment horizontal="center" vertical="center"/>
    </xf>
    <xf numFmtId="38" fontId="108" fillId="0" borderId="8" xfId="1" applyFont="1" applyBorder="1" applyAlignment="1" applyProtection="1">
      <alignment horizontal="right" vertical="center"/>
      <protection locked="0"/>
    </xf>
    <xf numFmtId="38" fontId="108" fillId="0" borderId="6" xfId="1" applyFont="1" applyBorder="1" applyAlignment="1" applyProtection="1">
      <alignment horizontal="right" vertical="center"/>
      <protection locked="0"/>
    </xf>
    <xf numFmtId="38" fontId="108" fillId="0" borderId="4" xfId="1" applyFont="1" applyBorder="1" applyAlignment="1" applyProtection="1">
      <alignment horizontal="right" vertical="center"/>
      <protection locked="0"/>
    </xf>
    <xf numFmtId="38" fontId="108" fillId="0" borderId="5" xfId="1" applyFont="1" applyBorder="1" applyAlignment="1" applyProtection="1">
      <alignment horizontal="right" vertical="center"/>
      <protection locked="0"/>
    </xf>
    <xf numFmtId="0" fontId="108" fillId="4" borderId="7" xfId="0" applyFont="1" applyFill="1" applyBorder="1" applyAlignment="1" applyProtection="1">
      <alignment horizontal="center" vertical="center"/>
    </xf>
    <xf numFmtId="0" fontId="108" fillId="4" borderId="9" xfId="0" applyFont="1" applyFill="1" applyBorder="1" applyAlignment="1" applyProtection="1">
      <alignment horizontal="center" vertical="center"/>
    </xf>
    <xf numFmtId="38" fontId="16" fillId="0" borderId="30" xfId="1" applyFont="1" applyBorder="1" applyAlignment="1" applyProtection="1">
      <alignment horizontal="center" vertical="center"/>
    </xf>
    <xf numFmtId="38" fontId="16" fillId="0" borderId="11" xfId="1" applyFont="1" applyBorder="1" applyAlignment="1" applyProtection="1">
      <alignment horizontal="center" vertical="center"/>
    </xf>
    <xf numFmtId="38" fontId="16" fillId="4" borderId="30" xfId="1" applyFont="1" applyFill="1" applyBorder="1" applyAlignment="1" applyProtection="1">
      <alignment horizontal="center" vertical="center"/>
    </xf>
    <xf numFmtId="0" fontId="108" fillId="2" borderId="30" xfId="0" applyFont="1" applyFill="1" applyBorder="1" applyAlignment="1" applyProtection="1">
      <alignment horizontal="left" vertical="center" wrapText="1"/>
    </xf>
    <xf numFmtId="0" fontId="108" fillId="2" borderId="8" xfId="0" applyFont="1" applyFill="1" applyBorder="1" applyAlignment="1" applyProtection="1">
      <alignment horizontal="center" vertical="center"/>
    </xf>
    <xf numFmtId="0" fontId="108" fillId="2" borderId="6" xfId="0" applyFont="1" applyFill="1" applyBorder="1" applyAlignment="1" applyProtection="1">
      <alignment horizontal="center" vertical="center"/>
    </xf>
    <xf numFmtId="0" fontId="108" fillId="2" borderId="7" xfId="0" applyFont="1" applyFill="1" applyBorder="1" applyAlignment="1" applyProtection="1">
      <alignment horizontal="center" vertical="center"/>
    </xf>
    <xf numFmtId="0" fontId="108" fillId="2" borderId="24" xfId="0" applyFont="1" applyFill="1" applyBorder="1" applyAlignment="1" applyProtection="1">
      <alignment horizontal="center" vertical="center" wrapText="1"/>
    </xf>
    <xf numFmtId="0" fontId="108" fillId="2" borderId="27" xfId="0" applyFont="1" applyFill="1" applyBorder="1" applyAlignment="1" applyProtection="1">
      <alignment horizontal="center" vertical="center" wrapText="1"/>
    </xf>
    <xf numFmtId="0" fontId="108" fillId="0" borderId="48" xfId="0" applyFont="1" applyBorder="1" applyAlignment="1" applyProtection="1">
      <alignment horizontal="left" vertical="center" wrapText="1"/>
    </xf>
    <xf numFmtId="0" fontId="108" fillId="0" borderId="14" xfId="0" applyFont="1" applyBorder="1" applyAlignment="1" applyProtection="1">
      <alignment horizontal="left" vertical="center" wrapText="1"/>
    </xf>
    <xf numFmtId="38" fontId="108" fillId="0" borderId="48" xfId="1" applyFont="1" applyBorder="1" applyAlignment="1" applyProtection="1">
      <alignment horizontal="right" vertical="center"/>
    </xf>
    <xf numFmtId="38" fontId="108" fillId="0" borderId="14" xfId="1" applyFont="1" applyBorder="1" applyAlignment="1" applyProtection="1">
      <alignment horizontal="right" vertical="center"/>
    </xf>
    <xf numFmtId="0" fontId="108" fillId="0" borderId="22" xfId="0" applyFont="1" applyBorder="1" applyAlignment="1" applyProtection="1">
      <alignment horizontal="left" vertical="center" wrapText="1"/>
    </xf>
    <xf numFmtId="0" fontId="108" fillId="0" borderId="18" xfId="0" applyFont="1" applyBorder="1" applyAlignment="1" applyProtection="1">
      <alignment horizontal="left" vertical="center" wrapText="1"/>
    </xf>
    <xf numFmtId="0" fontId="108" fillId="0" borderId="21" xfId="0" applyFont="1" applyBorder="1" applyAlignment="1" applyProtection="1">
      <alignment horizontal="left" vertical="center" wrapText="1"/>
    </xf>
    <xf numFmtId="38" fontId="108" fillId="0" borderId="22" xfId="1" applyFont="1" applyBorder="1" applyAlignment="1" applyProtection="1">
      <alignment horizontal="right" vertical="center"/>
    </xf>
    <xf numFmtId="38" fontId="108" fillId="0" borderId="18" xfId="1" applyFont="1" applyBorder="1" applyAlignment="1" applyProtection="1">
      <alignment horizontal="right" vertical="center"/>
    </xf>
    <xf numFmtId="0" fontId="108" fillId="0" borderId="23" xfId="0" applyFont="1" applyBorder="1" applyAlignment="1" applyProtection="1">
      <alignment horizontal="left" vertical="center" wrapText="1"/>
    </xf>
    <xf numFmtId="0" fontId="108" fillId="0" borderId="24" xfId="0" applyFont="1" applyBorder="1" applyAlignment="1" applyProtection="1">
      <alignment horizontal="left" vertical="center" wrapText="1"/>
    </xf>
    <xf numFmtId="0" fontId="108" fillId="0" borderId="27" xfId="0" applyFont="1" applyBorder="1" applyAlignment="1" applyProtection="1">
      <alignment horizontal="left" vertical="center" wrapText="1"/>
    </xf>
    <xf numFmtId="38" fontId="108" fillId="0" borderId="23" xfId="1" applyFont="1" applyBorder="1" applyAlignment="1" applyProtection="1">
      <alignment horizontal="right" vertical="center"/>
    </xf>
    <xf numFmtId="38" fontId="108" fillId="0" borderId="24" xfId="1" applyFont="1" applyBorder="1" applyAlignment="1" applyProtection="1">
      <alignment horizontal="right" vertical="center"/>
    </xf>
    <xf numFmtId="38" fontId="108" fillId="0" borderId="28" xfId="1" applyFont="1" applyFill="1" applyBorder="1" applyAlignment="1" applyProtection="1">
      <alignment horizontal="right" vertical="center"/>
    </xf>
    <xf numFmtId="38" fontId="108" fillId="0" borderId="8" xfId="1" applyFont="1" applyFill="1" applyBorder="1" applyAlignment="1" applyProtection="1">
      <alignment horizontal="right" vertical="center"/>
    </xf>
    <xf numFmtId="38" fontId="108" fillId="0" borderId="32" xfId="1" applyFont="1" applyBorder="1" applyAlignment="1" applyProtection="1">
      <alignment horizontal="right" vertical="center"/>
    </xf>
    <xf numFmtId="38" fontId="22" fillId="4" borderId="32" xfId="1" applyFont="1" applyFill="1" applyBorder="1" applyAlignment="1" applyProtection="1">
      <alignment horizontal="center" vertical="center"/>
    </xf>
    <xf numFmtId="0" fontId="108" fillId="0" borderId="30" xfId="0" applyFont="1" applyFill="1" applyBorder="1" applyAlignment="1" applyProtection="1">
      <alignment horizontal="center" vertical="center"/>
      <protection locked="0"/>
    </xf>
    <xf numFmtId="0" fontId="108" fillId="0" borderId="11" xfId="0" applyFont="1" applyFill="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16" fillId="0" borderId="0"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08" fillId="0" borderId="30" xfId="0" applyFont="1" applyFill="1" applyBorder="1" applyAlignment="1" applyProtection="1">
      <alignment horizontal="left" vertical="center" wrapText="1"/>
    </xf>
    <xf numFmtId="0" fontId="108" fillId="2" borderId="30" xfId="0" applyFont="1" applyFill="1" applyBorder="1" applyAlignment="1" applyProtection="1">
      <alignment horizontal="center" vertical="center"/>
    </xf>
    <xf numFmtId="0" fontId="108" fillId="0" borderId="13" xfId="0" applyFont="1" applyFill="1" applyBorder="1" applyAlignment="1" applyProtection="1">
      <alignment horizontal="left" vertical="center"/>
    </xf>
    <xf numFmtId="0" fontId="108" fillId="0" borderId="30" xfId="0" applyFont="1" applyFill="1" applyBorder="1" applyAlignment="1" applyProtection="1">
      <alignment horizontal="left" vertical="center"/>
    </xf>
    <xf numFmtId="0" fontId="22" fillId="4" borderId="30" xfId="0" applyFont="1" applyFill="1" applyBorder="1" applyAlignment="1" applyProtection="1">
      <alignment horizontal="center" vertical="center" textRotation="255" wrapText="1"/>
    </xf>
    <xf numFmtId="38" fontId="108" fillId="0" borderId="28" xfId="1" applyFont="1" applyBorder="1" applyAlignment="1" applyProtection="1">
      <alignment horizontal="right" vertical="center"/>
    </xf>
    <xf numFmtId="38" fontId="108" fillId="0" borderId="8" xfId="1" applyFont="1" applyBorder="1" applyAlignment="1" applyProtection="1">
      <alignment horizontal="right" vertical="center"/>
    </xf>
    <xf numFmtId="38" fontId="22" fillId="4" borderId="28" xfId="1" applyFont="1" applyFill="1" applyBorder="1" applyAlignment="1" applyProtection="1">
      <alignment horizontal="center" vertical="center"/>
    </xf>
    <xf numFmtId="38" fontId="16" fillId="0" borderId="30" xfId="1" applyFont="1" applyBorder="1" applyAlignment="1" applyProtection="1">
      <alignment horizontal="right" vertical="center"/>
    </xf>
    <xf numFmtId="38" fontId="16" fillId="0" borderId="11" xfId="1" applyFont="1" applyBorder="1" applyAlignment="1" applyProtection="1">
      <alignment horizontal="right" vertical="center"/>
    </xf>
    <xf numFmtId="0" fontId="27" fillId="0" borderId="30" xfId="0" applyFont="1" applyBorder="1" applyAlignment="1" applyProtection="1">
      <alignment vertical="center" wrapText="1"/>
      <protection locked="0"/>
    </xf>
    <xf numFmtId="0" fontId="4" fillId="0" borderId="0" xfId="0" applyFont="1" applyFill="1" applyAlignment="1" applyProtection="1">
      <alignment vertical="center" wrapText="1"/>
    </xf>
    <xf numFmtId="0" fontId="4" fillId="0" borderId="5" xfId="0" applyFont="1" applyFill="1" applyBorder="1" applyAlignment="1" applyProtection="1">
      <alignment vertical="center" wrapText="1"/>
    </xf>
    <xf numFmtId="0" fontId="27" fillId="0" borderId="11"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30" xfId="0" applyFont="1" applyFill="1" applyBorder="1" applyAlignment="1" applyProtection="1">
      <alignment horizontal="center" vertical="center"/>
      <protection locked="0"/>
    </xf>
    <xf numFmtId="0" fontId="112" fillId="0" borderId="11" xfId="0" applyFont="1" applyBorder="1" applyAlignment="1" applyProtection="1">
      <alignment horizontal="left" vertical="center" wrapText="1"/>
    </xf>
    <xf numFmtId="0" fontId="112" fillId="0" borderId="13" xfId="0" applyFont="1" applyBorder="1" applyAlignment="1" applyProtection="1">
      <alignment horizontal="left" vertical="center" wrapText="1"/>
    </xf>
    <xf numFmtId="0" fontId="8" fillId="0" borderId="1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0" xfId="0" applyFont="1" applyBorder="1" applyAlignment="1" applyProtection="1">
      <alignment horizontal="center" vertical="center"/>
      <protection locked="0"/>
    </xf>
    <xf numFmtId="0" fontId="34" fillId="4" borderId="8" xfId="0" applyFont="1" applyFill="1" applyBorder="1" applyAlignment="1" applyProtection="1">
      <alignment horizontal="center" vertical="center" wrapText="1"/>
      <protection locked="0"/>
    </xf>
    <xf numFmtId="0" fontId="34" fillId="4" borderId="6" xfId="0" applyFont="1" applyFill="1" applyBorder="1" applyAlignment="1" applyProtection="1">
      <alignment horizontal="center" vertical="center" wrapText="1"/>
      <protection locked="0"/>
    </xf>
    <xf numFmtId="0" fontId="34" fillId="4" borderId="7" xfId="0" applyFont="1" applyFill="1" applyBorder="1" applyAlignment="1" applyProtection="1">
      <alignment horizontal="center" vertical="center" wrapText="1"/>
      <protection locked="0"/>
    </xf>
    <xf numFmtId="0" fontId="34" fillId="4" borderId="4" xfId="0" applyFont="1" applyFill="1" applyBorder="1" applyAlignment="1" applyProtection="1">
      <alignment horizontal="center" vertical="center" wrapText="1"/>
      <protection locked="0"/>
    </xf>
    <xf numFmtId="0" fontId="34" fillId="4" borderId="5"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27" fillId="0" borderId="8" xfId="0" applyFont="1" applyBorder="1" applyAlignment="1" applyProtection="1">
      <alignment vertical="center" wrapText="1"/>
      <protection locked="0"/>
    </xf>
    <xf numFmtId="0" fontId="27" fillId="0" borderId="6" xfId="0" applyFont="1" applyBorder="1" applyAlignment="1" applyProtection="1">
      <alignment vertical="center" wrapText="1"/>
      <protection locked="0"/>
    </xf>
    <xf numFmtId="0" fontId="27" fillId="0" borderId="7"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0" fontId="27" fillId="0" borderId="9" xfId="0" applyFont="1" applyBorder="1" applyAlignment="1" applyProtection="1">
      <alignment vertical="center" wrapText="1"/>
      <protection locked="0"/>
    </xf>
    <xf numFmtId="0" fontId="27" fillId="3" borderId="8" xfId="0" applyFont="1" applyFill="1" applyBorder="1" applyAlignment="1" applyProtection="1">
      <alignment vertical="center" wrapText="1"/>
      <protection locked="0"/>
    </xf>
    <xf numFmtId="0" fontId="27" fillId="3" borderId="6" xfId="0" applyFont="1" applyFill="1" applyBorder="1" applyAlignment="1" applyProtection="1">
      <alignment vertical="center" wrapText="1"/>
      <protection locked="0"/>
    </xf>
    <xf numFmtId="0" fontId="27" fillId="3" borderId="7" xfId="0" applyFont="1" applyFill="1" applyBorder="1" applyAlignment="1" applyProtection="1">
      <alignment vertical="center" wrapText="1"/>
      <protection locked="0"/>
    </xf>
    <xf numFmtId="0" fontId="27" fillId="3" borderId="4" xfId="0" applyFont="1" applyFill="1" applyBorder="1" applyAlignment="1" applyProtection="1">
      <alignment vertical="center" wrapText="1"/>
      <protection locked="0"/>
    </xf>
    <xf numFmtId="0" fontId="27" fillId="3" borderId="5" xfId="0" applyFont="1" applyFill="1" applyBorder="1" applyAlignment="1" applyProtection="1">
      <alignment vertical="center" wrapText="1"/>
      <protection locked="0"/>
    </xf>
    <xf numFmtId="0" fontId="27" fillId="3" borderId="9" xfId="0" applyFont="1" applyFill="1" applyBorder="1" applyAlignment="1" applyProtection="1">
      <alignment vertical="center" wrapText="1"/>
      <protection locked="0"/>
    </xf>
    <xf numFmtId="0" fontId="34" fillId="4" borderId="30" xfId="0" applyFont="1" applyFill="1" applyBorder="1" applyAlignment="1" applyProtection="1">
      <alignment horizontal="center" vertical="center" wrapText="1"/>
      <protection locked="0"/>
    </xf>
    <xf numFmtId="0" fontId="4" fillId="0" borderId="0" xfId="0" applyFont="1" applyAlignment="1" applyProtection="1">
      <alignment vertical="center" wrapText="1"/>
    </xf>
    <xf numFmtId="0" fontId="8" fillId="0" borderId="30" xfId="0" applyNumberFormat="1" applyFont="1" applyFill="1" applyBorder="1" applyAlignment="1" applyProtection="1">
      <alignment horizontal="center" vertical="center" wrapText="1"/>
      <protection locked="0"/>
    </xf>
    <xf numFmtId="0" fontId="12" fillId="4" borderId="30" xfId="0" applyFont="1" applyFill="1" applyBorder="1" applyAlignment="1" applyProtection="1">
      <alignment horizontal="center" vertical="center"/>
    </xf>
    <xf numFmtId="0" fontId="8" fillId="0" borderId="6" xfId="0" applyFont="1" applyBorder="1" applyAlignment="1" applyProtection="1">
      <alignment vertical="center"/>
    </xf>
    <xf numFmtId="0" fontId="8" fillId="0" borderId="0" xfId="0" applyFont="1" applyAlignment="1" applyProtection="1">
      <alignment vertical="center"/>
    </xf>
    <xf numFmtId="195" fontId="8" fillId="0" borderId="30" xfId="1" applyNumberFormat="1" applyFont="1" applyFill="1" applyBorder="1" applyAlignment="1" applyProtection="1">
      <alignment vertical="center"/>
      <protection locked="0"/>
    </xf>
    <xf numFmtId="0" fontId="12" fillId="2" borderId="38"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0" fontId="12" fillId="4" borderId="47" xfId="0" applyFont="1" applyFill="1" applyBorder="1" applyAlignment="1" applyProtection="1">
      <alignment horizontal="center" vertical="center"/>
    </xf>
    <xf numFmtId="0" fontId="12" fillId="4" borderId="43" xfId="0" applyFont="1" applyFill="1" applyBorder="1" applyAlignment="1" applyProtection="1">
      <alignment horizontal="center" vertical="center"/>
    </xf>
    <xf numFmtId="0" fontId="112" fillId="0" borderId="8"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12" fillId="0" borderId="0" xfId="0" applyFont="1" applyBorder="1" applyAlignment="1" applyProtection="1">
      <alignment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27" fillId="0" borderId="11" xfId="2" applyFont="1" applyFill="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4" fillId="4" borderId="8" xfId="7" applyFont="1" applyFill="1" applyBorder="1" applyAlignment="1" applyProtection="1">
      <alignment horizontal="center" vertical="center" wrapText="1"/>
    </xf>
    <xf numFmtId="0" fontId="4" fillId="4" borderId="6" xfId="7" applyFont="1" applyFill="1" applyBorder="1" applyAlignment="1" applyProtection="1">
      <alignment horizontal="center" vertical="center" wrapText="1"/>
    </xf>
    <xf numFmtId="0" fontId="4" fillId="4" borderId="7" xfId="7" applyFont="1" applyFill="1" applyBorder="1" applyAlignment="1" applyProtection="1">
      <alignment horizontal="center" vertical="center" wrapText="1"/>
    </xf>
    <xf numFmtId="0" fontId="4" fillId="4" borderId="2"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10" xfId="7" applyFont="1" applyFill="1" applyBorder="1" applyAlignment="1" applyProtection="1">
      <alignment horizontal="center" vertical="center" wrapText="1"/>
    </xf>
    <xf numFmtId="0" fontId="4" fillId="4" borderId="4" xfId="7" applyFont="1" applyFill="1" applyBorder="1" applyAlignment="1" applyProtection="1">
      <alignment horizontal="center" vertical="center" wrapText="1"/>
    </xf>
    <xf numFmtId="0" fontId="4" fillId="4" borderId="5" xfId="7" applyFont="1" applyFill="1" applyBorder="1" applyAlignment="1" applyProtection="1">
      <alignment horizontal="center" vertical="center" wrapText="1"/>
    </xf>
    <xf numFmtId="0" fontId="4" fillId="4" borderId="9" xfId="7" applyFont="1" applyFill="1" applyBorder="1" applyAlignment="1" applyProtection="1">
      <alignment horizontal="center" vertical="center" wrapText="1"/>
    </xf>
    <xf numFmtId="0" fontId="4" fillId="4" borderId="11" xfId="7" applyFont="1" applyFill="1" applyBorder="1" applyAlignment="1" applyProtection="1">
      <alignment horizontal="center" vertical="center" wrapText="1"/>
    </xf>
    <xf numFmtId="0" fontId="4" fillId="4" borderId="12" xfId="7" applyFont="1" applyFill="1" applyBorder="1" applyAlignment="1" applyProtection="1">
      <alignment horizontal="center" vertical="center" wrapText="1"/>
    </xf>
    <xf numFmtId="0" fontId="4"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8" fillId="0" borderId="13" xfId="7" applyFont="1" applyBorder="1" applyAlignment="1" applyProtection="1">
      <alignment horizontal="center" vertical="center" wrapText="1"/>
      <protection locked="0"/>
    </xf>
    <xf numFmtId="0" fontId="79" fillId="4" borderId="11" xfId="7" applyFont="1" applyFill="1" applyBorder="1" applyAlignment="1" applyProtection="1">
      <alignment horizontal="center" vertical="center" wrapText="1"/>
    </xf>
    <xf numFmtId="0" fontId="79" fillId="4" borderId="12" xfId="7" applyFont="1" applyFill="1" applyBorder="1" applyAlignment="1" applyProtection="1">
      <alignment horizontal="center" vertical="center" wrapText="1"/>
    </xf>
    <xf numFmtId="0" fontId="79" fillId="4" borderId="13" xfId="7" applyFont="1" applyFill="1" applyBorder="1" applyAlignment="1" applyProtection="1">
      <alignment horizontal="center" vertical="center" wrapText="1"/>
    </xf>
    <xf numFmtId="0" fontId="28" fillId="0" borderId="11" xfId="7" applyFont="1" applyBorder="1" applyAlignment="1" applyProtection="1">
      <alignment horizontal="center" vertical="center" wrapText="1"/>
      <protection locked="0"/>
    </xf>
    <xf numFmtId="0" fontId="28" fillId="0" borderId="12" xfId="7" applyFont="1" applyBorder="1" applyAlignment="1" applyProtection="1">
      <alignment horizontal="center" vertical="center" wrapText="1"/>
      <protection locked="0"/>
    </xf>
    <xf numFmtId="0" fontId="28" fillId="0" borderId="13" xfId="7" applyFont="1" applyBorder="1" applyAlignment="1" applyProtection="1">
      <alignment horizontal="center" vertical="center" wrapText="1"/>
      <protection locked="0"/>
    </xf>
    <xf numFmtId="0" fontId="4" fillId="4" borderId="11"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3" xfId="7" applyFont="1" applyFill="1" applyBorder="1" applyAlignment="1" applyProtection="1">
      <alignment horizontal="left" vertical="center" wrapText="1"/>
    </xf>
    <xf numFmtId="177" fontId="8" fillId="0" borderId="11" xfId="7" applyNumberFormat="1" applyFont="1" applyBorder="1" applyAlignment="1" applyProtection="1">
      <alignment horizontal="right" vertical="center"/>
      <protection locked="0"/>
    </xf>
    <xf numFmtId="177" fontId="8" fillId="0" borderId="12" xfId="7" applyNumberFormat="1" applyFont="1" applyBorder="1" applyAlignment="1" applyProtection="1">
      <alignment horizontal="right" vertical="center"/>
      <protection locked="0"/>
    </xf>
    <xf numFmtId="0" fontId="15" fillId="0" borderId="0" xfId="5" applyFont="1" applyAlignment="1" applyProtection="1">
      <alignment horizontal="center" vertical="center"/>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4" fillId="4" borderId="8" xfId="7" applyFont="1" applyFill="1" applyBorder="1" applyAlignment="1" applyProtection="1">
      <alignment horizontal="left" vertical="center" wrapText="1"/>
    </xf>
    <xf numFmtId="0" fontId="34" fillId="4" borderId="6" xfId="7" applyFont="1" applyFill="1" applyBorder="1" applyAlignment="1" applyProtection="1">
      <alignment horizontal="left" vertical="center" wrapText="1"/>
    </xf>
    <xf numFmtId="0" fontId="34" fillId="4" borderId="7" xfId="7" applyFont="1" applyFill="1" applyBorder="1" applyAlignment="1" applyProtection="1">
      <alignment horizontal="left" vertical="center" wrapText="1"/>
    </xf>
    <xf numFmtId="0" fontId="34" fillId="4" borderId="4" xfId="7" applyFont="1" applyFill="1" applyBorder="1" applyAlignment="1" applyProtection="1">
      <alignment horizontal="left" vertical="center" wrapText="1"/>
    </xf>
    <xf numFmtId="0" fontId="34" fillId="4" borderId="5" xfId="7" applyFont="1" applyFill="1" applyBorder="1" applyAlignment="1" applyProtection="1">
      <alignment horizontal="left" vertical="center" wrapText="1"/>
    </xf>
    <xf numFmtId="0" fontId="34" fillId="4" borderId="9" xfId="7" applyFont="1" applyFill="1" applyBorder="1" applyAlignment="1" applyProtection="1">
      <alignment horizontal="left" vertical="center" wrapText="1"/>
    </xf>
    <xf numFmtId="0" fontId="8" fillId="0" borderId="11" xfId="7" applyFont="1" applyBorder="1" applyAlignment="1" applyProtection="1">
      <alignment horizontal="left" vertical="center" wrapText="1"/>
      <protection locked="0"/>
    </xf>
    <xf numFmtId="0" fontId="8" fillId="0" borderId="12" xfId="7" applyFont="1" applyBorder="1" applyAlignment="1" applyProtection="1">
      <alignment horizontal="left" vertical="center" wrapText="1"/>
      <protection locked="0"/>
    </xf>
    <xf numFmtId="0" fontId="8" fillId="0" borderId="13" xfId="7" applyFont="1" applyBorder="1" applyAlignment="1" applyProtection="1">
      <alignment horizontal="left" vertical="center" wrapText="1"/>
      <protection locked="0"/>
    </xf>
    <xf numFmtId="0" fontId="79" fillId="4" borderId="8" xfId="7" applyFont="1" applyFill="1" applyBorder="1" applyAlignment="1" applyProtection="1">
      <alignment horizontal="center" wrapText="1"/>
    </xf>
    <xf numFmtId="0" fontId="79" fillId="4" borderId="6" xfId="7" applyFont="1" applyFill="1" applyBorder="1" applyAlignment="1" applyProtection="1">
      <alignment horizontal="center" wrapText="1"/>
    </xf>
    <xf numFmtId="0" fontId="79" fillId="4" borderId="7" xfId="7" applyFont="1" applyFill="1" applyBorder="1" applyAlignment="1" applyProtection="1">
      <alignment horizontal="center" wrapText="1"/>
    </xf>
    <xf numFmtId="0" fontId="79" fillId="4" borderId="2" xfId="7" applyFont="1" applyFill="1" applyBorder="1" applyAlignment="1" applyProtection="1">
      <alignment horizontal="center" wrapText="1"/>
    </xf>
    <xf numFmtId="0" fontId="79" fillId="4" borderId="0" xfId="7" applyFont="1" applyFill="1" applyBorder="1" applyAlignment="1" applyProtection="1">
      <alignment horizontal="center" wrapText="1"/>
    </xf>
    <xf numFmtId="0" fontId="79" fillId="4" borderId="10" xfId="7" applyFont="1" applyFill="1" applyBorder="1" applyAlignment="1" applyProtection="1">
      <alignment horizontal="center" wrapText="1"/>
    </xf>
    <xf numFmtId="0" fontId="8" fillId="0" borderId="8" xfId="7" applyFont="1" applyBorder="1" applyAlignment="1" applyProtection="1">
      <alignment horizontal="left" vertical="top" wrapText="1"/>
      <protection locked="0"/>
    </xf>
    <xf numFmtId="0" fontId="8" fillId="0" borderId="6" xfId="7" applyFont="1" applyBorder="1" applyAlignment="1" applyProtection="1">
      <alignment horizontal="left" vertical="top" wrapText="1"/>
      <protection locked="0"/>
    </xf>
    <xf numFmtId="0" fontId="8" fillId="0" borderId="7" xfId="7" applyFont="1" applyBorder="1" applyAlignment="1" applyProtection="1">
      <alignment horizontal="left" vertical="top" wrapText="1"/>
      <protection locked="0"/>
    </xf>
    <xf numFmtId="0" fontId="8" fillId="0" borderId="2" xfId="7" applyFont="1" applyBorder="1" applyAlignment="1" applyProtection="1">
      <alignment horizontal="left" vertical="top" wrapText="1"/>
      <protection locked="0"/>
    </xf>
    <xf numFmtId="0" fontId="8" fillId="0" borderId="0" xfId="7" applyFont="1" applyBorder="1" applyAlignment="1" applyProtection="1">
      <alignment horizontal="left" vertical="top" wrapText="1"/>
      <protection locked="0"/>
    </xf>
    <xf numFmtId="0" fontId="8" fillId="0" borderId="10" xfId="7" applyFont="1" applyBorder="1" applyAlignment="1" applyProtection="1">
      <alignment horizontal="left" vertical="top" wrapText="1"/>
      <protection locked="0"/>
    </xf>
    <xf numFmtId="0" fontId="9" fillId="4" borderId="2" xfId="7" applyFont="1" applyFill="1" applyBorder="1" applyAlignment="1" applyProtection="1">
      <alignment horizontal="right" vertical="center" shrinkToFit="1"/>
      <protection hidden="1"/>
    </xf>
    <xf numFmtId="0" fontId="9" fillId="4" borderId="0" xfId="7" applyFont="1" applyFill="1" applyBorder="1" applyAlignment="1" applyProtection="1">
      <alignment horizontal="right" vertical="center" shrinkToFit="1"/>
      <protection hidden="1"/>
    </xf>
    <xf numFmtId="0" fontId="9" fillId="4" borderId="10" xfId="7" applyFont="1" applyFill="1" applyBorder="1" applyAlignment="1" applyProtection="1">
      <alignment horizontal="right" vertical="center" shrinkToFit="1"/>
      <protection hidden="1"/>
    </xf>
    <xf numFmtId="0" fontId="29" fillId="4" borderId="11" xfId="0" applyFont="1" applyFill="1" applyBorder="1" applyAlignment="1" applyProtection="1">
      <alignment horizontal="left" vertical="center"/>
    </xf>
    <xf numFmtId="0" fontId="28" fillId="4" borderId="12" xfId="0" applyFont="1" applyFill="1" applyBorder="1" applyAlignment="1">
      <alignment horizontal="left" vertical="center"/>
    </xf>
    <xf numFmtId="0" fontId="27" fillId="4" borderId="12" xfId="0" applyFont="1" applyFill="1" applyBorder="1" applyAlignment="1">
      <alignment horizontal="left" vertical="center"/>
    </xf>
    <xf numFmtId="0" fontId="28" fillId="4" borderId="13" xfId="0" applyFont="1" applyFill="1" applyBorder="1" applyAlignment="1">
      <alignment horizontal="left" vertical="center"/>
    </xf>
    <xf numFmtId="0" fontId="27" fillId="0" borderId="11" xfId="7" applyFont="1" applyBorder="1" applyAlignment="1" applyProtection="1">
      <alignment horizontal="left" vertical="center" wrapText="1"/>
      <protection locked="0"/>
    </xf>
    <xf numFmtId="0" fontId="27" fillId="0" borderId="12" xfId="7" applyFont="1" applyBorder="1" applyAlignment="1" applyProtection="1">
      <alignment horizontal="left" vertical="center" wrapText="1"/>
      <protection locked="0"/>
    </xf>
    <xf numFmtId="0" fontId="27" fillId="0" borderId="13" xfId="7" applyFont="1" applyBorder="1" applyAlignment="1" applyProtection="1">
      <alignment horizontal="left" vertical="center" wrapText="1"/>
      <protection locked="0"/>
    </xf>
    <xf numFmtId="0" fontId="8" fillId="4" borderId="8" xfId="2" applyFont="1" applyFill="1" applyBorder="1" applyAlignment="1">
      <alignment horizontal="center" wrapText="1"/>
    </xf>
    <xf numFmtId="0" fontId="4" fillId="4" borderId="6" xfId="2" applyFont="1" applyFill="1" applyBorder="1" applyAlignment="1">
      <alignment horizontal="center" wrapText="1"/>
    </xf>
    <xf numFmtId="0" fontId="4" fillId="4" borderId="7" xfId="2" applyFont="1" applyFill="1" applyBorder="1" applyAlignment="1">
      <alignment horizontal="center" wrapText="1"/>
    </xf>
    <xf numFmtId="0" fontId="22" fillId="0" borderId="8" xfId="2" applyFont="1" applyFill="1" applyBorder="1" applyAlignment="1" applyProtection="1">
      <alignment horizontal="left" vertical="top" wrapText="1"/>
      <protection locked="0"/>
    </xf>
    <xf numFmtId="0" fontId="22" fillId="0" borderId="6" xfId="2" applyFont="1" applyFill="1" applyBorder="1" applyAlignment="1" applyProtection="1">
      <alignment horizontal="left" vertical="top" wrapText="1"/>
      <protection locked="0"/>
    </xf>
    <xf numFmtId="0" fontId="22" fillId="0" borderId="7" xfId="2" applyFont="1" applyFill="1" applyBorder="1" applyAlignment="1" applyProtection="1">
      <alignment horizontal="left" vertical="top" wrapText="1"/>
      <protection locked="0"/>
    </xf>
    <xf numFmtId="0" fontId="22" fillId="0" borderId="2" xfId="2" applyFont="1" applyFill="1" applyBorder="1" applyAlignment="1" applyProtection="1">
      <alignment horizontal="left" vertical="top" wrapText="1"/>
      <protection locked="0"/>
    </xf>
    <xf numFmtId="0" fontId="22" fillId="0" borderId="0" xfId="2" applyFont="1" applyFill="1" applyBorder="1" applyAlignment="1" applyProtection="1">
      <alignment horizontal="left" vertical="top" wrapText="1"/>
      <protection locked="0"/>
    </xf>
    <xf numFmtId="0" fontId="22" fillId="0" borderId="10" xfId="2" applyFont="1" applyFill="1" applyBorder="1" applyAlignment="1" applyProtection="1">
      <alignment horizontal="left" vertical="top" wrapText="1"/>
      <protection locked="0"/>
    </xf>
    <xf numFmtId="0" fontId="9" fillId="4" borderId="2" xfId="2" applyFont="1" applyFill="1" applyBorder="1" applyAlignment="1" applyProtection="1">
      <alignment horizontal="right" vertical="center" wrapText="1"/>
      <protection hidden="1"/>
    </xf>
    <xf numFmtId="0" fontId="9" fillId="4" borderId="0" xfId="2" applyFont="1" applyFill="1" applyBorder="1" applyAlignment="1" applyProtection="1">
      <alignment horizontal="right" vertical="center" wrapText="1"/>
      <protection hidden="1"/>
    </xf>
    <xf numFmtId="0" fontId="9" fillId="4" borderId="10" xfId="2" applyFont="1" applyFill="1" applyBorder="1" applyAlignment="1" applyProtection="1">
      <alignment horizontal="right" vertical="center" wrapText="1"/>
      <protection hidden="1"/>
    </xf>
    <xf numFmtId="0" fontId="29" fillId="4" borderId="8" xfId="7" applyFont="1" applyFill="1" applyBorder="1" applyAlignment="1" applyProtection="1">
      <alignment horizontal="left" vertical="center" wrapText="1"/>
    </xf>
    <xf numFmtId="0" fontId="29" fillId="4" borderId="6" xfId="7" applyFont="1" applyFill="1" applyBorder="1" applyAlignment="1" applyProtection="1">
      <alignment horizontal="left" vertical="center" wrapText="1"/>
    </xf>
    <xf numFmtId="0" fontId="29" fillId="4" borderId="7" xfId="7" applyFont="1" applyFill="1" applyBorder="1" applyAlignment="1" applyProtection="1">
      <alignment horizontal="left" vertical="center" wrapText="1"/>
    </xf>
    <xf numFmtId="0" fontId="27" fillId="0" borderId="8" xfId="7" applyFont="1" applyBorder="1" applyAlignment="1" applyProtection="1">
      <alignment horizontal="left" vertical="center" wrapText="1"/>
      <protection locked="0"/>
    </xf>
    <xf numFmtId="0" fontId="27" fillId="0" borderId="6" xfId="7" applyFont="1" applyBorder="1" applyAlignment="1" applyProtection="1">
      <alignment horizontal="left" vertical="center" wrapText="1"/>
      <protection locked="0"/>
    </xf>
    <xf numFmtId="0" fontId="27" fillId="0" borderId="7" xfId="7" applyFont="1" applyBorder="1" applyAlignment="1" applyProtection="1">
      <alignment horizontal="left" vertical="center" wrapText="1"/>
      <protection locked="0"/>
    </xf>
    <xf numFmtId="0" fontId="27" fillId="0" borderId="2" xfId="7" applyFont="1" applyBorder="1" applyAlignment="1" applyProtection="1">
      <alignment horizontal="left" vertical="center" wrapText="1"/>
      <protection locked="0"/>
    </xf>
    <xf numFmtId="0" fontId="27" fillId="0" borderId="0" xfId="7" applyFont="1" applyBorder="1" applyAlignment="1" applyProtection="1">
      <alignment horizontal="left" vertical="center" wrapText="1"/>
      <protection locked="0"/>
    </xf>
    <xf numFmtId="0" fontId="27" fillId="0" borderId="10" xfId="7" applyFont="1" applyBorder="1" applyAlignment="1" applyProtection="1">
      <alignment horizontal="left" vertical="center" wrapText="1"/>
      <protection locked="0"/>
    </xf>
    <xf numFmtId="0" fontId="27" fillId="0" borderId="4" xfId="7" applyFont="1" applyBorder="1" applyAlignment="1" applyProtection="1">
      <alignment horizontal="left" vertical="center" wrapText="1"/>
      <protection locked="0"/>
    </xf>
    <xf numFmtId="0" fontId="27" fillId="0" borderId="5" xfId="7" applyFont="1" applyBorder="1" applyAlignment="1" applyProtection="1">
      <alignment horizontal="left" vertical="center" wrapText="1"/>
      <protection locked="0"/>
    </xf>
    <xf numFmtId="0" fontId="27" fillId="0" borderId="9" xfId="7" applyFont="1" applyBorder="1" applyAlignment="1" applyProtection="1">
      <alignment horizontal="left" vertical="center" wrapText="1"/>
      <protection locked="0"/>
    </xf>
    <xf numFmtId="0" fontId="79" fillId="4" borderId="2" xfId="7" applyFont="1" applyFill="1" applyBorder="1" applyAlignment="1" applyProtection="1">
      <alignment horizontal="center" vertical="center" wrapText="1"/>
    </xf>
    <xf numFmtId="0" fontId="79" fillId="4" borderId="0" xfId="7" applyFont="1" applyFill="1" applyBorder="1" applyAlignment="1" applyProtection="1">
      <alignment horizontal="center" vertical="center" wrapText="1"/>
    </xf>
    <xf numFmtId="0" fontId="79" fillId="4" borderId="10" xfId="7" applyFont="1" applyFill="1" applyBorder="1" applyAlignment="1" applyProtection="1">
      <alignment horizontal="center" vertical="center" wrapText="1"/>
    </xf>
    <xf numFmtId="0" fontId="13" fillId="4" borderId="4" xfId="7" applyFont="1" applyFill="1" applyBorder="1" applyAlignment="1" applyProtection="1">
      <alignment horizontal="right" vertical="center" wrapText="1"/>
      <protection hidden="1"/>
    </xf>
    <xf numFmtId="0" fontId="13" fillId="4" borderId="5" xfId="7" applyFont="1" applyFill="1" applyBorder="1" applyAlignment="1" applyProtection="1">
      <alignment horizontal="right" vertical="center" wrapText="1"/>
      <protection hidden="1"/>
    </xf>
    <xf numFmtId="0" fontId="13" fillId="4" borderId="9" xfId="7" applyFont="1" applyFill="1" applyBorder="1" applyAlignment="1" applyProtection="1">
      <alignment horizontal="right" vertical="center" wrapText="1"/>
      <protection hidden="1"/>
    </xf>
    <xf numFmtId="0" fontId="34" fillId="4" borderId="11" xfId="2" applyFont="1" applyFill="1" applyBorder="1" applyAlignment="1">
      <alignment horizontal="left" vertical="center" wrapText="1"/>
    </xf>
    <xf numFmtId="0" fontId="34" fillId="4" borderId="12" xfId="2" applyFont="1" applyFill="1" applyBorder="1" applyAlignment="1">
      <alignment horizontal="left" vertical="center" wrapText="1"/>
    </xf>
    <xf numFmtId="0" fontId="34" fillId="4" borderId="13" xfId="2" applyFont="1" applyFill="1" applyBorder="1" applyAlignment="1">
      <alignment horizontal="left" vertical="center" wrapText="1"/>
    </xf>
    <xf numFmtId="0" fontId="4" fillId="4" borderId="8" xfId="2" applyFont="1" applyFill="1" applyBorder="1" applyAlignment="1" applyProtection="1">
      <alignment horizontal="center" vertical="center" wrapText="1"/>
      <protection hidden="1"/>
    </xf>
    <xf numFmtId="0" fontId="4" fillId="4" borderId="6" xfId="2" applyFont="1" applyFill="1" applyBorder="1" applyAlignment="1" applyProtection="1">
      <alignment horizontal="center" vertical="center" wrapText="1"/>
      <protection hidden="1"/>
    </xf>
    <xf numFmtId="0" fontId="4" fillId="4" borderId="7" xfId="2" applyFont="1" applyFill="1" applyBorder="1" applyAlignment="1" applyProtection="1">
      <alignment horizontal="center" vertical="center" wrapText="1"/>
      <protection hidden="1"/>
    </xf>
    <xf numFmtId="0" fontId="4" fillId="4" borderId="2" xfId="2" applyFont="1" applyFill="1" applyBorder="1" applyAlignment="1" applyProtection="1">
      <alignment vertical="center" wrapText="1"/>
      <protection hidden="1"/>
    </xf>
    <xf numFmtId="0" fontId="4" fillId="4" borderId="0" xfId="2" applyFont="1" applyFill="1" applyBorder="1" applyAlignment="1" applyProtection="1">
      <alignment vertical="center" wrapText="1"/>
      <protection hidden="1"/>
    </xf>
    <xf numFmtId="0" fontId="4" fillId="4" borderId="10"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0" fontId="4" fillId="4" borderId="9" xfId="2" applyFont="1" applyFill="1" applyBorder="1" applyAlignment="1" applyProtection="1">
      <alignment vertical="center" wrapText="1"/>
      <protection hidden="1"/>
    </xf>
    <xf numFmtId="0" fontId="27" fillId="0" borderId="8" xfId="2" applyFont="1" applyFill="1" applyBorder="1" applyAlignment="1" applyProtection="1">
      <alignment vertical="center" wrapText="1"/>
      <protection locked="0"/>
    </xf>
    <xf numFmtId="0" fontId="27" fillId="0" borderId="6" xfId="2" applyFont="1" applyFill="1" applyBorder="1" applyAlignment="1" applyProtection="1">
      <alignment vertical="center" wrapText="1"/>
      <protection locked="0"/>
    </xf>
    <xf numFmtId="0" fontId="27" fillId="0" borderId="7" xfId="2" applyFont="1" applyFill="1" applyBorder="1" applyAlignment="1" applyProtection="1">
      <alignment vertical="center" wrapText="1"/>
      <protection locked="0"/>
    </xf>
    <xf numFmtId="0" fontId="27" fillId="0" borderId="2" xfId="2" applyFont="1" applyFill="1" applyBorder="1" applyAlignment="1" applyProtection="1">
      <alignment vertical="center" wrapText="1"/>
      <protection locked="0"/>
    </xf>
    <xf numFmtId="0" fontId="27" fillId="0" borderId="0" xfId="2" applyFont="1" applyFill="1" applyBorder="1" applyAlignment="1" applyProtection="1">
      <alignment vertical="center" wrapText="1"/>
      <protection locked="0"/>
    </xf>
    <xf numFmtId="0" fontId="27" fillId="0" borderId="10" xfId="2" applyFont="1" applyFill="1" applyBorder="1" applyAlignment="1" applyProtection="1">
      <alignment vertical="center" wrapText="1"/>
      <protection locked="0"/>
    </xf>
    <xf numFmtId="0" fontId="27" fillId="0" borderId="4" xfId="2" applyFont="1" applyFill="1" applyBorder="1" applyAlignment="1" applyProtection="1">
      <alignment vertical="center" wrapText="1"/>
      <protection locked="0"/>
    </xf>
    <xf numFmtId="0" fontId="27" fillId="0" borderId="5" xfId="2" applyFont="1" applyFill="1" applyBorder="1" applyAlignment="1" applyProtection="1">
      <alignment vertical="center" wrapText="1"/>
      <protection locked="0"/>
    </xf>
    <xf numFmtId="0" fontId="27" fillId="0" borderId="9" xfId="2" applyFont="1" applyFill="1" applyBorder="1" applyAlignment="1" applyProtection="1">
      <alignment vertical="center" wrapText="1"/>
      <protection locked="0"/>
    </xf>
    <xf numFmtId="0" fontId="79" fillId="0" borderId="2" xfId="7" applyFont="1" applyFill="1" applyBorder="1" applyAlignment="1" applyProtection="1">
      <alignment horizontal="left" vertical="center"/>
    </xf>
    <xf numFmtId="0" fontId="79" fillId="0" borderId="0" xfId="0" applyFont="1" applyBorder="1" applyAlignment="1">
      <alignment vertical="center"/>
    </xf>
    <xf numFmtId="0" fontId="79" fillId="0" borderId="10" xfId="0" applyFont="1" applyBorder="1" applyAlignment="1">
      <alignment vertical="center"/>
    </xf>
    <xf numFmtId="0" fontId="28" fillId="4" borderId="6" xfId="7" applyFont="1" applyFill="1" applyBorder="1" applyAlignment="1" applyProtection="1">
      <alignment horizontal="center" vertical="center"/>
    </xf>
    <xf numFmtId="0" fontId="28" fillId="4" borderId="6" xfId="0" applyFont="1" applyFill="1" applyBorder="1" applyAlignment="1">
      <alignment vertical="center"/>
    </xf>
    <xf numFmtId="0" fontId="28" fillId="4" borderId="7" xfId="0" applyFont="1" applyFill="1" applyBorder="1" applyAlignment="1">
      <alignment vertical="center"/>
    </xf>
    <xf numFmtId="0" fontId="28" fillId="4" borderId="0" xfId="0" applyFont="1" applyFill="1" applyBorder="1" applyAlignment="1">
      <alignment vertical="center"/>
    </xf>
    <xf numFmtId="0" fontId="28" fillId="4" borderId="10" xfId="0" applyFont="1" applyFill="1" applyBorder="1" applyAlignment="1">
      <alignment vertical="center"/>
    </xf>
    <xf numFmtId="0" fontId="28" fillId="4" borderId="28" xfId="7" applyFont="1" applyFill="1" applyBorder="1" applyAlignment="1" applyProtection="1">
      <alignment vertical="center" textRotation="255"/>
      <protection locked="0"/>
    </xf>
    <xf numFmtId="0" fontId="28" fillId="4" borderId="34" xfId="0" applyFont="1" applyFill="1" applyBorder="1" applyAlignment="1" applyProtection="1">
      <alignment vertical="center" textRotation="255"/>
      <protection locked="0"/>
    </xf>
    <xf numFmtId="0" fontId="28" fillId="4" borderId="29" xfId="0" applyFont="1" applyFill="1" applyBorder="1" applyAlignment="1" applyProtection="1">
      <alignment vertical="center" textRotation="255"/>
      <protection locked="0"/>
    </xf>
    <xf numFmtId="0" fontId="8" fillId="2" borderId="8" xfId="7" applyFont="1" applyFill="1" applyBorder="1" applyAlignment="1" applyProtection="1">
      <alignment horizontal="left" vertical="top" wrapText="1" shrinkToFi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28" fillId="4" borderId="4" xfId="0" applyFont="1" applyFill="1" applyBorder="1" applyAlignment="1">
      <alignment vertical="center"/>
    </xf>
    <xf numFmtId="0" fontId="28" fillId="4" borderId="5" xfId="0" applyFont="1" applyFill="1" applyBorder="1" applyAlignment="1">
      <alignment vertical="center"/>
    </xf>
    <xf numFmtId="0" fontId="28" fillId="4" borderId="9" xfId="0" applyFont="1" applyFill="1" applyBorder="1" applyAlignment="1">
      <alignment vertical="center"/>
    </xf>
    <xf numFmtId="0" fontId="27" fillId="2" borderId="8" xfId="7" applyFont="1" applyFill="1" applyBorder="1" applyAlignment="1" applyProtection="1">
      <alignment horizontal="left" vertical="center" wrapText="1" shrinkToFit="1"/>
      <protection locked="0"/>
    </xf>
    <xf numFmtId="0" fontId="27" fillId="0" borderId="6"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28" fillId="4" borderId="8" xfId="7" applyFont="1" applyFill="1" applyBorder="1" applyAlignment="1" applyProtection="1">
      <alignment horizontal="center" vertical="center" wrapText="1"/>
    </xf>
    <xf numFmtId="0" fontId="27" fillId="0" borderId="8" xfId="7" applyFont="1" applyBorder="1" applyAlignment="1" applyProtection="1">
      <alignment horizontal="center" vertical="center"/>
      <protection locked="0"/>
    </xf>
    <xf numFmtId="0" fontId="27" fillId="0" borderId="7"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9" xfId="7" applyFont="1" applyBorder="1" applyAlignment="1" applyProtection="1">
      <alignment horizontal="center" vertical="center"/>
      <protection locked="0"/>
    </xf>
    <xf numFmtId="0" fontId="28" fillId="4" borderId="6" xfId="7" applyFont="1" applyFill="1" applyBorder="1" applyAlignment="1" applyProtection="1">
      <alignment horizontal="center" vertical="center" wrapText="1"/>
    </xf>
    <xf numFmtId="0" fontId="28" fillId="4" borderId="7" xfId="7" applyFont="1" applyFill="1" applyBorder="1" applyAlignment="1" applyProtection="1">
      <alignment horizontal="center" vertical="center" wrapText="1"/>
    </xf>
    <xf numFmtId="0" fontId="28" fillId="4" borderId="4" xfId="7" applyFont="1" applyFill="1" applyBorder="1" applyAlignment="1" applyProtection="1">
      <alignment horizontal="center" vertical="center" wrapText="1"/>
    </xf>
    <xf numFmtId="0" fontId="28" fillId="4" borderId="5" xfId="7" applyFont="1" applyFill="1" applyBorder="1" applyAlignment="1" applyProtection="1">
      <alignment horizontal="center" vertical="center" wrapText="1"/>
    </xf>
    <xf numFmtId="0" fontId="28" fillId="4" borderId="9" xfId="7" applyFont="1" applyFill="1" applyBorder="1" applyAlignment="1" applyProtection="1">
      <alignment horizontal="center" vertical="center" wrapText="1"/>
    </xf>
    <xf numFmtId="0" fontId="8" fillId="0" borderId="8" xfId="7" applyFont="1" applyFill="1" applyBorder="1" applyAlignment="1" applyProtection="1">
      <alignment horizontal="left" vertical="center" wrapText="1"/>
      <protection locked="0"/>
    </xf>
    <xf numFmtId="0" fontId="8" fillId="0" borderId="6" xfId="7" applyFont="1" applyFill="1" applyBorder="1" applyAlignment="1" applyProtection="1">
      <alignment horizontal="left" vertical="center" wrapText="1"/>
      <protection locked="0"/>
    </xf>
    <xf numFmtId="0" fontId="8" fillId="0" borderId="7" xfId="7" applyFont="1" applyFill="1" applyBorder="1" applyAlignment="1" applyProtection="1">
      <alignment horizontal="left" vertical="center" wrapText="1"/>
      <protection locked="0"/>
    </xf>
    <xf numFmtId="0" fontId="8" fillId="0" borderId="4" xfId="7" applyFont="1" applyFill="1" applyBorder="1" applyAlignment="1" applyProtection="1">
      <alignment horizontal="left" vertical="center" wrapText="1"/>
      <protection locked="0"/>
    </xf>
    <xf numFmtId="0" fontId="8" fillId="0" borderId="5" xfId="7" applyFont="1" applyFill="1" applyBorder="1" applyAlignment="1" applyProtection="1">
      <alignment horizontal="left" vertical="center" wrapText="1"/>
      <protection locked="0"/>
    </xf>
    <xf numFmtId="0" fontId="8" fillId="0" borderId="9" xfId="7" applyFont="1" applyFill="1" applyBorder="1" applyAlignment="1" applyProtection="1">
      <alignment horizontal="left" vertical="center" wrapText="1"/>
      <protection locked="0"/>
    </xf>
    <xf numFmtId="0" fontId="28" fillId="4" borderId="28" xfId="0" applyFont="1" applyFill="1" applyBorder="1" applyAlignment="1" applyProtection="1">
      <alignment horizontal="center" vertical="center" textRotation="255"/>
      <protection locked="0"/>
    </xf>
    <xf numFmtId="0" fontId="28" fillId="4" borderId="34" xfId="0" applyFont="1" applyFill="1" applyBorder="1" applyAlignment="1" applyProtection="1">
      <alignment horizontal="center" vertical="center" textRotation="255"/>
      <protection locked="0"/>
    </xf>
    <xf numFmtId="0" fontId="28" fillId="4" borderId="29" xfId="0" applyFont="1" applyFill="1" applyBorder="1" applyAlignment="1" applyProtection="1">
      <alignment horizontal="center" vertical="center" textRotation="255"/>
      <protection locked="0"/>
    </xf>
    <xf numFmtId="0" fontId="8" fillId="0" borderId="8" xfId="0" applyFont="1" applyBorder="1" applyAlignment="1" applyProtection="1">
      <alignment horizontal="left" vertical="top" wrapText="1"/>
      <protection locked="0"/>
    </xf>
    <xf numFmtId="0" fontId="28" fillId="4" borderId="8" xfId="7" applyFont="1" applyFill="1" applyBorder="1" applyAlignment="1" applyProtection="1">
      <alignment vertical="center" wrapText="1"/>
      <protection locked="0"/>
    </xf>
    <xf numFmtId="0" fontId="28" fillId="4" borderId="6" xfId="0" applyFont="1" applyFill="1" applyBorder="1" applyAlignment="1" applyProtection="1">
      <alignment vertical="center"/>
      <protection locked="0"/>
    </xf>
    <xf numFmtId="0" fontId="28" fillId="4" borderId="7" xfId="0" applyFont="1" applyFill="1" applyBorder="1" applyAlignment="1" applyProtection="1">
      <alignment vertical="center"/>
      <protection locked="0"/>
    </xf>
    <xf numFmtId="0" fontId="28" fillId="4" borderId="2" xfId="0" applyFont="1"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4" borderId="4" xfId="7" applyFont="1" applyFill="1" applyBorder="1" applyAlignment="1" applyProtection="1">
      <alignment horizontal="right" vertical="center" shrinkToFit="1"/>
      <protection locked="0"/>
    </xf>
    <xf numFmtId="0" fontId="28" fillId="4" borderId="5" xfId="0" applyFont="1" applyFill="1" applyBorder="1" applyAlignment="1" applyProtection="1">
      <alignment vertical="center"/>
      <protection locked="0"/>
    </xf>
    <xf numFmtId="0" fontId="28" fillId="4" borderId="9" xfId="0" applyFont="1" applyFill="1" applyBorder="1" applyAlignment="1" applyProtection="1">
      <alignment vertical="center"/>
      <protection locked="0"/>
    </xf>
    <xf numFmtId="0" fontId="8" fillId="0" borderId="8" xfId="7" applyFont="1" applyBorder="1" applyAlignment="1" applyProtection="1">
      <alignment vertical="top" wrapText="1"/>
      <protection locked="0"/>
    </xf>
    <xf numFmtId="0" fontId="8" fillId="0" borderId="6" xfId="7" applyFont="1" applyBorder="1" applyAlignment="1" applyProtection="1">
      <alignment vertical="top" wrapText="1"/>
      <protection locked="0"/>
    </xf>
    <xf numFmtId="0" fontId="8" fillId="0" borderId="7" xfId="7" applyFont="1" applyBorder="1" applyAlignment="1" applyProtection="1">
      <alignment vertical="top" wrapText="1"/>
      <protection locked="0"/>
    </xf>
    <xf numFmtId="0" fontId="8" fillId="0" borderId="2" xfId="7" applyFont="1" applyBorder="1" applyAlignment="1" applyProtection="1">
      <alignment vertical="top" wrapText="1"/>
      <protection locked="0"/>
    </xf>
    <xf numFmtId="0" fontId="8" fillId="0" borderId="0" xfId="7" applyFont="1" applyBorder="1" applyAlignment="1" applyProtection="1">
      <alignment vertical="top" wrapText="1"/>
      <protection locked="0"/>
    </xf>
    <xf numFmtId="0" fontId="8" fillId="0" borderId="10" xfId="7" applyFont="1" applyBorder="1" applyAlignment="1" applyProtection="1">
      <alignment vertical="top" wrapText="1"/>
      <protection locked="0"/>
    </xf>
    <xf numFmtId="0" fontId="8" fillId="0" borderId="4" xfId="7" applyFont="1" applyBorder="1" applyAlignment="1" applyProtection="1">
      <alignment vertical="top" wrapText="1"/>
      <protection locked="0"/>
    </xf>
    <xf numFmtId="0" fontId="8" fillId="0" borderId="5" xfId="7" applyFont="1" applyBorder="1" applyAlignment="1" applyProtection="1">
      <alignment vertical="top" wrapText="1"/>
      <protection locked="0"/>
    </xf>
    <xf numFmtId="0" fontId="8" fillId="0" borderId="9" xfId="7" applyFont="1" applyBorder="1" applyAlignment="1" applyProtection="1">
      <alignment vertical="top" wrapText="1"/>
      <protection locked="0"/>
    </xf>
    <xf numFmtId="0" fontId="8" fillId="4" borderId="8" xfId="7" applyFont="1" applyFill="1" applyBorder="1" applyAlignment="1" applyProtection="1">
      <alignment horizontal="center" vertical="center" wrapText="1"/>
    </xf>
    <xf numFmtId="0" fontId="8" fillId="4" borderId="6" xfId="7" applyFont="1" applyFill="1" applyBorder="1" applyAlignment="1" applyProtection="1">
      <alignment horizontal="center" vertical="center" wrapText="1"/>
    </xf>
    <xf numFmtId="0" fontId="8" fillId="4" borderId="7" xfId="7" applyFont="1" applyFill="1" applyBorder="1" applyAlignment="1" applyProtection="1">
      <alignment horizontal="center" vertical="center" wrapText="1"/>
    </xf>
    <xf numFmtId="0" fontId="8" fillId="4" borderId="4" xfId="7" applyFont="1" applyFill="1" applyBorder="1" applyAlignment="1" applyProtection="1">
      <alignment horizontal="center" vertical="center" wrapText="1"/>
    </xf>
    <xf numFmtId="0" fontId="8" fillId="4" borderId="5" xfId="7" applyFont="1" applyFill="1" applyBorder="1" applyAlignment="1" applyProtection="1">
      <alignment horizontal="center" vertical="center" wrapText="1"/>
    </xf>
    <xf numFmtId="0" fontId="8" fillId="4" borderId="9" xfId="7" applyFont="1" applyFill="1" applyBorder="1" applyAlignment="1" applyProtection="1">
      <alignment horizontal="center" vertical="center" wrapText="1"/>
    </xf>
    <xf numFmtId="0" fontId="27" fillId="0" borderId="8" xfId="7" applyFont="1" applyBorder="1" applyAlignment="1" applyProtection="1">
      <alignment horizontal="center" vertical="center" wrapText="1"/>
      <protection locked="0"/>
    </xf>
    <xf numFmtId="0" fontId="27" fillId="0" borderId="6"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4" xfId="7" applyFont="1" applyBorder="1" applyAlignment="1" applyProtection="1">
      <alignment horizontal="center" vertical="center" wrapText="1"/>
      <protection locked="0"/>
    </xf>
    <xf numFmtId="0" fontId="27" fillId="0" borderId="5" xfId="7" applyFont="1" applyBorder="1" applyAlignment="1" applyProtection="1">
      <alignment horizontal="center" vertical="center" wrapText="1"/>
      <protection locked="0"/>
    </xf>
    <xf numFmtId="0" fontId="27" fillId="0" borderId="9" xfId="7" applyFont="1" applyBorder="1" applyAlignment="1" applyProtection="1">
      <alignment horizontal="center" vertical="center" wrapText="1"/>
      <protection locked="0"/>
    </xf>
    <xf numFmtId="0" fontId="6" fillId="6" borderId="8" xfId="0" applyNumberFormat="1" applyFont="1" applyFill="1" applyBorder="1" applyAlignment="1" applyProtection="1">
      <alignment horizontal="center" vertical="center" wrapText="1"/>
    </xf>
    <xf numFmtId="0" fontId="6" fillId="6" borderId="7" xfId="0" applyNumberFormat="1" applyFont="1" applyFill="1" applyBorder="1" applyAlignment="1" applyProtection="1">
      <alignment horizontal="center" vertical="center" wrapText="1"/>
    </xf>
    <xf numFmtId="0" fontId="6" fillId="6" borderId="4" xfId="0" applyNumberFormat="1" applyFont="1" applyFill="1" applyBorder="1" applyAlignment="1" applyProtection="1">
      <alignment horizontal="center" vertical="center" wrapText="1"/>
    </xf>
    <xf numFmtId="0" fontId="6" fillId="6" borderId="9"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xf>
    <xf numFmtId="182" fontId="12" fillId="4" borderId="12" xfId="0" applyNumberFormat="1" applyFont="1" applyFill="1" applyBorder="1" applyAlignment="1" applyProtection="1">
      <alignment horizontal="center" vertical="center" shrinkToFit="1"/>
    </xf>
    <xf numFmtId="182" fontId="12" fillId="4" borderId="13" xfId="0" applyNumberFormat="1" applyFont="1" applyFill="1" applyBorder="1" applyAlignment="1" applyProtection="1">
      <alignment horizontal="center" vertical="center" shrinkToFit="1"/>
    </xf>
    <xf numFmtId="182" fontId="12" fillId="4" borderId="11" xfId="0" applyNumberFormat="1" applyFont="1" applyFill="1" applyBorder="1" applyAlignment="1" applyProtection="1">
      <alignment horizontal="center" vertical="center" wrapText="1"/>
    </xf>
    <xf numFmtId="182" fontId="12" fillId="4" borderId="12" xfId="0" applyNumberFormat="1" applyFont="1" applyFill="1" applyBorder="1" applyAlignment="1" applyProtection="1">
      <alignment horizontal="center" vertical="center" wrapText="1"/>
    </xf>
    <xf numFmtId="182" fontId="12" fillId="4" borderId="13"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protection locked="0"/>
    </xf>
    <xf numFmtId="182" fontId="12" fillId="4" borderId="12" xfId="0" applyNumberFormat="1" applyFont="1" applyFill="1" applyBorder="1" applyAlignment="1" applyProtection="1">
      <alignment horizontal="center" vertical="center" shrinkToFit="1"/>
      <protection locked="0"/>
    </xf>
    <xf numFmtId="182" fontId="12" fillId="4" borderId="13" xfId="0" applyNumberFormat="1" applyFont="1" applyFill="1" applyBorder="1" applyAlignment="1" applyProtection="1">
      <alignment horizontal="center" vertical="center" shrinkToFit="1"/>
      <protection locked="0"/>
    </xf>
    <xf numFmtId="0" fontId="6" fillId="2" borderId="28" xfId="0" applyNumberFormat="1" applyFont="1" applyFill="1" applyBorder="1" applyAlignment="1" applyProtection="1">
      <alignment horizontal="center" vertical="center" wrapText="1"/>
      <protection locked="0"/>
    </xf>
    <xf numFmtId="0" fontId="6" fillId="2" borderId="34" xfId="0" applyNumberFormat="1" applyFont="1" applyFill="1" applyBorder="1" applyAlignment="1" applyProtection="1">
      <alignment horizontal="center" vertical="center" wrapText="1"/>
      <protection locked="0"/>
    </xf>
    <xf numFmtId="0" fontId="6" fillId="2" borderId="29" xfId="0" applyNumberFormat="1" applyFont="1" applyFill="1" applyBorder="1" applyAlignment="1" applyProtection="1">
      <alignment horizontal="center" vertical="center" wrapText="1"/>
      <protection locked="0"/>
    </xf>
    <xf numFmtId="0" fontId="6" fillId="4" borderId="28" xfId="0" applyNumberFormat="1" applyFont="1" applyFill="1" applyBorder="1" applyAlignment="1" applyProtection="1">
      <alignment horizontal="center" vertical="center" textRotation="255" wrapText="1"/>
      <protection locked="0"/>
    </xf>
    <xf numFmtId="0" fontId="6" fillId="4" borderId="34" xfId="0" applyNumberFormat="1" applyFont="1" applyFill="1" applyBorder="1" applyAlignment="1" applyProtection="1">
      <alignment horizontal="center" vertical="center" textRotation="255" wrapText="1"/>
      <protection locked="0"/>
    </xf>
    <xf numFmtId="0" fontId="6" fillId="4" borderId="29" xfId="0" applyNumberFormat="1" applyFont="1" applyFill="1" applyBorder="1" applyAlignment="1" applyProtection="1">
      <alignment horizontal="center" vertical="center" textRotation="255" wrapText="1"/>
      <protection locked="0"/>
    </xf>
    <xf numFmtId="49" fontId="8" fillId="2" borderId="8"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9" xfId="0" applyNumberFormat="1" applyFont="1" applyFill="1" applyBorder="1" applyAlignment="1" applyProtection="1">
      <alignment horizontal="left" vertical="center" wrapText="1"/>
      <protection locked="0"/>
    </xf>
    <xf numFmtId="0" fontId="6" fillId="6" borderId="2" xfId="0" applyNumberFormat="1" applyFont="1" applyFill="1" applyBorder="1" applyAlignment="1" applyProtection="1">
      <alignment horizontal="center" vertical="center" wrapText="1"/>
    </xf>
    <xf numFmtId="0" fontId="6" fillId="6" borderId="10"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wrapText="1"/>
    </xf>
    <xf numFmtId="182" fontId="12" fillId="4" borderId="6" xfId="0" applyNumberFormat="1" applyFont="1" applyFill="1" applyBorder="1" applyAlignment="1" applyProtection="1">
      <alignment horizontal="center" vertical="center" wrapText="1"/>
    </xf>
    <xf numFmtId="182" fontId="12" fillId="4" borderId="7"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shrinkToFit="1"/>
      <protection locked="0"/>
    </xf>
    <xf numFmtId="182" fontId="12" fillId="4" borderId="6" xfId="0" applyNumberFormat="1" applyFont="1" applyFill="1" applyBorder="1" applyAlignment="1" applyProtection="1">
      <alignment horizontal="center" vertical="center" shrinkToFit="1"/>
      <protection locked="0"/>
    </xf>
    <xf numFmtId="182" fontId="12" fillId="4" borderId="7" xfId="0" applyNumberFormat="1" applyFont="1" applyFill="1" applyBorder="1" applyAlignment="1" applyProtection="1">
      <alignment horizontal="center" vertical="center" shrinkToFit="1"/>
      <protection locked="0"/>
    </xf>
    <xf numFmtId="0" fontId="118" fillId="0" borderId="0" xfId="0" applyFont="1" applyBorder="1" applyAlignment="1" applyProtection="1">
      <alignment vertical="center"/>
    </xf>
    <xf numFmtId="0" fontId="120" fillId="0" borderId="0" xfId="0" applyFont="1" applyBorder="1" applyAlignment="1">
      <alignment vertical="center"/>
    </xf>
    <xf numFmtId="0" fontId="29" fillId="4" borderId="1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8" fillId="4" borderId="11" xfId="0" applyFont="1" applyFill="1" applyBorder="1" applyAlignment="1" applyProtection="1">
      <alignment horizontal="left" vertical="center" wrapText="1"/>
    </xf>
    <xf numFmtId="0" fontId="8" fillId="4" borderId="12"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3" fillId="4" borderId="11" xfId="0" applyFont="1" applyFill="1" applyBorder="1" applyAlignment="1" applyProtection="1">
      <alignment horizontal="center" vertical="center" wrapText="1"/>
    </xf>
    <xf numFmtId="0" fontId="34" fillId="4" borderId="13" xfId="0" applyFont="1" applyFill="1" applyBorder="1" applyAlignment="1" applyProtection="1">
      <alignment horizontal="center" vertical="center" wrapText="1"/>
    </xf>
    <xf numFmtId="0" fontId="50" fillId="4" borderId="11" xfId="0" applyFont="1" applyFill="1" applyBorder="1" applyAlignment="1" applyProtection="1">
      <alignment horizontal="center" vertical="center" wrapText="1"/>
    </xf>
    <xf numFmtId="0" fontId="34" fillId="4" borderId="12" xfId="0" applyFont="1" applyFill="1" applyBorder="1" applyAlignment="1" applyProtection="1">
      <alignment horizontal="center" vertical="center" wrapText="1"/>
    </xf>
    <xf numFmtId="0" fontId="34" fillId="4" borderId="11" xfId="0" applyFont="1" applyFill="1" applyBorder="1" applyAlignment="1" applyProtection="1">
      <alignment horizontal="center" vertical="center" wrapText="1"/>
    </xf>
    <xf numFmtId="0" fontId="32" fillId="0" borderId="6" xfId="0" applyFont="1" applyBorder="1" applyAlignment="1" applyProtection="1">
      <alignment horizontal="center" vertical="center"/>
    </xf>
    <xf numFmtId="0" fontId="0" fillId="0" borderId="6" xfId="0" applyBorder="1" applyAlignment="1">
      <alignment vertical="center"/>
    </xf>
    <xf numFmtId="0" fontId="29" fillId="0" borderId="28"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8" fillId="4" borderId="28" xfId="0" applyFont="1" applyFill="1" applyBorder="1" applyAlignment="1" applyProtection="1">
      <alignment horizontal="center" vertical="center" textRotation="255" wrapText="1"/>
      <protection locked="0"/>
    </xf>
    <xf numFmtId="0" fontId="28" fillId="4" borderId="34" xfId="0" applyFont="1" applyFill="1" applyBorder="1" applyAlignment="1" applyProtection="1">
      <alignment horizontal="center" vertical="center" textRotation="255" wrapText="1"/>
      <protection locked="0"/>
    </xf>
    <xf numFmtId="0" fontId="28" fillId="4" borderId="29" xfId="0" applyFont="1" applyFill="1" applyBorder="1" applyAlignment="1" applyProtection="1">
      <alignment horizontal="center" vertical="center" textRotation="255" wrapText="1"/>
      <protection locked="0"/>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118" fillId="0" borderId="0" xfId="0" applyFont="1" applyFill="1" applyBorder="1" applyAlignment="1" applyProtection="1">
      <alignment vertical="center" wrapText="1"/>
    </xf>
    <xf numFmtId="0" fontId="29" fillId="4" borderId="8" xfId="0" applyFont="1" applyFill="1" applyBorder="1" applyAlignment="1" applyProtection="1">
      <alignment horizontal="center" vertical="center"/>
    </xf>
    <xf numFmtId="0" fontId="29" fillId="4" borderId="7"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0" fontId="29" fillId="4" borderId="6" xfId="0" applyFont="1" applyFill="1" applyBorder="1" applyAlignment="1" applyProtection="1">
      <alignment horizontal="center" vertical="center"/>
    </xf>
    <xf numFmtId="0" fontId="29" fillId="4" borderId="5" xfId="0" applyFont="1" applyFill="1" applyBorder="1" applyAlignment="1" applyProtection="1">
      <alignment horizontal="center" vertical="center"/>
    </xf>
    <xf numFmtId="0" fontId="29" fillId="4" borderId="30" xfId="0" applyFont="1" applyFill="1" applyBorder="1" applyAlignment="1" applyProtection="1">
      <alignment horizontal="center" vertical="center"/>
    </xf>
    <xf numFmtId="0" fontId="29" fillId="0" borderId="5" xfId="0" applyFont="1" applyFill="1" applyBorder="1" applyAlignment="1" applyProtection="1">
      <alignment vertical="center" wrapText="1"/>
    </xf>
    <xf numFmtId="0" fontId="6" fillId="2" borderId="30" xfId="0" applyNumberFormat="1" applyFont="1" applyFill="1" applyBorder="1" applyAlignment="1" applyProtection="1">
      <alignment horizontal="center" vertical="center" wrapText="1"/>
      <protection locked="0"/>
    </xf>
    <xf numFmtId="0" fontId="27" fillId="4" borderId="28" xfId="0" applyNumberFormat="1" applyFont="1" applyFill="1" applyBorder="1" applyAlignment="1" applyProtection="1">
      <alignment horizontal="center" vertical="center" textRotation="255" wrapText="1"/>
      <protection locked="0"/>
    </xf>
    <xf numFmtId="0" fontId="27" fillId="4" borderId="34" xfId="0" applyNumberFormat="1" applyFont="1" applyFill="1" applyBorder="1" applyAlignment="1" applyProtection="1">
      <alignment horizontal="center" vertical="center" textRotation="255" wrapText="1"/>
      <protection locked="0"/>
    </xf>
    <xf numFmtId="0" fontId="27" fillId="4" borderId="29" xfId="0" applyNumberFormat="1" applyFont="1" applyFill="1" applyBorder="1" applyAlignment="1" applyProtection="1">
      <alignment horizontal="center" vertical="center" textRotation="255" wrapText="1"/>
      <protection locked="0"/>
    </xf>
    <xf numFmtId="0" fontId="118" fillId="0" borderId="5" xfId="0" applyFont="1" applyBorder="1" applyAlignment="1" applyProtection="1">
      <alignment vertical="center"/>
    </xf>
    <xf numFmtId="0" fontId="118" fillId="0" borderId="5" xfId="0" applyFont="1" applyBorder="1" applyAlignment="1">
      <alignment vertical="center"/>
    </xf>
    <xf numFmtId="0" fontId="28" fillId="0" borderId="5" xfId="0" applyFont="1" applyFill="1" applyBorder="1" applyAlignment="1" applyProtection="1">
      <alignment horizontal="left" vertical="center" wrapText="1"/>
    </xf>
    <xf numFmtId="0" fontId="33" fillId="4" borderId="8" xfId="0" applyFont="1" applyFill="1" applyBorder="1" applyAlignment="1" applyProtection="1">
      <alignment horizontal="center" vertical="center" wrapText="1"/>
    </xf>
    <xf numFmtId="0" fontId="50" fillId="4" borderId="8" xfId="0" applyFont="1" applyFill="1" applyBorder="1" applyAlignment="1" applyProtection="1">
      <alignment horizontal="center" vertical="center" wrapText="1"/>
    </xf>
    <xf numFmtId="0" fontId="34" fillId="4" borderId="6" xfId="0" applyFont="1" applyFill="1" applyBorder="1" applyAlignment="1" applyProtection="1">
      <alignment horizontal="center" vertical="center" wrapText="1"/>
    </xf>
    <xf numFmtId="0" fontId="34" fillId="4" borderId="7" xfId="0" applyFont="1" applyFill="1" applyBorder="1" applyAlignment="1" applyProtection="1">
      <alignment horizontal="center" vertical="center" wrapText="1"/>
    </xf>
    <xf numFmtId="0" fontId="29" fillId="0" borderId="30" xfId="0" applyFont="1" applyBorder="1" applyAlignment="1" applyProtection="1">
      <alignment horizontal="center" vertical="center" wrapText="1"/>
      <protection locked="0"/>
    </xf>
    <xf numFmtId="0" fontId="29" fillId="0" borderId="30" xfId="0" applyFont="1" applyBorder="1" applyAlignment="1" applyProtection="1">
      <alignment horizontal="center" vertical="center"/>
      <protection locked="0"/>
    </xf>
    <xf numFmtId="0" fontId="27" fillId="4" borderId="28" xfId="0" applyFont="1" applyFill="1" applyBorder="1" applyAlignment="1" applyProtection="1">
      <alignment horizontal="center" vertical="center" textRotation="255" wrapText="1"/>
      <protection locked="0"/>
    </xf>
    <xf numFmtId="0" fontId="27" fillId="4" borderId="34" xfId="0" applyFont="1" applyFill="1" applyBorder="1" applyAlignment="1" applyProtection="1">
      <alignment horizontal="center" vertical="center" textRotation="255" wrapText="1"/>
      <protection locked="0"/>
    </xf>
    <xf numFmtId="0" fontId="27" fillId="4" borderId="29" xfId="0" applyFont="1" applyFill="1" applyBorder="1" applyAlignment="1" applyProtection="1">
      <alignment horizontal="center" vertical="center" textRotation="255" wrapText="1"/>
      <protection locked="0"/>
    </xf>
    <xf numFmtId="0" fontId="120" fillId="0" borderId="0" xfId="0" applyFont="1" applyFill="1" applyBorder="1" applyAlignment="1">
      <alignment vertical="center"/>
    </xf>
    <xf numFmtId="0" fontId="8" fillId="0" borderId="7" xfId="7" applyFont="1" applyBorder="1" applyAlignment="1" applyProtection="1">
      <alignment horizontal="center" vertical="center" wrapText="1"/>
    </xf>
    <xf numFmtId="0" fontId="8" fillId="0" borderId="9" xfId="7" applyFont="1" applyBorder="1" applyAlignment="1" applyProtection="1">
      <alignment horizontal="center" vertical="center" wrapText="1"/>
    </xf>
    <xf numFmtId="38" fontId="27" fillId="3" borderId="8" xfId="1" applyFont="1" applyFill="1" applyBorder="1" applyAlignment="1" applyProtection="1">
      <alignment horizontal="right" vertical="center" wrapText="1"/>
      <protection hidden="1"/>
    </xf>
    <xf numFmtId="38" fontId="27" fillId="3" borderId="6" xfId="1" applyFont="1" applyFill="1" applyBorder="1" applyAlignment="1" applyProtection="1">
      <alignment horizontal="right" vertical="center" wrapText="1"/>
      <protection hidden="1"/>
    </xf>
    <xf numFmtId="38" fontId="27" fillId="3" borderId="4" xfId="1" applyFont="1" applyFill="1" applyBorder="1" applyAlignment="1" applyProtection="1">
      <alignment horizontal="right" vertical="center" wrapText="1"/>
      <protection hidden="1"/>
    </xf>
    <xf numFmtId="38" fontId="27" fillId="3" borderId="5" xfId="1" applyFont="1" applyFill="1" applyBorder="1" applyAlignment="1" applyProtection="1">
      <alignment horizontal="right" vertical="center" wrapText="1"/>
      <protection hidden="1"/>
    </xf>
    <xf numFmtId="0" fontId="79" fillId="4" borderId="8" xfId="7" applyFont="1" applyFill="1" applyBorder="1" applyAlignment="1" applyProtection="1">
      <alignment horizontal="center" vertical="center" wrapText="1"/>
    </xf>
    <xf numFmtId="0" fontId="79" fillId="4" borderId="7" xfId="7" applyFont="1" applyFill="1" applyBorder="1" applyAlignment="1" applyProtection="1">
      <alignment horizontal="center" vertical="center" wrapText="1"/>
    </xf>
    <xf numFmtId="0" fontId="79" fillId="4" borderId="4" xfId="7" applyFont="1" applyFill="1" applyBorder="1" applyAlignment="1" applyProtection="1">
      <alignment horizontal="center" vertical="center" wrapText="1"/>
    </xf>
    <xf numFmtId="0" fontId="79" fillId="4" borderId="9" xfId="7" applyFont="1" applyFill="1" applyBorder="1" applyAlignment="1" applyProtection="1">
      <alignment horizontal="center" vertical="center" wrapText="1"/>
    </xf>
    <xf numFmtId="0" fontId="27" fillId="0" borderId="8" xfId="7" applyFont="1" applyFill="1" applyBorder="1" applyAlignment="1" applyProtection="1">
      <alignment vertical="center" wrapText="1"/>
      <protection locked="0"/>
    </xf>
    <xf numFmtId="0" fontId="27" fillId="0" borderId="6" xfId="7" applyFont="1" applyFill="1" applyBorder="1" applyAlignment="1" applyProtection="1">
      <alignment vertical="center" wrapText="1"/>
      <protection locked="0"/>
    </xf>
    <xf numFmtId="0" fontId="27" fillId="0" borderId="7" xfId="7" applyFont="1" applyFill="1" applyBorder="1" applyAlignment="1" applyProtection="1">
      <alignment vertical="center" wrapText="1"/>
      <protection locked="0"/>
    </xf>
    <xf numFmtId="0" fontId="27" fillId="0" borderId="2" xfId="7" applyFont="1" applyFill="1" applyBorder="1" applyAlignment="1" applyProtection="1">
      <alignment vertical="center" wrapText="1"/>
      <protection locked="0"/>
    </xf>
    <xf numFmtId="0" fontId="27" fillId="0" borderId="0" xfId="7" applyFont="1" applyFill="1" applyBorder="1" applyAlignment="1" applyProtection="1">
      <alignment vertical="center" wrapText="1"/>
      <protection locked="0"/>
    </xf>
    <xf numFmtId="0" fontId="27" fillId="0" borderId="10" xfId="7" applyFont="1" applyFill="1" applyBorder="1" applyAlignment="1" applyProtection="1">
      <alignment vertical="center" wrapText="1"/>
      <protection locked="0"/>
    </xf>
    <xf numFmtId="0" fontId="27" fillId="0" borderId="4" xfId="7" applyFont="1" applyFill="1" applyBorder="1" applyAlignment="1" applyProtection="1">
      <alignment vertical="center" wrapText="1"/>
      <protection locked="0"/>
    </xf>
    <xf numFmtId="0" fontId="27" fillId="0" borderId="5" xfId="7" applyFont="1" applyFill="1" applyBorder="1" applyAlignment="1" applyProtection="1">
      <alignment vertical="center" wrapText="1"/>
      <protection locked="0"/>
    </xf>
    <xf numFmtId="0" fontId="27" fillId="0" borderId="9" xfId="7" applyFont="1" applyFill="1" applyBorder="1" applyAlignment="1" applyProtection="1">
      <alignment vertical="center" wrapText="1"/>
      <protection locked="0"/>
    </xf>
    <xf numFmtId="0" fontId="29" fillId="4" borderId="4" xfId="7" applyFont="1" applyFill="1" applyBorder="1" applyAlignment="1" applyProtection="1">
      <alignment horizontal="left" vertical="center" wrapText="1"/>
    </xf>
    <xf numFmtId="0" fontId="29" fillId="4" borderId="5" xfId="7" applyFont="1" applyFill="1" applyBorder="1" applyAlignment="1" applyProtection="1">
      <alignment horizontal="left" vertical="center" wrapText="1"/>
    </xf>
    <xf numFmtId="0" fontId="29" fillId="4" borderId="9" xfId="7" applyFont="1" applyFill="1" applyBorder="1" applyAlignment="1" applyProtection="1">
      <alignment horizontal="left" vertical="center" wrapText="1"/>
    </xf>
    <xf numFmtId="0" fontId="28" fillId="0" borderId="7" xfId="7" applyFont="1" applyBorder="1" applyAlignment="1" applyProtection="1">
      <alignment horizontal="center" vertical="center" wrapText="1"/>
    </xf>
    <xf numFmtId="0" fontId="28" fillId="0" borderId="9" xfId="7" applyFont="1" applyBorder="1" applyAlignment="1" applyProtection="1">
      <alignment horizontal="center" vertical="center" wrapText="1"/>
    </xf>
    <xf numFmtId="0" fontId="79" fillId="4" borderId="6" xfId="7" applyFont="1" applyFill="1" applyBorder="1" applyAlignment="1" applyProtection="1">
      <alignment horizontal="center" vertical="center" wrapText="1"/>
    </xf>
    <xf numFmtId="0" fontId="79" fillId="4" borderId="5" xfId="7" applyFont="1" applyFill="1" applyBorder="1" applyAlignment="1" applyProtection="1">
      <alignment horizontal="center" vertical="center" wrapText="1"/>
    </xf>
    <xf numFmtId="0" fontId="8" fillId="0" borderId="2" xfId="7" applyFont="1" applyFill="1" applyBorder="1" applyAlignment="1" applyProtection="1">
      <alignment horizontal="left" vertical="center" wrapText="1"/>
      <protection locked="0"/>
    </xf>
    <xf numFmtId="0" fontId="8" fillId="0" borderId="0" xfId="7" applyFont="1" applyFill="1" applyBorder="1" applyAlignment="1" applyProtection="1">
      <alignment horizontal="left" vertical="center" wrapText="1"/>
      <protection locked="0"/>
    </xf>
    <xf numFmtId="0" fontId="8" fillId="0" borderId="10" xfId="7" applyFont="1" applyFill="1" applyBorder="1" applyAlignment="1" applyProtection="1">
      <alignment horizontal="left" vertical="center" wrapText="1"/>
      <protection locked="0"/>
    </xf>
    <xf numFmtId="0" fontId="79" fillId="4" borderId="16" xfId="7" applyFont="1" applyFill="1" applyBorder="1" applyAlignment="1" applyProtection="1">
      <alignment horizontal="center" vertical="center" wrapText="1"/>
    </xf>
    <xf numFmtId="0" fontId="79" fillId="4" borderId="113" xfId="7" applyFont="1" applyFill="1" applyBorder="1" applyAlignment="1" applyProtection="1">
      <alignment horizontal="center" vertical="center" wrapText="1"/>
    </xf>
    <xf numFmtId="0" fontId="79" fillId="4" borderId="25" xfId="7" applyFont="1" applyFill="1" applyBorder="1" applyAlignment="1" applyProtection="1">
      <alignment horizontal="center" vertical="center" wrapText="1"/>
    </xf>
    <xf numFmtId="0" fontId="79" fillId="4" borderId="114" xfId="7" applyFont="1" applyFill="1" applyBorder="1" applyAlignment="1" applyProtection="1">
      <alignment horizontal="center" vertical="center" wrapText="1"/>
    </xf>
    <xf numFmtId="0" fontId="27" fillId="0" borderId="16" xfId="7" applyFont="1" applyFill="1" applyBorder="1" applyAlignment="1" applyProtection="1">
      <alignment horizontal="center" vertical="center" wrapText="1"/>
      <protection locked="0"/>
    </xf>
    <xf numFmtId="0" fontId="27" fillId="0" borderId="79" xfId="7" applyFont="1" applyFill="1" applyBorder="1" applyAlignment="1" applyProtection="1">
      <alignment horizontal="center" vertical="center" wrapText="1"/>
      <protection locked="0"/>
    </xf>
    <xf numFmtId="0" fontId="27" fillId="0" borderId="113" xfId="7" applyFont="1" applyFill="1" applyBorder="1" applyAlignment="1" applyProtection="1">
      <alignment horizontal="center" vertical="center" wrapText="1"/>
      <protection locked="0"/>
    </xf>
    <xf numFmtId="0" fontId="27" fillId="0" borderId="25" xfId="7" applyFont="1" applyFill="1" applyBorder="1" applyAlignment="1" applyProtection="1">
      <alignment horizontal="center" vertical="center" wrapText="1"/>
      <protection locked="0"/>
    </xf>
    <xf numFmtId="0" fontId="27" fillId="0" borderId="56" xfId="7" applyFont="1" applyFill="1" applyBorder="1" applyAlignment="1" applyProtection="1">
      <alignment horizontal="center" vertical="center" wrapText="1"/>
      <protection locked="0"/>
    </xf>
    <xf numFmtId="0" fontId="27" fillId="0" borderId="114" xfId="7" applyFont="1" applyFill="1" applyBorder="1" applyAlignment="1" applyProtection="1">
      <alignment horizontal="center" vertical="center" wrapText="1"/>
      <protection locked="0"/>
    </xf>
    <xf numFmtId="0" fontId="79" fillId="4" borderId="79" xfId="7" applyFont="1" applyFill="1" applyBorder="1" applyAlignment="1" applyProtection="1">
      <alignment horizontal="center" vertical="center" wrapText="1"/>
    </xf>
    <xf numFmtId="0" fontId="79" fillId="4" borderId="56" xfId="7" applyFont="1" applyFill="1" applyBorder="1" applyAlignment="1" applyProtection="1">
      <alignment horizontal="center" vertical="center" wrapText="1"/>
    </xf>
    <xf numFmtId="0" fontId="29" fillId="4" borderId="11" xfId="0" applyFont="1" applyFill="1" applyBorder="1" applyAlignment="1" applyProtection="1">
      <alignment horizontal="left" vertical="center" wrapText="1"/>
    </xf>
    <xf numFmtId="0" fontId="29" fillId="4" borderId="12" xfId="0" applyFont="1" applyFill="1" applyBorder="1" applyAlignment="1" applyProtection="1">
      <alignment horizontal="left" vertical="center" wrapText="1"/>
    </xf>
    <xf numFmtId="0" fontId="29" fillId="4" borderId="13" xfId="0" applyFont="1" applyFill="1" applyBorder="1" applyAlignment="1" applyProtection="1">
      <alignment horizontal="left" vertical="center" wrapText="1"/>
    </xf>
    <xf numFmtId="0" fontId="32" fillId="0" borderId="0" xfId="0" applyFont="1" applyBorder="1" applyAlignment="1" applyProtection="1">
      <alignment horizontal="center" vertical="top"/>
      <protection locked="0"/>
    </xf>
    <xf numFmtId="0" fontId="110" fillId="0" borderId="30" xfId="0" applyFont="1" applyBorder="1" applyAlignment="1" applyProtection="1">
      <alignment horizontal="left" vertical="center" wrapText="1"/>
      <protection locked="0"/>
    </xf>
    <xf numFmtId="0" fontId="37" fillId="4" borderId="30" xfId="0" applyFont="1" applyFill="1" applyBorder="1" applyAlignment="1" applyProtection="1">
      <alignment horizontal="center" vertical="center" wrapText="1"/>
    </xf>
    <xf numFmtId="0" fontId="37" fillId="4" borderId="28" xfId="0" applyFont="1" applyFill="1" applyBorder="1" applyAlignment="1" applyProtection="1">
      <alignment horizontal="center" vertical="center" wrapText="1"/>
    </xf>
    <xf numFmtId="0" fontId="37" fillId="4" borderId="34" xfId="0" applyFont="1" applyFill="1" applyBorder="1" applyAlignment="1" applyProtection="1">
      <alignment horizontal="center" vertical="center" wrapText="1"/>
    </xf>
    <xf numFmtId="0" fontId="37" fillId="4" borderId="29" xfId="0" applyFont="1" applyFill="1" applyBorder="1" applyAlignment="1" applyProtection="1">
      <alignment horizontal="center" vertical="center" wrapText="1"/>
    </xf>
    <xf numFmtId="38" fontId="8" fillId="2" borderId="8" xfId="1" applyFont="1" applyFill="1" applyBorder="1" applyAlignment="1" applyProtection="1">
      <alignment horizontal="center" vertical="center" wrapText="1"/>
      <protection locked="0"/>
    </xf>
    <xf numFmtId="38" fontId="8" fillId="2" borderId="6" xfId="1" applyFont="1" applyFill="1" applyBorder="1" applyAlignment="1" applyProtection="1">
      <alignment horizontal="center" vertical="center" wrapText="1"/>
      <protection locked="0"/>
    </xf>
    <xf numFmtId="38" fontId="8" fillId="2" borderId="4" xfId="1" applyFont="1" applyFill="1" applyBorder="1" applyAlignment="1" applyProtection="1">
      <alignment horizontal="center" vertical="center" wrapText="1"/>
      <protection locked="0"/>
    </xf>
    <xf numFmtId="38" fontId="8" fillId="2" borderId="5" xfId="1"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29" fillId="4" borderId="8"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2" borderId="30" xfId="0" applyFont="1" applyFill="1" applyBorder="1" applyAlignment="1" applyProtection="1">
      <alignment horizontal="right" vertical="center" wrapText="1"/>
    </xf>
    <xf numFmtId="0" fontId="29" fillId="4" borderId="8" xfId="0" applyFont="1" applyFill="1" applyBorder="1" applyAlignment="1" applyProtection="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15" fillId="0" borderId="0" xfId="5" applyAlignment="1" applyProtection="1">
      <alignment horizontal="center" vertical="center"/>
    </xf>
    <xf numFmtId="0" fontId="8" fillId="2" borderId="8"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29" fillId="4" borderId="30" xfId="0" applyFont="1" applyFill="1" applyBorder="1" applyAlignment="1" applyProtection="1">
      <alignment horizontal="left" vertical="center" wrapText="1"/>
    </xf>
    <xf numFmtId="0" fontId="29" fillId="4" borderId="12" xfId="0" applyFont="1" applyFill="1" applyBorder="1" applyAlignment="1" applyProtection="1">
      <alignment horizontal="left" vertical="center"/>
    </xf>
    <xf numFmtId="0" fontId="29" fillId="4" borderId="13" xfId="0" applyFont="1" applyFill="1" applyBorder="1" applyAlignment="1" applyProtection="1">
      <alignment horizontal="left" vertical="center"/>
    </xf>
    <xf numFmtId="0" fontId="118" fillId="0" borderId="5" xfId="7" applyFont="1" applyBorder="1" applyAlignment="1" applyProtection="1">
      <alignment vertical="center"/>
    </xf>
    <xf numFmtId="0" fontId="120" fillId="0" borderId="5" xfId="0" applyFont="1" applyBorder="1" applyAlignment="1">
      <alignment vertical="center"/>
    </xf>
    <xf numFmtId="0" fontId="29" fillId="4" borderId="8" xfId="0" applyFont="1" applyFill="1" applyBorder="1" applyAlignment="1" applyProtection="1">
      <alignment horizontal="left" vertical="center" wrapText="1"/>
    </xf>
    <xf numFmtId="0" fontId="29" fillId="4" borderId="6" xfId="0" applyFont="1" applyFill="1" applyBorder="1" applyAlignment="1" applyProtection="1">
      <alignment horizontal="left" vertical="center" wrapText="1"/>
    </xf>
    <xf numFmtId="0" fontId="59" fillId="0" borderId="6" xfId="0"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0" fontId="59" fillId="0" borderId="5" xfId="0" applyFont="1" applyFill="1" applyBorder="1" applyAlignment="1" applyProtection="1">
      <alignment horizontal="center" vertical="center" wrapText="1"/>
    </xf>
    <xf numFmtId="0" fontId="59" fillId="0" borderId="9" xfId="0" applyFont="1" applyFill="1" applyBorder="1" applyAlignment="1" applyProtection="1">
      <alignment horizontal="center" vertical="center" wrapText="1"/>
    </xf>
    <xf numFmtId="0" fontId="29" fillId="4" borderId="2" xfId="0" applyFont="1" applyFill="1" applyBorder="1" applyAlignment="1" applyProtection="1">
      <alignment vertical="center" wrapText="1"/>
    </xf>
    <xf numFmtId="0" fontId="29" fillId="4" borderId="0" xfId="0" applyFont="1" applyFill="1" applyBorder="1" applyAlignment="1" applyProtection="1">
      <alignment vertical="center" wrapText="1"/>
    </xf>
    <xf numFmtId="0" fontId="29" fillId="4" borderId="10" xfId="0" applyFont="1" applyFill="1" applyBorder="1" applyAlignment="1" applyProtection="1">
      <alignment vertical="center" wrapText="1"/>
    </xf>
    <xf numFmtId="0" fontId="29" fillId="4" borderId="4" xfId="0" applyFont="1" applyFill="1" applyBorder="1" applyAlignment="1" applyProtection="1">
      <alignment vertical="center" wrapText="1"/>
    </xf>
    <xf numFmtId="0" fontId="29" fillId="4" borderId="5" xfId="0" applyFont="1" applyFill="1" applyBorder="1" applyAlignment="1" applyProtection="1">
      <alignment vertical="center" wrapText="1"/>
    </xf>
    <xf numFmtId="0" fontId="29" fillId="4" borderId="9" xfId="0" applyFont="1" applyFill="1" applyBorder="1" applyAlignment="1" applyProtection="1">
      <alignment vertical="center" wrapText="1"/>
    </xf>
    <xf numFmtId="0" fontId="29" fillId="2" borderId="8"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8" xfId="0" applyFont="1" applyFill="1" applyBorder="1" applyAlignment="1" applyProtection="1">
      <alignment vertical="center" wrapText="1"/>
    </xf>
    <xf numFmtId="0" fontId="29" fillId="2" borderId="6" xfId="0" applyFont="1" applyFill="1" applyBorder="1" applyAlignment="1" applyProtection="1">
      <alignment vertical="center" wrapText="1"/>
    </xf>
    <xf numFmtId="0" fontId="29" fillId="2" borderId="7" xfId="0" applyFont="1" applyFill="1" applyBorder="1" applyAlignment="1" applyProtection="1">
      <alignment vertical="center" wrapText="1"/>
    </xf>
    <xf numFmtId="0" fontId="29" fillId="2" borderId="4" xfId="0" applyFont="1" applyFill="1" applyBorder="1" applyAlignment="1" applyProtection="1">
      <alignment vertical="center" wrapText="1"/>
    </xf>
    <xf numFmtId="0" fontId="29" fillId="2" borderId="5" xfId="0" applyFont="1" applyFill="1" applyBorder="1" applyAlignment="1" applyProtection="1">
      <alignment vertical="center" wrapText="1"/>
    </xf>
    <xf numFmtId="0" fontId="29" fillId="2" borderId="9" xfId="0" applyFont="1" applyFill="1" applyBorder="1" applyAlignment="1" applyProtection="1">
      <alignment vertical="center" wrapText="1"/>
    </xf>
    <xf numFmtId="0" fontId="12" fillId="4" borderId="11" xfId="0" applyFont="1" applyFill="1" applyBorder="1" applyAlignment="1">
      <alignment horizontal="center" vertical="center" wrapText="1"/>
    </xf>
    <xf numFmtId="0" fontId="12" fillId="4" borderId="13" xfId="0" applyFont="1" applyFill="1" applyBorder="1" applyAlignment="1">
      <alignment horizontal="center" vertical="center" wrapText="1"/>
    </xf>
    <xf numFmtId="176" fontId="12" fillId="4" borderId="12" xfId="0" applyNumberFormat="1" applyFont="1" applyFill="1" applyBorder="1" applyAlignment="1" applyProtection="1">
      <alignment horizontal="center" vertical="center"/>
      <protection locked="0"/>
    </xf>
    <xf numFmtId="0" fontId="28" fillId="4" borderId="12" xfId="0" applyFont="1" applyFill="1" applyBorder="1" applyAlignment="1">
      <alignment horizontal="center" vertical="center"/>
    </xf>
    <xf numFmtId="0" fontId="13" fillId="0" borderId="12" xfId="0" applyNumberFormat="1" applyFont="1" applyFill="1" applyBorder="1" applyAlignment="1" applyProtection="1">
      <alignment horizontal="center" vertical="center"/>
      <protection locked="0"/>
    </xf>
    <xf numFmtId="0" fontId="27" fillId="0" borderId="12" xfId="0" applyNumberFormat="1" applyFont="1" applyFill="1" applyBorder="1" applyAlignment="1" applyProtection="1">
      <alignment horizontal="center" vertical="center"/>
      <protection locked="0"/>
    </xf>
    <xf numFmtId="0" fontId="35" fillId="2" borderId="51" xfId="0" applyFont="1" applyFill="1" applyBorder="1" applyAlignment="1" applyProtection="1">
      <alignment horizontal="center" vertical="center" textRotation="255"/>
      <protection locked="0"/>
    </xf>
    <xf numFmtId="0" fontId="35" fillId="2" borderId="197" xfId="0" applyFont="1" applyFill="1" applyBorder="1" applyAlignment="1" applyProtection="1">
      <alignment horizontal="center" vertical="center" textRotation="255"/>
      <protection locked="0"/>
    </xf>
    <xf numFmtId="0" fontId="35" fillId="2" borderId="50" xfId="0" applyFont="1" applyFill="1" applyBorder="1" applyAlignment="1" applyProtection="1">
      <alignment horizontal="center" vertical="center" textRotation="255"/>
      <protection locked="0"/>
    </xf>
    <xf numFmtId="0" fontId="35" fillId="2" borderId="198" xfId="0" applyFont="1" applyFill="1" applyBorder="1" applyAlignment="1" applyProtection="1">
      <alignment horizontal="center" vertical="center" textRotation="255"/>
      <protection locked="0"/>
    </xf>
    <xf numFmtId="0" fontId="12" fillId="4" borderId="33"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2" borderId="28"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35" fillId="2" borderId="17" xfId="0" applyFont="1" applyFill="1" applyBorder="1" applyAlignment="1" applyProtection="1">
      <alignment horizontal="center" vertical="center" textRotation="255"/>
      <protection locked="0"/>
    </xf>
    <xf numFmtId="0" fontId="35" fillId="2" borderId="196" xfId="0" applyFont="1" applyFill="1" applyBorder="1" applyAlignment="1" applyProtection="1">
      <alignment horizontal="center" vertical="center" textRotation="255"/>
      <protection locked="0"/>
    </xf>
    <xf numFmtId="0" fontId="35" fillId="2" borderId="188" xfId="0" applyFont="1" applyFill="1" applyBorder="1" applyAlignment="1" applyProtection="1">
      <alignment horizontal="center" vertical="center" textRotation="255"/>
      <protection locked="0"/>
    </xf>
    <xf numFmtId="0" fontId="35" fillId="2" borderId="202" xfId="0" applyFont="1" applyFill="1" applyBorder="1" applyAlignment="1" applyProtection="1">
      <alignment horizontal="center" vertical="center" textRotation="255"/>
      <protection locked="0"/>
    </xf>
    <xf numFmtId="0" fontId="35" fillId="2" borderId="20" xfId="0" applyFont="1" applyFill="1" applyBorder="1" applyAlignment="1" applyProtection="1">
      <alignment horizontal="center" vertical="center" textRotation="255"/>
      <protection locked="0"/>
    </xf>
    <xf numFmtId="0" fontId="35" fillId="2" borderId="199" xfId="0" applyFont="1" applyFill="1" applyBorder="1" applyAlignment="1" applyProtection="1">
      <alignment horizontal="center" vertical="center" textRotation="255"/>
      <protection locked="0"/>
    </xf>
    <xf numFmtId="0" fontId="35" fillId="2" borderId="192" xfId="0" applyFont="1" applyFill="1" applyBorder="1" applyAlignment="1" applyProtection="1">
      <alignment horizontal="center" vertical="center" textRotation="255"/>
      <protection locked="0"/>
    </xf>
    <xf numFmtId="0" fontId="35" fillId="2" borderId="194" xfId="0" applyFont="1" applyFill="1" applyBorder="1" applyAlignment="1" applyProtection="1">
      <alignment horizontal="center" vertical="center" textRotation="255"/>
      <protection locked="0"/>
    </xf>
    <xf numFmtId="0" fontId="35" fillId="2" borderId="200" xfId="0" applyFont="1" applyFill="1" applyBorder="1" applyAlignment="1" applyProtection="1">
      <alignment horizontal="center" vertical="center" textRotation="255"/>
      <protection locked="0"/>
    </xf>
    <xf numFmtId="0" fontId="35" fillId="2" borderId="191" xfId="0" applyFont="1" applyFill="1" applyBorder="1" applyAlignment="1" applyProtection="1">
      <alignment horizontal="center" vertical="center" textRotation="255"/>
      <protection locked="0"/>
    </xf>
    <xf numFmtId="0" fontId="35" fillId="2" borderId="19" xfId="0" applyFont="1" applyFill="1" applyBorder="1" applyAlignment="1" applyProtection="1">
      <alignment horizontal="center" vertical="center" textRotation="255"/>
      <protection locked="0"/>
    </xf>
    <xf numFmtId="0" fontId="35" fillId="2" borderId="201" xfId="0" applyFont="1" applyFill="1" applyBorder="1" applyAlignment="1" applyProtection="1">
      <alignment horizontal="center" vertical="center" textRotation="255"/>
      <protection locked="0"/>
    </xf>
    <xf numFmtId="0" fontId="35" fillId="2" borderId="195" xfId="0" applyFont="1" applyFill="1" applyBorder="1" applyAlignment="1" applyProtection="1">
      <alignment horizontal="center" vertical="center" textRotation="255"/>
      <protection locked="0"/>
    </xf>
    <xf numFmtId="0" fontId="35" fillId="2" borderId="193" xfId="0" applyFont="1" applyFill="1" applyBorder="1" applyAlignment="1" applyProtection="1">
      <alignment horizontal="center" vertical="center" textRotation="255"/>
      <protection locked="0"/>
    </xf>
    <xf numFmtId="0" fontId="35" fillId="2" borderId="52" xfId="0" applyFont="1" applyFill="1" applyBorder="1" applyAlignment="1" applyProtection="1">
      <alignment horizontal="center" vertical="center" textRotation="255"/>
      <protection locked="0"/>
    </xf>
    <xf numFmtId="0" fontId="35" fillId="2" borderId="183" xfId="0" applyFont="1" applyFill="1" applyBorder="1" applyAlignment="1" applyProtection="1">
      <alignment horizontal="center" vertical="center" textRotation="255"/>
      <protection locked="0"/>
    </xf>
    <xf numFmtId="0" fontId="113" fillId="2" borderId="51" xfId="0" applyFont="1" applyFill="1" applyBorder="1" applyAlignment="1" applyProtection="1">
      <alignment horizontal="center" vertical="center" textRotation="255"/>
      <protection locked="0"/>
    </xf>
    <xf numFmtId="0" fontId="113" fillId="2" borderId="188" xfId="0" applyFont="1" applyFill="1" applyBorder="1" applyAlignment="1" applyProtection="1">
      <alignment horizontal="center" vertical="center" textRotation="255"/>
      <protection locked="0"/>
    </xf>
    <xf numFmtId="0" fontId="113" fillId="2" borderId="192" xfId="0" applyFont="1" applyFill="1" applyBorder="1" applyAlignment="1" applyProtection="1">
      <alignment horizontal="center" vertical="center" textRotation="255"/>
      <protection locked="0"/>
    </xf>
    <xf numFmtId="0" fontId="113" fillId="2" borderId="194" xfId="0" applyFont="1" applyFill="1" applyBorder="1" applyAlignment="1" applyProtection="1">
      <alignment horizontal="center" vertical="center" textRotation="255"/>
      <protection locked="0"/>
    </xf>
    <xf numFmtId="0" fontId="113" fillId="2" borderId="195" xfId="0" applyFont="1" applyFill="1" applyBorder="1" applyAlignment="1" applyProtection="1">
      <alignment horizontal="center" vertical="center" textRotation="255"/>
      <protection locked="0"/>
    </xf>
    <xf numFmtId="0" fontId="113" fillId="2" borderId="193" xfId="0" applyFont="1" applyFill="1" applyBorder="1" applyAlignment="1" applyProtection="1">
      <alignment horizontal="center" vertical="center" textRotation="255"/>
      <protection locked="0"/>
    </xf>
    <xf numFmtId="0" fontId="113" fillId="2" borderId="52" xfId="0" applyFont="1" applyFill="1" applyBorder="1" applyAlignment="1" applyProtection="1">
      <alignment horizontal="center" vertical="center" textRotation="255"/>
      <protection locked="0"/>
    </xf>
    <xf numFmtId="0" fontId="113" fillId="2" borderId="183" xfId="0" applyFont="1" applyFill="1" applyBorder="1" applyAlignment="1" applyProtection="1">
      <alignment horizontal="center" vertical="center" textRotation="255"/>
      <protection locked="0"/>
    </xf>
    <xf numFmtId="0" fontId="13" fillId="2" borderId="28" xfId="0"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13" fillId="2" borderId="50" xfId="0" applyFont="1" applyFill="1" applyBorder="1" applyAlignment="1" applyProtection="1">
      <alignment horizontal="center" vertical="center" textRotation="255"/>
      <protection locked="0"/>
    </xf>
    <xf numFmtId="0" fontId="113" fillId="2" borderId="20" xfId="0" applyFont="1" applyFill="1" applyBorder="1" applyAlignment="1" applyProtection="1">
      <alignment horizontal="center" vertical="center" textRotation="255"/>
      <protection locked="0"/>
    </xf>
    <xf numFmtId="0" fontId="113" fillId="2" borderId="190" xfId="0" applyFont="1" applyFill="1" applyBorder="1" applyAlignment="1" applyProtection="1">
      <alignment horizontal="center" vertical="center" textRotation="255"/>
      <protection locked="0"/>
    </xf>
    <xf numFmtId="0" fontId="113" fillId="2" borderId="54" xfId="0" applyFont="1" applyFill="1" applyBorder="1" applyAlignment="1" applyProtection="1">
      <alignment horizontal="center" vertical="center" textRotation="255"/>
      <protection locked="0"/>
    </xf>
    <xf numFmtId="0" fontId="113" fillId="2" borderId="184" xfId="0" applyFont="1" applyFill="1" applyBorder="1" applyAlignment="1" applyProtection="1">
      <alignment horizontal="center" vertical="center" textRotation="255"/>
      <protection locked="0"/>
    </xf>
    <xf numFmtId="0" fontId="113" fillId="2" borderId="191" xfId="0" applyFont="1" applyFill="1" applyBorder="1" applyAlignment="1" applyProtection="1">
      <alignment horizontal="center" vertical="center" textRotation="255"/>
      <protection locked="0"/>
    </xf>
    <xf numFmtId="0" fontId="113" fillId="2" borderId="19" xfId="0" applyFont="1" applyFill="1" applyBorder="1" applyAlignment="1" applyProtection="1">
      <alignment horizontal="center" vertical="center" textRotation="255"/>
      <protection locked="0"/>
    </xf>
    <xf numFmtId="0" fontId="113" fillId="2" borderId="189" xfId="0" applyFont="1" applyFill="1" applyBorder="1" applyAlignment="1" applyProtection="1">
      <alignment horizontal="center" vertical="center" textRotation="255"/>
      <protection locked="0"/>
    </xf>
    <xf numFmtId="0" fontId="113" fillId="2" borderId="185" xfId="0" applyFont="1" applyFill="1" applyBorder="1" applyAlignment="1" applyProtection="1">
      <alignment horizontal="center" vertical="center" textRotation="255"/>
      <protection locked="0"/>
    </xf>
    <xf numFmtId="0" fontId="113" fillId="2" borderId="187" xfId="0" applyFont="1" applyFill="1" applyBorder="1" applyAlignment="1" applyProtection="1">
      <alignment horizontal="center" vertical="center" textRotation="255"/>
      <protection locked="0"/>
    </xf>
    <xf numFmtId="0" fontId="113" fillId="2" borderId="55" xfId="0" applyFont="1" applyFill="1" applyBorder="1" applyAlignment="1" applyProtection="1">
      <alignment horizontal="center" vertical="center" textRotation="255"/>
      <protection locked="0"/>
    </xf>
    <xf numFmtId="0" fontId="113" fillId="2" borderId="186" xfId="0" applyFont="1" applyFill="1" applyBorder="1" applyAlignment="1" applyProtection="1">
      <alignment horizontal="center" vertical="center" textRotation="255"/>
      <protection locked="0"/>
    </xf>
    <xf numFmtId="0" fontId="113" fillId="2" borderId="79" xfId="0" applyFont="1" applyFill="1" applyBorder="1" applyAlignment="1" applyProtection="1">
      <alignment horizontal="center" vertical="center" textRotation="255"/>
      <protection locked="0"/>
    </xf>
    <xf numFmtId="0" fontId="12" fillId="4" borderId="2"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33"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61" fillId="4" borderId="28" xfId="0" applyFont="1" applyFill="1" applyBorder="1" applyAlignment="1">
      <alignment horizontal="center" vertical="center" wrapText="1"/>
    </xf>
    <xf numFmtId="0" fontId="61" fillId="4" borderId="29" xfId="0"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35" fillId="4" borderId="48" xfId="0" applyNumberFormat="1" applyFont="1" applyFill="1" applyBorder="1" applyAlignment="1">
      <alignment horizontal="center" vertical="center"/>
    </xf>
    <xf numFmtId="0" fontId="35" fillId="4" borderId="14" xfId="0" applyNumberFormat="1" applyFont="1" applyFill="1" applyBorder="1" applyAlignment="1">
      <alignment horizontal="center" vertical="center"/>
    </xf>
    <xf numFmtId="0" fontId="107" fillId="4" borderId="48" xfId="0" applyFont="1" applyFill="1" applyBorder="1" applyAlignment="1">
      <alignment horizontal="center" vertical="center"/>
    </xf>
    <xf numFmtId="0" fontId="107" fillId="4" borderId="14" xfId="0" applyFont="1" applyFill="1" applyBorder="1" applyAlignment="1">
      <alignment horizontal="center" vertical="center"/>
    </xf>
    <xf numFmtId="0" fontId="107" fillId="4" borderId="181" xfId="0" applyFont="1" applyFill="1" applyBorder="1" applyAlignment="1">
      <alignment horizontal="center" vertical="center"/>
    </xf>
    <xf numFmtId="0" fontId="76" fillId="0" borderId="5" xfId="0" applyFont="1" applyFill="1" applyBorder="1" applyAlignment="1">
      <alignment horizontal="left" vertical="center"/>
    </xf>
    <xf numFmtId="0" fontId="122" fillId="0" borderId="5"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8" fillId="4" borderId="11" xfId="0" applyFont="1" applyFill="1" applyBorder="1" applyAlignment="1" applyProtection="1">
      <alignment vertical="center"/>
    </xf>
    <xf numFmtId="0" fontId="8" fillId="4" borderId="12" xfId="0" applyFont="1" applyFill="1" applyBorder="1" applyAlignment="1" applyProtection="1">
      <alignment vertical="center"/>
    </xf>
    <xf numFmtId="0" fontId="8" fillId="0" borderId="12" xfId="0" applyFont="1" applyBorder="1" applyAlignment="1" applyProtection="1">
      <alignment horizontal="center" vertical="center"/>
      <protection locked="0"/>
    </xf>
    <xf numFmtId="0" fontId="29" fillId="4" borderId="30" xfId="0" applyFont="1" applyFill="1" applyBorder="1" applyAlignment="1" applyProtection="1">
      <alignment horizontal="left" vertical="center"/>
    </xf>
    <xf numFmtId="0" fontId="27" fillId="2" borderId="30"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27" fillId="0" borderId="12"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34" fillId="4" borderId="11" xfId="0" applyFont="1" applyFill="1" applyBorder="1" applyAlignment="1" applyProtection="1">
      <alignment horizontal="left" vertical="center" wrapText="1"/>
    </xf>
    <xf numFmtId="0" fontId="34" fillId="4" borderId="12" xfId="0" applyFont="1" applyFill="1" applyBorder="1" applyAlignment="1" applyProtection="1">
      <alignment horizontal="left" vertical="center" wrapText="1"/>
    </xf>
    <xf numFmtId="0" fontId="34" fillId="4" borderId="13" xfId="0" applyFont="1" applyFill="1" applyBorder="1" applyAlignment="1" applyProtection="1">
      <alignment horizontal="left" vertical="center" wrapText="1"/>
    </xf>
    <xf numFmtId="0" fontId="27" fillId="2" borderId="11"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wrapText="1"/>
      <protection locked="0"/>
    </xf>
    <xf numFmtId="0" fontId="27" fillId="2" borderId="13" xfId="0" applyFont="1" applyFill="1" applyBorder="1" applyAlignment="1" applyProtection="1">
      <alignment horizontal="center" vertical="center" wrapText="1"/>
      <protection locked="0"/>
    </xf>
    <xf numFmtId="0" fontId="118" fillId="0" borderId="5" xfId="0" applyFont="1" applyFill="1" applyBorder="1" applyAlignment="1" applyProtection="1">
      <alignment horizontal="left" vertical="center"/>
    </xf>
    <xf numFmtId="0" fontId="78" fillId="4" borderId="8" xfId="0" applyFont="1" applyFill="1" applyBorder="1" applyAlignment="1" applyProtection="1">
      <alignment horizontal="left" vertical="center" wrapText="1"/>
    </xf>
    <xf numFmtId="0" fontId="78" fillId="4" borderId="6" xfId="0" applyFont="1" applyFill="1" applyBorder="1" applyAlignment="1" applyProtection="1">
      <alignment horizontal="left" vertical="center" wrapText="1"/>
    </xf>
    <xf numFmtId="0" fontId="27" fillId="0" borderId="8" xfId="0" applyFont="1" applyFill="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9" fillId="4" borderId="3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center" vertical="top" wrapText="1"/>
      <protection locked="0"/>
    </xf>
    <xf numFmtId="0" fontId="8" fillId="0" borderId="6" xfId="0" applyFont="1" applyFill="1" applyBorder="1" applyAlignment="1" applyProtection="1">
      <alignment horizontal="center" vertical="top" wrapText="1"/>
      <protection locked="0"/>
    </xf>
    <xf numFmtId="0" fontId="8" fillId="0" borderId="7" xfId="0" applyFont="1" applyFill="1" applyBorder="1" applyAlignment="1" applyProtection="1">
      <alignment horizontal="center" vertical="top" wrapText="1"/>
      <protection locked="0"/>
    </xf>
    <xf numFmtId="0" fontId="8" fillId="0" borderId="2" xfId="0" applyFont="1" applyFill="1" applyBorder="1" applyAlignment="1" applyProtection="1">
      <alignment horizontal="center" vertical="top" wrapText="1"/>
      <protection locked="0"/>
    </xf>
    <xf numFmtId="0" fontId="8" fillId="0" borderId="0" xfId="0" applyFont="1" applyFill="1" applyBorder="1" applyAlignment="1" applyProtection="1">
      <alignment horizontal="center" vertical="top" wrapText="1"/>
      <protection locked="0"/>
    </xf>
    <xf numFmtId="0" fontId="8" fillId="0" borderId="10"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8" fillId="0" borderId="5" xfId="0" applyFont="1" applyFill="1" applyBorder="1" applyAlignment="1" applyProtection="1">
      <alignment horizontal="center" vertical="top" wrapText="1"/>
      <protection locked="0"/>
    </xf>
    <xf numFmtId="0" fontId="8" fillId="0" borderId="9" xfId="0" applyFont="1" applyFill="1" applyBorder="1" applyAlignment="1" applyProtection="1">
      <alignment horizontal="center" vertical="top" wrapText="1"/>
      <protection locked="0"/>
    </xf>
    <xf numFmtId="0" fontId="123" fillId="0" borderId="0" xfId="0" applyFont="1" applyFill="1" applyBorder="1" applyAlignment="1" applyProtection="1">
      <alignment vertical="center"/>
    </xf>
    <xf numFmtId="0" fontId="83" fillId="4" borderId="11" xfId="0" applyFont="1" applyFill="1" applyBorder="1" applyAlignment="1" applyProtection="1">
      <alignment horizontal="left" vertical="center" wrapText="1"/>
    </xf>
    <xf numFmtId="0" fontId="83" fillId="4" borderId="12" xfId="0" applyFont="1" applyFill="1" applyBorder="1" applyAlignment="1" applyProtection="1">
      <alignment horizontal="left" vertical="center"/>
    </xf>
    <xf numFmtId="0" fontId="83" fillId="4" borderId="13" xfId="0" applyFont="1" applyFill="1" applyBorder="1" applyAlignment="1" applyProtection="1">
      <alignment horizontal="left" vertical="center"/>
    </xf>
    <xf numFmtId="0" fontId="7" fillId="9" borderId="6" xfId="0" applyFont="1" applyFill="1" applyBorder="1" applyAlignment="1" applyProtection="1">
      <alignment vertical="center" wrapText="1"/>
    </xf>
    <xf numFmtId="0" fontId="7" fillId="9" borderId="6" xfId="0" applyFont="1" applyFill="1" applyBorder="1" applyAlignment="1" applyProtection="1">
      <alignment vertical="center"/>
    </xf>
    <xf numFmtId="0" fontId="7" fillId="9" borderId="0" xfId="0" applyFont="1" applyFill="1" applyBorder="1" applyAlignment="1" applyProtection="1">
      <alignment vertical="center" wrapText="1"/>
    </xf>
    <xf numFmtId="0" fontId="7" fillId="9" borderId="0" xfId="0" applyFont="1" applyFill="1" applyBorder="1" applyAlignment="1" applyProtection="1">
      <alignment vertical="center"/>
    </xf>
    <xf numFmtId="0" fontId="7" fillId="9" borderId="5" xfId="0" applyFont="1" applyFill="1" applyBorder="1" applyAlignment="1" applyProtection="1">
      <alignment vertical="center"/>
    </xf>
    <xf numFmtId="0" fontId="6"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0" fontId="8" fillId="7" borderId="11" xfId="0" applyFont="1" applyFill="1" applyBorder="1" applyAlignment="1" applyProtection="1">
      <alignment horizontal="center" vertical="center" wrapText="1"/>
      <protection locked="0"/>
    </xf>
    <xf numFmtId="0" fontId="8" fillId="7" borderId="12" xfId="0" applyFont="1" applyFill="1" applyBorder="1" applyAlignment="1" applyProtection="1">
      <alignment horizontal="center" vertical="center" wrapText="1"/>
      <protection locked="0"/>
    </xf>
    <xf numFmtId="0" fontId="8" fillId="7" borderId="13" xfId="0" applyFont="1" applyFill="1" applyBorder="1" applyAlignment="1" applyProtection="1">
      <alignment horizontal="center" vertical="center" wrapText="1"/>
      <protection locked="0"/>
    </xf>
    <xf numFmtId="0" fontId="27" fillId="7" borderId="11" xfId="0" applyFont="1" applyFill="1" applyBorder="1" applyAlignment="1" applyProtection="1">
      <alignment horizontal="center" vertical="center" wrapText="1"/>
      <protection locked="0"/>
    </xf>
    <xf numFmtId="0" fontId="27" fillId="7" borderId="12" xfId="0" applyFont="1" applyFill="1" applyBorder="1" applyAlignment="1" applyProtection="1">
      <alignment horizontal="center" vertical="center" wrapText="1"/>
      <protection locked="0"/>
    </xf>
    <xf numFmtId="0" fontId="27" fillId="7" borderId="13" xfId="0" applyFont="1" applyFill="1" applyBorder="1" applyAlignment="1" applyProtection="1">
      <alignment horizontal="center" vertical="center" wrapText="1"/>
      <protection locked="0"/>
    </xf>
    <xf numFmtId="0" fontId="22" fillId="7" borderId="11" xfId="0" applyFont="1" applyFill="1" applyBorder="1" applyAlignment="1" applyProtection="1">
      <alignment vertical="center" wrapText="1"/>
      <protection locked="0"/>
    </xf>
    <xf numFmtId="0" fontId="22" fillId="7" borderId="12" xfId="0" applyFont="1" applyFill="1" applyBorder="1" applyAlignment="1" applyProtection="1">
      <alignment vertical="center" wrapText="1"/>
      <protection locked="0"/>
    </xf>
    <xf numFmtId="0" fontId="22" fillId="7" borderId="13" xfId="0" applyFont="1" applyFill="1" applyBorder="1" applyAlignment="1" applyProtection="1">
      <alignment vertical="center" wrapText="1"/>
      <protection locked="0"/>
    </xf>
    <xf numFmtId="0" fontId="81" fillId="4" borderId="6" xfId="0" applyFont="1" applyFill="1" applyBorder="1" applyAlignment="1" applyProtection="1">
      <alignment vertical="center"/>
    </xf>
    <xf numFmtId="0" fontId="80" fillId="7" borderId="30"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xf>
    <xf numFmtId="0" fontId="81" fillId="2" borderId="11" xfId="0" applyFont="1" applyFill="1" applyBorder="1" applyAlignment="1" applyProtection="1">
      <alignment vertical="center" wrapText="1"/>
      <protection locked="0"/>
    </xf>
    <xf numFmtId="0" fontId="81" fillId="2" borderId="12" xfId="0" applyFont="1" applyFill="1" applyBorder="1" applyAlignment="1" applyProtection="1">
      <alignment vertical="center" wrapText="1"/>
      <protection locked="0"/>
    </xf>
    <xf numFmtId="0" fontId="81" fillId="2" borderId="13" xfId="0" applyFont="1" applyFill="1" applyBorder="1" applyAlignment="1" applyProtection="1">
      <alignment vertical="center" wrapText="1"/>
      <protection locked="0"/>
    </xf>
    <xf numFmtId="0" fontId="67" fillId="7" borderId="11" xfId="0" applyFont="1" applyFill="1" applyBorder="1" applyAlignment="1" applyProtection="1">
      <alignment vertical="center" wrapText="1"/>
      <protection locked="0"/>
    </xf>
    <xf numFmtId="0" fontId="67" fillId="7" borderId="12" xfId="0" applyFont="1" applyFill="1" applyBorder="1" applyAlignment="1" applyProtection="1">
      <alignment vertical="center" wrapText="1"/>
      <protection locked="0"/>
    </xf>
    <xf numFmtId="0" fontId="67" fillId="7" borderId="13" xfId="0" applyFont="1" applyFill="1" applyBorder="1" applyAlignment="1" applyProtection="1">
      <alignment vertical="center" wrapText="1"/>
      <protection locked="0"/>
    </xf>
    <xf numFmtId="0" fontId="33" fillId="0" borderId="12" xfId="2" applyFont="1" applyFill="1" applyBorder="1" applyAlignment="1" applyProtection="1">
      <alignment horizontal="left" vertical="center"/>
    </xf>
    <xf numFmtId="0" fontId="12" fillId="0" borderId="28" xfId="2" applyFont="1" applyFill="1" applyBorder="1" applyAlignment="1" applyProtection="1">
      <alignment horizontal="center" vertical="center" textRotation="255"/>
    </xf>
    <xf numFmtId="0" fontId="12" fillId="0" borderId="34" xfId="2" applyFont="1" applyFill="1" applyBorder="1" applyAlignment="1" applyProtection="1">
      <alignment horizontal="center" vertical="center" textRotation="255"/>
    </xf>
    <xf numFmtId="0" fontId="12" fillId="0" borderId="29" xfId="2" applyFont="1" applyFill="1" applyBorder="1" applyAlignment="1" applyProtection="1">
      <alignment horizontal="center" vertical="center" textRotation="255"/>
    </xf>
    <xf numFmtId="0" fontId="33" fillId="8" borderId="8" xfId="2" applyFont="1" applyFill="1" applyBorder="1" applyAlignment="1" applyProtection="1">
      <alignment horizontal="center" vertical="center" wrapText="1"/>
    </xf>
    <xf numFmtId="0" fontId="33" fillId="8" borderId="7" xfId="2"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vertical="center" wrapText="1"/>
    </xf>
    <xf numFmtId="0" fontId="33" fillId="8" borderId="11" xfId="2" applyFont="1" applyFill="1" applyBorder="1" applyAlignment="1" applyProtection="1">
      <alignment horizontal="center" vertical="center" wrapText="1"/>
    </xf>
    <xf numFmtId="0" fontId="33" fillId="8" borderId="13" xfId="2" applyFont="1" applyFill="1" applyBorder="1" applyAlignment="1" applyProtection="1">
      <alignment horizontal="center" vertical="center" wrapText="1"/>
    </xf>
    <xf numFmtId="0" fontId="33" fillId="8" borderId="116" xfId="2" applyFont="1" applyFill="1" applyBorder="1" applyAlignment="1" applyProtection="1">
      <alignment horizontal="center" vertical="center"/>
    </xf>
    <xf numFmtId="0" fontId="33" fillId="8" borderId="117" xfId="2" applyFont="1" applyFill="1" applyBorder="1" applyAlignment="1" applyProtection="1">
      <alignment horizontal="center" vertical="center"/>
    </xf>
    <xf numFmtId="0" fontId="33" fillId="8" borderId="118" xfId="2" applyFont="1" applyFill="1" applyBorder="1" applyAlignment="1" applyProtection="1">
      <alignment horizontal="center" vertical="center"/>
    </xf>
    <xf numFmtId="0" fontId="33" fillId="8" borderId="60" xfId="2" applyFont="1" applyFill="1" applyBorder="1" applyAlignment="1" applyProtection="1">
      <alignment horizontal="center" vertical="center"/>
    </xf>
    <xf numFmtId="0" fontId="33" fillId="8" borderId="61" xfId="2" applyFont="1" applyFill="1" applyBorder="1" applyAlignment="1" applyProtection="1">
      <alignment horizontal="center" vertical="center"/>
    </xf>
    <xf numFmtId="0" fontId="12" fillId="8" borderId="11" xfId="2" applyFont="1" applyFill="1" applyBorder="1" applyAlignment="1" applyProtection="1">
      <alignment horizontal="center" vertical="center"/>
    </xf>
    <xf numFmtId="0" fontId="12" fillId="8" borderId="13" xfId="2" applyFont="1" applyFill="1" applyBorder="1" applyAlignment="1" applyProtection="1">
      <alignment horizontal="center" vertical="center"/>
    </xf>
    <xf numFmtId="0" fontId="61" fillId="8" borderId="28" xfId="2" applyFont="1" applyFill="1" applyBorder="1" applyAlignment="1" applyProtection="1">
      <alignment horizontal="center" vertical="top" textRotation="255"/>
    </xf>
    <xf numFmtId="0" fontId="61" fillId="8" borderId="34" xfId="2" applyFont="1" applyFill="1" applyBorder="1" applyAlignment="1" applyProtection="1">
      <alignment horizontal="center" vertical="top" textRotation="255"/>
    </xf>
    <xf numFmtId="0" fontId="61" fillId="8" borderId="29" xfId="2" applyFont="1" applyFill="1" applyBorder="1" applyAlignment="1" applyProtection="1">
      <alignment horizontal="center" vertical="top" textRotation="255"/>
    </xf>
    <xf numFmtId="0" fontId="12" fillId="8" borderId="30" xfId="2" applyFont="1" applyFill="1" applyBorder="1" applyAlignment="1" applyProtection="1">
      <alignment horizontal="center" vertical="center"/>
    </xf>
    <xf numFmtId="0" fontId="12" fillId="0" borderId="1" xfId="2" applyFont="1" applyFill="1" applyBorder="1" applyAlignment="1" applyProtection="1">
      <alignment vertical="center"/>
    </xf>
    <xf numFmtId="0" fontId="12" fillId="0" borderId="0" xfId="2" applyFont="1" applyFill="1" applyBorder="1" applyAlignment="1" applyProtection="1">
      <alignment vertical="center"/>
    </xf>
    <xf numFmtId="0" fontId="86" fillId="0" borderId="0" xfId="2" applyFont="1" applyFill="1" applyBorder="1" applyAlignment="1" applyProtection="1">
      <alignment horizontal="left" vertical="center" wrapText="1"/>
    </xf>
    <xf numFmtId="0" fontId="88" fillId="0" borderId="28" xfId="2" applyFont="1" applyFill="1" applyBorder="1" applyAlignment="1" applyProtection="1">
      <alignment horizontal="center" vertical="center"/>
    </xf>
    <xf numFmtId="0" fontId="88" fillId="0" borderId="29" xfId="2" applyFont="1" applyFill="1" applyBorder="1" applyAlignment="1" applyProtection="1">
      <alignment horizontal="center" vertical="center"/>
    </xf>
    <xf numFmtId="0" fontId="33" fillId="0" borderId="8" xfId="2" applyFont="1" applyFill="1" applyBorder="1" applyAlignment="1" applyProtection="1">
      <alignment horizontal="center" vertical="center"/>
    </xf>
    <xf numFmtId="0" fontId="33" fillId="0" borderId="6" xfId="2" applyFont="1" applyFill="1" applyBorder="1" applyAlignment="1" applyProtection="1">
      <alignment horizontal="center" vertical="center"/>
    </xf>
    <xf numFmtId="0" fontId="33" fillId="0" borderId="4" xfId="2" applyFont="1" applyFill="1" applyBorder="1" applyAlignment="1" applyProtection="1">
      <alignment horizontal="center" vertical="center"/>
    </xf>
    <xf numFmtId="0" fontId="33" fillId="0" borderId="5" xfId="2" applyFont="1" applyFill="1" applyBorder="1" applyAlignment="1" applyProtection="1">
      <alignment horizontal="center" vertical="center"/>
    </xf>
    <xf numFmtId="0" fontId="12" fillId="0" borderId="1" xfId="2" applyFont="1" applyFill="1" applyBorder="1" applyAlignment="1" applyProtection="1">
      <alignment vertical="center" wrapText="1"/>
    </xf>
    <xf numFmtId="0" fontId="44" fillId="0" borderId="0" xfId="2" applyFont="1" applyFill="1" applyBorder="1" applyAlignment="1" applyProtection="1">
      <alignment vertical="center" wrapText="1"/>
    </xf>
    <xf numFmtId="0" fontId="44" fillId="0" borderId="0" xfId="2" applyFont="1" applyFill="1" applyBorder="1" applyAlignment="1" applyProtection="1">
      <alignment vertical="center"/>
    </xf>
    <xf numFmtId="0" fontId="44" fillId="0" borderId="123" xfId="2" applyFont="1" applyFill="1" applyBorder="1" applyAlignment="1" applyProtection="1">
      <alignment vertical="center"/>
    </xf>
    <xf numFmtId="0" fontId="88" fillId="0" borderId="0" xfId="2" applyFont="1" applyFill="1" applyBorder="1" applyAlignment="1" applyProtection="1">
      <alignment vertical="center"/>
    </xf>
    <xf numFmtId="0" fontId="88" fillId="8" borderId="30" xfId="2" applyNumberFormat="1" applyFont="1" applyFill="1" applyBorder="1" applyAlignment="1" applyProtection="1">
      <alignment horizontal="center" vertical="center"/>
    </xf>
    <xf numFmtId="0" fontId="88" fillId="8" borderId="137" xfId="2" applyFont="1" applyFill="1" applyBorder="1" applyAlignment="1" applyProtection="1">
      <alignment horizontal="center" vertical="center"/>
    </xf>
    <xf numFmtId="0" fontId="88" fillId="8" borderId="30" xfId="2" applyFont="1" applyFill="1" applyBorder="1" applyAlignment="1" applyProtection="1">
      <alignment horizontal="center" vertical="center"/>
    </xf>
    <xf numFmtId="0" fontId="88" fillId="8" borderId="30" xfId="2" applyFont="1" applyFill="1" applyBorder="1" applyAlignment="1" applyProtection="1">
      <alignment horizontal="center" vertical="center" shrinkToFit="1"/>
    </xf>
    <xf numFmtId="186" fontId="88" fillId="8" borderId="30" xfId="2" applyNumberFormat="1" applyFont="1" applyFill="1" applyBorder="1" applyAlignment="1" applyProtection="1">
      <alignment horizontal="center" vertical="center"/>
    </xf>
    <xf numFmtId="0" fontId="88" fillId="8" borderId="147" xfId="2" applyFont="1" applyFill="1" applyBorder="1" applyAlignment="1" applyProtection="1">
      <alignment horizontal="center" vertical="center"/>
    </xf>
    <xf numFmtId="0" fontId="88" fillId="8" borderId="6" xfId="2" applyFont="1" applyFill="1" applyBorder="1" applyAlignment="1" applyProtection="1">
      <alignment horizontal="center" vertical="center"/>
    </xf>
    <xf numFmtId="0" fontId="88" fillId="8" borderId="7" xfId="2" applyFont="1" applyFill="1" applyBorder="1" applyAlignment="1" applyProtection="1">
      <alignment horizontal="center" vertical="center"/>
    </xf>
    <xf numFmtId="0" fontId="88" fillId="8" borderId="129" xfId="2" applyFont="1" applyFill="1" applyBorder="1" applyAlignment="1" applyProtection="1">
      <alignment horizontal="center" vertical="center"/>
    </xf>
    <xf numFmtId="0" fontId="88" fillId="8" borderId="0" xfId="2" applyFont="1" applyFill="1" applyBorder="1" applyAlignment="1" applyProtection="1">
      <alignment horizontal="center" vertical="center"/>
    </xf>
    <xf numFmtId="0" fontId="88" fillId="8" borderId="10" xfId="2" applyFont="1" applyFill="1" applyBorder="1" applyAlignment="1" applyProtection="1">
      <alignment horizontal="center" vertical="center"/>
    </xf>
    <xf numFmtId="0" fontId="88" fillId="8" borderId="149" xfId="2" applyFont="1" applyFill="1" applyBorder="1" applyAlignment="1" applyProtection="1">
      <alignment horizontal="center" vertical="center"/>
    </xf>
    <xf numFmtId="0" fontId="88" fillId="8" borderId="5" xfId="2" applyFont="1" applyFill="1" applyBorder="1" applyAlignment="1" applyProtection="1">
      <alignment horizontal="center" vertical="center"/>
    </xf>
    <xf numFmtId="0" fontId="88" fillId="8" borderId="9" xfId="2" applyFont="1" applyFill="1" applyBorder="1" applyAlignment="1" applyProtection="1">
      <alignment horizontal="center" vertical="center"/>
    </xf>
    <xf numFmtId="0" fontId="88" fillId="0" borderId="11" xfId="2" applyFont="1" applyFill="1" applyBorder="1" applyAlignment="1" applyProtection="1">
      <alignment horizontal="center" vertical="center"/>
      <protection locked="0"/>
    </xf>
    <xf numFmtId="0" fontId="88" fillId="0" borderId="12" xfId="2" applyFont="1" applyFill="1" applyBorder="1" applyAlignment="1" applyProtection="1">
      <alignment horizontal="center" vertical="center"/>
      <protection locked="0"/>
    </xf>
    <xf numFmtId="0" fontId="88" fillId="0" borderId="148" xfId="2" applyFont="1" applyFill="1" applyBorder="1" applyAlignment="1" applyProtection="1">
      <alignment horizontal="center" vertical="center"/>
      <protection locked="0"/>
    </xf>
    <xf numFmtId="0" fontId="88" fillId="0" borderId="13" xfId="2" applyFont="1" applyFill="1" applyBorder="1" applyAlignment="1" applyProtection="1">
      <alignment horizontal="center" vertical="center"/>
      <protection locked="0"/>
    </xf>
    <xf numFmtId="49" fontId="88" fillId="0" borderId="11" xfId="2" applyNumberFormat="1" applyFont="1" applyFill="1" applyBorder="1" applyAlignment="1" applyProtection="1">
      <alignment horizontal="center" vertical="center"/>
      <protection locked="0"/>
    </xf>
    <xf numFmtId="49" fontId="88" fillId="0" borderId="12" xfId="2" applyNumberFormat="1" applyFont="1" applyFill="1" applyBorder="1" applyAlignment="1" applyProtection="1">
      <alignment horizontal="center" vertical="center"/>
      <protection locked="0"/>
    </xf>
    <xf numFmtId="49" fontId="88" fillId="0" borderId="148" xfId="2" applyNumberFormat="1" applyFont="1" applyFill="1" applyBorder="1" applyAlignment="1" applyProtection="1">
      <alignment horizontal="center" vertical="center"/>
      <protection locked="0"/>
    </xf>
    <xf numFmtId="0" fontId="88" fillId="0" borderId="11" xfId="2" applyFont="1" applyFill="1" applyBorder="1" applyAlignment="1" applyProtection="1">
      <alignment horizontal="left" vertical="center" wrapText="1"/>
      <protection locked="0"/>
    </xf>
    <xf numFmtId="0" fontId="88" fillId="0" borderId="12" xfId="2" applyFont="1" applyFill="1" applyBorder="1" applyAlignment="1" applyProtection="1">
      <alignment horizontal="left" vertical="center" wrapText="1"/>
      <protection locked="0"/>
    </xf>
    <xf numFmtId="0" fontId="88" fillId="0" borderId="148" xfId="2" applyFont="1" applyFill="1" applyBorder="1" applyAlignment="1" applyProtection="1">
      <alignment horizontal="left" vertical="center" wrapText="1"/>
      <protection locked="0"/>
    </xf>
    <xf numFmtId="0" fontId="88" fillId="0" borderId="11" xfId="2" applyFont="1" applyFill="1" applyBorder="1" applyAlignment="1" applyProtection="1">
      <alignment horizontal="center" vertical="center" wrapText="1"/>
      <protection locked="0"/>
    </xf>
    <xf numFmtId="0" fontId="88" fillId="0" borderId="12" xfId="2" applyFont="1" applyFill="1" applyBorder="1" applyAlignment="1" applyProtection="1">
      <alignment horizontal="center" vertical="center" wrapText="1"/>
      <protection locked="0"/>
    </xf>
    <xf numFmtId="0" fontId="88" fillId="0" borderId="13" xfId="2" applyFont="1" applyFill="1" applyBorder="1" applyAlignment="1" applyProtection="1">
      <alignment horizontal="center" vertical="center" wrapText="1"/>
      <protection locked="0"/>
    </xf>
    <xf numFmtId="187" fontId="88" fillId="8" borderId="12" xfId="2" applyNumberFormat="1" applyFont="1" applyFill="1" applyBorder="1" applyAlignment="1" applyProtection="1">
      <alignment horizontal="center" vertical="center"/>
    </xf>
    <xf numFmtId="187" fontId="88" fillId="8" borderId="148" xfId="2" applyNumberFormat="1" applyFont="1" applyFill="1" applyBorder="1" applyAlignment="1" applyProtection="1">
      <alignment horizontal="center" vertical="center"/>
    </xf>
    <xf numFmtId="0" fontId="88" fillId="0" borderId="143" xfId="2" applyFont="1" applyFill="1" applyBorder="1" applyAlignment="1" applyProtection="1">
      <alignment horizontal="center" vertical="center" wrapText="1"/>
      <protection locked="0"/>
    </xf>
    <xf numFmtId="0" fontId="88" fillId="0" borderId="141" xfId="2" applyFont="1" applyFill="1" applyBorder="1" applyAlignment="1" applyProtection="1">
      <alignment horizontal="center" vertical="center" wrapText="1"/>
      <protection locked="0"/>
    </xf>
    <xf numFmtId="0" fontId="88" fillId="0" borderId="142" xfId="2" applyFont="1" applyFill="1" applyBorder="1" applyAlignment="1" applyProtection="1">
      <alignment horizontal="center" vertical="center" wrapText="1"/>
      <protection locked="0"/>
    </xf>
    <xf numFmtId="0" fontId="12" fillId="8" borderId="146" xfId="2" applyFont="1" applyFill="1" applyBorder="1" applyAlignment="1" applyProtection="1">
      <alignment horizontal="center" vertical="center" wrapText="1"/>
    </xf>
    <xf numFmtId="0" fontId="12" fillId="8" borderId="12" xfId="2" applyFont="1" applyFill="1" applyBorder="1" applyAlignment="1" applyProtection="1">
      <alignment horizontal="center" vertical="center"/>
    </xf>
    <xf numFmtId="0" fontId="88" fillId="0" borderId="11" xfId="2" applyNumberFormat="1" applyFont="1" applyFill="1" applyBorder="1" applyAlignment="1" applyProtection="1">
      <alignment horizontal="left" vertical="center" wrapText="1"/>
      <protection locked="0"/>
    </xf>
    <xf numFmtId="0" fontId="88" fillId="0" borderId="12" xfId="2" applyNumberFormat="1" applyFont="1" applyFill="1" applyBorder="1" applyAlignment="1" applyProtection="1">
      <alignment horizontal="left" vertical="center" wrapText="1"/>
      <protection locked="0"/>
    </xf>
    <xf numFmtId="0" fontId="88" fillId="0" borderId="148" xfId="2" applyNumberFormat="1" applyFont="1" applyFill="1" applyBorder="1" applyAlignment="1" applyProtection="1">
      <alignment horizontal="left" vertical="center" wrapText="1"/>
      <protection locked="0"/>
    </xf>
    <xf numFmtId="0" fontId="88" fillId="8" borderId="147" xfId="2" applyFont="1" applyFill="1" applyBorder="1" applyAlignment="1" applyProtection="1">
      <alignment horizontal="center" vertical="center" wrapText="1"/>
    </xf>
    <xf numFmtId="38" fontId="88" fillId="0" borderId="11" xfId="1" applyFont="1" applyFill="1" applyBorder="1" applyAlignment="1" applyProtection="1">
      <alignment horizontal="right" vertical="center"/>
      <protection locked="0"/>
    </xf>
    <xf numFmtId="38" fontId="88" fillId="0" borderId="12" xfId="1" applyFont="1" applyFill="1" applyBorder="1" applyAlignment="1" applyProtection="1">
      <alignment horizontal="right" vertical="center"/>
      <protection locked="0"/>
    </xf>
    <xf numFmtId="0" fontId="88" fillId="8" borderId="12" xfId="2" applyNumberFormat="1" applyFont="1" applyFill="1" applyBorder="1" applyAlignment="1" applyProtection="1">
      <alignment horizontal="center" vertical="center"/>
    </xf>
    <xf numFmtId="0" fontId="88" fillId="8" borderId="13" xfId="2" applyNumberFormat="1" applyFont="1" applyFill="1" applyBorder="1" applyAlignment="1" applyProtection="1">
      <alignment horizontal="center" vertical="center"/>
    </xf>
    <xf numFmtId="38" fontId="88" fillId="0" borderId="11" xfId="1" applyFont="1" applyFill="1" applyBorder="1" applyAlignment="1" applyProtection="1">
      <alignment horizontal="right" vertical="center" wrapText="1"/>
      <protection locked="0"/>
    </xf>
    <xf numFmtId="38" fontId="88" fillId="0" borderId="12" xfId="1" applyFont="1" applyFill="1" applyBorder="1" applyAlignment="1" applyProtection="1">
      <alignment horizontal="right" vertical="center" wrapText="1"/>
      <protection locked="0"/>
    </xf>
    <xf numFmtId="0" fontId="88" fillId="8" borderId="148" xfId="2" applyNumberFormat="1" applyFont="1" applyFill="1" applyBorder="1" applyAlignment="1" applyProtection="1">
      <alignment horizontal="center" vertical="center"/>
    </xf>
    <xf numFmtId="0" fontId="61" fillId="8" borderId="11" xfId="2" applyFont="1" applyFill="1" applyBorder="1" applyAlignment="1" applyProtection="1">
      <alignment horizontal="left" vertical="center" wrapText="1"/>
    </xf>
    <xf numFmtId="0" fontId="61" fillId="8" borderId="12" xfId="2" applyFont="1" applyFill="1" applyBorder="1" applyAlignment="1" applyProtection="1">
      <alignment horizontal="left" vertical="center" wrapText="1"/>
    </xf>
    <xf numFmtId="0" fontId="61" fillId="8" borderId="13" xfId="2" applyFont="1" applyFill="1" applyBorder="1" applyAlignment="1" applyProtection="1">
      <alignment horizontal="left" vertical="center" wrapText="1"/>
    </xf>
    <xf numFmtId="0" fontId="12" fillId="7" borderId="11" xfId="2" applyFont="1" applyFill="1" applyBorder="1" applyAlignment="1" applyProtection="1">
      <alignment horizontal="left" vertical="center" wrapText="1"/>
      <protection locked="0"/>
    </xf>
    <xf numFmtId="0" fontId="12" fillId="7" borderId="12" xfId="2" applyFont="1" applyFill="1" applyBorder="1" applyAlignment="1" applyProtection="1">
      <alignment horizontal="left" vertical="center" wrapText="1"/>
      <protection locked="0"/>
    </xf>
    <xf numFmtId="0" fontId="12" fillId="7" borderId="148" xfId="2" applyFont="1" applyFill="1" applyBorder="1" applyAlignment="1" applyProtection="1">
      <alignment horizontal="left" vertical="center" wrapText="1"/>
      <protection locked="0"/>
    </xf>
    <xf numFmtId="187" fontId="88" fillId="8" borderId="11" xfId="2" applyNumberFormat="1" applyFont="1" applyFill="1" applyBorder="1" applyAlignment="1" applyProtection="1">
      <alignment horizontal="center" vertical="center" shrinkToFit="1"/>
    </xf>
    <xf numFmtId="187" fontId="88" fillId="8" borderId="12" xfId="2" applyNumberFormat="1" applyFont="1" applyFill="1" applyBorder="1" applyAlignment="1" applyProtection="1">
      <alignment horizontal="center" vertical="center" shrinkToFit="1"/>
    </xf>
    <xf numFmtId="0" fontId="88" fillId="0" borderId="12" xfId="2" applyNumberFormat="1" applyFont="1" applyFill="1" applyBorder="1" applyAlignment="1" applyProtection="1">
      <alignment horizontal="center" vertical="center"/>
      <protection locked="0"/>
    </xf>
    <xf numFmtId="0" fontId="88" fillId="8" borderId="12" xfId="2" applyFont="1" applyFill="1" applyBorder="1" applyAlignment="1" applyProtection="1">
      <alignment horizontal="center" vertical="center"/>
    </xf>
    <xf numFmtId="0" fontId="88" fillId="8" borderId="13" xfId="2" applyFont="1" applyFill="1" applyBorder="1" applyAlignment="1" applyProtection="1">
      <alignment horizontal="center" vertical="center"/>
    </xf>
    <xf numFmtId="0" fontId="88" fillId="8" borderId="11" xfId="2" applyFont="1" applyFill="1" applyBorder="1" applyAlignment="1" applyProtection="1">
      <alignment horizontal="center" vertical="center"/>
    </xf>
    <xf numFmtId="38" fontId="12" fillId="0" borderId="11" xfId="1" applyFont="1" applyFill="1" applyBorder="1" applyAlignment="1" applyProtection="1">
      <alignment horizontal="right" vertical="center"/>
      <protection locked="0"/>
    </xf>
    <xf numFmtId="38" fontId="12" fillId="0" borderId="12" xfId="1" applyFont="1" applyFill="1" applyBorder="1" applyAlignment="1" applyProtection="1">
      <alignment horizontal="right" vertical="center"/>
      <protection locked="0"/>
    </xf>
    <xf numFmtId="0" fontId="12" fillId="8" borderId="12" xfId="2" applyFont="1" applyFill="1" applyBorder="1" applyAlignment="1" applyProtection="1">
      <alignment horizontal="center" vertical="center" wrapText="1"/>
    </xf>
    <xf numFmtId="0" fontId="12" fillId="8" borderId="13" xfId="2" applyFont="1" applyFill="1" applyBorder="1" applyAlignment="1" applyProtection="1">
      <alignment horizontal="center" vertical="center" wrapText="1"/>
    </xf>
    <xf numFmtId="38" fontId="13" fillId="0" borderId="11" xfId="1" applyFont="1" applyFill="1" applyBorder="1" applyAlignment="1" applyProtection="1">
      <alignment horizontal="right" vertical="center"/>
      <protection locked="0"/>
    </xf>
    <xf numFmtId="38" fontId="13" fillId="0" borderId="12" xfId="1" applyFont="1" applyFill="1" applyBorder="1" applyAlignment="1" applyProtection="1">
      <alignment horizontal="right" vertical="center"/>
      <protection locked="0"/>
    </xf>
    <xf numFmtId="0" fontId="88" fillId="8" borderId="11" xfId="2" applyNumberFormat="1" applyFont="1" applyFill="1" applyBorder="1" applyAlignment="1" applyProtection="1">
      <alignment horizontal="center" vertical="center"/>
    </xf>
    <xf numFmtId="38" fontId="13" fillId="0" borderId="11" xfId="1" applyFont="1" applyFill="1" applyBorder="1" applyAlignment="1" applyProtection="1">
      <alignment horizontal="right" vertical="center" wrapText="1"/>
      <protection locked="0"/>
    </xf>
    <xf numFmtId="38" fontId="13" fillId="0" borderId="12" xfId="1" applyFont="1" applyFill="1" applyBorder="1" applyAlignment="1" applyProtection="1">
      <alignment horizontal="right" vertical="center" wrapText="1"/>
      <protection locked="0"/>
    </xf>
    <xf numFmtId="0" fontId="13" fillId="0" borderId="11" xfId="2" applyFont="1" applyFill="1" applyBorder="1" applyAlignment="1" applyProtection="1">
      <alignment horizontal="left" vertical="center"/>
      <protection locked="0"/>
    </xf>
    <xf numFmtId="0" fontId="13" fillId="0" borderId="12" xfId="2" applyFont="1" applyFill="1" applyBorder="1" applyAlignment="1" applyProtection="1">
      <alignment horizontal="left" vertical="center"/>
      <protection locked="0"/>
    </xf>
    <xf numFmtId="0" fontId="13" fillId="0" borderId="148" xfId="2" applyFont="1" applyFill="1" applyBorder="1" applyAlignment="1" applyProtection="1">
      <alignment horizontal="left" vertical="center"/>
      <protection locked="0"/>
    </xf>
    <xf numFmtId="186" fontId="88" fillId="8" borderId="11" xfId="2" applyNumberFormat="1" applyFont="1" applyFill="1" applyBorder="1" applyAlignment="1" applyProtection="1">
      <alignment horizontal="center" vertical="center"/>
    </xf>
    <xf numFmtId="186" fontId="88" fillId="8" borderId="12" xfId="2" applyNumberFormat="1" applyFont="1" applyFill="1" applyBorder="1" applyAlignment="1" applyProtection="1">
      <alignment horizontal="center" vertical="center"/>
    </xf>
    <xf numFmtId="186" fontId="88" fillId="8" borderId="13" xfId="2" applyNumberFormat="1" applyFont="1" applyFill="1" applyBorder="1" applyAlignment="1" applyProtection="1">
      <alignment horizontal="center" vertical="center"/>
    </xf>
    <xf numFmtId="0" fontId="88" fillId="8" borderId="11" xfId="2" applyFont="1" applyFill="1" applyBorder="1" applyAlignment="1" applyProtection="1">
      <alignment horizontal="center" vertical="center" shrinkToFit="1"/>
    </xf>
    <xf numFmtId="0" fontId="88" fillId="8" borderId="12" xfId="2" applyFont="1" applyFill="1" applyBorder="1" applyAlignment="1" applyProtection="1">
      <alignment horizontal="center" vertical="center" shrinkToFit="1"/>
    </xf>
    <xf numFmtId="0" fontId="88" fillId="8" borderId="13" xfId="2" applyFont="1" applyFill="1" applyBorder="1" applyAlignment="1" applyProtection="1">
      <alignment horizontal="center" vertical="center" shrinkToFit="1"/>
    </xf>
    <xf numFmtId="0" fontId="88" fillId="8" borderId="146" xfId="2" applyFont="1" applyFill="1" applyBorder="1" applyAlignment="1" applyProtection="1">
      <alignment horizontal="center" vertical="center"/>
    </xf>
    <xf numFmtId="0" fontId="13" fillId="0" borderId="143" xfId="2" applyFont="1" applyFill="1" applyBorder="1" applyAlignment="1" applyProtection="1">
      <alignment horizontal="center" vertical="center" wrapText="1"/>
      <protection locked="0"/>
    </xf>
    <xf numFmtId="0" fontId="13" fillId="0" borderId="141" xfId="2" applyFont="1" applyFill="1" applyBorder="1" applyAlignment="1" applyProtection="1">
      <alignment horizontal="center" vertical="center" wrapText="1"/>
      <protection locked="0"/>
    </xf>
    <xf numFmtId="0" fontId="13" fillId="0" borderId="142" xfId="2" applyFont="1" applyFill="1" applyBorder="1" applyAlignment="1" applyProtection="1">
      <alignment horizontal="center" vertical="center" wrapText="1"/>
      <protection locked="0"/>
    </xf>
    <xf numFmtId="0" fontId="12" fillId="0" borderId="123" xfId="2" applyFont="1" applyFill="1" applyBorder="1" applyAlignment="1" applyProtection="1">
      <alignment vertical="center"/>
    </xf>
    <xf numFmtId="0" fontId="101" fillId="8" borderId="140" xfId="2" applyFont="1" applyFill="1" applyBorder="1" applyAlignment="1" applyProtection="1">
      <alignment horizontal="center" vertical="center" wrapText="1"/>
    </xf>
    <xf numFmtId="0" fontId="101" fillId="8" borderId="141" xfId="2" applyFont="1" applyFill="1" applyBorder="1" applyAlignment="1" applyProtection="1">
      <alignment horizontal="center" vertical="center" wrapText="1"/>
    </xf>
    <xf numFmtId="0" fontId="101" fillId="8" borderId="142" xfId="2" applyFont="1" applyFill="1" applyBorder="1" applyAlignment="1" applyProtection="1">
      <alignment horizontal="center" vertical="center" wrapText="1"/>
    </xf>
    <xf numFmtId="0" fontId="88" fillId="0" borderId="143" xfId="2" applyFont="1" applyFill="1" applyBorder="1" applyAlignment="1" applyProtection="1">
      <alignment horizontal="center" vertical="center"/>
      <protection locked="0"/>
    </xf>
    <xf numFmtId="0" fontId="88" fillId="0" borderId="141" xfId="2" applyFont="1" applyFill="1" applyBorder="1" applyAlignment="1" applyProtection="1">
      <alignment horizontal="center" vertical="center"/>
      <protection locked="0"/>
    </xf>
    <xf numFmtId="0" fontId="88" fillId="0" borderId="142" xfId="2" applyFont="1" applyFill="1" applyBorder="1" applyAlignment="1" applyProtection="1">
      <alignment horizontal="center" vertical="center"/>
      <protection locked="0"/>
    </xf>
    <xf numFmtId="0" fontId="88" fillId="8" borderId="143" xfId="2" applyFont="1" applyFill="1" applyBorder="1" applyAlignment="1" applyProtection="1">
      <alignment horizontal="center" vertical="center"/>
    </xf>
    <xf numFmtId="0" fontId="88" fillId="8" borderId="141" xfId="2" applyFont="1" applyFill="1" applyBorder="1" applyAlignment="1" applyProtection="1">
      <alignment horizontal="center" vertical="center"/>
    </xf>
    <xf numFmtId="0" fontId="88" fillId="8" borderId="142" xfId="2" applyFont="1" applyFill="1" applyBorder="1" applyAlignment="1" applyProtection="1">
      <alignment horizontal="center" vertical="center"/>
    </xf>
    <xf numFmtId="0" fontId="88" fillId="8" borderId="144" xfId="2" applyFont="1" applyFill="1" applyBorder="1" applyAlignment="1" applyProtection="1">
      <alignment horizontal="center" vertical="center" wrapText="1"/>
    </xf>
    <xf numFmtId="0" fontId="88" fillId="8" borderId="125" xfId="2" applyFont="1" applyFill="1" applyBorder="1" applyAlignment="1" applyProtection="1">
      <alignment horizontal="center" vertical="center" wrapText="1"/>
    </xf>
    <xf numFmtId="0" fontId="88" fillId="8" borderId="145" xfId="2" applyFont="1" applyFill="1" applyBorder="1" applyAlignment="1" applyProtection="1">
      <alignment horizontal="center" vertical="center" wrapText="1"/>
    </xf>
    <xf numFmtId="0" fontId="88" fillId="8" borderId="4" xfId="2" applyFont="1" applyFill="1" applyBorder="1" applyAlignment="1" applyProtection="1">
      <alignment horizontal="center" vertical="center" wrapText="1"/>
    </xf>
    <xf numFmtId="0" fontId="88" fillId="8" borderId="5" xfId="2" applyFont="1" applyFill="1" applyBorder="1" applyAlignment="1" applyProtection="1">
      <alignment horizontal="center" vertical="center" wrapText="1"/>
    </xf>
    <xf numFmtId="0" fontId="88" fillId="8" borderId="9" xfId="2" applyFont="1" applyFill="1" applyBorder="1" applyAlignment="1" applyProtection="1">
      <alignment horizontal="center" vertical="center" wrapText="1"/>
    </xf>
    <xf numFmtId="0" fontId="13" fillId="0" borderId="144" xfId="2" applyFont="1" applyFill="1" applyBorder="1" applyAlignment="1" applyProtection="1">
      <alignment horizontal="left" vertical="center" wrapText="1"/>
      <protection locked="0"/>
    </xf>
    <xf numFmtId="0" fontId="13" fillId="0" borderId="125" xfId="2" applyFont="1" applyFill="1" applyBorder="1" applyAlignment="1" applyProtection="1">
      <alignment horizontal="left" vertical="center" wrapText="1"/>
      <protection locked="0"/>
    </xf>
    <xf numFmtId="0" fontId="13" fillId="0" borderId="127" xfId="2" applyFont="1" applyFill="1" applyBorder="1" applyAlignment="1" applyProtection="1">
      <alignment horizontal="left" vertical="center" wrapText="1"/>
      <protection locked="0"/>
    </xf>
    <xf numFmtId="0" fontId="13" fillId="0" borderId="4" xfId="2" applyFont="1" applyFill="1" applyBorder="1" applyAlignment="1" applyProtection="1">
      <alignment horizontal="left" vertical="center" wrapText="1"/>
      <protection locked="0"/>
    </xf>
    <xf numFmtId="0" fontId="13" fillId="0" borderId="5" xfId="2" applyFont="1" applyFill="1" applyBorder="1" applyAlignment="1" applyProtection="1">
      <alignment horizontal="left" vertical="center" wrapText="1"/>
      <protection locked="0"/>
    </xf>
    <xf numFmtId="0" fontId="13" fillId="0" borderId="139" xfId="2" applyFont="1" applyFill="1" applyBorder="1" applyAlignment="1" applyProtection="1">
      <alignment horizontal="left" vertical="center" wrapText="1"/>
      <protection locked="0"/>
    </xf>
    <xf numFmtId="0" fontId="13" fillId="0" borderId="11" xfId="2" applyFont="1" applyFill="1" applyBorder="1" applyAlignment="1" applyProtection="1">
      <alignment horizontal="left" vertical="center" wrapText="1"/>
      <protection locked="0"/>
    </xf>
    <xf numFmtId="0" fontId="13" fillId="0" borderId="12" xfId="2" applyFont="1" applyFill="1" applyBorder="1" applyAlignment="1" applyProtection="1">
      <alignment horizontal="left" vertical="center" wrapText="1"/>
      <protection locked="0"/>
    </xf>
    <xf numFmtId="0" fontId="13" fillId="0" borderId="13" xfId="2" applyFont="1" applyFill="1" applyBorder="1" applyAlignment="1" applyProtection="1">
      <alignment horizontal="left" vertical="center" wrapText="1"/>
      <protection locked="0"/>
    </xf>
    <xf numFmtId="0" fontId="88" fillId="8" borderId="150" xfId="2" applyFont="1" applyFill="1" applyBorder="1" applyAlignment="1" applyProtection="1">
      <alignment horizontal="center" vertical="center" shrinkToFit="1"/>
    </xf>
    <xf numFmtId="0" fontId="88" fillId="8" borderId="151" xfId="2" applyFont="1" applyFill="1" applyBorder="1" applyAlignment="1" applyProtection="1">
      <alignment horizontal="center" vertical="center" shrinkToFit="1"/>
    </xf>
    <xf numFmtId="0" fontId="88" fillId="8" borderId="152" xfId="2" applyFont="1" applyFill="1" applyBorder="1" applyAlignment="1" applyProtection="1">
      <alignment horizontal="center" vertical="center" shrinkToFit="1"/>
    </xf>
    <xf numFmtId="0" fontId="13" fillId="0" borderId="153" xfId="2" applyNumberFormat="1" applyFont="1" applyFill="1" applyBorder="1" applyAlignment="1" applyProtection="1">
      <alignment horizontal="center" vertical="center"/>
      <protection locked="0"/>
    </xf>
    <xf numFmtId="0" fontId="13" fillId="0" borderId="151" xfId="2" applyNumberFormat="1" applyFont="1" applyFill="1" applyBorder="1" applyAlignment="1" applyProtection="1">
      <alignment horizontal="center" vertical="center"/>
      <protection locked="0"/>
    </xf>
    <xf numFmtId="0" fontId="13" fillId="0" borderId="154" xfId="2" applyNumberFormat="1" applyFont="1" applyFill="1" applyBorder="1" applyAlignment="1" applyProtection="1">
      <alignment horizontal="center" vertical="center"/>
      <protection locked="0"/>
    </xf>
    <xf numFmtId="0" fontId="101" fillId="8" borderId="141" xfId="2" applyFont="1" applyFill="1" applyBorder="1" applyAlignment="1" applyProtection="1">
      <alignment horizontal="center" vertical="center"/>
    </xf>
    <xf numFmtId="0" fontId="88" fillId="8" borderId="125" xfId="2" applyFont="1" applyFill="1" applyBorder="1" applyAlignment="1" applyProtection="1">
      <alignment horizontal="center" vertical="center"/>
    </xf>
    <xf numFmtId="0" fontId="88" fillId="0" borderId="144" xfId="2" applyFont="1" applyFill="1" applyBorder="1" applyAlignment="1" applyProtection="1">
      <alignment horizontal="left" vertical="center" wrapText="1"/>
      <protection locked="0"/>
    </xf>
    <xf numFmtId="0" fontId="88" fillId="0" borderId="125" xfId="2" applyFont="1" applyFill="1" applyBorder="1" applyAlignment="1" applyProtection="1">
      <alignment horizontal="left" vertical="center"/>
      <protection locked="0"/>
    </xf>
    <xf numFmtId="0" fontId="88" fillId="0" borderId="127" xfId="2" applyFont="1" applyFill="1" applyBorder="1" applyAlignment="1" applyProtection="1">
      <alignment horizontal="left" vertical="center"/>
      <protection locked="0"/>
    </xf>
    <xf numFmtId="0" fontId="88" fillId="0" borderId="4" xfId="2" applyFont="1" applyFill="1" applyBorder="1" applyAlignment="1" applyProtection="1">
      <alignment horizontal="left" vertical="center"/>
      <protection locked="0"/>
    </xf>
    <xf numFmtId="0" fontId="88" fillId="0" borderId="5" xfId="2" applyFont="1" applyFill="1" applyBorder="1" applyAlignment="1" applyProtection="1">
      <alignment horizontal="left" vertical="center"/>
      <protection locked="0"/>
    </xf>
    <xf numFmtId="0" fontId="88" fillId="0" borderId="139" xfId="2" applyFont="1" applyFill="1" applyBorder="1" applyAlignment="1" applyProtection="1">
      <alignment horizontal="left" vertical="center"/>
      <protection locked="0"/>
    </xf>
    <xf numFmtId="0" fontId="88" fillId="0" borderId="13" xfId="2" applyFont="1" applyFill="1" applyBorder="1" applyAlignment="1" applyProtection="1">
      <alignment horizontal="left" vertical="center" wrapText="1"/>
      <protection locked="0"/>
    </xf>
    <xf numFmtId="0" fontId="88" fillId="0" borderId="153" xfId="2" applyNumberFormat="1" applyFont="1" applyFill="1" applyBorder="1" applyAlignment="1" applyProtection="1">
      <alignment horizontal="center" vertical="center"/>
      <protection locked="0"/>
    </xf>
    <xf numFmtId="0" fontId="88" fillId="0" borderId="151" xfId="2" applyNumberFormat="1" applyFont="1" applyFill="1" applyBorder="1" applyAlignment="1" applyProtection="1">
      <alignment horizontal="center" vertical="center"/>
      <protection locked="0"/>
    </xf>
    <xf numFmtId="0" fontId="88" fillId="0" borderId="154" xfId="2" applyNumberFormat="1" applyFont="1" applyFill="1" applyBorder="1" applyAlignment="1" applyProtection="1">
      <alignment horizontal="center" vertical="center"/>
      <protection locked="0"/>
    </xf>
    <xf numFmtId="0" fontId="88" fillId="0" borderId="11" xfId="2" applyFont="1" applyFill="1" applyBorder="1" applyAlignment="1" applyProtection="1">
      <alignment horizontal="left" vertical="center"/>
      <protection locked="0"/>
    </xf>
    <xf numFmtId="0" fontId="88" fillId="0" borderId="12" xfId="2" applyFont="1" applyFill="1" applyBorder="1" applyAlignment="1" applyProtection="1">
      <alignment horizontal="left" vertical="center"/>
      <protection locked="0"/>
    </xf>
    <xf numFmtId="0" fontId="88" fillId="0" borderId="13" xfId="2" applyFont="1" applyFill="1" applyBorder="1" applyAlignment="1" applyProtection="1">
      <alignment horizontal="left" vertical="center"/>
      <protection locked="0"/>
    </xf>
    <xf numFmtId="0" fontId="13" fillId="0" borderId="8" xfId="2" applyFont="1" applyFill="1" applyBorder="1" applyAlignment="1" applyProtection="1">
      <alignment horizontal="left" vertical="center" wrapText="1"/>
      <protection locked="0"/>
    </xf>
    <xf numFmtId="0" fontId="13" fillId="0" borderId="6" xfId="2" applyFont="1" applyFill="1" applyBorder="1" applyAlignment="1" applyProtection="1">
      <alignment horizontal="left" vertical="center" wrapText="1"/>
      <protection locked="0"/>
    </xf>
    <xf numFmtId="0" fontId="13" fillId="0" borderId="148" xfId="2" applyFont="1" applyFill="1" applyBorder="1" applyAlignment="1" applyProtection="1">
      <alignment horizontal="left" vertical="center" wrapText="1"/>
      <protection locked="0"/>
    </xf>
    <xf numFmtId="0" fontId="12" fillId="8" borderId="149" xfId="2" applyFont="1" applyFill="1" applyBorder="1" applyAlignment="1" applyProtection="1">
      <alignment horizontal="center" vertical="center" wrapText="1" shrinkToFit="1"/>
    </xf>
    <xf numFmtId="0" fontId="12" fillId="8" borderId="5" xfId="2" applyFont="1" applyFill="1" applyBorder="1" applyAlignment="1" applyProtection="1">
      <alignment horizontal="center" vertical="center" wrapText="1" shrinkToFit="1"/>
    </xf>
    <xf numFmtId="0" fontId="12" fillId="8" borderId="9" xfId="2" applyFont="1" applyFill="1" applyBorder="1" applyAlignment="1" applyProtection="1">
      <alignment horizontal="center" vertical="center" wrapText="1" shrinkToFit="1"/>
    </xf>
    <xf numFmtId="0" fontId="13" fillId="0" borderId="11" xfId="2" applyFont="1" applyFill="1" applyBorder="1" applyAlignment="1" applyProtection="1">
      <alignment horizontal="left" vertical="center" wrapText="1" shrinkToFit="1"/>
      <protection locked="0"/>
    </xf>
    <xf numFmtId="0" fontId="13" fillId="0" borderId="12" xfId="2" applyFont="1" applyFill="1" applyBorder="1" applyAlignment="1" applyProtection="1">
      <alignment horizontal="left" vertical="center" wrapText="1" shrinkToFit="1"/>
      <protection locked="0"/>
    </xf>
    <xf numFmtId="0" fontId="13" fillId="0" borderId="148" xfId="2" applyFont="1" applyFill="1" applyBorder="1" applyAlignment="1" applyProtection="1">
      <alignment horizontal="left" vertical="center" wrapText="1" shrinkToFit="1"/>
      <protection locked="0"/>
    </xf>
    <xf numFmtId="0" fontId="12" fillId="8" borderId="146" xfId="2" applyFont="1" applyFill="1" applyBorder="1" applyAlignment="1" applyProtection="1">
      <alignment horizontal="center" vertical="center"/>
    </xf>
    <xf numFmtId="0" fontId="12" fillId="8" borderId="148" xfId="2" applyFont="1" applyFill="1" applyBorder="1" applyAlignment="1" applyProtection="1">
      <alignment horizontal="center" vertical="center"/>
    </xf>
    <xf numFmtId="178" fontId="12" fillId="8" borderId="12" xfId="2" applyNumberFormat="1" applyFont="1" applyFill="1" applyBorder="1" applyAlignment="1" applyProtection="1">
      <alignment horizontal="left" vertical="center"/>
    </xf>
    <xf numFmtId="178" fontId="12" fillId="8" borderId="148" xfId="2" applyNumberFormat="1" applyFont="1" applyFill="1" applyBorder="1" applyAlignment="1" applyProtection="1">
      <alignment horizontal="left" vertical="center"/>
    </xf>
    <xf numFmtId="0" fontId="13" fillId="0" borderId="12" xfId="2" applyFont="1" applyFill="1" applyBorder="1" applyAlignment="1" applyProtection="1">
      <alignment horizontal="center" vertical="center"/>
      <protection locked="0"/>
    </xf>
    <xf numFmtId="186" fontId="12" fillId="8" borderId="146" xfId="2" applyNumberFormat="1" applyFont="1" applyFill="1" applyBorder="1" applyAlignment="1" applyProtection="1">
      <alignment horizontal="center" vertical="center"/>
    </xf>
    <xf numFmtId="186" fontId="12" fillId="8" borderId="12" xfId="2" applyNumberFormat="1" applyFont="1" applyFill="1" applyBorder="1" applyAlignment="1" applyProtection="1">
      <alignment horizontal="center" vertical="center"/>
    </xf>
    <xf numFmtId="186" fontId="12" fillId="8" borderId="13" xfId="2" applyNumberFormat="1" applyFont="1" applyFill="1" applyBorder="1" applyAlignment="1" applyProtection="1">
      <alignment horizontal="center" vertical="center"/>
    </xf>
    <xf numFmtId="186" fontId="13" fillId="0" borderId="11" xfId="2" applyNumberFormat="1" applyFont="1" applyFill="1" applyBorder="1" applyAlignment="1" applyProtection="1">
      <alignment horizontal="left" vertical="center"/>
    </xf>
    <xf numFmtId="186" fontId="13" fillId="0" borderId="12" xfId="2" applyNumberFormat="1" applyFont="1" applyFill="1" applyBorder="1" applyAlignment="1" applyProtection="1">
      <alignment horizontal="left" vertical="center"/>
    </xf>
    <xf numFmtId="186" fontId="13" fillId="0" borderId="203" xfId="2" applyNumberFormat="1" applyFont="1" applyFill="1" applyBorder="1" applyAlignment="1" applyProtection="1">
      <alignment horizontal="left" vertical="center"/>
    </xf>
    <xf numFmtId="186" fontId="13" fillId="0" borderId="11" xfId="2" applyNumberFormat="1" applyFont="1" applyFill="1" applyBorder="1" applyAlignment="1" applyProtection="1">
      <alignment horizontal="center" vertical="center"/>
    </xf>
    <xf numFmtId="186" fontId="13" fillId="0" borderId="12" xfId="2" applyNumberFormat="1" applyFont="1" applyFill="1" applyBorder="1" applyAlignment="1" applyProtection="1">
      <alignment horizontal="center" vertical="center"/>
    </xf>
    <xf numFmtId="0" fontId="12" fillId="8" borderId="11" xfId="0" applyFont="1" applyFill="1" applyBorder="1" applyAlignment="1" applyProtection="1">
      <alignment horizontal="center" vertical="center"/>
    </xf>
    <xf numFmtId="0" fontId="12" fillId="8" borderId="12" xfId="0"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0" fontId="13" fillId="0" borderId="12" xfId="2" applyFont="1" applyBorder="1" applyAlignment="1" applyProtection="1">
      <alignment horizontal="center" vertical="center"/>
    </xf>
    <xf numFmtId="0" fontId="13" fillId="0" borderId="203" xfId="2" applyFont="1" applyBorder="1" applyAlignment="1" applyProtection="1">
      <alignment horizontal="center" vertical="center"/>
    </xf>
    <xf numFmtId="0" fontId="12" fillId="0" borderId="5" xfId="2" applyFont="1" applyFill="1" applyBorder="1" applyAlignment="1" applyProtection="1">
      <alignment horizontal="center" vertical="center" wrapText="1" shrinkToFit="1"/>
    </xf>
    <xf numFmtId="0" fontId="12" fillId="0" borderId="5" xfId="2" applyFont="1" applyFill="1" applyBorder="1" applyAlignment="1" applyProtection="1">
      <alignment horizontal="center" vertical="center"/>
    </xf>
    <xf numFmtId="186" fontId="12" fillId="8" borderId="159" xfId="2" applyNumberFormat="1" applyFont="1" applyFill="1" applyBorder="1" applyAlignment="1" applyProtection="1">
      <alignment horizontal="center" vertical="center" wrapText="1"/>
    </xf>
    <xf numFmtId="186" fontId="12" fillId="8" borderId="160" xfId="2" applyNumberFormat="1" applyFont="1" applyFill="1" applyBorder="1" applyAlignment="1" applyProtection="1">
      <alignment horizontal="center" vertical="center" wrapText="1"/>
    </xf>
    <xf numFmtId="0" fontId="12" fillId="8" borderId="140" xfId="2" applyFont="1" applyFill="1" applyBorder="1" applyAlignment="1" applyProtection="1">
      <alignment horizontal="center" vertical="center"/>
    </xf>
    <xf numFmtId="0" fontId="12" fillId="8" borderId="141" xfId="2" applyFont="1" applyFill="1" applyBorder="1" applyAlignment="1" applyProtection="1">
      <alignment horizontal="center" vertical="center"/>
    </xf>
    <xf numFmtId="0" fontId="12" fillId="8" borderId="142" xfId="2" applyFont="1" applyFill="1" applyBorder="1" applyAlignment="1" applyProtection="1">
      <alignment horizontal="center" vertical="center"/>
    </xf>
    <xf numFmtId="0" fontId="12" fillId="0" borderId="143" xfId="2" applyFont="1" applyFill="1" applyBorder="1" applyAlignment="1" applyProtection="1">
      <alignment horizontal="center" vertical="center"/>
      <protection locked="0"/>
    </xf>
    <xf numFmtId="0" fontId="12" fillId="0" borderId="141" xfId="2" applyFont="1" applyFill="1" applyBorder="1" applyAlignment="1" applyProtection="1">
      <alignment horizontal="center" vertical="center"/>
      <protection locked="0"/>
    </xf>
    <xf numFmtId="0" fontId="13" fillId="0" borderId="159" xfId="2" applyFont="1" applyFill="1" applyBorder="1" applyAlignment="1" applyProtection="1">
      <alignment horizontal="center" vertical="center"/>
      <protection locked="0"/>
    </xf>
    <xf numFmtId="0" fontId="13" fillId="0" borderId="160" xfId="2" applyFont="1" applyFill="1" applyBorder="1" applyAlignment="1" applyProtection="1">
      <alignment horizontal="center" vertical="center"/>
      <protection locked="0"/>
    </xf>
    <xf numFmtId="0" fontId="13" fillId="0" borderId="161" xfId="2" applyFont="1" applyFill="1" applyBorder="1" applyAlignment="1" applyProtection="1">
      <alignment horizontal="center" vertical="center"/>
      <protection locked="0"/>
    </xf>
    <xf numFmtId="186" fontId="13" fillId="0" borderId="4" xfId="2" applyNumberFormat="1" applyFont="1" applyFill="1" applyBorder="1" applyAlignment="1" applyProtection="1">
      <alignment horizontal="center" vertical="center"/>
    </xf>
    <xf numFmtId="186" fontId="13" fillId="0" borderId="5" xfId="2" applyNumberFormat="1" applyFont="1" applyFill="1" applyBorder="1" applyAlignment="1" applyProtection="1">
      <alignment horizontal="center" vertical="center"/>
    </xf>
    <xf numFmtId="0" fontId="12" fillId="8" borderId="4" xfId="0" applyFont="1" applyFill="1" applyBorder="1" applyAlignment="1" applyProtection="1">
      <alignment horizontal="center" vertical="center"/>
    </xf>
    <xf numFmtId="0" fontId="12" fillId="8" borderId="5" xfId="0" applyFont="1" applyFill="1" applyBorder="1" applyAlignment="1" applyProtection="1">
      <alignment horizontal="center" vertical="center"/>
    </xf>
    <xf numFmtId="0" fontId="12" fillId="8" borderId="9" xfId="0" applyFont="1" applyFill="1" applyBorder="1" applyAlignment="1" applyProtection="1">
      <alignment horizontal="center" vertical="center"/>
    </xf>
    <xf numFmtId="49" fontId="13" fillId="0" borderId="5" xfId="2" applyNumberFormat="1" applyFont="1" applyFill="1" applyBorder="1" applyAlignment="1" applyProtection="1">
      <alignment horizontal="center" vertical="center"/>
      <protection locked="0"/>
    </xf>
    <xf numFmtId="49" fontId="13" fillId="0" borderId="139" xfId="2" applyNumberFormat="1" applyFont="1" applyFill="1" applyBorder="1" applyAlignment="1" applyProtection="1">
      <alignment horizontal="center" vertical="center"/>
      <protection locked="0"/>
    </xf>
    <xf numFmtId="0" fontId="12" fillId="8" borderId="150" xfId="2" applyFont="1" applyFill="1" applyBorder="1" applyAlignment="1" applyProtection="1">
      <alignment horizontal="center" vertical="center" shrinkToFit="1"/>
    </xf>
    <xf numFmtId="0" fontId="12" fillId="8" borderId="151" xfId="2" applyFont="1" applyFill="1" applyBorder="1" applyAlignment="1" applyProtection="1">
      <alignment horizontal="center" vertical="center" shrinkToFit="1"/>
    </xf>
    <xf numFmtId="0" fontId="12" fillId="8" borderId="123" xfId="2" applyFont="1" applyFill="1" applyBorder="1" applyAlignment="1" applyProtection="1">
      <alignment horizontal="center" vertical="center" shrinkToFit="1"/>
    </xf>
    <xf numFmtId="0" fontId="12" fillId="8" borderId="152" xfId="2" applyFont="1" applyFill="1" applyBorder="1" applyAlignment="1" applyProtection="1">
      <alignment horizontal="center" vertical="center" shrinkToFit="1"/>
    </xf>
    <xf numFmtId="0" fontId="13" fillId="0" borderId="153" xfId="2" applyFont="1" applyFill="1" applyBorder="1" applyAlignment="1" applyProtection="1">
      <alignment horizontal="center" vertical="center" wrapText="1"/>
      <protection locked="0"/>
    </xf>
    <xf numFmtId="0" fontId="13" fillId="0" borderId="151" xfId="2" applyFont="1" applyFill="1" applyBorder="1" applyAlignment="1" applyProtection="1">
      <alignment horizontal="center" vertical="center" wrapText="1"/>
      <protection locked="0"/>
    </xf>
    <xf numFmtId="0" fontId="13" fillId="0" borderId="154" xfId="2" applyFont="1" applyFill="1" applyBorder="1" applyAlignment="1" applyProtection="1">
      <alignment horizontal="center" vertical="center" wrapText="1"/>
      <protection locked="0"/>
    </xf>
    <xf numFmtId="0" fontId="12" fillId="8" borderId="140" xfId="2" applyFont="1" applyFill="1" applyBorder="1" applyAlignment="1" applyProtection="1">
      <alignment horizontal="center" vertical="center" wrapText="1"/>
    </xf>
    <xf numFmtId="0" fontId="12" fillId="8" borderId="141" xfId="2" applyFont="1" applyFill="1" applyBorder="1" applyAlignment="1" applyProtection="1">
      <alignment horizontal="center" vertical="center" wrapText="1"/>
    </xf>
    <xf numFmtId="0" fontId="12" fillId="8" borderId="162" xfId="2" applyFont="1" applyFill="1" applyBorder="1" applyAlignment="1" applyProtection="1">
      <alignment horizontal="center" vertical="center" wrapText="1"/>
    </xf>
    <xf numFmtId="0" fontId="12" fillId="8" borderId="147" xfId="2" applyFont="1" applyFill="1" applyBorder="1" applyAlignment="1" applyProtection="1">
      <alignment horizontal="center" vertical="center" wrapText="1"/>
    </xf>
    <xf numFmtId="0" fontId="12" fillId="8" borderId="6" xfId="2" applyFont="1" applyFill="1" applyBorder="1" applyAlignment="1" applyProtection="1">
      <alignment horizontal="center" vertical="center"/>
    </xf>
    <xf numFmtId="0" fontId="12" fillId="8" borderId="149" xfId="2" applyFont="1" applyFill="1" applyBorder="1" applyAlignment="1" applyProtection="1">
      <alignment horizontal="center" vertical="center"/>
    </xf>
    <xf numFmtId="0" fontId="12" fillId="8" borderId="5" xfId="2" applyFont="1" applyFill="1" applyBorder="1" applyAlignment="1" applyProtection="1">
      <alignment horizontal="center" vertical="center"/>
    </xf>
    <xf numFmtId="38" fontId="12" fillId="0" borderId="12" xfId="1" applyFont="1" applyFill="1" applyBorder="1" applyAlignment="1" applyProtection="1">
      <alignment vertical="center" wrapText="1"/>
      <protection locked="0"/>
    </xf>
    <xf numFmtId="0" fontId="12" fillId="8" borderId="30" xfId="2" applyFont="1" applyFill="1" applyBorder="1" applyAlignment="1" applyProtection="1">
      <alignment horizontal="center" vertical="center" wrapText="1"/>
    </xf>
    <xf numFmtId="0" fontId="12" fillId="8" borderId="138" xfId="2" applyFont="1" applyFill="1" applyBorder="1" applyAlignment="1" applyProtection="1">
      <alignment horizontal="center" vertical="center" wrapText="1"/>
    </xf>
    <xf numFmtId="0" fontId="12" fillId="8" borderId="150" xfId="2" applyFont="1" applyFill="1" applyBorder="1" applyAlignment="1" applyProtection="1">
      <alignment horizontal="center" vertical="center" wrapText="1"/>
    </xf>
    <xf numFmtId="0" fontId="12" fillId="8" borderId="151" xfId="2" applyFont="1" applyFill="1" applyBorder="1" applyAlignment="1" applyProtection="1">
      <alignment horizontal="center" vertical="center" wrapText="1"/>
    </xf>
    <xf numFmtId="0" fontId="12" fillId="8" borderId="154" xfId="2" applyFont="1" applyFill="1" applyBorder="1" applyAlignment="1" applyProtection="1">
      <alignment horizontal="center" vertical="center" wrapText="1"/>
    </xf>
    <xf numFmtId="0" fontId="12" fillId="0" borderId="12" xfId="2" applyFont="1" applyFill="1" applyBorder="1" applyAlignment="1" applyProtection="1">
      <alignment horizontal="left" vertical="center" wrapText="1"/>
      <protection locked="0"/>
    </xf>
    <xf numFmtId="0" fontId="12" fillId="0" borderId="148" xfId="2" applyFont="1" applyFill="1" applyBorder="1" applyAlignment="1" applyProtection="1">
      <alignment horizontal="left" vertical="center" wrapText="1"/>
      <protection locked="0"/>
    </xf>
    <xf numFmtId="0" fontId="13" fillId="0" borderId="204" xfId="2" applyFont="1" applyFill="1" applyBorder="1" applyAlignment="1" applyProtection="1">
      <alignment horizontal="center" vertical="center"/>
    </xf>
    <xf numFmtId="0" fontId="13" fillId="0" borderId="205" xfId="2" applyFont="1" applyFill="1" applyBorder="1" applyAlignment="1" applyProtection="1">
      <alignment horizontal="center" vertical="center"/>
    </xf>
    <xf numFmtId="0" fontId="13" fillId="0" borderId="206" xfId="2" applyFont="1" applyFill="1" applyBorder="1" applyAlignment="1" applyProtection="1">
      <alignment horizontal="center" vertical="center"/>
    </xf>
    <xf numFmtId="0" fontId="13" fillId="0" borderId="11" xfId="2" applyFont="1" applyFill="1" applyBorder="1" applyAlignment="1" applyProtection="1">
      <alignment horizontal="left" vertical="center" wrapText="1" shrinkToFit="1"/>
    </xf>
    <xf numFmtId="0" fontId="13" fillId="0" borderId="12" xfId="2" applyFont="1" applyFill="1" applyBorder="1" applyAlignment="1" applyProtection="1">
      <alignment horizontal="left" vertical="center" wrapText="1" shrinkToFit="1"/>
    </xf>
    <xf numFmtId="0" fontId="13" fillId="0" borderId="203" xfId="2" applyFont="1" applyFill="1" applyBorder="1" applyAlignment="1" applyProtection="1">
      <alignment horizontal="left" vertical="center" wrapText="1" shrinkToFit="1"/>
    </xf>
    <xf numFmtId="38" fontId="13" fillId="0" borderId="12" xfId="1" applyFont="1" applyBorder="1" applyAlignment="1" applyProtection="1">
      <alignment horizontal="right" vertical="center"/>
    </xf>
    <xf numFmtId="0" fontId="13" fillId="0" borderId="11" xfId="2" applyFont="1" applyBorder="1" applyAlignment="1" applyProtection="1">
      <alignment horizontal="left" vertical="center" wrapText="1"/>
    </xf>
    <xf numFmtId="0" fontId="13" fillId="0" borderId="12" xfId="2" applyFont="1" applyBorder="1" applyAlignment="1" applyProtection="1">
      <alignment horizontal="left" vertical="center" wrapText="1"/>
    </xf>
    <xf numFmtId="0" fontId="13" fillId="0" borderId="203" xfId="2" applyFont="1" applyBorder="1" applyAlignment="1" applyProtection="1">
      <alignment horizontal="left" vertical="center" wrapText="1"/>
    </xf>
    <xf numFmtId="0" fontId="12" fillId="0" borderId="159" xfId="2" applyFont="1" applyFill="1" applyBorder="1" applyAlignment="1" applyProtection="1">
      <alignment horizontal="center" vertical="center"/>
      <protection locked="0"/>
    </xf>
    <xf numFmtId="0" fontId="12" fillId="0" borderId="160" xfId="2" applyFont="1" applyFill="1" applyBorder="1" applyAlignment="1" applyProtection="1">
      <alignment horizontal="center" vertical="center"/>
      <protection locked="0"/>
    </xf>
    <xf numFmtId="0" fontId="12" fillId="0" borderId="161" xfId="2" applyFont="1" applyFill="1" applyBorder="1" applyAlignment="1" applyProtection="1">
      <alignment horizontal="center" vertical="center"/>
      <protection locked="0"/>
    </xf>
    <xf numFmtId="186" fontId="12" fillId="0" borderId="4" xfId="2" applyNumberFormat="1" applyFont="1" applyFill="1" applyBorder="1" applyAlignment="1" applyProtection="1">
      <alignment horizontal="center" vertical="center"/>
      <protection locked="0"/>
    </xf>
    <xf numFmtId="186" fontId="12" fillId="0" borderId="5" xfId="2" applyNumberFormat="1" applyFont="1" applyFill="1" applyBorder="1" applyAlignment="1" applyProtection="1">
      <alignment horizontal="center" vertical="center"/>
      <protection locked="0"/>
    </xf>
    <xf numFmtId="49" fontId="12" fillId="0" borderId="5" xfId="2" applyNumberFormat="1" applyFont="1" applyFill="1" applyBorder="1" applyAlignment="1" applyProtection="1">
      <alignment horizontal="center" vertical="center"/>
      <protection locked="0"/>
    </xf>
    <xf numFmtId="49" fontId="12" fillId="0" borderId="139" xfId="2" applyNumberFormat="1" applyFont="1" applyFill="1" applyBorder="1" applyAlignment="1" applyProtection="1">
      <alignment horizontal="center" vertical="center"/>
      <protection locked="0"/>
    </xf>
    <xf numFmtId="186" fontId="12" fillId="0" borderId="11" xfId="2" applyNumberFormat="1" applyFont="1" applyFill="1" applyBorder="1" applyAlignment="1" applyProtection="1">
      <alignment horizontal="left" vertical="center"/>
      <protection locked="0"/>
    </xf>
    <xf numFmtId="186" fontId="12" fillId="0" borderId="12" xfId="2" applyNumberFormat="1" applyFont="1" applyFill="1" applyBorder="1" applyAlignment="1" applyProtection="1">
      <alignment horizontal="left" vertical="center"/>
      <protection locked="0"/>
    </xf>
    <xf numFmtId="186" fontId="12" fillId="0" borderId="148" xfId="2" applyNumberFormat="1" applyFont="1" applyFill="1" applyBorder="1" applyAlignment="1" applyProtection="1">
      <alignment horizontal="left" vertical="center"/>
      <protection locked="0"/>
    </xf>
    <xf numFmtId="186" fontId="12" fillId="0" borderId="11" xfId="2" applyNumberFormat="1" applyFont="1" applyFill="1" applyBorder="1" applyAlignment="1" applyProtection="1">
      <alignment horizontal="center" vertical="center"/>
      <protection locked="0"/>
    </xf>
    <xf numFmtId="186" fontId="12" fillId="0" borderId="12" xfId="2" applyNumberFormat="1" applyFont="1" applyFill="1" applyBorder="1" applyAlignment="1" applyProtection="1">
      <alignment horizontal="center" vertical="center"/>
      <protection locked="0"/>
    </xf>
    <xf numFmtId="0" fontId="12" fillId="0" borderId="12" xfId="2" applyFont="1" applyFill="1" applyBorder="1" applyAlignment="1" applyProtection="1">
      <alignment horizontal="center" vertical="center"/>
      <protection locked="0"/>
    </xf>
    <xf numFmtId="0" fontId="12" fillId="0" borderId="148" xfId="2" applyFont="1" applyFill="1" applyBorder="1" applyAlignment="1" applyProtection="1">
      <alignment horizontal="center" vertical="center"/>
      <protection locked="0"/>
    </xf>
    <xf numFmtId="0" fontId="12" fillId="0" borderId="11" xfId="2" applyFont="1" applyFill="1" applyBorder="1" applyAlignment="1" applyProtection="1">
      <alignment horizontal="left" vertical="center" wrapText="1" shrinkToFit="1"/>
      <protection locked="0"/>
    </xf>
    <xf numFmtId="0" fontId="12" fillId="0" borderId="12" xfId="2" applyFont="1" applyFill="1" applyBorder="1" applyAlignment="1" applyProtection="1">
      <alignment horizontal="left" vertical="center" wrapText="1" shrinkToFit="1"/>
      <protection locked="0"/>
    </xf>
    <xf numFmtId="0" fontId="12" fillId="0" borderId="148" xfId="2" applyFont="1" applyFill="1" applyBorder="1" applyAlignment="1" applyProtection="1">
      <alignment horizontal="left" vertical="center" wrapText="1" shrinkToFit="1"/>
      <protection locked="0"/>
    </xf>
    <xf numFmtId="0" fontId="12" fillId="0" borderId="11" xfId="2" applyFont="1" applyFill="1" applyBorder="1" applyAlignment="1" applyProtection="1">
      <alignment horizontal="left" vertical="center" wrapText="1"/>
      <protection locked="0"/>
    </xf>
    <xf numFmtId="0" fontId="12" fillId="0" borderId="8" xfId="2" applyFont="1" applyFill="1" applyBorder="1" applyAlignment="1" applyProtection="1">
      <alignment horizontal="left" vertical="center" wrapText="1"/>
      <protection locked="0"/>
    </xf>
    <xf numFmtId="0" fontId="12" fillId="0" borderId="6" xfId="2" applyFont="1" applyFill="1" applyBorder="1" applyAlignment="1" applyProtection="1">
      <alignment horizontal="left" vertical="center" wrapText="1"/>
      <protection locked="0"/>
    </xf>
    <xf numFmtId="0" fontId="12" fillId="0" borderId="153" xfId="2" applyFont="1" applyFill="1" applyBorder="1" applyAlignment="1" applyProtection="1">
      <alignment horizontal="center" vertical="center" wrapText="1"/>
      <protection locked="0"/>
    </xf>
    <xf numFmtId="0" fontId="12" fillId="0" borderId="151" xfId="2" applyFont="1" applyFill="1" applyBorder="1" applyAlignment="1" applyProtection="1">
      <alignment horizontal="center" vertical="center" wrapText="1"/>
      <protection locked="0"/>
    </xf>
    <xf numFmtId="0" fontId="12" fillId="0" borderId="154" xfId="2" applyFont="1" applyFill="1" applyBorder="1" applyAlignment="1" applyProtection="1">
      <alignment horizontal="center" vertical="center" wrapText="1"/>
      <protection locked="0"/>
    </xf>
    <xf numFmtId="0" fontId="8" fillId="0" borderId="165" xfId="2" applyFont="1" applyFill="1" applyBorder="1" applyAlignment="1" applyProtection="1">
      <alignment vertical="center" wrapText="1"/>
    </xf>
    <xf numFmtId="0" fontId="8" fillId="0" borderId="166" xfId="2" applyFont="1" applyFill="1" applyBorder="1" applyAlignment="1" applyProtection="1">
      <alignment vertical="center" wrapText="1"/>
    </xf>
    <xf numFmtId="0" fontId="8" fillId="0" borderId="167" xfId="2" applyFont="1" applyFill="1" applyBorder="1" applyAlignment="1" applyProtection="1">
      <alignment vertical="center" wrapText="1"/>
    </xf>
    <xf numFmtId="186" fontId="13" fillId="0" borderId="4" xfId="2" applyNumberFormat="1" applyFont="1" applyFill="1" applyBorder="1" applyAlignment="1" applyProtection="1">
      <alignment horizontal="center" vertical="center"/>
      <protection locked="0"/>
    </xf>
    <xf numFmtId="186" fontId="13" fillId="0" borderId="5" xfId="2" applyNumberFormat="1" applyFont="1" applyFill="1" applyBorder="1" applyAlignment="1" applyProtection="1">
      <alignment horizontal="center" vertical="center"/>
      <protection locked="0"/>
    </xf>
    <xf numFmtId="0" fontId="8" fillId="0" borderId="0" xfId="2" applyFont="1" applyFill="1" applyBorder="1" applyAlignment="1" applyProtection="1">
      <alignment vertical="center" wrapText="1"/>
    </xf>
    <xf numFmtId="0" fontId="70" fillId="0" borderId="0" xfId="2" applyFont="1" applyFill="1" applyBorder="1" applyAlignment="1" applyProtection="1">
      <alignment vertical="center"/>
    </xf>
    <xf numFmtId="0" fontId="93" fillId="0" borderId="0" xfId="2" applyFont="1" applyFill="1" applyBorder="1" applyAlignment="1" applyProtection="1">
      <alignment horizontal="left" vertical="center" wrapText="1"/>
    </xf>
    <xf numFmtId="0" fontId="88" fillId="0" borderId="0" xfId="2" applyFont="1" applyFill="1" applyBorder="1" applyAlignment="1" applyProtection="1">
      <alignment vertical="center" wrapText="1"/>
    </xf>
    <xf numFmtId="0" fontId="63" fillId="0" borderId="0" xfId="2" applyFont="1" applyFill="1" applyBorder="1" applyAlignment="1" applyProtection="1">
      <alignment vertical="center" wrapText="1"/>
    </xf>
    <xf numFmtId="195" fontId="77" fillId="0" borderId="8" xfId="0" applyNumberFormat="1" applyFont="1" applyFill="1" applyBorder="1" applyAlignment="1">
      <alignment horizontal="center" vertical="center"/>
    </xf>
    <xf numFmtId="195" fontId="77" fillId="0" borderId="7" xfId="0" applyNumberFormat="1" applyFont="1" applyFill="1" applyBorder="1" applyAlignment="1">
      <alignment horizontal="center" vertical="center"/>
    </xf>
    <xf numFmtId="195" fontId="77" fillId="0" borderId="4" xfId="0" applyNumberFormat="1" applyFont="1" applyFill="1" applyBorder="1" applyAlignment="1">
      <alignment horizontal="center" vertical="center"/>
    </xf>
    <xf numFmtId="195" fontId="77" fillId="0" borderId="9" xfId="0" applyNumberFormat="1" applyFont="1" applyFill="1" applyBorder="1" applyAlignment="1">
      <alignment horizontal="center" vertical="center"/>
    </xf>
    <xf numFmtId="0" fontId="85" fillId="0" borderId="0" xfId="2" applyFont="1" applyFill="1" applyBorder="1" applyAlignment="1" applyProtection="1">
      <alignment horizontal="center" vertical="center" wrapText="1"/>
    </xf>
    <xf numFmtId="0" fontId="85" fillId="0" borderId="5" xfId="2" applyFont="1" applyFill="1" applyBorder="1" applyAlignment="1" applyProtection="1">
      <alignment horizontal="center" vertical="center" wrapText="1"/>
    </xf>
    <xf numFmtId="0" fontId="88" fillId="8" borderId="143" xfId="2" applyNumberFormat="1" applyFont="1" applyFill="1" applyBorder="1" applyAlignment="1">
      <alignment horizontal="center" vertical="center" wrapText="1"/>
    </xf>
    <xf numFmtId="0" fontId="88" fillId="8" borderId="142" xfId="2" applyNumberFormat="1" applyFont="1" applyFill="1" applyBorder="1" applyAlignment="1">
      <alignment horizontal="center" vertical="center" wrapText="1"/>
    </xf>
    <xf numFmtId="192" fontId="12" fillId="0" borderId="11" xfId="0" applyNumberFormat="1" applyFont="1" applyFill="1" applyBorder="1" applyAlignment="1" applyProtection="1">
      <alignment horizontal="center" vertical="center" wrapText="1"/>
      <protection locked="0"/>
    </xf>
    <xf numFmtId="192" fontId="12" fillId="0" borderId="13" xfId="0" applyNumberFormat="1" applyFont="1" applyFill="1" applyBorder="1" applyAlignment="1" applyProtection="1">
      <alignment horizontal="center" vertical="center" wrapText="1"/>
      <protection locked="0"/>
    </xf>
    <xf numFmtId="0" fontId="51" fillId="0" borderId="11" xfId="0"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wrapText="1"/>
      <protection locked="0"/>
    </xf>
    <xf numFmtId="192" fontId="13" fillId="0" borderId="11" xfId="0" applyNumberFormat="1" applyFont="1" applyFill="1" applyBorder="1" applyAlignment="1" applyProtection="1">
      <alignment horizontal="center" vertical="center" wrapText="1"/>
      <protection locked="0"/>
    </xf>
    <xf numFmtId="192" fontId="13" fillId="0" borderId="13" xfId="0" applyNumberFormat="1" applyFont="1" applyFill="1" applyBorder="1" applyAlignment="1" applyProtection="1">
      <alignment horizontal="center" vertical="center" wrapText="1"/>
      <protection locked="0"/>
    </xf>
    <xf numFmtId="0" fontId="109" fillId="0" borderId="11" xfId="0" applyFont="1" applyFill="1" applyBorder="1" applyAlignment="1" applyProtection="1">
      <alignment horizontal="left" vertical="center" wrapText="1"/>
      <protection locked="0"/>
    </xf>
    <xf numFmtId="0" fontId="109" fillId="0" borderId="13" xfId="0" applyFont="1" applyFill="1" applyBorder="1" applyAlignment="1" applyProtection="1">
      <alignment horizontal="left" vertical="center" wrapText="1"/>
      <protection locked="0"/>
    </xf>
    <xf numFmtId="0" fontId="13" fillId="0" borderId="11" xfId="2" applyFont="1" applyFill="1" applyBorder="1" applyAlignment="1" applyProtection="1">
      <alignment vertical="center"/>
      <protection locked="0"/>
    </xf>
    <xf numFmtId="0" fontId="13" fillId="0" borderId="12" xfId="2" applyFont="1" applyFill="1" applyBorder="1" applyAlignment="1" applyProtection="1">
      <alignment vertical="center"/>
      <protection locked="0"/>
    </xf>
    <xf numFmtId="0" fontId="13" fillId="0" borderId="148" xfId="2" applyFont="1" applyFill="1" applyBorder="1" applyAlignment="1" applyProtection="1">
      <alignment vertical="center"/>
      <protection locked="0"/>
    </xf>
    <xf numFmtId="0" fontId="13" fillId="0" borderId="11" xfId="2" applyFont="1" applyFill="1" applyBorder="1" applyAlignment="1" applyProtection="1">
      <alignment horizontal="center" vertical="center"/>
      <protection locked="0"/>
    </xf>
    <xf numFmtId="0" fontId="13" fillId="0" borderId="13" xfId="2" applyFont="1" applyFill="1" applyBorder="1" applyAlignment="1" applyProtection="1">
      <alignment horizontal="center" vertical="center"/>
      <protection locked="0"/>
    </xf>
    <xf numFmtId="49" fontId="13" fillId="0" borderId="11" xfId="2" applyNumberFormat="1" applyFont="1" applyFill="1" applyBorder="1" applyAlignment="1" applyProtection="1">
      <alignment horizontal="center" vertical="center"/>
      <protection locked="0"/>
    </xf>
    <xf numFmtId="49" fontId="13" fillId="0" borderId="12" xfId="2" applyNumberFormat="1" applyFont="1" applyFill="1" applyBorder="1" applyAlignment="1" applyProtection="1">
      <alignment horizontal="center" vertical="center"/>
      <protection locked="0"/>
    </xf>
    <xf numFmtId="49" fontId="13" fillId="0" borderId="148" xfId="2" applyNumberFormat="1" applyFont="1" applyFill="1" applyBorder="1" applyAlignment="1" applyProtection="1">
      <alignment horizontal="center" vertical="center"/>
      <protection locked="0"/>
    </xf>
    <xf numFmtId="0" fontId="13" fillId="0" borderId="11" xfId="2" applyFont="1" applyBorder="1" applyAlignment="1" applyProtection="1">
      <alignment horizontal="center" vertical="center" wrapText="1"/>
    </xf>
    <xf numFmtId="0" fontId="13" fillId="0" borderId="12" xfId="2" applyFont="1" applyBorder="1" applyAlignment="1" applyProtection="1">
      <alignment horizontal="center" vertical="center" wrapText="1"/>
    </xf>
    <xf numFmtId="0" fontId="13" fillId="0" borderId="13" xfId="2" applyFont="1" applyBorder="1" applyAlignment="1" applyProtection="1">
      <alignment horizontal="center" vertical="center" wrapText="1"/>
    </xf>
    <xf numFmtId="0" fontId="13" fillId="0" borderId="148" xfId="2" applyFont="1" applyFill="1" applyBorder="1" applyAlignment="1" applyProtection="1">
      <alignment horizontal="center" vertical="center"/>
      <protection locked="0"/>
    </xf>
    <xf numFmtId="0" fontId="13" fillId="0" borderId="11"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3" fillId="0" borderId="13" xfId="2" applyFont="1" applyFill="1" applyBorder="1" applyAlignment="1" applyProtection="1">
      <alignment horizontal="left" vertical="center" wrapText="1"/>
    </xf>
    <xf numFmtId="0" fontId="13" fillId="0" borderId="12" xfId="2" applyNumberFormat="1" applyFont="1" applyFill="1" applyBorder="1" applyAlignment="1" applyProtection="1">
      <alignment horizontal="center" vertical="center"/>
      <protection locked="0"/>
    </xf>
    <xf numFmtId="0" fontId="88" fillId="0" borderId="125" xfId="2" applyFont="1" applyFill="1" applyBorder="1" applyAlignment="1" applyProtection="1">
      <alignment horizontal="left" vertical="center" wrapText="1"/>
      <protection locked="0"/>
    </xf>
    <xf numFmtId="0" fontId="88" fillId="0" borderId="127" xfId="2" applyFont="1" applyFill="1" applyBorder="1" applyAlignment="1" applyProtection="1">
      <alignment horizontal="left" vertical="center" wrapText="1"/>
      <protection locked="0"/>
    </xf>
    <xf numFmtId="0" fontId="88" fillId="0" borderId="4" xfId="2" applyFont="1" applyFill="1" applyBorder="1" applyAlignment="1" applyProtection="1">
      <alignment horizontal="left" vertical="center" wrapText="1"/>
      <protection locked="0"/>
    </xf>
    <xf numFmtId="0" fontId="88" fillId="0" borderId="5" xfId="2" applyFont="1" applyFill="1" applyBorder="1" applyAlignment="1" applyProtection="1">
      <alignment horizontal="left" vertical="center" wrapText="1"/>
      <protection locked="0"/>
    </xf>
    <xf numFmtId="0" fontId="88" fillId="0" borderId="139" xfId="2" applyFont="1" applyFill="1" applyBorder="1" applyAlignment="1" applyProtection="1">
      <alignment horizontal="left" vertical="center" wrapText="1"/>
      <protection locked="0"/>
    </xf>
    <xf numFmtId="0" fontId="93" fillId="8" borderId="11" xfId="0" applyFont="1" applyFill="1" applyBorder="1" applyAlignment="1">
      <alignment horizontal="center" vertical="center" wrapText="1"/>
    </xf>
    <xf numFmtId="0" fontId="93" fillId="8" borderId="12" xfId="0" applyFont="1" applyFill="1" applyBorder="1" applyAlignment="1">
      <alignment horizontal="center" vertical="center" wrapText="1"/>
    </xf>
    <xf numFmtId="0" fontId="93" fillId="8" borderId="13" xfId="0" applyFont="1" applyFill="1" applyBorder="1" applyAlignment="1">
      <alignment horizontal="center" vertical="center" wrapText="1"/>
    </xf>
    <xf numFmtId="0" fontId="93" fillId="0" borderId="0" xfId="0" applyFont="1" applyFill="1" applyBorder="1" applyAlignment="1">
      <alignment vertical="center"/>
    </xf>
    <xf numFmtId="0" fontId="93" fillId="0" borderId="0" xfId="0" applyFont="1" applyFill="1" applyBorder="1" applyAlignment="1">
      <alignment vertical="center" wrapText="1"/>
    </xf>
    <xf numFmtId="0" fontId="106" fillId="4" borderId="11" xfId="2" applyFont="1" applyFill="1" applyBorder="1" applyAlignment="1" applyProtection="1">
      <alignment horizontal="center" vertical="center"/>
    </xf>
    <xf numFmtId="0" fontId="106" fillId="4" borderId="12" xfId="2" applyFont="1" applyFill="1" applyBorder="1" applyAlignment="1" applyProtection="1">
      <alignment horizontal="center" vertical="center"/>
    </xf>
    <xf numFmtId="0" fontId="106" fillId="4" borderId="13" xfId="2" applyFont="1" applyFill="1" applyBorder="1" applyAlignment="1" applyProtection="1">
      <alignment horizontal="center" vertical="center"/>
    </xf>
    <xf numFmtId="0" fontId="25" fillId="0" borderId="11" xfId="2" applyNumberFormat="1" applyFont="1" applyFill="1" applyBorder="1" applyAlignment="1" applyProtection="1">
      <alignment horizontal="center" vertical="center"/>
      <protection locked="0"/>
    </xf>
    <xf numFmtId="0" fontId="25" fillId="0" borderId="12" xfId="2" applyNumberFormat="1" applyFont="1" applyFill="1" applyBorder="1" applyAlignment="1" applyProtection="1">
      <alignment horizontal="center" vertical="center"/>
      <protection locked="0"/>
    </xf>
    <xf numFmtId="0" fontId="25" fillId="0" borderId="13" xfId="2" applyNumberFormat="1" applyFont="1" applyFill="1" applyBorder="1" applyAlignment="1" applyProtection="1">
      <alignment horizontal="center" vertical="center"/>
      <protection locked="0"/>
    </xf>
    <xf numFmtId="0" fontId="28" fillId="0" borderId="12" xfId="2" applyFont="1" applyBorder="1" applyAlignment="1" applyProtection="1">
      <alignment horizontal="center" vertical="center"/>
      <protection locked="0"/>
    </xf>
    <xf numFmtId="0" fontId="28" fillId="4" borderId="12" xfId="2" applyFont="1" applyFill="1" applyBorder="1" applyAlignment="1" applyProtection="1">
      <alignment horizontal="center" vertical="center"/>
    </xf>
    <xf numFmtId="0" fontId="28" fillId="4" borderId="12" xfId="2" applyFont="1" applyFill="1" applyBorder="1" applyAlignment="1" applyProtection="1">
      <alignment horizontal="left" vertical="center"/>
    </xf>
    <xf numFmtId="0" fontId="28" fillId="4" borderId="13" xfId="2" applyFont="1" applyFill="1" applyBorder="1" applyAlignment="1" applyProtection="1">
      <alignment horizontal="left" vertical="center"/>
    </xf>
    <xf numFmtId="38" fontId="28" fillId="0" borderId="12" xfId="1" applyFont="1" applyBorder="1" applyAlignment="1" applyProtection="1">
      <alignment horizontal="right" vertical="center"/>
      <protection locked="0"/>
    </xf>
    <xf numFmtId="178" fontId="28" fillId="4" borderId="12" xfId="2" applyNumberFormat="1" applyFont="1" applyFill="1" applyBorder="1" applyAlignment="1" applyProtection="1">
      <alignment horizontal="left" vertical="center"/>
    </xf>
    <xf numFmtId="178" fontId="28" fillId="4" borderId="13" xfId="2" applyNumberFormat="1" applyFont="1" applyFill="1" applyBorder="1" applyAlignment="1" applyProtection="1">
      <alignment horizontal="left" vertical="center"/>
    </xf>
    <xf numFmtId="0" fontId="28" fillId="4" borderId="11" xfId="2" applyFont="1" applyFill="1" applyBorder="1" applyAlignment="1" applyProtection="1">
      <alignment horizontal="center" vertical="center"/>
    </xf>
    <xf numFmtId="0" fontId="28" fillId="4" borderId="13" xfId="2" applyFont="1" applyFill="1" applyBorder="1" applyAlignment="1" applyProtection="1">
      <alignment horizontal="center" vertical="center"/>
    </xf>
    <xf numFmtId="0" fontId="28" fillId="0" borderId="11" xfId="2" applyFont="1" applyBorder="1" applyAlignment="1" applyProtection="1">
      <alignment horizontal="left" vertical="center" wrapText="1"/>
      <protection locked="0"/>
    </xf>
    <xf numFmtId="0" fontId="28" fillId="0" borderId="12" xfId="2" applyFont="1" applyBorder="1" applyAlignment="1" applyProtection="1">
      <alignment horizontal="left" vertical="center" wrapText="1"/>
      <protection locked="0"/>
    </xf>
    <xf numFmtId="0" fontId="28" fillId="0" borderId="13" xfId="2" applyFont="1" applyBorder="1" applyAlignment="1" applyProtection="1">
      <alignment horizontal="left" vertical="center" wrapText="1"/>
      <protection locked="0"/>
    </xf>
    <xf numFmtId="38" fontId="28" fillId="0" borderId="13" xfId="1" applyFont="1" applyBorder="1" applyAlignment="1" applyProtection="1">
      <alignment horizontal="center" vertical="center" wrapText="1"/>
      <protection locked="0"/>
    </xf>
    <xf numFmtId="38" fontId="28" fillId="0" borderId="30" xfId="1" applyFont="1" applyBorder="1" applyAlignment="1" applyProtection="1">
      <alignment horizontal="center" vertical="center" wrapText="1"/>
      <protection locked="0"/>
    </xf>
    <xf numFmtId="38" fontId="28" fillId="0" borderId="11" xfId="1" applyFont="1" applyBorder="1" applyAlignment="1" applyProtection="1">
      <alignment horizontal="center" vertical="center" wrapText="1"/>
      <protection locked="0"/>
    </xf>
    <xf numFmtId="0" fontId="28" fillId="4" borderId="13" xfId="2" applyFont="1" applyFill="1" applyBorder="1" applyAlignment="1" applyProtection="1">
      <alignment horizontal="center" vertical="center" wrapText="1"/>
    </xf>
    <xf numFmtId="0" fontId="28" fillId="4" borderId="30" xfId="2" applyFont="1" applyFill="1" applyBorder="1" applyAlignment="1" applyProtection="1">
      <alignment horizontal="center" vertical="center" wrapText="1"/>
    </xf>
    <xf numFmtId="38" fontId="28" fillId="0" borderId="12" xfId="1" applyFont="1" applyBorder="1" applyAlignment="1" applyProtection="1">
      <alignment horizontal="center" vertical="center" wrapText="1"/>
      <protection locked="0"/>
    </xf>
    <xf numFmtId="0" fontId="28" fillId="4" borderId="11" xfId="2" applyFont="1" applyFill="1" applyBorder="1" applyAlignment="1" applyProtection="1">
      <alignment horizontal="center" vertical="center" wrapText="1"/>
    </xf>
    <xf numFmtId="0" fontId="8" fillId="4" borderId="11" xfId="2" applyFont="1" applyFill="1" applyBorder="1" applyAlignment="1" applyProtection="1">
      <alignment horizontal="right" vertical="center"/>
    </xf>
    <xf numFmtId="0" fontId="8" fillId="4" borderId="12" xfId="2" applyFont="1" applyFill="1" applyBorder="1" applyAlignment="1" applyProtection="1">
      <alignment horizontal="right" vertical="center"/>
    </xf>
    <xf numFmtId="0" fontId="8" fillId="0" borderId="12" xfId="2" applyFont="1" applyBorder="1" applyAlignment="1" applyProtection="1">
      <alignment horizontal="center" vertical="center"/>
      <protection locked="0"/>
    </xf>
    <xf numFmtId="0" fontId="114" fillId="0" borderId="11" xfId="2" applyFont="1" applyFill="1" applyBorder="1" applyAlignment="1" applyProtection="1">
      <alignment horizontal="left" vertical="center" wrapText="1" shrinkToFit="1"/>
    </xf>
    <xf numFmtId="0" fontId="114" fillId="0" borderId="12" xfId="2" applyFont="1" applyFill="1" applyBorder="1" applyAlignment="1" applyProtection="1">
      <alignment horizontal="left" vertical="center" wrapText="1" shrinkToFit="1"/>
    </xf>
    <xf numFmtId="0" fontId="114" fillId="0" borderId="13" xfId="2" applyFont="1" applyFill="1" applyBorder="1" applyAlignment="1" applyProtection="1">
      <alignment horizontal="left" vertical="center" wrapText="1" shrinkToFit="1"/>
    </xf>
    <xf numFmtId="0" fontId="8" fillId="4" borderId="12" xfId="2" applyFont="1" applyFill="1" applyBorder="1" applyAlignment="1" applyProtection="1">
      <alignment horizontal="center" vertical="center"/>
    </xf>
    <xf numFmtId="0" fontId="8" fillId="4" borderId="13" xfId="2" applyFont="1" applyFill="1" applyBorder="1" applyAlignment="1" applyProtection="1">
      <alignment horizontal="center" vertical="center"/>
    </xf>
    <xf numFmtId="0" fontId="28" fillId="4" borderId="11" xfId="2" applyFont="1" applyFill="1" applyBorder="1" applyAlignment="1" applyProtection="1">
      <alignment horizontal="right" vertical="center"/>
    </xf>
    <xf numFmtId="0" fontId="28" fillId="4" borderId="12" xfId="2" applyFont="1" applyFill="1" applyBorder="1" applyAlignment="1" applyProtection="1">
      <alignment horizontal="right" vertical="center"/>
    </xf>
    <xf numFmtId="0" fontId="27" fillId="0" borderId="12" xfId="2" applyFont="1" applyBorder="1" applyAlignment="1" applyProtection="1">
      <alignment horizontal="center" vertical="center"/>
      <protection locked="0"/>
    </xf>
    <xf numFmtId="186" fontId="28" fillId="4" borderId="11" xfId="2" applyNumberFormat="1" applyFont="1" applyFill="1" applyBorder="1" applyAlignment="1" applyProtection="1">
      <alignment horizontal="center" vertical="center"/>
    </xf>
    <xf numFmtId="186" fontId="28" fillId="4" borderId="12" xfId="2" applyNumberFormat="1" applyFont="1" applyFill="1" applyBorder="1" applyAlignment="1" applyProtection="1">
      <alignment horizontal="center" vertical="center"/>
    </xf>
    <xf numFmtId="186" fontId="28" fillId="4" borderId="13" xfId="2" applyNumberFormat="1" applyFont="1" applyFill="1" applyBorder="1" applyAlignment="1" applyProtection="1">
      <alignment horizontal="center" vertical="center"/>
    </xf>
    <xf numFmtId="0" fontId="8" fillId="0" borderId="88" xfId="2" applyFont="1" applyFill="1" applyBorder="1" applyAlignment="1" applyProtection="1">
      <alignment vertical="center" wrapText="1"/>
    </xf>
    <xf numFmtId="0" fontId="28" fillId="0" borderId="11" xfId="2" applyFont="1" applyFill="1" applyBorder="1" applyAlignment="1" applyProtection="1">
      <alignment horizontal="center" vertical="center" wrapText="1"/>
      <protection locked="0"/>
    </xf>
    <xf numFmtId="0" fontId="28" fillId="0" borderId="12" xfId="2" applyFont="1" applyFill="1" applyBorder="1" applyAlignment="1" applyProtection="1">
      <alignment horizontal="center" vertical="center" wrapText="1"/>
      <protection locked="0"/>
    </xf>
    <xf numFmtId="0" fontId="28" fillId="0" borderId="13" xfId="2" applyFont="1" applyFill="1" applyBorder="1" applyAlignment="1" applyProtection="1">
      <alignment horizontal="center" vertical="center" wrapText="1"/>
      <protection locked="0"/>
    </xf>
    <xf numFmtId="0" fontId="27" fillId="0" borderId="11" xfId="2" applyFont="1" applyFill="1" applyBorder="1" applyAlignment="1" applyProtection="1">
      <alignment horizontal="left" vertical="center" wrapText="1"/>
      <protection locked="0"/>
    </xf>
    <xf numFmtId="0" fontId="27" fillId="0" borderId="12" xfId="2" applyFont="1" applyFill="1" applyBorder="1" applyAlignment="1" applyProtection="1">
      <alignment horizontal="left" vertical="center" wrapText="1"/>
      <protection locked="0"/>
    </xf>
    <xf numFmtId="0" fontId="27" fillId="0" borderId="13" xfId="2" applyFont="1" applyFill="1" applyBorder="1" applyAlignment="1" applyProtection="1">
      <alignment horizontal="left" vertical="center" wrapText="1"/>
      <protection locked="0"/>
    </xf>
    <xf numFmtId="186" fontId="27" fillId="0" borderId="11" xfId="2" applyNumberFormat="1" applyFont="1" applyFill="1" applyBorder="1" applyAlignment="1" applyProtection="1">
      <alignment horizontal="center" vertical="center" wrapText="1"/>
      <protection locked="0"/>
    </xf>
    <xf numFmtId="186" fontId="27" fillId="0" borderId="12" xfId="2" applyNumberFormat="1" applyFont="1" applyFill="1" applyBorder="1" applyAlignment="1" applyProtection="1">
      <alignment horizontal="center" vertical="center" wrapText="1"/>
      <protection locked="0"/>
    </xf>
    <xf numFmtId="0" fontId="28" fillId="4" borderId="11" xfId="0" applyFont="1" applyFill="1" applyBorder="1" applyAlignment="1" applyProtection="1">
      <alignment horizontal="center" vertical="center"/>
    </xf>
    <xf numFmtId="0" fontId="28" fillId="4" borderId="12" xfId="0" applyFont="1" applyFill="1" applyBorder="1" applyAlignment="1" applyProtection="1">
      <alignment horizontal="center" vertical="center"/>
    </xf>
    <xf numFmtId="0" fontId="28" fillId="4" borderId="13" xfId="0" applyFont="1" applyFill="1" applyBorder="1" applyAlignment="1" applyProtection="1">
      <alignment horizontal="center" vertical="center"/>
    </xf>
    <xf numFmtId="49" fontId="27" fillId="0" borderId="12" xfId="2" applyNumberFormat="1" applyFont="1" applyBorder="1" applyAlignment="1" applyProtection="1">
      <alignment horizontal="left" vertical="center" wrapText="1"/>
      <protection locked="0"/>
    </xf>
    <xf numFmtId="49" fontId="27" fillId="0" borderId="13" xfId="2" applyNumberFormat="1" applyFont="1" applyBorder="1" applyAlignment="1" applyProtection="1">
      <alignment horizontal="left" vertical="center" wrapText="1"/>
      <protection locked="0"/>
    </xf>
    <xf numFmtId="186" fontId="114" fillId="0" borderId="11" xfId="2" applyNumberFormat="1" applyFont="1" applyFill="1" applyBorder="1" applyAlignment="1" applyProtection="1">
      <alignment horizontal="left" vertical="center" wrapText="1"/>
    </xf>
    <xf numFmtId="186" fontId="114" fillId="0" borderId="12" xfId="2" applyNumberFormat="1" applyFont="1" applyFill="1" applyBorder="1" applyAlignment="1" applyProtection="1">
      <alignment horizontal="left" vertical="center" wrapText="1"/>
    </xf>
    <xf numFmtId="186" fontId="114" fillId="0" borderId="13" xfId="2" applyNumberFormat="1" applyFont="1" applyFill="1" applyBorder="1" applyAlignment="1" applyProtection="1">
      <alignment horizontal="left" vertical="center" wrapText="1"/>
    </xf>
    <xf numFmtId="0" fontId="114" fillId="0" borderId="12" xfId="2" applyFont="1" applyBorder="1" applyAlignment="1" applyProtection="1">
      <alignment horizontal="center" vertical="center" wrapText="1"/>
    </xf>
    <xf numFmtId="0" fontId="114" fillId="0" borderId="13" xfId="2" applyFont="1" applyBorder="1" applyAlignment="1" applyProtection="1">
      <alignment horizontal="center" vertical="center" wrapText="1"/>
    </xf>
    <xf numFmtId="0" fontId="28" fillId="4" borderId="11" xfId="2" applyFont="1" applyFill="1" applyBorder="1" applyAlignment="1" applyProtection="1">
      <alignment horizontal="center" vertical="center" wrapText="1" shrinkToFit="1"/>
    </xf>
    <xf numFmtId="0" fontId="28" fillId="4" borderId="12" xfId="2" applyFont="1" applyFill="1" applyBorder="1" applyAlignment="1" applyProtection="1">
      <alignment horizontal="center" vertical="center" wrapText="1" shrinkToFit="1"/>
    </xf>
    <xf numFmtId="0" fontId="28" fillId="4" borderId="13" xfId="2" applyFont="1" applyFill="1" applyBorder="1" applyAlignment="1" applyProtection="1">
      <alignment horizontal="center" vertical="center" wrapText="1" shrinkToFit="1"/>
    </xf>
    <xf numFmtId="38" fontId="27" fillId="0" borderId="12" xfId="1" applyFont="1" applyBorder="1" applyAlignment="1" applyProtection="1">
      <alignment horizontal="right" vertical="center"/>
      <protection locked="0"/>
    </xf>
    <xf numFmtId="0" fontId="27" fillId="0" borderId="12" xfId="2" applyFont="1" applyFill="1" applyBorder="1" applyAlignment="1" applyProtection="1">
      <alignment horizontal="center" vertical="center"/>
    </xf>
    <xf numFmtId="0" fontId="28" fillId="4" borderId="8" xfId="2" applyFont="1" applyFill="1" applyBorder="1" applyAlignment="1" applyProtection="1">
      <alignment horizontal="center" vertical="center"/>
    </xf>
    <xf numFmtId="0" fontId="28" fillId="4" borderId="6" xfId="2" applyFont="1" applyFill="1" applyBorder="1" applyAlignment="1" applyProtection="1">
      <alignment horizontal="center" vertical="center"/>
    </xf>
    <xf numFmtId="0" fontId="28" fillId="4" borderId="7" xfId="2" applyFont="1" applyFill="1" applyBorder="1" applyAlignment="1" applyProtection="1">
      <alignment horizontal="center" vertical="center"/>
    </xf>
    <xf numFmtId="0" fontId="28" fillId="4" borderId="4" xfId="2" applyFont="1" applyFill="1" applyBorder="1" applyAlignment="1" applyProtection="1">
      <alignment horizontal="center" vertical="center"/>
    </xf>
    <xf numFmtId="0" fontId="28" fillId="4" borderId="5" xfId="2" applyFont="1" applyFill="1" applyBorder="1" applyAlignment="1" applyProtection="1">
      <alignment horizontal="center" vertical="center"/>
    </xf>
    <xf numFmtId="0" fontId="28" fillId="4" borderId="9" xfId="2" applyFont="1" applyFill="1" applyBorder="1" applyAlignment="1" applyProtection="1">
      <alignment horizontal="center" vertical="center"/>
    </xf>
    <xf numFmtId="0" fontId="28" fillId="4" borderId="4" xfId="2" applyFont="1" applyFill="1" applyBorder="1" applyAlignment="1" applyProtection="1">
      <alignment horizontal="center" vertical="center" wrapText="1" shrinkToFit="1"/>
    </xf>
    <xf numFmtId="0" fontId="28" fillId="4" borderId="5" xfId="2" applyFont="1" applyFill="1" applyBorder="1" applyAlignment="1" applyProtection="1">
      <alignment horizontal="center" vertical="center" wrapText="1" shrinkToFit="1"/>
    </xf>
    <xf numFmtId="0" fontId="28" fillId="4" borderId="9" xfId="2" applyFont="1" applyFill="1" applyBorder="1" applyAlignment="1" applyProtection="1">
      <alignment horizontal="center" vertical="center" wrapText="1" shrinkToFit="1"/>
    </xf>
    <xf numFmtId="0" fontId="13" fillId="0" borderId="11" xfId="2" applyNumberFormat="1" applyFont="1" applyFill="1" applyBorder="1" applyAlignment="1" applyProtection="1">
      <alignment horizontal="center" vertical="center"/>
      <protection locked="0"/>
    </xf>
    <xf numFmtId="0" fontId="13" fillId="0" borderId="13" xfId="2" applyNumberFormat="1" applyFont="1" applyFill="1" applyBorder="1" applyAlignment="1" applyProtection="1">
      <alignment horizontal="center" vertical="center"/>
      <protection locked="0"/>
    </xf>
    <xf numFmtId="0" fontId="28" fillId="0" borderId="11" xfId="2" applyFont="1" applyFill="1" applyBorder="1" applyAlignment="1" applyProtection="1">
      <alignment horizontal="left" vertical="center" wrapText="1"/>
      <protection locked="0"/>
    </xf>
    <xf numFmtId="0" fontId="28" fillId="0" borderId="12" xfId="2" applyFont="1" applyFill="1" applyBorder="1" applyAlignment="1" applyProtection="1">
      <alignment horizontal="left" vertical="center" wrapText="1"/>
      <protection locked="0"/>
    </xf>
    <xf numFmtId="0" fontId="28" fillId="0" borderId="13" xfId="2" applyFont="1" applyFill="1" applyBorder="1" applyAlignment="1" applyProtection="1">
      <alignment horizontal="left" vertical="center" wrapText="1"/>
      <protection locked="0"/>
    </xf>
    <xf numFmtId="186" fontId="28" fillId="0" borderId="11" xfId="2" applyNumberFormat="1" applyFont="1" applyFill="1" applyBorder="1" applyAlignment="1" applyProtection="1">
      <alignment horizontal="left" vertical="center" wrapText="1"/>
      <protection locked="0"/>
    </xf>
    <xf numFmtId="186" fontId="28" fillId="0" borderId="12" xfId="2" applyNumberFormat="1" applyFont="1" applyFill="1" applyBorder="1" applyAlignment="1" applyProtection="1">
      <alignment horizontal="left" vertical="center" wrapText="1"/>
      <protection locked="0"/>
    </xf>
    <xf numFmtId="49" fontId="28" fillId="0" borderId="12" xfId="2" applyNumberFormat="1" applyFont="1" applyBorder="1" applyAlignment="1" applyProtection="1">
      <alignment horizontal="left" vertical="center" wrapText="1"/>
      <protection locked="0"/>
    </xf>
    <xf numFmtId="49" fontId="28" fillId="0" borderId="13" xfId="2" applyNumberFormat="1" applyFont="1" applyBorder="1" applyAlignment="1" applyProtection="1">
      <alignment horizontal="left" vertical="center" wrapText="1"/>
      <protection locked="0"/>
    </xf>
    <xf numFmtId="0" fontId="27" fillId="0" borderId="11" xfId="2" applyFont="1" applyBorder="1" applyAlignment="1" applyProtection="1">
      <alignment horizontal="left" vertical="center" wrapText="1"/>
      <protection locked="0"/>
    </xf>
    <xf numFmtId="0" fontId="27" fillId="0" borderId="12" xfId="2" applyFont="1" applyBorder="1" applyAlignment="1" applyProtection="1">
      <alignment horizontal="left" vertical="center" wrapText="1"/>
      <protection locked="0"/>
    </xf>
    <xf numFmtId="0" fontId="27" fillId="0" borderId="13" xfId="2" applyFont="1" applyBorder="1" applyAlignment="1" applyProtection="1">
      <alignment horizontal="left" vertical="center" wrapText="1"/>
      <protection locked="0"/>
    </xf>
    <xf numFmtId="0" fontId="8" fillId="0" borderId="12" xfId="2" applyFont="1" applyFill="1" applyBorder="1" applyAlignment="1" applyProtection="1">
      <alignment horizontal="left" vertical="center"/>
    </xf>
    <xf numFmtId="186" fontId="28" fillId="0" borderId="13" xfId="2" applyNumberFormat="1" applyFont="1" applyFill="1" applyBorder="1" applyAlignment="1" applyProtection="1">
      <alignment horizontal="left" vertical="center" wrapText="1"/>
      <protection locked="0"/>
    </xf>
    <xf numFmtId="0" fontId="28" fillId="0" borderId="11" xfId="2" applyFont="1" applyFill="1" applyBorder="1" applyAlignment="1" applyProtection="1">
      <alignment horizontal="left" vertical="center" wrapText="1" shrinkToFit="1"/>
      <protection locked="0"/>
    </xf>
    <xf numFmtId="0" fontId="28" fillId="0" borderId="12" xfId="2" applyFont="1" applyFill="1" applyBorder="1" applyAlignment="1" applyProtection="1">
      <alignment horizontal="left" vertical="center" wrapText="1" shrinkToFit="1"/>
      <protection locked="0"/>
    </xf>
    <xf numFmtId="0" fontId="28" fillId="0" borderId="13" xfId="2" applyFont="1" applyFill="1" applyBorder="1" applyAlignment="1" applyProtection="1">
      <alignment horizontal="left" vertical="center" wrapText="1" shrinkToFit="1"/>
      <protection locked="0"/>
    </xf>
    <xf numFmtId="0" fontId="88" fillId="0" borderId="0" xfId="2" applyFont="1" applyFill="1" applyBorder="1" applyAlignment="1" applyProtection="1">
      <alignment horizontal="left" vertical="center"/>
    </xf>
    <xf numFmtId="0" fontId="69" fillId="4" borderId="73" xfId="2" applyNumberFormat="1" applyFont="1" applyFill="1" applyBorder="1" applyAlignment="1">
      <alignment horizontal="center" vertical="center" wrapText="1"/>
    </xf>
    <xf numFmtId="0" fontId="69" fillId="4" borderId="72" xfId="2" applyNumberFormat="1" applyFont="1" applyFill="1" applyBorder="1" applyAlignment="1">
      <alignment horizontal="center" vertical="center" wrapText="1"/>
    </xf>
    <xf numFmtId="193" fontId="115" fillId="0" borderId="11" xfId="0" applyNumberFormat="1" applyFont="1" applyFill="1" applyBorder="1" applyAlignment="1" applyProtection="1">
      <alignment horizontal="left" vertical="center" wrapText="1"/>
      <protection locked="0"/>
    </xf>
    <xf numFmtId="193" fontId="115" fillId="0" borderId="13" xfId="0" applyNumberFormat="1" applyFont="1" applyFill="1" applyBorder="1" applyAlignment="1" applyProtection="1">
      <alignment horizontal="left" vertical="center" wrapText="1"/>
      <protection locked="0"/>
    </xf>
    <xf numFmtId="0" fontId="115" fillId="0" borderId="11" xfId="0" applyFont="1" applyBorder="1" applyAlignment="1" applyProtection="1">
      <alignment horizontal="left" vertical="center" wrapText="1"/>
      <protection locked="0"/>
    </xf>
    <xf numFmtId="0" fontId="115" fillId="0" borderId="13" xfId="0" applyFont="1" applyBorder="1" applyAlignment="1" applyProtection="1">
      <alignment horizontal="left" vertical="center" wrapText="1"/>
      <protection locked="0"/>
    </xf>
    <xf numFmtId="193" fontId="69" fillId="0" borderId="11" xfId="0" applyNumberFormat="1" applyFont="1" applyFill="1" applyBorder="1" applyAlignment="1" applyProtection="1">
      <alignment horizontal="left" vertical="center" wrapText="1"/>
      <protection locked="0"/>
    </xf>
    <xf numFmtId="193" fontId="69" fillId="0" borderId="13" xfId="0" applyNumberFormat="1" applyFont="1" applyFill="1" applyBorder="1" applyAlignment="1" applyProtection="1">
      <alignment horizontal="left" vertical="center" wrapText="1"/>
      <protection locked="0"/>
    </xf>
    <xf numFmtId="0" fontId="69" fillId="0" borderId="11" xfId="0" applyFont="1" applyBorder="1" applyAlignment="1" applyProtection="1">
      <alignment horizontal="left" vertical="center" wrapText="1"/>
      <protection locked="0"/>
    </xf>
    <xf numFmtId="0" fontId="69" fillId="0" borderId="13" xfId="0" applyFont="1" applyBorder="1" applyAlignment="1" applyProtection="1">
      <alignment horizontal="left" vertical="center" wrapText="1"/>
      <protection locked="0"/>
    </xf>
  </cellXfs>
  <cellStyles count="9">
    <cellStyle name="パーセント" xfId="6" builtinId="5"/>
    <cellStyle name="ハイパーリンク" xfId="5" builtinId="8"/>
    <cellStyle name="桁区切り" xfId="1" builtinId="6"/>
    <cellStyle name="桁区切り 2" xfId="3"/>
    <cellStyle name="標準" xfId="0" builtinId="0"/>
    <cellStyle name="標準 2" xfId="2"/>
    <cellStyle name="標準 2 2 2" xfId="7"/>
    <cellStyle name="標準 3" xfId="4"/>
    <cellStyle name="標準 4" xfId="8"/>
  </cellStyles>
  <dxfs count="315">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88" formatCode="&quot;委&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rgb="FFFF000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rgb="FFFF0000"/>
        <name val="ＭＳ Ｐゴシック"/>
        <scheme val="none"/>
      </font>
      <numFmt numFmtId="18" formatCode="#\ ??/??"/>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rgb="FFFF0000"/>
        <name val="ＭＳ Ｐゴシック"/>
        <scheme val="none"/>
      </font>
      <numFmt numFmtId="18" formatCode="#\ ??/??"/>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rgb="FFFF0000"/>
        <name val="ＭＳ Ｐゴシック"/>
        <scheme val="none"/>
      </font>
      <alignment horizontal="right" vertical="center" textRotation="0" wrapText="0" indent="0" justifyLastLine="0" shrinkToFit="0" readingOrder="0"/>
      <border outline="0">
        <right style="hair">
          <color indexed="64"/>
        </right>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rgb="FFFF000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theme="0" tint="-4.9989318521683403E-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outline="0">
        <left/>
        <right style="thin">
          <color rgb="FF000000"/>
        </right>
        <top/>
        <bottom/>
      </border>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A6A6A6"/>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color rgb="FFA6A6A6"/>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9"/>
        <color rgb="FF000000"/>
        <name val="ＭＳ Ｐゴシック"/>
        <scheme val="none"/>
      </font>
      <numFmt numFmtId="3" formatCode="#,##0"/>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dxf>
    <dxf>
      <font>
        <strike val="0"/>
        <outline val="0"/>
        <shadow val="0"/>
        <u val="none"/>
        <vertAlign val="baseline"/>
        <sz val="9"/>
        <color rgb="FF000000"/>
        <name val="ＭＳ Ｐゴシック"/>
        <scheme val="none"/>
      </font>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ＭＳ Ｐゴシック"/>
        <scheme val="none"/>
      </font>
      <numFmt numFmtId="0" formatCode="General"/>
      <fill>
        <patternFill patternType="solid">
          <fgColor rgb="FF000000"/>
          <bgColor rgb="FFFFFFFF"/>
        </patternFill>
      </fill>
      <alignment horizontal="center" vertical="center" textRotation="0" wrapText="1" indent="0" justifyLastLine="0" shrinkToFit="0" readingOrder="0"/>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000000"/>
        <name val="ＭＳ Ｐゴシック"/>
        <scheme val="none"/>
      </font>
      <numFmt numFmtId="0" formatCode="General"/>
      <fill>
        <patternFill patternType="none">
          <fgColor rgb="FF000000"/>
          <bgColor rgb="FFFFFFFF"/>
        </patternFill>
      </fill>
      <alignment horizontal="center" vertical="center" textRotation="0" wrapText="1" indent="0" justifyLastLine="0" shrinkToFit="0" readingOrder="0"/>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style="thin">
          <color rgb="FF000000"/>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border diagonalUp="0" diagonalDown="0" outline="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fill>
        <patternFill>
          <bgColor theme="0"/>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numFmt numFmtId="6" formatCode="#,##0;[Red]\-#,##0"/>
      <fill>
        <patternFill patternType="solid">
          <fgColor rgb="FF000000"/>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solid">
          <fgColor rgb="FF000000"/>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00000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90" formatCode="&quot;人&quot;\-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bottom/>
      </border>
      <protection locked="1" hidden="1"/>
    </dxf>
    <dxf>
      <font>
        <strike val="0"/>
        <outline val="0"/>
        <shadow val="0"/>
        <u val="none"/>
        <vertAlign val="baseline"/>
        <sz val="10"/>
        <name val="ＭＳ Ｐゴシック"/>
        <scheme val="none"/>
      </font>
      <numFmt numFmtId="177"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7" formatCode="#,##0_ "/>
      <protection locked="1" hidden="0"/>
    </dxf>
    <dxf>
      <font>
        <b val="0"/>
        <i val="0"/>
        <strike val="0"/>
        <condense val="0"/>
        <extend val="0"/>
        <outline val="0"/>
        <shadow val="0"/>
        <u val="none"/>
        <vertAlign val="baseline"/>
        <sz val="10"/>
        <color rgb="FF000000"/>
        <name val="ＭＳ Ｐゴシック"/>
        <scheme val="none"/>
      </font>
      <numFmt numFmtId="177" formatCode="#,##0_ "/>
      <fill>
        <patternFill patternType="solid">
          <fgColor rgb="FF000000"/>
          <bgColor rgb="FFD9D9D9"/>
        </patternFill>
      </fill>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rgb="FF000000"/>
          <bgColor rgb="FFFFFFFF"/>
        </patternFill>
      </fill>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border diagonalUp="0" diagonalDown="0" outline="0">
        <left/>
        <right style="thin">
          <color rgb="FF000000"/>
        </right>
        <top/>
        <bottom style="thin">
          <color rgb="FF000000"/>
        </bottom>
      </border>
      <protection locked="1" hidden="1"/>
    </dxf>
    <dxf>
      <font>
        <strike val="0"/>
        <outline val="0"/>
        <shadow val="0"/>
        <u val="none"/>
        <vertAlign val="baseline"/>
        <sz val="10"/>
        <color auto="1"/>
        <name val="ＭＳ Ｐゴシック"/>
        <scheme val="none"/>
      </font>
      <fill>
        <patternFill patternType="solid">
          <fgColor rgb="FF000000"/>
          <bgColor rgb="FFDDEBF7"/>
        </patternFill>
      </fill>
      <border diagonalUp="0" diagonalDown="0" outline="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96" formatCode="&quot;産ｶ&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97" formatCode="&quot;委ｶ&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style="thin">
          <color rgb="FFF2F2F2"/>
        </right>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rgb="FF00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style="thin">
          <color rgb="FFF2F2F2"/>
        </right>
        <top style="thin">
          <color auto="1"/>
        </top>
        <bottom style="thin">
          <color indexed="64"/>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gray0625">
          <bgColor rgb="FFFFC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auto="1"/>
        <name val="ＭＳ Ｐゴシック"/>
        <scheme val="none"/>
      </font>
      <numFmt numFmtId="179" formatCode="0.0%"/>
      <fill>
        <patternFill>
          <fgColor indexed="64"/>
          <bgColor theme="4" tint="0.79998168889431442"/>
        </patternFill>
      </fill>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numFmt numFmtId="195" formatCode="#,##0_);[Red]\(#,##0\)"/>
      <alignment horizontal="right"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tableStyleElement type="headerRow" dxfId="314"/>
      <tableStyleElement type="totalRow" dxfId="313"/>
      <tableStyleElement type="firstColumn" dxfId="312"/>
    </tableStyle>
    <tableStyle name="テーブル スタイル 8" pivot="0" count="4">
      <tableStyleElement type="wholeTable" dxfId="311"/>
      <tableStyleElement type="headerRow" dxfId="310"/>
      <tableStyleElement type="totalRow" dxfId="309"/>
      <tableStyleElement type="firstColumn" dxfId="308"/>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24</xdr:row>
          <xdr:rowOff>0</xdr:rowOff>
        </xdr:from>
        <xdr:to>
          <xdr:col>25</xdr:col>
          <xdr:colOff>184150</xdr:colOff>
          <xdr:row>25</xdr:row>
          <xdr:rowOff>114300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136015</xdr:colOff>
      <xdr:row>0</xdr:row>
      <xdr:rowOff>54845</xdr:rowOff>
    </xdr:from>
    <xdr:ext cx="3486404" cy="825867"/>
    <xdr:sp macro="" textlink="">
      <xdr:nvSpPr>
        <xdr:cNvPr id="13" name="正方形/長方形 12"/>
        <xdr:cNvSpPr/>
      </xdr:nvSpPr>
      <xdr:spPr>
        <a:xfrm>
          <a:off x="8598833" y="54845"/>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・様式の変更はしないでください。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・必要箇所は過不足なく記入してください。</a:t>
          </a:r>
          <a:endParaRPr lang="ja-JP" altLang="ja-JP" b="0">
            <a:effectLst/>
            <a:latin typeface="ＭＳ Ｐゴシック" panose="020B0600070205080204" pitchFamily="50" charset="-128"/>
            <a:ea typeface="ＭＳ Ｐゴシック" panose="020B0600070205080204" pitchFamily="50" charset="-128"/>
          </a:endParaRP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青いセルは自動転記されますので直接記入不要</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です。</a:t>
          </a:r>
          <a:endParaRPr lang="ja-JP" altLang="ja-JP" b="0" u="none">
            <a:effectLst/>
            <a:latin typeface="ＭＳ Ｐゴシック" panose="020B0600070205080204" pitchFamily="50" charset="-128"/>
            <a:ea typeface="ＭＳ Ｐゴシック" panose="020B0600070205080204" pitchFamily="50" charset="-128"/>
          </a:endParaRPr>
        </a:p>
        <a:p>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・文字が</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見えるよう、</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行・列を調節してください</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55</xdr:col>
      <xdr:colOff>54118</xdr:colOff>
      <xdr:row>0</xdr:row>
      <xdr:rowOff>46183</xdr:rowOff>
    </xdr:from>
    <xdr:ext cx="2880000" cy="1926168"/>
    <xdr:sp macro="" textlink="">
      <xdr:nvSpPr>
        <xdr:cNvPr id="14" name="正方形/長方形 13"/>
        <xdr:cNvSpPr/>
      </xdr:nvSpPr>
      <xdr:spPr>
        <a:xfrm>
          <a:off x="12211482" y="46183"/>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19483</xdr:colOff>
      <xdr:row>8</xdr:row>
      <xdr:rowOff>248228</xdr:rowOff>
    </xdr:from>
    <xdr:to>
      <xdr:col>36</xdr:col>
      <xdr:colOff>54439</xdr:colOff>
      <xdr:row>8</xdr:row>
      <xdr:rowOff>249488</xdr:rowOff>
    </xdr:to>
    <xdr:cxnSp macro="">
      <xdr:nvCxnSpPr>
        <xdr:cNvPr id="15" name="直線矢印コネクタ 14"/>
        <xdr:cNvCxnSpPr/>
      </xdr:nvCxnSpPr>
      <xdr:spPr>
        <a:xfrm flipH="1" flipV="1">
          <a:off x="7928119" y="1749137"/>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132772</xdr:colOff>
      <xdr:row>7</xdr:row>
      <xdr:rowOff>160916</xdr:rowOff>
    </xdr:from>
    <xdr:ext cx="2422170" cy="571500"/>
    <xdr:sp macro="" textlink="">
      <xdr:nvSpPr>
        <xdr:cNvPr id="16" name="正方形/長方形 15"/>
        <xdr:cNvSpPr/>
      </xdr:nvSpPr>
      <xdr:spPr>
        <a:xfrm>
          <a:off x="8596948" y="1445857"/>
          <a:ext cx="2422170"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申請者概要</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19483</xdr:colOff>
      <xdr:row>21</xdr:row>
      <xdr:rowOff>279978</xdr:rowOff>
    </xdr:from>
    <xdr:to>
      <xdr:col>36</xdr:col>
      <xdr:colOff>54439</xdr:colOff>
      <xdr:row>21</xdr:row>
      <xdr:rowOff>281238</xdr:rowOff>
    </xdr:to>
    <xdr:cxnSp macro="">
      <xdr:nvCxnSpPr>
        <xdr:cNvPr id="17" name="直線矢印コネクタ 16"/>
        <xdr:cNvCxnSpPr/>
      </xdr:nvCxnSpPr>
      <xdr:spPr>
        <a:xfrm flipH="1" flipV="1">
          <a:off x="7928119" y="440170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132771</xdr:colOff>
      <xdr:row>21</xdr:row>
      <xdr:rowOff>2166</xdr:rowOff>
    </xdr:from>
    <xdr:ext cx="2370943" cy="571500"/>
    <xdr:sp macro="" textlink="">
      <xdr:nvSpPr>
        <xdr:cNvPr id="18" name="正方形/長方形 17"/>
        <xdr:cNvSpPr/>
      </xdr:nvSpPr>
      <xdr:spPr>
        <a:xfrm>
          <a:off x="8587342" y="4102452"/>
          <a:ext cx="2370943"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【2-1.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31</xdr:col>
      <xdr:colOff>101021</xdr:colOff>
      <xdr:row>45</xdr:row>
      <xdr:rowOff>183285</xdr:rowOff>
    </xdr:from>
    <xdr:to>
      <xdr:col>36</xdr:col>
      <xdr:colOff>20523</xdr:colOff>
      <xdr:row>45</xdr:row>
      <xdr:rowOff>184545</xdr:rowOff>
    </xdr:to>
    <xdr:cxnSp macro="">
      <xdr:nvCxnSpPr>
        <xdr:cNvPr id="19" name="直線矢印コネクタ 18"/>
        <xdr:cNvCxnSpPr/>
      </xdr:nvCxnSpPr>
      <xdr:spPr>
        <a:xfrm flipH="1" flipV="1">
          <a:off x="7894203" y="11497830"/>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115864</xdr:colOff>
      <xdr:row>44</xdr:row>
      <xdr:rowOff>194831</xdr:rowOff>
    </xdr:from>
    <xdr:ext cx="1852636" cy="571500"/>
    <xdr:sp macro="" textlink="">
      <xdr:nvSpPr>
        <xdr:cNvPr id="20" name="正方形/長方形 19"/>
        <xdr:cNvSpPr/>
      </xdr:nvSpPr>
      <xdr:spPr>
        <a:xfrm>
          <a:off x="8751864" y="11071474"/>
          <a:ext cx="1852636"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【2-9.</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フロー・スケジュール</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11546</xdr:colOff>
      <xdr:row>30</xdr:row>
      <xdr:rowOff>176791</xdr:rowOff>
    </xdr:from>
    <xdr:to>
      <xdr:col>36</xdr:col>
      <xdr:colOff>46502</xdr:colOff>
      <xdr:row>30</xdr:row>
      <xdr:rowOff>178051</xdr:rowOff>
    </xdr:to>
    <xdr:cxnSp macro="">
      <xdr:nvCxnSpPr>
        <xdr:cNvPr id="21" name="直線矢印コネクタ 20"/>
        <xdr:cNvCxnSpPr/>
      </xdr:nvCxnSpPr>
      <xdr:spPr>
        <a:xfrm flipH="1" flipV="1">
          <a:off x="7920182" y="712715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21647</xdr:colOff>
      <xdr:row>30</xdr:row>
      <xdr:rowOff>46868</xdr:rowOff>
    </xdr:from>
    <xdr:ext cx="2492376" cy="275717"/>
    <xdr:sp macro="" textlink="">
      <xdr:nvSpPr>
        <xdr:cNvPr id="22" name="正方形/長方形 21"/>
        <xdr:cNvSpPr/>
      </xdr:nvSpPr>
      <xdr:spPr>
        <a:xfrm>
          <a:off x="8669192" y="6997232"/>
          <a:ext cx="2492376" cy="275717"/>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該当するテーマに「〇」を選択ください。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31</xdr:col>
      <xdr:colOff>110917</xdr:colOff>
      <xdr:row>40</xdr:row>
      <xdr:rowOff>43916</xdr:rowOff>
    </xdr:from>
    <xdr:to>
      <xdr:col>36</xdr:col>
      <xdr:colOff>30419</xdr:colOff>
      <xdr:row>40</xdr:row>
      <xdr:rowOff>45176</xdr:rowOff>
    </xdr:to>
    <xdr:cxnSp macro="">
      <xdr:nvCxnSpPr>
        <xdr:cNvPr id="23" name="直線矢印コネクタ 22"/>
        <xdr:cNvCxnSpPr/>
      </xdr:nvCxnSpPr>
      <xdr:spPr>
        <a:xfrm flipH="1" flipV="1">
          <a:off x="7903274" y="9958987"/>
          <a:ext cx="76314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180189</xdr:colOff>
      <xdr:row>39</xdr:row>
      <xdr:rowOff>55462</xdr:rowOff>
    </xdr:from>
    <xdr:ext cx="1389168" cy="571500"/>
    <xdr:sp macro="" textlink="">
      <xdr:nvSpPr>
        <xdr:cNvPr id="24" name="正方形/長方形 23"/>
        <xdr:cNvSpPr/>
      </xdr:nvSpPr>
      <xdr:spPr>
        <a:xfrm>
          <a:off x="8816189" y="9653033"/>
          <a:ext cx="1389168"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824</xdr:colOff>
      <xdr:row>46</xdr:row>
      <xdr:rowOff>260083</xdr:rowOff>
    </xdr:from>
    <xdr:to>
      <xdr:col>36</xdr:col>
      <xdr:colOff>35780</xdr:colOff>
      <xdr:row>46</xdr:row>
      <xdr:rowOff>261343</xdr:rowOff>
    </xdr:to>
    <xdr:cxnSp macro="">
      <xdr:nvCxnSpPr>
        <xdr:cNvPr id="25" name="直線矢印コネクタ 24"/>
        <xdr:cNvCxnSpPr/>
      </xdr:nvCxnSpPr>
      <xdr:spPr>
        <a:xfrm flipH="1" flipV="1">
          <a:off x="7911110" y="11862440"/>
          <a:ext cx="760670"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29068</xdr:colOff>
      <xdr:row>46</xdr:row>
      <xdr:rowOff>155420</xdr:rowOff>
    </xdr:from>
    <xdr:ext cx="4606432" cy="642484"/>
    <xdr:sp macro="" textlink="">
      <xdr:nvSpPr>
        <xdr:cNvPr id="26" name="正方形/長方形 25"/>
        <xdr:cNvSpPr/>
      </xdr:nvSpPr>
      <xdr:spPr>
        <a:xfrm>
          <a:off x="8665068" y="11757777"/>
          <a:ext cx="4606432" cy="642484"/>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＜設備投資・事業環境整備フェーズ＞の終了予定日を記入してください。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＜設備投資・事業環境整備フェーズ＞を実施しない場合は入力不要です。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19</xdr:col>
      <xdr:colOff>0</xdr:colOff>
      <xdr:row>11</xdr:row>
      <xdr:rowOff>613559</xdr:rowOff>
    </xdr:from>
    <xdr:ext cx="2376000" cy="1926168"/>
    <xdr:sp macro="" textlink="">
      <xdr:nvSpPr>
        <xdr:cNvPr id="6" name="正方形/長方形 5"/>
        <xdr:cNvSpPr/>
      </xdr:nvSpPr>
      <xdr:spPr>
        <a:xfrm>
          <a:off x="9107714" y="90499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9209</xdr:colOff>
      <xdr:row>1</xdr:row>
      <xdr:rowOff>419539</xdr:rowOff>
    </xdr:from>
    <xdr:ext cx="9216434" cy="4493538"/>
    <xdr:sp macro="" textlink="">
      <xdr:nvSpPr>
        <xdr:cNvPr id="7" name="正方形/長方形 6"/>
        <xdr:cNvSpPr/>
      </xdr:nvSpPr>
      <xdr:spPr>
        <a:xfrm>
          <a:off x="9116923" y="700753"/>
          <a:ext cx="9216434" cy="4493538"/>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〇定年退職して間もない高齢者向けの、介護予防のための体操教室</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（ステップアップ目標①：新規性）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〇安定した歩行に必要な○○の筋肉を高齢者でも無理なく鍛えることができる１回</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分以内のオリジナルの体操を開発を開発し、高齢者の介護予防を図る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（有効性の検証方法①）</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名にモニタリングを行う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→体操の難易度、体操後の体の調子などをアンケートで検証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（ステップアップ目標②：新規性）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定年退職した高齢者にありがちな健康課題について注意喚起のセミナーを企画し、高齢者の健康意識を高める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（有効性の検証方法②）</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名を対象に体験セミナーを実施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→アンケートを配布し健康意識の変化を検証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（ステップアップ目標③：優秀性）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足の筋力強化に効果的なオリジナル体操を開発し、高齢者の怪我の原因第一位である転倒の予防を図る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（有効性の検証方法③）</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高齢者の健康課題を専門に研究する、</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AA</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大学の</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BB</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教授に評価を依頼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→オリジナル体操の開発にあたり、トレーニング効果について専門家の立場から助言をもらう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70308</xdr:colOff>
      <xdr:row>7</xdr:row>
      <xdr:rowOff>371747</xdr:rowOff>
    </xdr:from>
    <xdr:to>
      <xdr:col>19</xdr:col>
      <xdr:colOff>403303</xdr:colOff>
      <xdr:row>7</xdr:row>
      <xdr:rowOff>377509</xdr:rowOff>
    </xdr:to>
    <xdr:cxnSp macro="">
      <xdr:nvCxnSpPr>
        <xdr:cNvPr id="4" name="直線矢印コネクタ 3"/>
        <xdr:cNvCxnSpPr/>
      </xdr:nvCxnSpPr>
      <xdr:spPr>
        <a:xfrm flipH="1">
          <a:off x="8541208" y="7667897"/>
          <a:ext cx="993395"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6</xdr:row>
      <xdr:rowOff>323972</xdr:rowOff>
    </xdr:from>
    <xdr:ext cx="3617686" cy="825867"/>
    <xdr:sp macro="" textlink="">
      <xdr:nvSpPr>
        <xdr:cNvPr id="5" name="正方形/長方形 4"/>
        <xdr:cNvSpPr/>
      </xdr:nvSpPr>
      <xdr:spPr>
        <a:xfrm>
          <a:off x="9201599" y="7239122"/>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証明文書は、ステップアップ目標を証明する文書に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357187</xdr:colOff>
      <xdr:row>4</xdr:row>
      <xdr:rowOff>492124</xdr:rowOff>
    </xdr:from>
    <xdr:to>
      <xdr:col>14</xdr:col>
      <xdr:colOff>373062</xdr:colOff>
      <xdr:row>6</xdr:row>
      <xdr:rowOff>174624</xdr:rowOff>
    </xdr:to>
    <xdr:sp macro="" textlink="">
      <xdr:nvSpPr>
        <xdr:cNvPr id="8" name="正方形/長方形 7"/>
        <xdr:cNvSpPr/>
      </xdr:nvSpPr>
      <xdr:spPr>
        <a:xfrm>
          <a:off x="2103437" y="5564187"/>
          <a:ext cx="4381500" cy="9525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開発・改良するサービスについてステップアップ目標（新規性・優秀性）と有効性の検証方法を右記の例を参照に記入してください。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2</xdr:col>
      <xdr:colOff>95250</xdr:colOff>
      <xdr:row>1</xdr:row>
      <xdr:rowOff>3968750</xdr:rowOff>
    </xdr:from>
    <xdr:to>
      <xdr:col>11</xdr:col>
      <xdr:colOff>204305</xdr:colOff>
      <xdr:row>3</xdr:row>
      <xdr:rowOff>47624</xdr:rowOff>
    </xdr:to>
    <xdr:sp macro="" textlink="">
      <xdr:nvSpPr>
        <xdr:cNvPr id="9" name="正方形/長方形 8"/>
        <xdr:cNvSpPr/>
      </xdr:nvSpPr>
      <xdr:spPr>
        <a:xfrm>
          <a:off x="967685" y="4222750"/>
          <a:ext cx="4035011" cy="258831"/>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ステップアップ目標は</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1</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つ以上設定が必要</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535215</xdr:colOff>
      <xdr:row>10</xdr:row>
      <xdr:rowOff>27215</xdr:rowOff>
    </xdr:from>
    <xdr:to>
      <xdr:col>26</xdr:col>
      <xdr:colOff>145142</xdr:colOff>
      <xdr:row>13</xdr:row>
      <xdr:rowOff>127000</xdr:rowOff>
    </xdr:to>
    <xdr:sp macro="" textlink="">
      <xdr:nvSpPr>
        <xdr:cNvPr id="3" name="正方形/長方形 2"/>
        <xdr:cNvSpPr/>
      </xdr:nvSpPr>
      <xdr:spPr>
        <a:xfrm>
          <a:off x="7810501" y="4662715"/>
          <a:ext cx="2258784" cy="200478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ja-JP" altLang="en-US" sz="16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22</xdr:col>
      <xdr:colOff>390071</xdr:colOff>
      <xdr:row>0</xdr:row>
      <xdr:rowOff>127001</xdr:rowOff>
    </xdr:from>
    <xdr:ext cx="4610099" cy="642484"/>
    <xdr:sp macro="" textlink="">
      <xdr:nvSpPr>
        <xdr:cNvPr id="4" name="正方形/長方形 3"/>
        <xdr:cNvSpPr/>
      </xdr:nvSpPr>
      <xdr:spPr>
        <a:xfrm>
          <a:off x="7644946" y="127001"/>
          <a:ext cx="4610099" cy="64248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2-5</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．ステップアップ目標」に記載した目標を達成するために、</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開発又は改良上想定される事業化に向けた課題とその解決方法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87312</xdr:colOff>
      <xdr:row>4</xdr:row>
      <xdr:rowOff>404813</xdr:rowOff>
    </xdr:from>
    <xdr:to>
      <xdr:col>18</xdr:col>
      <xdr:colOff>238125</xdr:colOff>
      <xdr:row>6</xdr:row>
      <xdr:rowOff>327027</xdr:rowOff>
    </xdr:to>
    <xdr:sp macro="" textlink="">
      <xdr:nvSpPr>
        <xdr:cNvPr id="5" name="正方形/長方形 4"/>
        <xdr:cNvSpPr/>
      </xdr:nvSpPr>
      <xdr:spPr>
        <a:xfrm>
          <a:off x="1809750" y="1230313"/>
          <a:ext cx="4381500" cy="1192214"/>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a:t>
          </a:r>
          <a:r>
            <a:rPr kumimoji="1" lang="en-US" altLang="ja-JP" sz="1200" b="0">
              <a:solidFill>
                <a:srgbClr val="FF0000"/>
              </a:solidFill>
              <a:latin typeface="HGPｺﾞｼｯｸE" panose="020B0900000000000000" pitchFamily="50" charset="-128"/>
              <a:ea typeface="HGPｺﾞｼｯｸE" panose="020B0900000000000000" pitchFamily="50" charset="-128"/>
            </a:rPr>
            <a:t>2-5</a:t>
          </a:r>
          <a:r>
            <a:rPr kumimoji="1" lang="ja-JP" altLang="en-US" sz="1200" b="0">
              <a:solidFill>
                <a:srgbClr val="FF0000"/>
              </a:solidFill>
              <a:latin typeface="HGPｺﾞｼｯｸE" panose="020B0900000000000000" pitchFamily="50" charset="-128"/>
              <a:ea typeface="HGPｺﾞｼｯｸE" panose="020B0900000000000000" pitchFamily="50" charset="-128"/>
            </a:rPr>
            <a:t>．ステップアップ目標」に記載した目標を達成するために、</a:t>
          </a:r>
          <a:r>
            <a:rPr kumimoji="1" lang="ja-JP" altLang="en-US" sz="1200" b="0" u="sng">
              <a:solidFill>
                <a:srgbClr val="FF0000"/>
              </a:solidFill>
              <a:latin typeface="HGPｺﾞｼｯｸE" panose="020B0900000000000000" pitchFamily="50" charset="-128"/>
              <a:ea typeface="HGPｺﾞｼｯｸE" panose="020B0900000000000000" pitchFamily="50" charset="-128"/>
            </a:rPr>
            <a:t>開発又は改良上想定される事業化に向けた課題とその解決方法</a:t>
          </a:r>
          <a:r>
            <a:rPr kumimoji="1" lang="ja-JP" altLang="en-US" sz="1200" b="0">
              <a:solidFill>
                <a:srgbClr val="FF0000"/>
              </a:solidFill>
              <a:latin typeface="HGPｺﾞｼｯｸE" panose="020B0900000000000000" pitchFamily="50" charset="-128"/>
              <a:ea typeface="HGPｺﾞｼｯｸE" panose="020B0900000000000000" pitchFamily="50" charset="-128"/>
            </a:rPr>
            <a:t>について記入</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a:p>
          <a:pPr algn="l"/>
          <a:r>
            <a:rPr kumimoji="1" lang="en-US" altLang="ja-JP" sz="1200" b="0">
              <a:solidFill>
                <a:srgbClr val="FF0000"/>
              </a:solidFill>
              <a:latin typeface="HGPｺﾞｼｯｸE" panose="020B0900000000000000" pitchFamily="50" charset="-128"/>
              <a:ea typeface="HGPｺﾞｼｯｸE" panose="020B0900000000000000" pitchFamily="50" charset="-128"/>
            </a:rPr>
            <a:t>※</a:t>
          </a:r>
          <a:r>
            <a:rPr kumimoji="1" lang="ja-JP" altLang="en-US" sz="1200" b="0">
              <a:solidFill>
                <a:srgbClr val="FF0000"/>
              </a:solidFill>
              <a:latin typeface="HGPｺﾞｼｯｸE" panose="020B0900000000000000" pitchFamily="50" charset="-128"/>
              <a:ea typeface="HGPｺﾞｼｯｸE" panose="020B0900000000000000" pitchFamily="50" charset="-128"/>
            </a:rPr>
            <a:t>課題が複数ある場合には、箇条書きで記入してください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72596</xdr:colOff>
      <xdr:row>45</xdr:row>
      <xdr:rowOff>51338</xdr:rowOff>
    </xdr:from>
    <xdr:to>
      <xdr:col>21</xdr:col>
      <xdr:colOff>175785</xdr:colOff>
      <xdr:row>45</xdr:row>
      <xdr:rowOff>53478</xdr:rowOff>
    </xdr:to>
    <xdr:cxnSp macro="">
      <xdr:nvCxnSpPr>
        <xdr:cNvPr id="13" name="直線矢印コネクタ 12"/>
        <xdr:cNvCxnSpPr/>
      </xdr:nvCxnSpPr>
      <xdr:spPr>
        <a:xfrm flipH="1">
          <a:off x="8173382" y="10002695"/>
          <a:ext cx="765403" cy="214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68592</xdr:colOff>
      <xdr:row>3</xdr:row>
      <xdr:rowOff>0</xdr:rowOff>
    </xdr:from>
    <xdr:ext cx="5585867" cy="1742785"/>
    <xdr:sp macro="" textlink="">
      <xdr:nvSpPr>
        <xdr:cNvPr id="14" name="正方形/長方形 13"/>
        <xdr:cNvSpPr/>
      </xdr:nvSpPr>
      <xdr:spPr>
        <a:xfrm>
          <a:off x="8831592" y="553357"/>
          <a:ext cx="5585867" cy="1742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組織図やプロセス図等を用いて、主に以下の点を分かりやすく説明してください。</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（ア）開発又は改良の実施体制</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（実施責任者、開発従事者、経理担当者等、社内の人員配置）</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（イ）他企業との連携体制、役割分担等</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（ウ）本開発又は改良における主担当者のかかわり方</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直接人件費・委託・外注費等、経費の支出に係る人員</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は、</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可能な限り記載してください。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58528</xdr:colOff>
      <xdr:row>53</xdr:row>
      <xdr:rowOff>75460</xdr:rowOff>
    </xdr:from>
    <xdr:ext cx="2376000" cy="1926168"/>
    <xdr:sp macro="" textlink="">
      <xdr:nvSpPr>
        <xdr:cNvPr id="15" name="正方形/長方形 14"/>
        <xdr:cNvSpPr/>
      </xdr:nvSpPr>
      <xdr:spPr>
        <a:xfrm>
          <a:off x="8821528" y="1171410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21</xdr:col>
      <xdr:colOff>58987</xdr:colOff>
      <xdr:row>11</xdr:row>
      <xdr:rowOff>158491</xdr:rowOff>
    </xdr:from>
    <xdr:to>
      <xdr:col>39</xdr:col>
      <xdr:colOff>227566</xdr:colOff>
      <xdr:row>23</xdr:row>
      <xdr:rowOff>52354</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1987" y="2526134"/>
          <a:ext cx="6536722" cy="2615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47354</xdr:colOff>
      <xdr:row>42</xdr:row>
      <xdr:rowOff>84224</xdr:rowOff>
    </xdr:from>
    <xdr:ext cx="5681385" cy="1192634"/>
    <xdr:sp macro="" textlink="">
      <xdr:nvSpPr>
        <xdr:cNvPr id="17" name="正方形/長方形 16"/>
        <xdr:cNvSpPr/>
      </xdr:nvSpPr>
      <xdr:spPr>
        <a:xfrm>
          <a:off x="8810354" y="9418724"/>
          <a:ext cx="5681385" cy="1192634"/>
        </a:xfrm>
        <a:prstGeom prst="rect">
          <a:avLst/>
        </a:prstGeom>
        <a:solidFill>
          <a:srgbClr val="FFFFE7"/>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235857</xdr:colOff>
      <xdr:row>65</xdr:row>
      <xdr:rowOff>47727</xdr:rowOff>
    </xdr:from>
    <xdr:to>
      <xdr:col>21</xdr:col>
      <xdr:colOff>347508</xdr:colOff>
      <xdr:row>65</xdr:row>
      <xdr:rowOff>48987</xdr:rowOff>
    </xdr:to>
    <xdr:cxnSp macro="">
      <xdr:nvCxnSpPr>
        <xdr:cNvPr id="18" name="直線矢印コネクタ 17"/>
        <xdr:cNvCxnSpPr/>
      </xdr:nvCxnSpPr>
      <xdr:spPr>
        <a:xfrm flipH="1" flipV="1">
          <a:off x="8336643" y="1424451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241113</xdr:colOff>
      <xdr:row>63</xdr:row>
      <xdr:rowOff>117929</xdr:rowOff>
    </xdr:from>
    <xdr:ext cx="2362387" cy="571500"/>
    <xdr:sp macro="" textlink="">
      <xdr:nvSpPr>
        <xdr:cNvPr id="19" name="正方形/長方形 18"/>
        <xdr:cNvSpPr/>
      </xdr:nvSpPr>
      <xdr:spPr>
        <a:xfrm>
          <a:off x="9004113" y="13960929"/>
          <a:ext cx="2362387"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実施計画、事業実施場所</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３</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editAs="oneCell">
    <xdr:from>
      <xdr:col>1</xdr:col>
      <xdr:colOff>208643</xdr:colOff>
      <xdr:row>16</xdr:row>
      <xdr:rowOff>212044</xdr:rowOff>
    </xdr:from>
    <xdr:to>
      <xdr:col>16</xdr:col>
      <xdr:colOff>254965</xdr:colOff>
      <xdr:row>28</xdr:row>
      <xdr:rowOff>192086</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3713615"/>
          <a:ext cx="6441679" cy="270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117929</xdr:colOff>
      <xdr:row>15</xdr:row>
      <xdr:rowOff>108856</xdr:rowOff>
    </xdr:from>
    <xdr:to>
      <xdr:col>5</xdr:col>
      <xdr:colOff>91247</xdr:colOff>
      <xdr:row>16</xdr:row>
      <xdr:rowOff>190272</xdr:rowOff>
    </xdr:to>
    <xdr:sp macro="" textlink="">
      <xdr:nvSpPr>
        <xdr:cNvPr id="10" name="テキスト ボックス 9"/>
        <xdr:cNvSpPr txBox="1"/>
      </xdr:nvSpPr>
      <xdr:spPr>
        <a:xfrm>
          <a:off x="544286" y="3383642"/>
          <a:ext cx="1678747" cy="30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社内体制（例）</a:t>
          </a:r>
        </a:p>
      </xdr:txBody>
    </xdr:sp>
    <xdr:clientData/>
  </xdr:twoCellAnchor>
  <xdr:twoCellAnchor>
    <xdr:from>
      <xdr:col>11</xdr:col>
      <xdr:colOff>222250</xdr:colOff>
      <xdr:row>15</xdr:row>
      <xdr:rowOff>154213</xdr:rowOff>
    </xdr:from>
    <xdr:to>
      <xdr:col>15</xdr:col>
      <xdr:colOff>195570</xdr:colOff>
      <xdr:row>17</xdr:row>
      <xdr:rowOff>8843</xdr:rowOff>
    </xdr:to>
    <xdr:sp macro="" textlink="">
      <xdr:nvSpPr>
        <xdr:cNvPr id="11" name="テキスト ボックス 10"/>
        <xdr:cNvSpPr txBox="1"/>
      </xdr:nvSpPr>
      <xdr:spPr>
        <a:xfrm>
          <a:off x="4912179" y="3428999"/>
          <a:ext cx="1678748" cy="30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社外体制（例）</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21</xdr:col>
      <xdr:colOff>90713</xdr:colOff>
      <xdr:row>65</xdr:row>
      <xdr:rowOff>18143</xdr:rowOff>
    </xdr:from>
    <xdr:ext cx="2376000" cy="1926168"/>
    <xdr:sp macro="" textlink="">
      <xdr:nvSpPr>
        <xdr:cNvPr id="3" name="正方形/長方形 2"/>
        <xdr:cNvSpPr/>
      </xdr:nvSpPr>
      <xdr:spPr>
        <a:xfrm>
          <a:off x="7873999" y="130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47625</xdr:colOff>
      <xdr:row>6</xdr:row>
      <xdr:rowOff>182562</xdr:rowOff>
    </xdr:from>
    <xdr:to>
      <xdr:col>17</xdr:col>
      <xdr:colOff>177800</xdr:colOff>
      <xdr:row>10</xdr:row>
      <xdr:rowOff>30162</xdr:rowOff>
    </xdr:to>
    <xdr:sp macro="" textlink="">
      <xdr:nvSpPr>
        <xdr:cNvPr id="4" name="正方形/長方形 3"/>
        <xdr:cNvSpPr/>
      </xdr:nvSpPr>
      <xdr:spPr>
        <a:xfrm>
          <a:off x="396875" y="1127125"/>
          <a:ext cx="5861050" cy="7683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想定される対象顧客を（市場規模、市場の動向等を含めて）</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55563</xdr:colOff>
      <xdr:row>17</xdr:row>
      <xdr:rowOff>15876</xdr:rowOff>
    </xdr:from>
    <xdr:to>
      <xdr:col>17</xdr:col>
      <xdr:colOff>185738</xdr:colOff>
      <xdr:row>20</xdr:row>
      <xdr:rowOff>93663</xdr:rowOff>
    </xdr:to>
    <xdr:sp macro="" textlink="">
      <xdr:nvSpPr>
        <xdr:cNvPr id="5" name="正方形/長方形 4"/>
        <xdr:cNvSpPr/>
      </xdr:nvSpPr>
      <xdr:spPr>
        <a:xfrm>
          <a:off x="404813" y="3492501"/>
          <a:ext cx="5861050" cy="7683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本事業で開発・改良する製品・サービスで解決する高齢者の課題・ニーズを</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（背景や客観的な事実・データを含めて）具体的に記入してください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127000</xdr:colOff>
      <xdr:row>46</xdr:row>
      <xdr:rowOff>190500</xdr:rowOff>
    </xdr:from>
    <xdr:to>
      <xdr:col>17</xdr:col>
      <xdr:colOff>247197</xdr:colOff>
      <xdr:row>50</xdr:row>
      <xdr:rowOff>104321</xdr:rowOff>
    </xdr:to>
    <xdr:sp macro="" textlink="">
      <xdr:nvSpPr>
        <xdr:cNvPr id="7" name="正方形/長方形 6"/>
        <xdr:cNvSpPr/>
      </xdr:nvSpPr>
      <xdr:spPr>
        <a:xfrm>
          <a:off x="476250" y="10548938"/>
          <a:ext cx="5851072" cy="834571"/>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ターゲットとなる市場・顧客への周知方法、販売ルートの確立手法等を記入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12</xdr:col>
      <xdr:colOff>230188</xdr:colOff>
      <xdr:row>56</xdr:row>
      <xdr:rowOff>134938</xdr:rowOff>
    </xdr:from>
    <xdr:to>
      <xdr:col>18</xdr:col>
      <xdr:colOff>265113</xdr:colOff>
      <xdr:row>59</xdr:row>
      <xdr:rowOff>77231</xdr:rowOff>
    </xdr:to>
    <xdr:sp macro="" textlink="">
      <xdr:nvSpPr>
        <xdr:cNvPr id="8" name="正方形/長方形 7"/>
        <xdr:cNvSpPr/>
      </xdr:nvSpPr>
      <xdr:spPr>
        <a:xfrm>
          <a:off x="4564063" y="12866688"/>
          <a:ext cx="2130425" cy="63285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上記（３）の</a:t>
          </a:r>
          <a:endParaRPr lang="en-US" altLang="ja-JP" b="0">
            <a:solidFill>
              <a:srgbClr val="FF0000"/>
            </a:solidFill>
            <a:effectLst/>
            <a:latin typeface="HGPｺﾞｼｯｸE" panose="020B0900000000000000" pitchFamily="50" charset="-128"/>
            <a:ea typeface="HGPｺﾞｼｯｸE" panose="020B0900000000000000" pitchFamily="50" charset="-128"/>
          </a:endParaRPr>
        </a:p>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市場規模を基に算出</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7</xdr:col>
      <xdr:colOff>301625</xdr:colOff>
      <xdr:row>68</xdr:row>
      <xdr:rowOff>111126</xdr:rowOff>
    </xdr:from>
    <xdr:to>
      <xdr:col>13</xdr:col>
      <xdr:colOff>336550</xdr:colOff>
      <xdr:row>71</xdr:row>
      <xdr:rowOff>110569</xdr:rowOff>
    </xdr:to>
    <xdr:sp macro="" textlink="">
      <xdr:nvSpPr>
        <xdr:cNvPr id="9" name="正方形/長方形 8"/>
        <xdr:cNvSpPr/>
      </xdr:nvSpPr>
      <xdr:spPr>
        <a:xfrm>
          <a:off x="2889250" y="15859126"/>
          <a:ext cx="2130425" cy="69000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en-US" b="0">
              <a:solidFill>
                <a:srgbClr val="FF0000"/>
              </a:solidFill>
              <a:effectLst/>
              <a:latin typeface="HGPｺﾞｼｯｸE" panose="020B0900000000000000" pitchFamily="50" charset="-128"/>
              <a:ea typeface="HGPｺﾞｼｯｸE" panose="020B0900000000000000" pitchFamily="50" charset="-128"/>
            </a:rPr>
            <a:t>上記（５）①に記入した売上高の算出根拠を３年分記入</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1</xdr:col>
      <xdr:colOff>127000</xdr:colOff>
      <xdr:row>26</xdr:row>
      <xdr:rowOff>89960</xdr:rowOff>
    </xdr:from>
    <xdr:to>
      <xdr:col>17</xdr:col>
      <xdr:colOff>257175</xdr:colOff>
      <xdr:row>29</xdr:row>
      <xdr:rowOff>175685</xdr:rowOff>
    </xdr:to>
    <xdr:sp macro="" textlink="">
      <xdr:nvSpPr>
        <xdr:cNvPr id="10" name="正方形/長方形 9"/>
        <xdr:cNvSpPr/>
      </xdr:nvSpPr>
      <xdr:spPr>
        <a:xfrm>
          <a:off x="476250" y="11186585"/>
          <a:ext cx="5861050" cy="776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競合する製品・サービス、競合企業の</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「動向・特徴」を具体的に記入してください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27</xdr:col>
      <xdr:colOff>89647</xdr:colOff>
      <xdr:row>25</xdr:row>
      <xdr:rowOff>44824</xdr:rowOff>
    </xdr:from>
    <xdr:to>
      <xdr:col>83</xdr:col>
      <xdr:colOff>122123</xdr:colOff>
      <xdr:row>33</xdr:row>
      <xdr:rowOff>175984</xdr:rowOff>
    </xdr:to>
    <xdr:pic>
      <xdr:nvPicPr>
        <xdr:cNvPr id="2" name="図 1"/>
        <xdr:cNvPicPr>
          <a:picLocks noChangeAspect="1"/>
        </xdr:cNvPicPr>
      </xdr:nvPicPr>
      <xdr:blipFill>
        <a:blip xmlns:r="http://schemas.openxmlformats.org/officeDocument/2006/relationships" r:embed="rId1"/>
        <a:stretch>
          <a:fillRect/>
        </a:stretch>
      </xdr:blipFill>
      <xdr:spPr>
        <a:xfrm>
          <a:off x="8553823" y="7119471"/>
          <a:ext cx="9236241" cy="1804572"/>
        </a:xfrm>
        <a:prstGeom prst="rect">
          <a:avLst/>
        </a:prstGeom>
      </xdr:spPr>
    </xdr:pic>
    <xdr:clientData/>
  </xdr:twoCellAnchor>
  <xdr:twoCellAnchor editAs="oneCell">
    <xdr:from>
      <xdr:col>27</xdr:col>
      <xdr:colOff>115956</xdr:colOff>
      <xdr:row>13</xdr:row>
      <xdr:rowOff>160131</xdr:rowOff>
    </xdr:from>
    <xdr:to>
      <xdr:col>60</xdr:col>
      <xdr:colOff>97735</xdr:colOff>
      <xdr:row>21</xdr:row>
      <xdr:rowOff>189673</xdr:rowOff>
    </xdr:to>
    <xdr:pic>
      <xdr:nvPicPr>
        <xdr:cNvPr id="22" name="図 21"/>
        <xdr:cNvPicPr>
          <a:picLocks noChangeAspect="1"/>
        </xdr:cNvPicPr>
      </xdr:nvPicPr>
      <xdr:blipFill>
        <a:blip xmlns:r="http://schemas.openxmlformats.org/officeDocument/2006/relationships" r:embed="rId2"/>
        <a:stretch>
          <a:fillRect/>
        </a:stretch>
      </xdr:blipFill>
      <xdr:spPr>
        <a:xfrm>
          <a:off x="8591826" y="4721088"/>
          <a:ext cx="5448300" cy="1708150"/>
        </a:xfrm>
        <a:prstGeom prst="rect">
          <a:avLst/>
        </a:prstGeom>
      </xdr:spPr>
    </xdr:pic>
    <xdr:clientData/>
  </xdr:twoCellAnchor>
  <xdr:oneCellAnchor>
    <xdr:from>
      <xdr:col>28</xdr:col>
      <xdr:colOff>91406</xdr:colOff>
      <xdr:row>1</xdr:row>
      <xdr:rowOff>7024</xdr:rowOff>
    </xdr:from>
    <xdr:ext cx="5307471" cy="1009251"/>
    <xdr:sp macro="" textlink="">
      <xdr:nvSpPr>
        <xdr:cNvPr id="24" name="正方形/長方形 23"/>
        <xdr:cNvSpPr/>
      </xdr:nvSpPr>
      <xdr:spPr>
        <a:xfrm>
          <a:off x="8713295" y="324524"/>
          <a:ext cx="5307471"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事業終了予定日について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令和</a:t>
          </a:r>
          <a:r>
            <a:rPr kumimoji="1" lang="en-US" altLang="ja-JP" sz="1100" b="0" u="sng">
              <a:latin typeface="ＭＳ Ｐゴシック" panose="020B0600070205080204" pitchFamily="50" charset="-128"/>
              <a:ea typeface="ＭＳ Ｐゴシック" panose="020B0600070205080204" pitchFamily="50" charset="-128"/>
            </a:rPr>
            <a:t>8</a:t>
          </a:r>
          <a:r>
            <a:rPr kumimoji="1" lang="ja-JP" altLang="en-US" sz="1100" b="0" u="sng">
              <a:latin typeface="ＭＳ Ｐゴシック" panose="020B0600070205080204" pitchFamily="50" charset="-128"/>
              <a:ea typeface="ＭＳ Ｐゴシック" panose="020B0600070205080204" pitchFamily="50" charset="-128"/>
            </a:rPr>
            <a:t>年</a:t>
          </a:r>
          <a:r>
            <a:rPr kumimoji="1" lang="en-US" altLang="ja-JP" sz="1100" b="0" u="sng">
              <a:latin typeface="ＭＳ Ｐゴシック" panose="020B0600070205080204" pitchFamily="50" charset="-128"/>
              <a:ea typeface="ＭＳ Ｐゴシック" panose="020B0600070205080204" pitchFamily="50" charset="-128"/>
            </a:rPr>
            <a:t>10</a:t>
          </a:r>
          <a:r>
            <a:rPr kumimoji="1" lang="ja-JP" altLang="en-US" sz="1100" b="0" u="sng">
              <a:latin typeface="ＭＳ Ｐゴシック" panose="020B0600070205080204" pitchFamily="50" charset="-128"/>
              <a:ea typeface="ＭＳ Ｐゴシック" panose="020B0600070205080204" pitchFamily="50" charset="-128"/>
            </a:rPr>
            <a:t>月</a:t>
          </a:r>
          <a:r>
            <a:rPr kumimoji="1" lang="en-US" altLang="ja-JP" sz="1100" b="0" u="sng">
              <a:latin typeface="ＭＳ Ｐゴシック" panose="020B0600070205080204" pitchFamily="50" charset="-128"/>
              <a:ea typeface="ＭＳ Ｐゴシック" panose="020B0600070205080204" pitchFamily="50" charset="-128"/>
            </a:rPr>
            <a:t>31</a:t>
          </a:r>
          <a:r>
            <a:rPr kumimoji="1" lang="ja-JP" altLang="en-US" sz="1100" b="0" u="sng">
              <a:latin typeface="ＭＳ Ｐゴシック" panose="020B0600070205080204" pitchFamily="50" charset="-128"/>
              <a:ea typeface="ＭＳ Ｐゴシック" panose="020B0600070205080204" pitchFamily="50" charset="-128"/>
            </a:rPr>
            <a:t>日以前の日付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（開発そのものだけでなく、支払い等の処理が全て終わる日付を記入）</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「設備投資・事業環境整備フェーズ」を実施しない場合は「開発・改良フェーズ」の完了予定日と同日を記入してください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33</xdr:col>
      <xdr:colOff>34583</xdr:colOff>
      <xdr:row>12</xdr:row>
      <xdr:rowOff>93062</xdr:rowOff>
    </xdr:from>
    <xdr:to>
      <xdr:col>40</xdr:col>
      <xdr:colOff>33626</xdr:colOff>
      <xdr:row>16</xdr:row>
      <xdr:rowOff>210002</xdr:rowOff>
    </xdr:to>
    <xdr:cxnSp macro="">
      <xdr:nvCxnSpPr>
        <xdr:cNvPr id="25" name="直線矢印コネクタ 24"/>
        <xdr:cNvCxnSpPr/>
      </xdr:nvCxnSpPr>
      <xdr:spPr>
        <a:xfrm flipH="1">
          <a:off x="9467861" y="4467506"/>
          <a:ext cx="1134987" cy="96360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108719</xdr:colOff>
      <xdr:row>12</xdr:row>
      <xdr:rowOff>61312</xdr:rowOff>
    </xdr:from>
    <xdr:to>
      <xdr:col>59</xdr:col>
      <xdr:colOff>128750</xdr:colOff>
      <xdr:row>17</xdr:row>
      <xdr:rowOff>8269</xdr:rowOff>
    </xdr:to>
    <xdr:cxnSp macro="">
      <xdr:nvCxnSpPr>
        <xdr:cNvPr id="26" name="直線矢印コネクタ 25"/>
        <xdr:cNvCxnSpPr/>
      </xdr:nvCxnSpPr>
      <xdr:spPr>
        <a:xfrm flipH="1">
          <a:off x="11813886" y="4435756"/>
          <a:ext cx="1967364" cy="100529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138384</xdr:colOff>
      <xdr:row>11</xdr:row>
      <xdr:rowOff>16889</xdr:rowOff>
    </xdr:from>
    <xdr:ext cx="583404" cy="275717"/>
    <xdr:sp macro="" textlink="">
      <xdr:nvSpPr>
        <xdr:cNvPr id="27" name="正方形/長方形 26"/>
        <xdr:cNvSpPr/>
      </xdr:nvSpPr>
      <xdr:spPr>
        <a:xfrm>
          <a:off x="8597995" y="4179667"/>
          <a:ext cx="583404"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1">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49977</xdr:colOff>
      <xdr:row>11</xdr:row>
      <xdr:rowOff>20315</xdr:rowOff>
    </xdr:from>
    <xdr:ext cx="3238603" cy="459100"/>
    <xdr:sp macro="" textlink="">
      <xdr:nvSpPr>
        <xdr:cNvPr id="28" name="正方形/長方形 27"/>
        <xdr:cNvSpPr/>
      </xdr:nvSpPr>
      <xdr:spPr>
        <a:xfrm>
          <a:off x="9320977" y="4183093"/>
          <a:ext cx="3238603"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作業項目には、本事業の全体像がわかるように、支出が発生しない作業も記入してください。</a:t>
          </a:r>
        </a:p>
      </xdr:txBody>
    </xdr:sp>
    <xdr:clientData/>
  </xdr:oneCellAnchor>
  <xdr:oneCellAnchor>
    <xdr:from>
      <xdr:col>52</xdr:col>
      <xdr:colOff>156564</xdr:colOff>
      <xdr:row>11</xdr:row>
      <xdr:rowOff>18762</xdr:rowOff>
    </xdr:from>
    <xdr:ext cx="2857121" cy="459100"/>
    <xdr:sp macro="" textlink="">
      <xdr:nvSpPr>
        <xdr:cNvPr id="29" name="正方形/長方形 28"/>
        <xdr:cNvSpPr/>
      </xdr:nvSpPr>
      <xdr:spPr>
        <a:xfrm>
          <a:off x="12673120" y="4181540"/>
          <a:ext cx="2857121"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自社作業に該当する期間には○を、他社作業には●を選択してください。</a:t>
          </a:r>
        </a:p>
      </xdr:txBody>
    </xdr:sp>
    <xdr:clientData/>
  </xdr:oneCellAnchor>
  <xdr:twoCellAnchor>
    <xdr:from>
      <xdr:col>43</xdr:col>
      <xdr:colOff>44586</xdr:colOff>
      <xdr:row>18</xdr:row>
      <xdr:rowOff>51859</xdr:rowOff>
    </xdr:from>
    <xdr:to>
      <xdr:col>63</xdr:col>
      <xdr:colOff>151375</xdr:colOff>
      <xdr:row>18</xdr:row>
      <xdr:rowOff>66982</xdr:rowOff>
    </xdr:to>
    <xdr:cxnSp macro="">
      <xdr:nvCxnSpPr>
        <xdr:cNvPr id="30" name="直線矢印コネクタ 29"/>
        <xdr:cNvCxnSpPr>
          <a:stCxn id="32" idx="1"/>
        </xdr:cNvCxnSpPr>
      </xdr:nvCxnSpPr>
      <xdr:spPr>
        <a:xfrm flipH="1">
          <a:off x="11100642" y="5696303"/>
          <a:ext cx="3352344" cy="1512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29624</xdr:colOff>
      <xdr:row>18</xdr:row>
      <xdr:rowOff>41276</xdr:rowOff>
    </xdr:from>
    <xdr:to>
      <xdr:col>63</xdr:col>
      <xdr:colOff>151375</xdr:colOff>
      <xdr:row>27</xdr:row>
      <xdr:rowOff>85876</xdr:rowOff>
    </xdr:to>
    <xdr:cxnSp macro="">
      <xdr:nvCxnSpPr>
        <xdr:cNvPr id="31" name="直線矢印コネクタ 30"/>
        <xdr:cNvCxnSpPr>
          <a:stCxn id="32" idx="1"/>
        </xdr:cNvCxnSpPr>
      </xdr:nvCxnSpPr>
      <xdr:spPr>
        <a:xfrm flipH="1">
          <a:off x="9138346" y="5685720"/>
          <a:ext cx="5314640" cy="19496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151375</xdr:colOff>
      <xdr:row>16</xdr:row>
      <xdr:rowOff>49354</xdr:rowOff>
    </xdr:from>
    <xdr:ext cx="3561723" cy="842603"/>
    <xdr:sp macro="" textlink="">
      <xdr:nvSpPr>
        <xdr:cNvPr id="32" name="正方形/長方形 31"/>
        <xdr:cNvSpPr/>
      </xdr:nvSpPr>
      <xdr:spPr>
        <a:xfrm>
          <a:off x="14452986" y="5270465"/>
          <a:ext cx="3561723" cy="84260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例</a:t>
          </a:r>
          <a:r>
            <a:rPr kumimoji="1" lang="en-US" altLang="ja-JP" sz="1200" b="1">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3-</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6</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直接人件費」シートで人</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１に記載している場合は、支出が発生する項目・時期を左記のように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フロー・スケジュールに示してください。</a:t>
          </a:r>
        </a:p>
      </xdr:txBody>
    </xdr:sp>
    <xdr:clientData/>
  </xdr:oneCellAnchor>
  <xdr:oneCellAnchor>
    <xdr:from>
      <xdr:col>28</xdr:col>
      <xdr:colOff>86102</xdr:colOff>
      <xdr:row>4</xdr:row>
      <xdr:rowOff>204826</xdr:rowOff>
    </xdr:from>
    <xdr:ext cx="5022144" cy="825867"/>
    <xdr:sp macro="" textlink="">
      <xdr:nvSpPr>
        <xdr:cNvPr id="33" name="正方形/長方形 32"/>
        <xdr:cNvSpPr/>
      </xdr:nvSpPr>
      <xdr:spPr>
        <a:xfrm>
          <a:off x="8707991" y="1855826"/>
          <a:ext cx="5022144"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市場投入時期について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事業終了予定日以降の日付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（助成事業が完了するまでは、市場投入（販売）することはできませんのでご注意ください。）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81564</xdr:colOff>
      <xdr:row>16</xdr:row>
      <xdr:rowOff>28579</xdr:rowOff>
    </xdr:from>
    <xdr:to>
      <xdr:col>43</xdr:col>
      <xdr:colOff>61141</xdr:colOff>
      <xdr:row>18</xdr:row>
      <xdr:rowOff>188401</xdr:rowOff>
    </xdr:to>
    <xdr:sp macro="" textlink="">
      <xdr:nvSpPr>
        <xdr:cNvPr id="34" name="角丸四角形 33"/>
        <xdr:cNvSpPr/>
      </xdr:nvSpPr>
      <xdr:spPr>
        <a:xfrm>
          <a:off x="10650786" y="5249690"/>
          <a:ext cx="466411" cy="58315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111138</xdr:colOff>
      <xdr:row>27</xdr:row>
      <xdr:rowOff>63354</xdr:rowOff>
    </xdr:from>
    <xdr:to>
      <xdr:col>30</xdr:col>
      <xdr:colOff>73239</xdr:colOff>
      <xdr:row>29</xdr:row>
      <xdr:rowOff>124434</xdr:rowOff>
    </xdr:to>
    <xdr:sp macro="" textlink="">
      <xdr:nvSpPr>
        <xdr:cNvPr id="35" name="角丸四角形 34"/>
        <xdr:cNvSpPr/>
      </xdr:nvSpPr>
      <xdr:spPr>
        <a:xfrm>
          <a:off x="8570749" y="7612798"/>
          <a:ext cx="448934" cy="4844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77596</xdr:colOff>
      <xdr:row>3</xdr:row>
      <xdr:rowOff>240222</xdr:rowOff>
    </xdr:from>
    <xdr:to>
      <xdr:col>28</xdr:col>
      <xdr:colOff>86102</xdr:colOff>
      <xdr:row>4</xdr:row>
      <xdr:rowOff>617760</xdr:rowOff>
    </xdr:to>
    <xdr:cxnSp macro="">
      <xdr:nvCxnSpPr>
        <xdr:cNvPr id="36" name="直線矢印コネクタ 19"/>
        <xdr:cNvCxnSpPr>
          <a:stCxn id="33" idx="1"/>
        </xdr:cNvCxnSpPr>
      </xdr:nvCxnSpPr>
      <xdr:spPr>
        <a:xfrm rot="10800000">
          <a:off x="8050374" y="1446722"/>
          <a:ext cx="657617" cy="82203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70556</xdr:colOff>
      <xdr:row>48</xdr:row>
      <xdr:rowOff>183444</xdr:rowOff>
    </xdr:from>
    <xdr:ext cx="2376000" cy="1926168"/>
    <xdr:sp macro="" textlink="">
      <xdr:nvSpPr>
        <xdr:cNvPr id="37" name="正方形/長方形 36"/>
        <xdr:cNvSpPr/>
      </xdr:nvSpPr>
      <xdr:spPr>
        <a:xfrm>
          <a:off x="8530167" y="121778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18</xdr:col>
      <xdr:colOff>65186</xdr:colOff>
      <xdr:row>4</xdr:row>
      <xdr:rowOff>518230</xdr:rowOff>
    </xdr:from>
    <xdr:to>
      <xdr:col>19</xdr:col>
      <xdr:colOff>433</xdr:colOff>
      <xdr:row>4</xdr:row>
      <xdr:rowOff>518230</xdr:rowOff>
    </xdr:to>
    <xdr:cxnSp macro="">
      <xdr:nvCxnSpPr>
        <xdr:cNvPr id="13" name="直線矢印コネクタ 12"/>
        <xdr:cNvCxnSpPr/>
      </xdr:nvCxnSpPr>
      <xdr:spPr>
        <a:xfrm flipH="1">
          <a:off x="7835999" y="2193043"/>
          <a:ext cx="594059"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54436</xdr:colOff>
      <xdr:row>5</xdr:row>
      <xdr:rowOff>286683</xdr:rowOff>
    </xdr:from>
    <xdr:to>
      <xdr:col>18</xdr:col>
      <xdr:colOff>627456</xdr:colOff>
      <xdr:row>5</xdr:row>
      <xdr:rowOff>286683</xdr:rowOff>
    </xdr:to>
    <xdr:cxnSp macro="">
      <xdr:nvCxnSpPr>
        <xdr:cNvPr id="14" name="直線矢印コネクタ 13"/>
        <xdr:cNvCxnSpPr/>
      </xdr:nvCxnSpPr>
      <xdr:spPr>
        <a:xfrm flipH="1">
          <a:off x="7825249" y="4247496"/>
          <a:ext cx="57302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70697</xdr:colOff>
      <xdr:row>9</xdr:row>
      <xdr:rowOff>326195</xdr:rowOff>
    </xdr:from>
    <xdr:to>
      <xdr:col>18</xdr:col>
      <xdr:colOff>606470</xdr:colOff>
      <xdr:row>9</xdr:row>
      <xdr:rowOff>326195</xdr:rowOff>
    </xdr:to>
    <xdr:cxnSp macro="">
      <xdr:nvCxnSpPr>
        <xdr:cNvPr id="15" name="直線矢印コネクタ 14"/>
        <xdr:cNvCxnSpPr>
          <a:stCxn id="19" idx="1"/>
        </xdr:cNvCxnSpPr>
      </xdr:nvCxnSpPr>
      <xdr:spPr>
        <a:xfrm flipH="1">
          <a:off x="7841510" y="5557008"/>
          <a:ext cx="535773"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608475</xdr:colOff>
      <xdr:row>4</xdr:row>
      <xdr:rowOff>25964</xdr:rowOff>
    </xdr:from>
    <xdr:ext cx="4377209" cy="1009251"/>
    <xdr:sp macro="" textlink="">
      <xdr:nvSpPr>
        <xdr:cNvPr id="16" name="正方形/長方形 15"/>
        <xdr:cNvSpPr/>
      </xdr:nvSpPr>
      <xdr:spPr>
        <a:xfrm>
          <a:off x="8391761" y="1740464"/>
          <a:ext cx="4377209"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箇条書きでも構いませんので、類似特許との相違点を示してください。</a:t>
          </a:r>
        </a:p>
        <a:p>
          <a:pPr algn="l"/>
          <a:r>
            <a:rPr kumimoji="1" lang="ja-JP" altLang="en-US" sz="1100" b="0">
              <a:latin typeface="ＭＳ Ｐゴシック" panose="020B0600070205080204" pitchFamily="50" charset="-128"/>
              <a:ea typeface="ＭＳ Ｐゴシック" panose="020B0600070205080204" pitchFamily="50" charset="-128"/>
            </a:rPr>
            <a:t>先行技術調査や産業財産権に関して不明な点は東京都知的財産総合センターで相談可能です。</a:t>
          </a:r>
        </a:p>
        <a:p>
          <a:pPr algn="l"/>
          <a:r>
            <a:rPr kumimoji="1" lang="ja-JP" altLang="en-US" sz="1100" b="0">
              <a:latin typeface="ＭＳ Ｐゴシック" panose="020B0600070205080204" pitchFamily="50" charset="-128"/>
              <a:ea typeface="ＭＳ Ｐゴシック" panose="020B0600070205080204" pitchFamily="50" charset="-128"/>
            </a:rPr>
            <a:t>相談窓口（</a:t>
          </a:r>
          <a:r>
            <a:rPr kumimoji="1" lang="en-US" altLang="ja-JP" sz="1100" b="0">
              <a:latin typeface="ＭＳ Ｐゴシック" panose="020B0600070205080204" pitchFamily="50" charset="-128"/>
              <a:ea typeface="ＭＳ Ｐゴシック" panose="020B0600070205080204" pitchFamily="50" charset="-128"/>
            </a:rPr>
            <a:t>TEL</a:t>
          </a:r>
          <a:r>
            <a:rPr kumimoji="1" lang="ja-JP" altLang="en-US" sz="1100" b="0">
              <a:latin typeface="ＭＳ Ｐゴシック" panose="020B0600070205080204" pitchFamily="50" charset="-128"/>
              <a:ea typeface="ＭＳ Ｐゴシック" panose="020B0600070205080204" pitchFamily="50" charset="-128"/>
            </a:rPr>
            <a:t>：０３－３８３２－３６５６）</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https://www.tokyo-kosha.or.jp/chizai/consultant/index.html</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606470</xdr:colOff>
      <xdr:row>5</xdr:row>
      <xdr:rowOff>57427</xdr:rowOff>
    </xdr:from>
    <xdr:ext cx="3564832" cy="459100"/>
    <xdr:sp macro="" textlink="">
      <xdr:nvSpPr>
        <xdr:cNvPr id="17" name="正方形/長方形 16"/>
        <xdr:cNvSpPr/>
      </xdr:nvSpPr>
      <xdr:spPr>
        <a:xfrm>
          <a:off x="8389756" y="4057927"/>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保有する産業財産権が１つ以上ある場合は、</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18</xdr:col>
      <xdr:colOff>612139</xdr:colOff>
      <xdr:row>10</xdr:row>
      <xdr:rowOff>222853</xdr:rowOff>
    </xdr:from>
    <xdr:ext cx="3564832" cy="1009251"/>
    <xdr:sp macro="" textlink="">
      <xdr:nvSpPr>
        <xdr:cNvPr id="18" name="正方形/長方形 17"/>
        <xdr:cNvSpPr/>
      </xdr:nvSpPr>
      <xdr:spPr>
        <a:xfrm>
          <a:off x="8395425" y="6128353"/>
          <a:ext cx="3564832"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（３）または（４）に記載した産業財産権の特許等公報を、</a:t>
          </a:r>
          <a:r>
            <a:rPr kumimoji="1" lang="en-US" altLang="ja-JP" sz="1100" b="0" u="none">
              <a:latin typeface="ＭＳ Ｐゴシック" panose="020B0600070205080204" pitchFamily="50" charset="-128"/>
              <a:ea typeface="ＭＳ Ｐゴシック" panose="020B0600070205080204" pitchFamily="50" charset="-128"/>
            </a:rPr>
            <a:t>PDF</a:t>
          </a:r>
          <a:r>
            <a:rPr kumimoji="1" lang="ja-JP" altLang="en-US" sz="1100" b="0" u="none">
              <a:latin typeface="ＭＳ Ｐゴシック" panose="020B0600070205080204" pitchFamily="50" charset="-128"/>
              <a:ea typeface="ＭＳ Ｐゴシック" panose="020B0600070205080204" pitchFamily="50" charset="-128"/>
            </a:rPr>
            <a:t>形式等で１ファイルにまとめて、</a:t>
          </a:r>
          <a:r>
            <a:rPr kumimoji="1" lang="ja-JP" altLang="en-US" sz="1100" b="0" u="none">
              <a:solidFill>
                <a:sysClr val="windowText" lastClr="000000"/>
              </a:solidFill>
              <a:latin typeface="ＭＳ Ｐゴシック" panose="020B0600070205080204" pitchFamily="50" charset="-128"/>
              <a:ea typeface="ＭＳ Ｐゴシック" panose="020B0600070205080204" pitchFamily="50" charset="-128"/>
            </a:rPr>
            <a:t>申請フォーム</a:t>
          </a:r>
          <a:r>
            <a:rPr kumimoji="1" lang="ja-JP" altLang="en-US" sz="1100" b="0" u="none">
              <a:latin typeface="ＭＳ Ｐゴシック" panose="020B0600070205080204" pitchFamily="50" charset="-128"/>
              <a:ea typeface="ＭＳ Ｐゴシック" panose="020B0600070205080204" pitchFamily="50" charset="-128"/>
            </a:rPr>
            <a:t>から提出してください。</a:t>
          </a:r>
        </a:p>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出願公開前の出願明細書は、記入及び提出書類として添付不要です。</a:t>
          </a:r>
        </a:p>
      </xdr:txBody>
    </xdr:sp>
    <xdr:clientData/>
  </xdr:oneCellAnchor>
  <xdr:oneCellAnchor>
    <xdr:from>
      <xdr:col>18</xdr:col>
      <xdr:colOff>606470</xdr:colOff>
      <xdr:row>9</xdr:row>
      <xdr:rowOff>96645</xdr:rowOff>
    </xdr:from>
    <xdr:ext cx="3564832" cy="459100"/>
    <xdr:sp macro="" textlink="">
      <xdr:nvSpPr>
        <xdr:cNvPr id="19" name="正方形/長方形 18"/>
        <xdr:cNvSpPr/>
      </xdr:nvSpPr>
      <xdr:spPr>
        <a:xfrm>
          <a:off x="8389756" y="5367145"/>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許諾を受ける産業財産権が１つ以上ある場合は、　　</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25</xdr:col>
      <xdr:colOff>144874</xdr:colOff>
      <xdr:row>8</xdr:row>
      <xdr:rowOff>262871</xdr:rowOff>
    </xdr:from>
    <xdr:ext cx="2376000" cy="1926168"/>
    <xdr:sp macro="" textlink="">
      <xdr:nvSpPr>
        <xdr:cNvPr id="20" name="正方形/長方形 19"/>
        <xdr:cNvSpPr/>
      </xdr:nvSpPr>
      <xdr:spPr>
        <a:xfrm>
          <a:off x="12563660" y="521587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31750</xdr:colOff>
      <xdr:row>3</xdr:row>
      <xdr:rowOff>174625</xdr:rowOff>
    </xdr:from>
    <xdr:to>
      <xdr:col>16</xdr:col>
      <xdr:colOff>155947</xdr:colOff>
      <xdr:row>3</xdr:row>
      <xdr:rowOff>503331</xdr:rowOff>
    </xdr:to>
    <xdr:sp macro="" textlink="">
      <xdr:nvSpPr>
        <xdr:cNvPr id="12" name="正方形/長方形 11"/>
        <xdr:cNvSpPr/>
      </xdr:nvSpPr>
      <xdr:spPr>
        <a:xfrm>
          <a:off x="2127250" y="1254125"/>
          <a:ext cx="4751760" cy="328706"/>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ja-JP" altLang="en-US" sz="1100" b="0">
              <a:solidFill>
                <a:srgbClr val="FF0000"/>
              </a:solidFill>
              <a:effectLst/>
              <a:latin typeface="HGPｺﾞｼｯｸE" panose="020B0900000000000000" pitchFamily="50" charset="-128"/>
              <a:ea typeface="HGPｺﾞｼｯｸE" panose="020B0900000000000000" pitchFamily="50" charset="-128"/>
            </a:rPr>
            <a:t>開発内容・技術が他者の特許等に抵触していないか十分に確認してください</a:t>
          </a:r>
          <a:endParaRPr lang="en-US" altLang="ja-JP" sz="1100"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4</xdr:col>
      <xdr:colOff>214313</xdr:colOff>
      <xdr:row>4</xdr:row>
      <xdr:rowOff>658812</xdr:rowOff>
    </xdr:from>
    <xdr:to>
      <xdr:col>17</xdr:col>
      <xdr:colOff>39688</xdr:colOff>
      <xdr:row>4</xdr:row>
      <xdr:rowOff>1539875</xdr:rowOff>
    </xdr:to>
    <xdr:sp macro="" textlink="">
      <xdr:nvSpPr>
        <xdr:cNvPr id="23" name="正方形/長方形 22"/>
        <xdr:cNvSpPr/>
      </xdr:nvSpPr>
      <xdr:spPr>
        <a:xfrm>
          <a:off x="1611313" y="2373312"/>
          <a:ext cx="5675313" cy="88106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rtl="0">
            <a:lnSpc>
              <a:spcPct val="120000"/>
            </a:lnSpc>
          </a:pP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先行技術調査や産業財産権に関して、東京都知的財産総合センターで相談可能です</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a:p>
          <a:pPr algn="ctr"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相談窓口　ＴＥＬ</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０３－３８３２－３６５６</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oneCellAnchor>
    <xdr:from>
      <xdr:col>19</xdr:col>
      <xdr:colOff>0</xdr:colOff>
      <xdr:row>1</xdr:row>
      <xdr:rowOff>0</xdr:rowOff>
    </xdr:from>
    <xdr:ext cx="3964215" cy="1114664"/>
    <xdr:sp macro="" textlink="">
      <xdr:nvSpPr>
        <xdr:cNvPr id="24" name="四角形吹き出し 11"/>
        <xdr:cNvSpPr/>
      </xdr:nvSpPr>
      <xdr:spPr>
        <a:xfrm>
          <a:off x="8429625" y="277813"/>
          <a:ext cx="3964215" cy="1114664"/>
        </a:xfrm>
        <a:custGeom>
          <a:avLst/>
          <a:gdLst>
            <a:gd name="connsiteX0" fmla="*/ 0 w 1979966"/>
            <a:gd name="connsiteY0" fmla="*/ 0 h 642484"/>
            <a:gd name="connsiteX1" fmla="*/ 329994 w 1979966"/>
            <a:gd name="connsiteY1" fmla="*/ 0 h 642484"/>
            <a:gd name="connsiteX2" fmla="*/ 329994 w 1979966"/>
            <a:gd name="connsiteY2" fmla="*/ 0 h 642484"/>
            <a:gd name="connsiteX3" fmla="*/ 824986 w 1979966"/>
            <a:gd name="connsiteY3" fmla="*/ 0 h 642484"/>
            <a:gd name="connsiteX4" fmla="*/ 1979966 w 1979966"/>
            <a:gd name="connsiteY4" fmla="*/ 0 h 642484"/>
            <a:gd name="connsiteX5" fmla="*/ 1979966 w 1979966"/>
            <a:gd name="connsiteY5" fmla="*/ 107081 h 642484"/>
            <a:gd name="connsiteX6" fmla="*/ 1979966 w 1979966"/>
            <a:gd name="connsiteY6" fmla="*/ 107081 h 642484"/>
            <a:gd name="connsiteX7" fmla="*/ 1979966 w 1979966"/>
            <a:gd name="connsiteY7" fmla="*/ 267702 h 642484"/>
            <a:gd name="connsiteX8" fmla="*/ 1979966 w 1979966"/>
            <a:gd name="connsiteY8" fmla="*/ 642484 h 642484"/>
            <a:gd name="connsiteX9" fmla="*/ 824986 w 1979966"/>
            <a:gd name="connsiteY9" fmla="*/ 642484 h 642484"/>
            <a:gd name="connsiteX10" fmla="*/ 329994 w 1979966"/>
            <a:gd name="connsiteY10" fmla="*/ 642484 h 642484"/>
            <a:gd name="connsiteX11" fmla="*/ 329994 w 1979966"/>
            <a:gd name="connsiteY11" fmla="*/ 642484 h 642484"/>
            <a:gd name="connsiteX12" fmla="*/ 0 w 1979966"/>
            <a:gd name="connsiteY12" fmla="*/ 642484 h 642484"/>
            <a:gd name="connsiteX13" fmla="*/ 0 w 1979966"/>
            <a:gd name="connsiteY13" fmla="*/ 267702 h 642484"/>
            <a:gd name="connsiteX14" fmla="*/ -738646 w 1979966"/>
            <a:gd name="connsiteY14" fmla="*/ -196587 h 642484"/>
            <a:gd name="connsiteX15" fmla="*/ 0 w 1979966"/>
            <a:gd name="connsiteY15" fmla="*/ 107081 h 642484"/>
            <a:gd name="connsiteX16" fmla="*/ 0 w 1979966"/>
            <a:gd name="connsiteY16" fmla="*/ 0 h 642484"/>
            <a:gd name="connsiteX0" fmla="*/ 0 w 1979966"/>
            <a:gd name="connsiteY0" fmla="*/ 0 h 642484"/>
            <a:gd name="connsiteX1" fmla="*/ 329994 w 1979966"/>
            <a:gd name="connsiteY1" fmla="*/ 0 h 642484"/>
            <a:gd name="connsiteX2" fmla="*/ 329994 w 1979966"/>
            <a:gd name="connsiteY2" fmla="*/ 0 h 642484"/>
            <a:gd name="connsiteX3" fmla="*/ 824986 w 1979966"/>
            <a:gd name="connsiteY3" fmla="*/ 0 h 642484"/>
            <a:gd name="connsiteX4" fmla="*/ 1979966 w 1979966"/>
            <a:gd name="connsiteY4" fmla="*/ 0 h 642484"/>
            <a:gd name="connsiteX5" fmla="*/ 1979966 w 1979966"/>
            <a:gd name="connsiteY5" fmla="*/ 107081 h 642484"/>
            <a:gd name="connsiteX6" fmla="*/ 1979966 w 1979966"/>
            <a:gd name="connsiteY6" fmla="*/ 107081 h 642484"/>
            <a:gd name="connsiteX7" fmla="*/ 1979966 w 1979966"/>
            <a:gd name="connsiteY7" fmla="*/ 267702 h 642484"/>
            <a:gd name="connsiteX8" fmla="*/ 1979966 w 1979966"/>
            <a:gd name="connsiteY8" fmla="*/ 642484 h 642484"/>
            <a:gd name="connsiteX9" fmla="*/ 824986 w 1979966"/>
            <a:gd name="connsiteY9" fmla="*/ 642484 h 642484"/>
            <a:gd name="connsiteX10" fmla="*/ 329994 w 1979966"/>
            <a:gd name="connsiteY10" fmla="*/ 642484 h 642484"/>
            <a:gd name="connsiteX11" fmla="*/ 329994 w 1979966"/>
            <a:gd name="connsiteY11" fmla="*/ 642484 h 642484"/>
            <a:gd name="connsiteX12" fmla="*/ 0 w 1979966"/>
            <a:gd name="connsiteY12" fmla="*/ 642484 h 642484"/>
            <a:gd name="connsiteX13" fmla="*/ 0 w 1979966"/>
            <a:gd name="connsiteY13" fmla="*/ 267702 h 642484"/>
            <a:gd name="connsiteX14" fmla="*/ 0 w 1979966"/>
            <a:gd name="connsiteY14" fmla="*/ 107081 h 642484"/>
            <a:gd name="connsiteX15" fmla="*/ 0 w 1979966"/>
            <a:gd name="connsiteY15" fmla="*/ 0 h 6424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979966" h="642484">
              <a:moveTo>
                <a:pt x="0" y="0"/>
              </a:moveTo>
              <a:lnTo>
                <a:pt x="329994" y="0"/>
              </a:lnTo>
              <a:lnTo>
                <a:pt x="329994" y="0"/>
              </a:lnTo>
              <a:lnTo>
                <a:pt x="824986" y="0"/>
              </a:lnTo>
              <a:lnTo>
                <a:pt x="1979966" y="0"/>
              </a:lnTo>
              <a:lnTo>
                <a:pt x="1979966" y="107081"/>
              </a:lnTo>
              <a:lnTo>
                <a:pt x="1979966" y="107081"/>
              </a:lnTo>
              <a:lnTo>
                <a:pt x="1979966" y="267702"/>
              </a:lnTo>
              <a:lnTo>
                <a:pt x="1979966" y="642484"/>
              </a:lnTo>
              <a:lnTo>
                <a:pt x="824986" y="642484"/>
              </a:lnTo>
              <a:lnTo>
                <a:pt x="329994" y="642484"/>
              </a:lnTo>
              <a:lnTo>
                <a:pt x="329994" y="642484"/>
              </a:lnTo>
              <a:lnTo>
                <a:pt x="0" y="642484"/>
              </a:lnTo>
              <a:lnTo>
                <a:pt x="0" y="267702"/>
              </a:lnTo>
              <a:lnTo>
                <a:pt x="0" y="107081"/>
              </a:lnTo>
              <a:lnTo>
                <a:pt x="0" y="0"/>
              </a:lnTo>
              <a:close/>
            </a:path>
          </a:pathLst>
        </a:cu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本シートは産業財産権出願・導入費の計上の有無に関わらず、入力が必要です。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effectLst/>
              <a:latin typeface="+mn-lt"/>
              <a:ea typeface="+mn-ea"/>
              <a:cs typeface="+mn-cs"/>
            </a:rPr>
            <a:t>本助成事業の内容が他者の特許等に抵触していないかについて十分に確認してください。</a:t>
          </a:r>
          <a:endParaRPr lang="ja-JP" altLang="ja-JP">
            <a:effectLst/>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18</xdr:col>
      <xdr:colOff>653577</xdr:colOff>
      <xdr:row>21</xdr:row>
      <xdr:rowOff>169176</xdr:rowOff>
    </xdr:from>
    <xdr:ext cx="2376000" cy="1926168"/>
    <xdr:sp macro="" textlink="">
      <xdr:nvSpPr>
        <xdr:cNvPr id="16" name="正方形/長方形 15"/>
        <xdr:cNvSpPr/>
      </xdr:nvSpPr>
      <xdr:spPr>
        <a:xfrm>
          <a:off x="12331227" y="119420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114010</xdr:colOff>
      <xdr:row>12</xdr:row>
      <xdr:rowOff>170440</xdr:rowOff>
    </xdr:from>
    <xdr:to>
      <xdr:col>19</xdr:col>
      <xdr:colOff>56782</xdr:colOff>
      <xdr:row>12</xdr:row>
      <xdr:rowOff>176043</xdr:rowOff>
    </xdr:to>
    <xdr:cxnSp macro="">
      <xdr:nvCxnSpPr>
        <xdr:cNvPr id="17" name="直線矢印コネクタ 16"/>
        <xdr:cNvCxnSpPr/>
      </xdr:nvCxnSpPr>
      <xdr:spPr>
        <a:xfrm flipH="1">
          <a:off x="11791660" y="6368040"/>
          <a:ext cx="603172" cy="5603"/>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115459</xdr:colOff>
      <xdr:row>18</xdr:row>
      <xdr:rowOff>351423</xdr:rowOff>
    </xdr:from>
    <xdr:to>
      <xdr:col>19</xdr:col>
      <xdr:colOff>117928</xdr:colOff>
      <xdr:row>18</xdr:row>
      <xdr:rowOff>351423</xdr:rowOff>
    </xdr:to>
    <xdr:cxnSp macro="">
      <xdr:nvCxnSpPr>
        <xdr:cNvPr id="18" name="直線矢印コネクタ 17"/>
        <xdr:cNvCxnSpPr/>
      </xdr:nvCxnSpPr>
      <xdr:spPr>
        <a:xfrm flipH="1" flipV="1">
          <a:off x="11793109" y="9216023"/>
          <a:ext cx="66286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18</xdr:col>
      <xdr:colOff>658515</xdr:colOff>
      <xdr:row>5</xdr:row>
      <xdr:rowOff>259669</xdr:rowOff>
    </xdr:from>
    <xdr:ext cx="5696144" cy="5960606"/>
    <xdr:sp macro="" textlink="">
      <xdr:nvSpPr>
        <xdr:cNvPr id="19" name="正方形/長方形 18"/>
        <xdr:cNvSpPr/>
      </xdr:nvSpPr>
      <xdr:spPr>
        <a:xfrm>
          <a:off x="12336165" y="3568019"/>
          <a:ext cx="5696144" cy="5960606"/>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許認可等取得の要否についてや許認可証等紛失の場合は、その許認可を管轄する窓口（区市町村等）に確認・相談してください。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工場設置許可、特定施設の設置等に関する届出の要否については、購入設備の設置場所を管轄する区市町村の関連部署や媒体（役所</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等）でご確認ください。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＜申請・届出が必要な時期＞</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以下の例を参考に、事業を実施するにあたり必要となる資格・許認可等を全て記載してください。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①取得済み</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助成事業に関連する許認可等は全て記入してください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②開発・改良フェーズの期間中に取得又は申請・届出が必要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試作の開発・改良をするにあたり必要となるもの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事業実施場所において試作の開発・改良を行うにあたり必要な許認可等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試作の検証・モニタリングをするにあたり必要となるもの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設備投資・事業所整備を行うにあたり事前に必要となるもの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（１）生産設備を導入するにあたり、事前に取得する許認可等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（２）開発・改良した製品を製造・販売、又はサービスを提供するための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事業所を整備するにあたり、事前に取得する許認可等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③設備投資・事業環境整備フェーズの期間中に取得又は申請・届出が必要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設備投資・事業環境整備を完了させるために必要となる許認可等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④助成事業完了後に取得又は申請・届出を行う予定</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販売・提供を開始するにあたり必要となる許認可等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ご確認の結果「許認可等は不要」の場合は、確認した内容・日時・確認先・担当部署（媒体）を記載してください。</a:t>
          </a:r>
        </a:p>
      </xdr:txBody>
    </xdr:sp>
    <xdr:clientData/>
  </xdr:oneCellAnchor>
  <xdr:twoCellAnchor>
    <xdr:from>
      <xdr:col>2</xdr:col>
      <xdr:colOff>444500</xdr:colOff>
      <xdr:row>2</xdr:row>
      <xdr:rowOff>99786</xdr:rowOff>
    </xdr:from>
    <xdr:to>
      <xdr:col>11</xdr:col>
      <xdr:colOff>23360</xdr:colOff>
      <xdr:row>2</xdr:row>
      <xdr:rowOff>1177699</xdr:rowOff>
    </xdr:to>
    <xdr:sp macro="" textlink="">
      <xdr:nvSpPr>
        <xdr:cNvPr id="7" name="正方形/長方形 6"/>
        <xdr:cNvSpPr/>
      </xdr:nvSpPr>
      <xdr:spPr>
        <a:xfrm>
          <a:off x="1560286" y="1224643"/>
          <a:ext cx="5538788" cy="107791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主に以下の点について記入してください</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（ア）本開発又は改良の成果物に対する安全性対策</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（イ）本開発又は改良を含む従来の企業活動における法令遵守への取り組み</a:t>
          </a:r>
        </a:p>
        <a:p>
          <a:pPr algn="l" rtl="0">
            <a:lnSpc>
              <a:spcPct val="120000"/>
            </a:lnSpc>
          </a:pP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　　その他必要に応じ各自で説明項目を追加して下さい</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1</xdr:col>
      <xdr:colOff>99786</xdr:colOff>
      <xdr:row>18</xdr:row>
      <xdr:rowOff>390072</xdr:rowOff>
    </xdr:from>
    <xdr:to>
      <xdr:col>17</xdr:col>
      <xdr:colOff>188232</xdr:colOff>
      <xdr:row>18</xdr:row>
      <xdr:rowOff>1977572</xdr:rowOff>
    </xdr:to>
    <xdr:sp macro="" textlink="">
      <xdr:nvSpPr>
        <xdr:cNvPr id="8" name="正方形/長方形 7"/>
        <xdr:cNvSpPr/>
      </xdr:nvSpPr>
      <xdr:spPr>
        <a:xfrm>
          <a:off x="553357" y="9252858"/>
          <a:ext cx="10683875" cy="15875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許認可等取得の要否についてや許認可証等紛失の場合は、その許認可を管轄する窓口（区市町村等）に確認・相談してください。</a:t>
          </a:r>
        </a:p>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工場設置許可、特定施設の設置等に関する届出の要否については、購入設備の設置場所を管轄する区市町村の関連部署や媒体（役所</a:t>
          </a: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HP</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等）でご確認ください。</a:t>
          </a:r>
        </a:p>
        <a:p>
          <a:pPr algn="l" rtl="0">
            <a:lnSpc>
              <a:spcPct val="120000"/>
            </a:lnSpc>
          </a:pPr>
          <a:r>
            <a:rPr lang="en-US" altLang="ja-JP" sz="1200" b="0" i="0" u="none" baseline="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200" b="0" i="0" u="none" baseline="0">
              <a:solidFill>
                <a:srgbClr val="FF0000"/>
              </a:solidFill>
              <a:effectLst/>
              <a:latin typeface="HGPｺﾞｼｯｸE" panose="020B0900000000000000" pitchFamily="50" charset="-128"/>
              <a:ea typeface="HGPｺﾞｼｯｸE" panose="020B0900000000000000" pitchFamily="50" charset="-128"/>
              <a:cs typeface="+mn-cs"/>
            </a:rPr>
            <a:t>ご確認の結果「許認可等は不要」の場合は、確認した内容・日時・確認先・担当部署（媒体）を記載してください。</a:t>
          </a:r>
          <a:endParaRPr lang="ja-JP" altLang="ja-JP" sz="1200" b="0" u="none">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44823</xdr:colOff>
      <xdr:row>30</xdr:row>
      <xdr:rowOff>1</xdr:rowOff>
    </xdr:from>
    <xdr:to>
      <xdr:col>8</xdr:col>
      <xdr:colOff>494615</xdr:colOff>
      <xdr:row>31</xdr:row>
      <xdr:rowOff>34469</xdr:rowOff>
    </xdr:to>
    <xdr:sp macro="" textlink="">
      <xdr:nvSpPr>
        <xdr:cNvPr id="33" name="右矢印 32"/>
        <xdr:cNvSpPr/>
      </xdr:nvSpPr>
      <xdr:spPr>
        <a:xfrm>
          <a:off x="8262470" y="6977530"/>
          <a:ext cx="4497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44823</xdr:colOff>
      <xdr:row>33</xdr:row>
      <xdr:rowOff>193240</xdr:rowOff>
    </xdr:from>
    <xdr:to>
      <xdr:col>8</xdr:col>
      <xdr:colOff>489323</xdr:colOff>
      <xdr:row>35</xdr:row>
      <xdr:rowOff>32062</xdr:rowOff>
    </xdr:to>
    <xdr:sp macro="" textlink="">
      <xdr:nvSpPr>
        <xdr:cNvPr id="34" name="右矢印 33"/>
        <xdr:cNvSpPr/>
      </xdr:nvSpPr>
      <xdr:spPr>
        <a:xfrm>
          <a:off x="8262470" y="7835652"/>
          <a:ext cx="44450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7749</xdr:colOff>
      <xdr:row>9</xdr:row>
      <xdr:rowOff>47626</xdr:rowOff>
    </xdr:from>
    <xdr:ext cx="1979966" cy="1230312"/>
    <xdr:sp macro="" textlink="">
      <xdr:nvSpPr>
        <xdr:cNvPr id="16" name="四角形吹き出し 15"/>
        <xdr:cNvSpPr/>
      </xdr:nvSpPr>
      <xdr:spPr>
        <a:xfrm>
          <a:off x="10539678" y="1979840"/>
          <a:ext cx="1979966" cy="1230312"/>
        </a:xfrm>
        <a:prstGeom prst="wedgeRectCallout">
          <a:avLst>
            <a:gd name="adj1" fmla="val -87306"/>
            <a:gd name="adj2" fmla="val -80598"/>
          </a:avLst>
        </a:prstGeom>
        <a:solidFill>
          <a:sysClr val="window" lastClr="FFFFFF"/>
        </a:solidFill>
        <a:ln w="12700" cap="flat" cmpd="sng" algn="ctr">
          <a:solidFill>
            <a:srgbClr val="FF0000"/>
          </a:solid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・助成金交付申請額が上限を超えている場合、下記の該当の経費区分に調整したい金額を入力して、助成金交付申請額が限度内におさまるよう調整してください。</a:t>
          </a:r>
        </a:p>
      </xdr:txBody>
    </xdr:sp>
    <xdr:clientData/>
  </xdr:oneCellAnchor>
  <xdr:oneCellAnchor>
    <xdr:from>
      <xdr:col>12</xdr:col>
      <xdr:colOff>234950</xdr:colOff>
      <xdr:row>27</xdr:row>
      <xdr:rowOff>55562</xdr:rowOff>
    </xdr:from>
    <xdr:ext cx="4241799" cy="825867"/>
    <xdr:sp macro="" textlink="">
      <xdr:nvSpPr>
        <xdr:cNvPr id="18" name="正方形/長方形 17"/>
        <xdr:cNvSpPr/>
      </xdr:nvSpPr>
      <xdr:spPr>
        <a:xfrm>
          <a:off x="10509250" y="5770562"/>
          <a:ext cx="4241799" cy="825867"/>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の助成金交付申請額の上限は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上限を超える場合、</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の助成金交付申請額を調整して、限度内におさまるようにしてください。</a:t>
          </a:r>
          <a:endPar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12</xdr:col>
      <xdr:colOff>228985</xdr:colOff>
      <xdr:row>0</xdr:row>
      <xdr:rowOff>125973</xdr:rowOff>
    </xdr:from>
    <xdr:ext cx="5794443" cy="897965"/>
    <xdr:sp macro="" textlink="">
      <xdr:nvSpPr>
        <xdr:cNvPr id="19" name="Text Box 2"/>
        <xdr:cNvSpPr txBox="1">
          <a:spLocks noChangeArrowheads="1"/>
        </xdr:cNvSpPr>
      </xdr:nvSpPr>
      <xdr:spPr bwMode="auto">
        <a:xfrm>
          <a:off x="10515985" y="125973"/>
          <a:ext cx="5794443" cy="897965"/>
        </a:xfrm>
        <a:prstGeom prst="rect">
          <a:avLst/>
        </a:prstGeom>
        <a:solidFill>
          <a:srgbClr val="FFFFFF"/>
        </a:solidFill>
        <a:ln w="12700">
          <a:solidFill>
            <a:srgbClr val="FF0000"/>
          </a:solidFill>
          <a:miter lim="800000"/>
          <a:headEnd/>
          <a:tailEnd/>
        </a:ln>
      </xdr:spPr>
      <xdr:txBody>
        <a:bodyPr vertOverflow="clip" wrap="square" lIns="36576" tIns="22860"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先ず、</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表紙～</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2-11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及び資金支出明細以降のシート（</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3-(1)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3-(14)</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）を作成してください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（１）経費区分別内訳は、</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その後に</a:t>
          </a:r>
          <a:r>
            <a:rPr kumimoji="0" lang="ja-JP" altLang="en-US" sz="1100" b="0" i="0" u="sng" strike="noStrike" kern="0" cap="none" spc="0" normalizeH="0" baseline="0" noProof="0">
              <a:ln>
                <a:noFill/>
              </a:ln>
              <a:solidFill>
                <a:srgbClr val="FF0000"/>
              </a:solidFill>
              <a:effectLst/>
              <a:uLnTx/>
              <a:uFillTx/>
              <a:latin typeface="ＭＳ Ｐゴシック"/>
              <a:ea typeface="ＭＳ Ｐゴシック"/>
            </a:rPr>
            <a:t>自動転記</a:t>
          </a:r>
          <a:r>
            <a:rPr kumimoji="0" lang="ja-JP" altLang="en-US" sz="1100" b="0" i="0" u="sng" strike="noStrike" kern="0" cap="none" spc="0" normalizeH="0" baseline="0" noProof="0">
              <a:ln>
                <a:noFill/>
              </a:ln>
              <a:solidFill>
                <a:sysClr val="windowText" lastClr="000000"/>
              </a:solidFill>
              <a:effectLst/>
              <a:uLnTx/>
              <a:uFillTx/>
              <a:latin typeface="ＭＳ Ｐゴシック"/>
              <a:ea typeface="ＭＳ Ｐゴシック"/>
            </a:rPr>
            <a:t>されます</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　申請時の助成金交付申請額（合計）は、採択後に増額させることはできません。</a:t>
          </a:r>
        </a:p>
      </xdr:txBody>
    </xdr:sp>
    <xdr:clientData/>
  </xdr:oneCellAnchor>
  <xdr:oneCellAnchor>
    <xdr:from>
      <xdr:col>13</xdr:col>
      <xdr:colOff>9521</xdr:colOff>
      <xdr:row>42</xdr:row>
      <xdr:rowOff>62939</xdr:rowOff>
    </xdr:from>
    <xdr:ext cx="2376000" cy="2452594"/>
    <xdr:sp macro="" textlink="">
      <xdr:nvSpPr>
        <xdr:cNvPr id="20" name="正方形/長方形 19"/>
        <xdr:cNvSpPr/>
      </xdr:nvSpPr>
      <xdr:spPr>
        <a:xfrm>
          <a:off x="10525121" y="8965639"/>
          <a:ext cx="2376000" cy="2452594"/>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oneCellAnchor>
  <xdr:twoCellAnchor>
    <xdr:from>
      <xdr:col>4</xdr:col>
      <xdr:colOff>924958</xdr:colOff>
      <xdr:row>3</xdr:row>
      <xdr:rowOff>0</xdr:rowOff>
    </xdr:from>
    <xdr:to>
      <xdr:col>4</xdr:col>
      <xdr:colOff>1338958</xdr:colOff>
      <xdr:row>3</xdr:row>
      <xdr:rowOff>187200</xdr:rowOff>
    </xdr:to>
    <xdr:sp macro="" textlink="">
      <xdr:nvSpPr>
        <xdr:cNvPr id="21" name="テキスト ボックス 20"/>
        <xdr:cNvSpPr txBox="1"/>
      </xdr:nvSpPr>
      <xdr:spPr>
        <a:xfrm>
          <a:off x="4741308" y="628650"/>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503426</xdr:colOff>
      <xdr:row>11</xdr:row>
      <xdr:rowOff>11021</xdr:rowOff>
    </xdr:from>
    <xdr:to>
      <xdr:col>6</xdr:col>
      <xdr:colOff>917426</xdr:colOff>
      <xdr:row>11</xdr:row>
      <xdr:rowOff>198221</xdr:rowOff>
    </xdr:to>
    <xdr:sp macro="" textlink="">
      <xdr:nvSpPr>
        <xdr:cNvPr id="22" name="テキスト ボックス 21"/>
        <xdr:cNvSpPr txBox="1"/>
      </xdr:nvSpPr>
      <xdr:spPr>
        <a:xfrm>
          <a:off x="7189976" y="2373221"/>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4</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482696</xdr:colOff>
      <xdr:row>14</xdr:row>
      <xdr:rowOff>97519</xdr:rowOff>
    </xdr:from>
    <xdr:to>
      <xdr:col>6</xdr:col>
      <xdr:colOff>896696</xdr:colOff>
      <xdr:row>15</xdr:row>
      <xdr:rowOff>75543</xdr:rowOff>
    </xdr:to>
    <xdr:sp macro="" textlink="">
      <xdr:nvSpPr>
        <xdr:cNvPr id="23" name="テキスト ボックス 22"/>
        <xdr:cNvSpPr txBox="1"/>
      </xdr:nvSpPr>
      <xdr:spPr>
        <a:xfrm rot="5400000">
          <a:off x="7282459" y="2975156"/>
          <a:ext cx="187574" cy="414000"/>
        </a:xfrm>
        <a:prstGeom prst="rect">
          <a:avLst/>
        </a:prstGeom>
        <a:solidFill>
          <a:srgbClr val="FFFF00"/>
        </a:solidFill>
        <a:ln w="9525" cmpd="sng">
          <a:solidFill>
            <a:sysClr val="windowText" lastClr="000000"/>
          </a:solidFill>
        </a:ln>
        <a:effectLst/>
      </xdr:spPr>
      <xdr:txBody>
        <a:bodyPr vertOverflow="clip" horzOverflow="clip" vert="vert270"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5</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945120</xdr:colOff>
      <xdr:row>3</xdr:row>
      <xdr:rowOff>7326</xdr:rowOff>
    </xdr:from>
    <xdr:to>
      <xdr:col>5</xdr:col>
      <xdr:colOff>1359120</xdr:colOff>
      <xdr:row>3</xdr:row>
      <xdr:rowOff>194526</xdr:rowOff>
    </xdr:to>
    <xdr:sp macro="" textlink="">
      <xdr:nvSpPr>
        <xdr:cNvPr id="24" name="テキスト ボックス 23"/>
        <xdr:cNvSpPr txBox="1"/>
      </xdr:nvSpPr>
      <xdr:spPr>
        <a:xfrm>
          <a:off x="6196570" y="63597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3</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27</xdr:row>
      <xdr:rowOff>14756</xdr:rowOff>
    </xdr:from>
    <xdr:to>
      <xdr:col>6</xdr:col>
      <xdr:colOff>887033</xdr:colOff>
      <xdr:row>27</xdr:row>
      <xdr:rowOff>201956</xdr:rowOff>
    </xdr:to>
    <xdr:sp macro="" textlink="">
      <xdr:nvSpPr>
        <xdr:cNvPr id="25" name="テキスト ボックス 24"/>
        <xdr:cNvSpPr txBox="1"/>
      </xdr:nvSpPr>
      <xdr:spPr>
        <a:xfrm>
          <a:off x="7159583" y="572975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注７</a:t>
          </a:r>
        </a:p>
      </xdr:txBody>
    </xdr:sp>
    <xdr:clientData/>
  </xdr:twoCellAnchor>
  <xdr:twoCellAnchor>
    <xdr:from>
      <xdr:col>1</xdr:col>
      <xdr:colOff>74711</xdr:colOff>
      <xdr:row>33</xdr:row>
      <xdr:rowOff>120272</xdr:rowOff>
    </xdr:from>
    <xdr:to>
      <xdr:col>1</xdr:col>
      <xdr:colOff>261911</xdr:colOff>
      <xdr:row>35</xdr:row>
      <xdr:rowOff>202895</xdr:rowOff>
    </xdr:to>
    <xdr:sp macro="" textlink="">
      <xdr:nvSpPr>
        <xdr:cNvPr id="26" name="テキスト ボックス 25"/>
        <xdr:cNvSpPr txBox="1"/>
      </xdr:nvSpPr>
      <xdr:spPr>
        <a:xfrm>
          <a:off x="189011" y="7149722"/>
          <a:ext cx="187200" cy="539823"/>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注８</a:t>
          </a:r>
          <a:endPar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992194</xdr:colOff>
      <xdr:row>3</xdr:row>
      <xdr:rowOff>0</xdr:rowOff>
    </xdr:from>
    <xdr:to>
      <xdr:col>3</xdr:col>
      <xdr:colOff>1405143</xdr:colOff>
      <xdr:row>3</xdr:row>
      <xdr:rowOff>187326</xdr:rowOff>
    </xdr:to>
    <xdr:sp macro="" textlink="">
      <xdr:nvSpPr>
        <xdr:cNvPr id="27" name="テキスト ボックス 26"/>
        <xdr:cNvSpPr txBox="1"/>
      </xdr:nvSpPr>
      <xdr:spPr>
        <a:xfrm>
          <a:off x="3373444" y="628650"/>
          <a:ext cx="412949" cy="187326"/>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21</xdr:row>
      <xdr:rowOff>14746</xdr:rowOff>
    </xdr:from>
    <xdr:to>
      <xdr:col>6</xdr:col>
      <xdr:colOff>887033</xdr:colOff>
      <xdr:row>21</xdr:row>
      <xdr:rowOff>201946</xdr:rowOff>
    </xdr:to>
    <xdr:sp macro="" textlink="">
      <xdr:nvSpPr>
        <xdr:cNvPr id="28" name="テキスト ボックス 27"/>
        <xdr:cNvSpPr txBox="1"/>
      </xdr:nvSpPr>
      <xdr:spPr>
        <a:xfrm>
          <a:off x="7159583" y="447244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6</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44823</xdr:colOff>
      <xdr:row>28</xdr:row>
      <xdr:rowOff>1</xdr:rowOff>
    </xdr:from>
    <xdr:to>
      <xdr:col>8</xdr:col>
      <xdr:colOff>494615</xdr:colOff>
      <xdr:row>29</xdr:row>
      <xdr:rowOff>34469</xdr:rowOff>
    </xdr:to>
    <xdr:sp macro="" textlink="">
      <xdr:nvSpPr>
        <xdr:cNvPr id="29" name="右矢印 28"/>
        <xdr:cNvSpPr/>
      </xdr:nvSpPr>
      <xdr:spPr>
        <a:xfrm>
          <a:off x="8261723" y="5949951"/>
          <a:ext cx="449792" cy="256718"/>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44823</xdr:colOff>
      <xdr:row>31</xdr:row>
      <xdr:rowOff>193240</xdr:rowOff>
    </xdr:from>
    <xdr:to>
      <xdr:col>8</xdr:col>
      <xdr:colOff>489323</xdr:colOff>
      <xdr:row>33</xdr:row>
      <xdr:rowOff>32062</xdr:rowOff>
    </xdr:to>
    <xdr:sp macro="" textlink="">
      <xdr:nvSpPr>
        <xdr:cNvPr id="30" name="右矢印 29"/>
        <xdr:cNvSpPr/>
      </xdr:nvSpPr>
      <xdr:spPr>
        <a:xfrm>
          <a:off x="8261723" y="6790890"/>
          <a:ext cx="444500" cy="270622"/>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1571625</xdr:colOff>
      <xdr:row>4</xdr:row>
      <xdr:rowOff>47625</xdr:rowOff>
    </xdr:from>
    <xdr:to>
      <xdr:col>6</xdr:col>
      <xdr:colOff>738188</xdr:colOff>
      <xdr:row>5</xdr:row>
      <xdr:rowOff>198438</xdr:rowOff>
    </xdr:to>
    <xdr:sp macro="" textlink="">
      <xdr:nvSpPr>
        <xdr:cNvPr id="31" name="正方形/長方形 30"/>
        <xdr:cNvSpPr/>
      </xdr:nvSpPr>
      <xdr:spPr>
        <a:xfrm>
          <a:off x="2024063" y="873125"/>
          <a:ext cx="5397500" cy="3571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0">
              <a:solidFill>
                <a:srgbClr val="FF0000"/>
              </a:solidFill>
              <a:latin typeface="HGPｺﾞｼｯｸE" panose="020B0900000000000000" pitchFamily="50" charset="-128"/>
              <a:ea typeface="HGPｺﾞｼｯｸE" panose="020B0900000000000000" pitchFamily="50" charset="-128"/>
            </a:rPr>
            <a:t>本ページの（１）経費区分別内訳は、自動転記のため入力不要</a:t>
          </a:r>
          <a:endParaRPr kumimoji="1" lang="en-US" altLang="ja-JP" sz="14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5</xdr:col>
      <xdr:colOff>851181</xdr:colOff>
      <xdr:row>29</xdr:row>
      <xdr:rowOff>127000</xdr:rowOff>
    </xdr:from>
    <xdr:to>
      <xdr:col>6</xdr:col>
      <xdr:colOff>513044</xdr:colOff>
      <xdr:row>31</xdr:row>
      <xdr:rowOff>61913</xdr:rowOff>
    </xdr:to>
    <xdr:sp macro="" textlink="">
      <xdr:nvSpPr>
        <xdr:cNvPr id="32" name="正方形/長方形 31"/>
        <xdr:cNvSpPr/>
      </xdr:nvSpPr>
      <xdr:spPr>
        <a:xfrm>
          <a:off x="6097869" y="6230938"/>
          <a:ext cx="1098550" cy="3556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ct val="120000"/>
            </a:lnSpc>
          </a:pPr>
          <a:r>
            <a:rPr lang="ja-JP" altLang="en-US" sz="1000" b="0">
              <a:solidFill>
                <a:srgbClr val="FF0000"/>
              </a:solidFill>
              <a:effectLst/>
              <a:latin typeface="HGPｺﾞｼｯｸE" panose="020B0900000000000000" pitchFamily="50" charset="-128"/>
              <a:ea typeface="HGPｺﾞｼｯｸE" panose="020B0900000000000000" pitchFamily="50" charset="-128"/>
            </a:rPr>
            <a:t>一致させること</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twoCellAnchor>
    <xdr:from>
      <xdr:col>3</xdr:col>
      <xdr:colOff>1341438</xdr:colOff>
      <xdr:row>29</xdr:row>
      <xdr:rowOff>0</xdr:rowOff>
    </xdr:from>
    <xdr:to>
      <xdr:col>5</xdr:col>
      <xdr:colOff>864814</xdr:colOff>
      <xdr:row>30</xdr:row>
      <xdr:rowOff>110658</xdr:rowOff>
    </xdr:to>
    <xdr:cxnSp macro="">
      <xdr:nvCxnSpPr>
        <xdr:cNvPr id="35" name="直線矢印コネクタ 34"/>
        <xdr:cNvCxnSpPr/>
      </xdr:nvCxnSpPr>
      <xdr:spPr>
        <a:xfrm flipH="1" flipV="1">
          <a:off x="3714751" y="6103938"/>
          <a:ext cx="2396751" cy="324970"/>
        </a:xfrm>
        <a:prstGeom prst="straightConnector1">
          <a:avLst/>
        </a:prstGeom>
        <a:ln>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15875</xdr:colOff>
      <xdr:row>30</xdr:row>
      <xdr:rowOff>119063</xdr:rowOff>
    </xdr:from>
    <xdr:to>
      <xdr:col>5</xdr:col>
      <xdr:colOff>872657</xdr:colOff>
      <xdr:row>35</xdr:row>
      <xdr:rowOff>212632</xdr:rowOff>
    </xdr:to>
    <xdr:cxnSp macro="">
      <xdr:nvCxnSpPr>
        <xdr:cNvPr id="36" name="直線矢印コネクタ 35"/>
        <xdr:cNvCxnSpPr/>
      </xdr:nvCxnSpPr>
      <xdr:spPr>
        <a:xfrm flipH="1">
          <a:off x="3825875" y="6437313"/>
          <a:ext cx="2293470" cy="1188944"/>
        </a:xfrm>
        <a:prstGeom prst="straightConnector1">
          <a:avLst/>
        </a:prstGeom>
        <a:ln>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4</xdr:col>
      <xdr:colOff>436563</xdr:colOff>
      <xdr:row>35</xdr:row>
      <xdr:rowOff>39688</xdr:rowOff>
    </xdr:from>
    <xdr:to>
      <xdr:col>6</xdr:col>
      <xdr:colOff>922338</xdr:colOff>
      <xdr:row>36</xdr:row>
      <xdr:rowOff>165100</xdr:rowOff>
    </xdr:to>
    <xdr:sp macro="" textlink="">
      <xdr:nvSpPr>
        <xdr:cNvPr id="37" name="正方形/長方形 36"/>
        <xdr:cNvSpPr/>
      </xdr:nvSpPr>
      <xdr:spPr>
        <a:xfrm>
          <a:off x="4246563" y="7453313"/>
          <a:ext cx="3359150" cy="3556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ct val="120000"/>
            </a:lnSpc>
          </a:pPr>
          <a:r>
            <a:rPr lang="ja-JP" altLang="en-US" sz="1000" b="0">
              <a:solidFill>
                <a:srgbClr val="FF0000"/>
              </a:solidFill>
              <a:effectLst/>
              <a:latin typeface="HGPｺﾞｼｯｸE" panose="020B0900000000000000" pitchFamily="50" charset="-128"/>
              <a:ea typeface="HGPｺﾞｼｯｸE" panose="020B0900000000000000" pitchFamily="50" charset="-128"/>
            </a:rPr>
            <a:t>共同申請の場合、共同申請者の負担額は「その他」に記入</a:t>
          </a:r>
          <a:endParaRPr lang="ja-JP" altLang="ja-JP" b="0">
            <a:solidFill>
              <a:srgbClr val="FF0000"/>
            </a:solidFill>
            <a:effectLst/>
            <a:latin typeface="HGPｺﾞｼｯｸE" panose="020B0900000000000000" pitchFamily="50" charset="-128"/>
            <a:ea typeface="HGPｺﾞｼｯｸE" panose="020B0900000000000000"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26</xdr:col>
      <xdr:colOff>68634</xdr:colOff>
      <xdr:row>0</xdr:row>
      <xdr:rowOff>237186</xdr:rowOff>
    </xdr:from>
    <xdr:ext cx="3601627" cy="642484"/>
    <xdr:sp macro="" textlink="">
      <xdr:nvSpPr>
        <xdr:cNvPr id="12" name="正方形/長方形 11"/>
        <xdr:cNvSpPr/>
      </xdr:nvSpPr>
      <xdr:spPr>
        <a:xfrm>
          <a:off x="9625384" y="237186"/>
          <a:ext cx="3601627" cy="642484"/>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助成対象経費</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本事業で交付申請を行う</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経費のページのみ記入及び</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26</xdr:col>
      <xdr:colOff>53990</xdr:colOff>
      <xdr:row>21</xdr:row>
      <xdr:rowOff>312680</xdr:rowOff>
    </xdr:from>
    <xdr:ext cx="2376000" cy="1926168"/>
    <xdr:sp macro="" textlink="">
      <xdr:nvSpPr>
        <xdr:cNvPr id="13" name="正方形/長方形 12"/>
        <xdr:cNvSpPr/>
      </xdr:nvSpPr>
      <xdr:spPr>
        <a:xfrm>
          <a:off x="9610740" y="80755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137578</xdr:colOff>
      <xdr:row>7</xdr:row>
      <xdr:rowOff>291956</xdr:rowOff>
    </xdr:from>
    <xdr:to>
      <xdr:col>27</xdr:col>
      <xdr:colOff>72765</xdr:colOff>
      <xdr:row>7</xdr:row>
      <xdr:rowOff>291957</xdr:rowOff>
    </xdr:to>
    <xdr:cxnSp macro="">
      <xdr:nvCxnSpPr>
        <xdr:cNvPr id="14" name="直線矢印コネクタ 13"/>
        <xdr:cNvCxnSpPr/>
      </xdr:nvCxnSpPr>
      <xdr:spPr>
        <a:xfrm flipH="1">
          <a:off x="6916203" y="1696894"/>
          <a:ext cx="2880000" cy="1"/>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26</xdr:col>
      <xdr:colOff>80984</xdr:colOff>
      <xdr:row>6</xdr:row>
      <xdr:rowOff>146002</xdr:rowOff>
    </xdr:from>
    <xdr:ext cx="4550274" cy="642484"/>
    <xdr:sp macro="" textlink="">
      <xdr:nvSpPr>
        <xdr:cNvPr id="15" name="正方形/長方形 14"/>
        <xdr:cNvSpPr/>
      </xdr:nvSpPr>
      <xdr:spPr>
        <a:xfrm>
          <a:off x="9661547" y="1384252"/>
          <a:ext cx="4550274"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26</xdr:col>
      <xdr:colOff>74633</xdr:colOff>
      <xdr:row>10</xdr:row>
      <xdr:rowOff>338183</xdr:rowOff>
    </xdr:from>
    <xdr:ext cx="5629900" cy="3760004"/>
    <xdr:sp macro="" textlink="">
      <xdr:nvSpPr>
        <xdr:cNvPr id="16" name="正方形/長方形 15"/>
        <xdr:cNvSpPr/>
      </xdr:nvSpPr>
      <xdr:spPr>
        <a:xfrm>
          <a:off x="9655196" y="3346496"/>
          <a:ext cx="5629900" cy="376000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endPar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製品・サービスの開発・改良に直接使用し消費される原料、材料、副資材及び構成部品等の購入に要する経費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［例：鋼材、機械部品、電気部品、化学薬品、試験用部品等］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製品・サービスの一部として構成または組み込まれる部品等は、原材料・副資材とみなし、本経費区分に計上してください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。ただし、組み込まれる部品等の製作を外部に委託・外注する場合は、委託・外注費に計上してください。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購入する原材料等の数量は助成事業中に使い切る必要最小限にしてください。助成事業終了時点での未使用残存品は助成対象となりません。開発・改良中に生じた仕損じ品やテストピース等を助成対象経費として計上する場合は、保管しておく必要があ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残量や使用履歴がわかる書類（受払簿）を作成し、購入する原材料等を適切に管理してください。消滅等により原材料等が後に確認できない場合は、使用状況に合わせて写真を撮影しておいてください。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自企業専用仕様の特注部品を使用する場合は、委託・外注費となります</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206375</xdr:colOff>
      <xdr:row>11</xdr:row>
      <xdr:rowOff>401542</xdr:rowOff>
    </xdr:from>
    <xdr:ext cx="1029367" cy="815475"/>
    <xdr:sp macro="" textlink="">
      <xdr:nvSpPr>
        <xdr:cNvPr id="7" name="正方形/長方形 6"/>
        <xdr:cNvSpPr/>
      </xdr:nvSpPr>
      <xdr:spPr>
        <a:xfrm>
          <a:off x="690563" y="3751167"/>
          <a:ext cx="1029367" cy="81547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大きさ、材質、規格等を記入してください。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381933</xdr:colOff>
      <xdr:row>11</xdr:row>
      <xdr:rowOff>275942</xdr:rowOff>
    </xdr:from>
    <xdr:ext cx="895683" cy="573368"/>
    <xdr:sp macro="" textlink="">
      <xdr:nvSpPr>
        <xdr:cNvPr id="8" name="正方形/長方形 7"/>
        <xdr:cNvSpPr/>
      </xdr:nvSpPr>
      <xdr:spPr>
        <a:xfrm>
          <a:off x="4747558" y="3625567"/>
          <a:ext cx="895683" cy="57336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569165</xdr:colOff>
      <xdr:row>11</xdr:row>
      <xdr:rowOff>310492</xdr:rowOff>
    </xdr:from>
    <xdr:ext cx="2034335" cy="1126196"/>
    <xdr:sp macro="" textlink="">
      <xdr:nvSpPr>
        <xdr:cNvPr id="9" name="正方形/長方形 8"/>
        <xdr:cNvSpPr/>
      </xdr:nvSpPr>
      <xdr:spPr>
        <a:xfrm>
          <a:off x="5736478" y="3660117"/>
          <a:ext cx="2034335" cy="112619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721059</xdr:colOff>
      <xdr:row>11</xdr:row>
      <xdr:rowOff>7938</xdr:rowOff>
    </xdr:from>
    <xdr:ext cx="358441" cy="393604"/>
    <xdr:cxnSp macro="">
      <xdr:nvCxnSpPr>
        <xdr:cNvPr id="10" name="直線矢印コネクタ 9"/>
        <xdr:cNvCxnSpPr>
          <a:stCxn id="7" idx="0"/>
        </xdr:cNvCxnSpPr>
      </xdr:nvCxnSpPr>
      <xdr:spPr>
        <a:xfrm flipV="1">
          <a:off x="1205247" y="3357563"/>
          <a:ext cx="358441" cy="3936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297656</xdr:colOff>
      <xdr:row>10</xdr:row>
      <xdr:rowOff>428626</xdr:rowOff>
    </xdr:from>
    <xdr:ext cx="63266" cy="485116"/>
    <xdr:cxnSp macro="">
      <xdr:nvCxnSpPr>
        <xdr:cNvPr id="11" name="直線矢印コネクタ 10"/>
        <xdr:cNvCxnSpPr>
          <a:stCxn id="21" idx="0"/>
        </xdr:cNvCxnSpPr>
      </xdr:nvCxnSpPr>
      <xdr:spPr>
        <a:xfrm flipV="1">
          <a:off x="2496344" y="3333751"/>
          <a:ext cx="63266" cy="4851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150815</xdr:colOff>
      <xdr:row>11</xdr:row>
      <xdr:rowOff>15874</xdr:rowOff>
    </xdr:from>
    <xdr:ext cx="255080" cy="489321"/>
    <xdr:cxnSp macro="">
      <xdr:nvCxnSpPr>
        <xdr:cNvPr id="17" name="直線矢印コネクタ 16"/>
        <xdr:cNvCxnSpPr>
          <a:stCxn id="22" idx="0"/>
        </xdr:cNvCxnSpPr>
      </xdr:nvCxnSpPr>
      <xdr:spPr>
        <a:xfrm flipH="1" flipV="1">
          <a:off x="3698878" y="3365499"/>
          <a:ext cx="255080" cy="48932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561229</xdr:colOff>
      <xdr:row>11</xdr:row>
      <xdr:rowOff>7002</xdr:rowOff>
    </xdr:from>
    <xdr:ext cx="268546" cy="268940"/>
    <xdr:cxnSp macro="">
      <xdr:nvCxnSpPr>
        <xdr:cNvPr id="18" name="直線矢印コネクタ 17"/>
        <xdr:cNvCxnSpPr>
          <a:stCxn id="8" idx="0"/>
        </xdr:cNvCxnSpPr>
      </xdr:nvCxnSpPr>
      <xdr:spPr>
        <a:xfrm flipH="1" flipV="1">
          <a:off x="4926854" y="3356627"/>
          <a:ext cx="268546"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452438</xdr:colOff>
      <xdr:row>11</xdr:row>
      <xdr:rowOff>15876</xdr:rowOff>
    </xdr:from>
    <xdr:ext cx="459208" cy="294616"/>
    <xdr:cxnSp macro="">
      <xdr:nvCxnSpPr>
        <xdr:cNvPr id="19" name="直線矢印コネクタ 18"/>
        <xdr:cNvCxnSpPr>
          <a:stCxn id="9" idx="0"/>
        </xdr:cNvCxnSpPr>
      </xdr:nvCxnSpPr>
      <xdr:spPr>
        <a:xfrm flipH="1" flipV="1">
          <a:off x="6294438" y="3365501"/>
          <a:ext cx="459208" cy="2946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28087</xdr:colOff>
      <xdr:row>11</xdr:row>
      <xdr:rowOff>7002</xdr:rowOff>
    </xdr:from>
    <xdr:ext cx="224512" cy="268940"/>
    <xdr:cxnSp macro="">
      <xdr:nvCxnSpPr>
        <xdr:cNvPr id="20" name="直線矢印コネクタ 19"/>
        <xdr:cNvCxnSpPr>
          <a:stCxn id="8" idx="0"/>
        </xdr:cNvCxnSpPr>
      </xdr:nvCxnSpPr>
      <xdr:spPr>
        <a:xfrm flipV="1">
          <a:off x="5195400" y="3356627"/>
          <a:ext cx="224512" cy="26894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436562</xdr:colOff>
      <xdr:row>12</xdr:row>
      <xdr:rowOff>24742</xdr:rowOff>
    </xdr:from>
    <xdr:ext cx="1214437" cy="816633"/>
    <xdr:sp macro="" textlink="">
      <xdr:nvSpPr>
        <xdr:cNvPr id="21" name="正方形/長方形 20"/>
        <xdr:cNvSpPr/>
      </xdr:nvSpPr>
      <xdr:spPr>
        <a:xfrm>
          <a:off x="1889125" y="3818867"/>
          <a:ext cx="1214437" cy="81663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・○○部に組込</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・試験用</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63500</xdr:colOff>
      <xdr:row>12</xdr:row>
      <xdr:rowOff>60695</xdr:rowOff>
    </xdr:from>
    <xdr:ext cx="1383289" cy="947368"/>
    <xdr:sp macro="" textlink="">
      <xdr:nvSpPr>
        <xdr:cNvPr id="22" name="正方形/長方形 21"/>
        <xdr:cNvSpPr/>
      </xdr:nvSpPr>
      <xdr:spPr>
        <a:xfrm>
          <a:off x="3262313" y="3854820"/>
          <a:ext cx="1383289" cy="94736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25</xdr:col>
      <xdr:colOff>82059</xdr:colOff>
      <xdr:row>0</xdr:row>
      <xdr:rowOff>122016</xdr:rowOff>
    </xdr:from>
    <xdr:ext cx="4359086" cy="825867"/>
    <xdr:sp macro="" textlink="">
      <xdr:nvSpPr>
        <xdr:cNvPr id="13" name="正方形/長方形 12"/>
        <xdr:cNvSpPr/>
      </xdr:nvSpPr>
      <xdr:spPr>
        <a:xfrm>
          <a:off x="8925877" y="122016"/>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61748</xdr:colOff>
      <xdr:row>22</xdr:row>
      <xdr:rowOff>397942</xdr:rowOff>
    </xdr:from>
    <xdr:ext cx="2376000" cy="1926168"/>
    <xdr:sp macro="" textlink="">
      <xdr:nvSpPr>
        <xdr:cNvPr id="14" name="正方形/長方形 13"/>
        <xdr:cNvSpPr/>
      </xdr:nvSpPr>
      <xdr:spPr>
        <a:xfrm>
          <a:off x="8905566" y="1000376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103911</xdr:colOff>
      <xdr:row>6</xdr:row>
      <xdr:rowOff>399365</xdr:rowOff>
    </xdr:from>
    <xdr:to>
      <xdr:col>25</xdr:col>
      <xdr:colOff>72708</xdr:colOff>
      <xdr:row>6</xdr:row>
      <xdr:rowOff>399365</xdr:rowOff>
    </xdr:to>
    <xdr:cxnSp macro="">
      <xdr:nvCxnSpPr>
        <xdr:cNvPr id="15" name="直線矢印コネクタ 3"/>
        <xdr:cNvCxnSpPr>
          <a:stCxn id="16" idx="1"/>
        </xdr:cNvCxnSpPr>
      </xdr:nvCxnSpPr>
      <xdr:spPr>
        <a:xfrm flipH="1">
          <a:off x="7033349" y="2304365"/>
          <a:ext cx="1826172"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72708</xdr:colOff>
      <xdr:row>6</xdr:row>
      <xdr:rowOff>78123</xdr:rowOff>
    </xdr:from>
    <xdr:ext cx="4585657" cy="642484"/>
    <xdr:sp macro="" textlink="">
      <xdr:nvSpPr>
        <xdr:cNvPr id="16" name="正方形/長方形 15"/>
        <xdr:cNvSpPr/>
      </xdr:nvSpPr>
      <xdr:spPr>
        <a:xfrm>
          <a:off x="8916526" y="2017759"/>
          <a:ext cx="4585657"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82344</xdr:colOff>
      <xdr:row>11</xdr:row>
      <xdr:rowOff>324206</xdr:rowOff>
    </xdr:from>
    <xdr:ext cx="7767881" cy="3026470"/>
    <xdr:sp macro="" textlink="">
      <xdr:nvSpPr>
        <xdr:cNvPr id="17" name="正方形/長方形 16"/>
        <xdr:cNvSpPr/>
      </xdr:nvSpPr>
      <xdr:spPr>
        <a:xfrm>
          <a:off x="8869157" y="4920019"/>
          <a:ext cx="7767881" cy="30264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製品・サービスの開発・改良に直接使用する機械装置・工具器具備品等の購入、リース、レンタル及び据付等に要する経費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［例：製品・サービスの開発・改良に係る試作金型、計測機械、測定装置、サーバ、ソフトウエア、クラウドサービス利用料等］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割賦により調達した場合はすべての支払が助成対象期間内に終了するものに限り助成対象となります。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生産・量産用の機械装置・工具器具備品費については（２）設備投資・事業環境整備フェーズの機械装置・工具器具備品費に計上してください。</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本経費として購入した機械装置・工具器具備品と同じものを、（２）設備投資・事業環境整備フェーズの機械装置・工具器具備品費で購入、レンタル及びリースの申請をすることはできません。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86355</xdr:colOff>
      <xdr:row>7</xdr:row>
      <xdr:rowOff>23005</xdr:rowOff>
    </xdr:from>
    <xdr:ext cx="4585657" cy="825867"/>
    <xdr:sp macro="" textlink="">
      <xdr:nvSpPr>
        <xdr:cNvPr id="18" name="正方形/長方形 17"/>
        <xdr:cNvSpPr/>
      </xdr:nvSpPr>
      <xdr:spPr>
        <a:xfrm>
          <a:off x="8930173" y="2874732"/>
          <a:ext cx="45856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81251</xdr:colOff>
      <xdr:row>9</xdr:row>
      <xdr:rowOff>183464</xdr:rowOff>
    </xdr:from>
    <xdr:ext cx="4884397" cy="825867"/>
    <xdr:sp macro="" textlink="">
      <xdr:nvSpPr>
        <xdr:cNvPr id="19" name="正方形/長方形 18"/>
        <xdr:cNvSpPr/>
      </xdr:nvSpPr>
      <xdr:spPr>
        <a:xfrm>
          <a:off x="8925069" y="3935737"/>
          <a:ext cx="488439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（２）機械装置・工具器具備品費は、試作開発・試験評価を助成対象としています。</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生産・量産用の機械装置・工具器具備品費</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）機械装置・工具器具備品費に計上してください。</a:t>
          </a:r>
        </a:p>
      </xdr:txBody>
    </xdr:sp>
    <xdr:clientData/>
  </xdr:oneCellAnchor>
  <xdr:oneCellAnchor>
    <xdr:from>
      <xdr:col>25</xdr:col>
      <xdr:colOff>72663</xdr:colOff>
      <xdr:row>19</xdr:row>
      <xdr:rowOff>75600</xdr:rowOff>
    </xdr:from>
    <xdr:ext cx="6221773" cy="1376018"/>
    <xdr:sp macro="" textlink="">
      <xdr:nvSpPr>
        <xdr:cNvPr id="20" name="正方形/長方形 19"/>
        <xdr:cNvSpPr/>
      </xdr:nvSpPr>
      <xdr:spPr>
        <a:xfrm>
          <a:off x="8859476" y="8227413"/>
          <a:ext cx="6221773" cy="1376018"/>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期間外</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自企業以外に設置する機械装置・工具器具類に係る経費（共同申請の場合はこの限りではない）</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xdr:txBody>
    </xdr:sp>
    <xdr:clientData/>
  </xdr:oneCellAnchor>
  <xdr:oneCellAnchor>
    <xdr:from>
      <xdr:col>7</xdr:col>
      <xdr:colOff>171356</xdr:colOff>
      <xdr:row>16</xdr:row>
      <xdr:rowOff>1351</xdr:rowOff>
    </xdr:from>
    <xdr:ext cx="2114644" cy="1387711"/>
    <xdr:sp macro="" textlink="">
      <xdr:nvSpPr>
        <xdr:cNvPr id="10" name="正方形/長方形 9"/>
        <xdr:cNvSpPr/>
      </xdr:nvSpPr>
      <xdr:spPr>
        <a:xfrm>
          <a:off x="3949606" y="6819664"/>
          <a:ext cx="2114644" cy="138771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１件あたりの単価が税抜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万円以上の購入品の場合は、購入計画書を記入してください。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併せて原則２者以上の見積書を提出してください。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577570</xdr:colOff>
      <xdr:row>13</xdr:row>
      <xdr:rowOff>119062</xdr:rowOff>
    </xdr:from>
    <xdr:ext cx="1914805" cy="1065835"/>
    <xdr:sp macro="" textlink="">
      <xdr:nvSpPr>
        <xdr:cNvPr id="11" name="正方形/長方形 10"/>
        <xdr:cNvSpPr/>
      </xdr:nvSpPr>
      <xdr:spPr>
        <a:xfrm>
          <a:off x="5101945" y="5603875"/>
          <a:ext cx="1914805" cy="106583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79375</xdr:colOff>
      <xdr:row>13</xdr:row>
      <xdr:rowOff>395940</xdr:rowOff>
    </xdr:from>
    <xdr:ext cx="1457159" cy="941294"/>
    <xdr:sp macro="" textlink="">
      <xdr:nvSpPr>
        <xdr:cNvPr id="12" name="正方形/長方形 11"/>
        <xdr:cNvSpPr/>
      </xdr:nvSpPr>
      <xdr:spPr>
        <a:xfrm>
          <a:off x="508000" y="5880753"/>
          <a:ext cx="1457159" cy="941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生産・量産用の機械装置等に係る経費は計上できません。</a:t>
          </a:r>
        </a:p>
      </xdr:txBody>
    </xdr:sp>
    <xdr:clientData/>
  </xdr:oneCellAnchor>
  <xdr:oneCellAnchor>
    <xdr:from>
      <xdr:col>2</xdr:col>
      <xdr:colOff>64901</xdr:colOff>
      <xdr:row>12</xdr:row>
      <xdr:rowOff>94781</xdr:rowOff>
    </xdr:from>
    <xdr:ext cx="775369" cy="641684"/>
    <xdr:sp macro="" textlink="">
      <xdr:nvSpPr>
        <xdr:cNvPr id="21" name="正方形/長方形 20"/>
        <xdr:cNvSpPr/>
      </xdr:nvSpPr>
      <xdr:spPr>
        <a:xfrm>
          <a:off x="1493651" y="5135094"/>
          <a:ext cx="775369" cy="6416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○○加工</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500063</xdr:colOff>
      <xdr:row>16</xdr:row>
      <xdr:rowOff>80774</xdr:rowOff>
    </xdr:from>
    <xdr:ext cx="2913062" cy="1316226"/>
    <xdr:sp macro="" textlink="">
      <xdr:nvSpPr>
        <xdr:cNvPr id="22" name="正方形/長方形 21"/>
        <xdr:cNvSpPr/>
      </xdr:nvSpPr>
      <xdr:spPr>
        <a:xfrm>
          <a:off x="928688" y="6899087"/>
          <a:ext cx="2913062" cy="13162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調達方法が「購入」の場合は記入不要です。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リース・レンタル月数（数字）のみ記入してください。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（例）リース・レンタル月数１年３ヶ月（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ヶ月）の場合→「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333843</xdr:colOff>
      <xdr:row>11</xdr:row>
      <xdr:rowOff>309094</xdr:rowOff>
    </xdr:from>
    <xdr:ext cx="1340970" cy="849781"/>
    <xdr:sp macro="" textlink="">
      <xdr:nvSpPr>
        <xdr:cNvPr id="23" name="正方形/長方形 22"/>
        <xdr:cNvSpPr/>
      </xdr:nvSpPr>
      <xdr:spPr>
        <a:xfrm>
          <a:off x="3111968" y="4904907"/>
          <a:ext cx="1340970" cy="84978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579438</xdr:colOff>
      <xdr:row>11</xdr:row>
      <xdr:rowOff>113459</xdr:rowOff>
    </xdr:from>
    <xdr:ext cx="228517" cy="1171481"/>
    <xdr:cxnSp macro="">
      <xdr:nvCxnSpPr>
        <xdr:cNvPr id="24" name="直線矢印コネクタ 23"/>
        <xdr:cNvCxnSpPr>
          <a:stCxn id="12" idx="0"/>
        </xdr:cNvCxnSpPr>
      </xdr:nvCxnSpPr>
      <xdr:spPr>
        <a:xfrm flipH="1" flipV="1">
          <a:off x="1008063" y="4709272"/>
          <a:ext cx="228517" cy="117148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438430</xdr:colOff>
      <xdr:row>11</xdr:row>
      <xdr:rowOff>38752</xdr:rowOff>
    </xdr:from>
    <xdr:ext cx="14156" cy="500529"/>
    <xdr:cxnSp macro="">
      <xdr:nvCxnSpPr>
        <xdr:cNvPr id="25" name="直線矢印コネクタ 24"/>
        <xdr:cNvCxnSpPr>
          <a:stCxn id="21" idx="0"/>
        </xdr:cNvCxnSpPr>
      </xdr:nvCxnSpPr>
      <xdr:spPr>
        <a:xfrm flipH="1" flipV="1">
          <a:off x="1867180" y="4634565"/>
          <a:ext cx="14156" cy="50052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956469</xdr:colOff>
      <xdr:row>11</xdr:row>
      <xdr:rowOff>47625</xdr:rowOff>
    </xdr:from>
    <xdr:ext cx="615156" cy="2255649"/>
    <xdr:cxnSp macro="">
      <xdr:nvCxnSpPr>
        <xdr:cNvPr id="26" name="直線矢印コネクタ 25"/>
        <xdr:cNvCxnSpPr>
          <a:stCxn id="22" idx="0"/>
        </xdr:cNvCxnSpPr>
      </xdr:nvCxnSpPr>
      <xdr:spPr>
        <a:xfrm flipV="1">
          <a:off x="2385219" y="4643438"/>
          <a:ext cx="615156" cy="225564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317500</xdr:colOff>
      <xdr:row>11</xdr:row>
      <xdr:rowOff>7937</xdr:rowOff>
    </xdr:from>
    <xdr:ext cx="337578" cy="301157"/>
    <xdr:cxnSp macro="">
      <xdr:nvCxnSpPr>
        <xdr:cNvPr id="27" name="直線矢印コネクタ 26"/>
        <xdr:cNvCxnSpPr>
          <a:stCxn id="23" idx="0"/>
        </xdr:cNvCxnSpPr>
      </xdr:nvCxnSpPr>
      <xdr:spPr>
        <a:xfrm flipH="1" flipV="1">
          <a:off x="3444875" y="4603750"/>
          <a:ext cx="337578" cy="30115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368394</xdr:colOff>
      <xdr:row>11</xdr:row>
      <xdr:rowOff>23813</xdr:rowOff>
    </xdr:from>
    <xdr:ext cx="317573" cy="309561"/>
    <xdr:cxnSp macro="">
      <xdr:nvCxnSpPr>
        <xdr:cNvPr id="28" name="直線矢印コネクタ 27"/>
        <xdr:cNvCxnSpPr>
          <a:stCxn id="31" idx="0"/>
        </xdr:cNvCxnSpPr>
      </xdr:nvCxnSpPr>
      <xdr:spPr>
        <a:xfrm flipH="1" flipV="1">
          <a:off x="4892769" y="4619626"/>
          <a:ext cx="317573" cy="3095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35092</xdr:colOff>
      <xdr:row>11</xdr:row>
      <xdr:rowOff>38753</xdr:rowOff>
    </xdr:from>
    <xdr:ext cx="317426" cy="294621"/>
    <xdr:cxnSp macro="">
      <xdr:nvCxnSpPr>
        <xdr:cNvPr id="29" name="直線矢印コネクタ 28"/>
        <xdr:cNvCxnSpPr>
          <a:stCxn id="31" idx="0"/>
        </xdr:cNvCxnSpPr>
      </xdr:nvCxnSpPr>
      <xdr:spPr>
        <a:xfrm flipV="1">
          <a:off x="5210342" y="4634566"/>
          <a:ext cx="317426" cy="29462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658813</xdr:colOff>
      <xdr:row>11</xdr:row>
      <xdr:rowOff>15875</xdr:rowOff>
    </xdr:from>
    <xdr:ext cx="569865" cy="2207976"/>
    <xdr:cxnSp macro="">
      <xdr:nvCxnSpPr>
        <xdr:cNvPr id="30" name="直線矢印コネクタ 29"/>
        <xdr:cNvCxnSpPr>
          <a:stCxn id="10" idx="0"/>
        </xdr:cNvCxnSpPr>
      </xdr:nvCxnSpPr>
      <xdr:spPr>
        <a:xfrm flipH="1" flipV="1">
          <a:off x="4437063" y="4611688"/>
          <a:ext cx="569865" cy="220797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238125</xdr:colOff>
      <xdr:row>11</xdr:row>
      <xdr:rowOff>333374</xdr:rowOff>
    </xdr:from>
    <xdr:ext cx="895683" cy="560294"/>
    <xdr:sp macro="" textlink="">
      <xdr:nvSpPr>
        <xdr:cNvPr id="31" name="正方形/長方形 30"/>
        <xdr:cNvSpPr/>
      </xdr:nvSpPr>
      <xdr:spPr>
        <a:xfrm>
          <a:off x="4762500" y="4929187"/>
          <a:ext cx="895683" cy="56029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10</xdr:col>
      <xdr:colOff>209410</xdr:colOff>
      <xdr:row>11</xdr:row>
      <xdr:rowOff>47625</xdr:rowOff>
    </xdr:from>
    <xdr:ext cx="227152" cy="960437"/>
    <xdr:cxnSp macro="">
      <xdr:nvCxnSpPr>
        <xdr:cNvPr id="32" name="直線矢印コネクタ 31"/>
        <xdr:cNvCxnSpPr>
          <a:stCxn id="11" idx="0"/>
        </xdr:cNvCxnSpPr>
      </xdr:nvCxnSpPr>
      <xdr:spPr>
        <a:xfrm flipV="1">
          <a:off x="6059348" y="4643438"/>
          <a:ext cx="227152" cy="9604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423231</xdr:colOff>
      <xdr:row>19</xdr:row>
      <xdr:rowOff>158980</xdr:rowOff>
    </xdr:from>
    <xdr:ext cx="5766707" cy="1559401"/>
    <xdr:sp macro="" textlink="">
      <xdr:nvSpPr>
        <xdr:cNvPr id="6" name="正方形/長方形 5"/>
        <xdr:cNvSpPr/>
      </xdr:nvSpPr>
      <xdr:spPr>
        <a:xfrm>
          <a:off x="9047686" y="6947707"/>
          <a:ext cx="5766707" cy="1559401"/>
        </a:xfrm>
        <a:prstGeom prst="rect">
          <a:avLst/>
        </a:prstGeom>
        <a:solidFill>
          <a:srgbClr val="FFFFE7"/>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・情報通信業のうち、「ソフトウエア業、情報処理サービス」は、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大分類で「製造業その他」を選択し、中分類で「</a:t>
          </a:r>
          <a:r>
            <a:rPr kumimoji="1" lang="en-US" altLang="ja-JP" sz="1100" b="0">
              <a:latin typeface="ＭＳ Ｐゴシック" panose="020B0600070205080204" pitchFamily="50" charset="-128"/>
              <a:ea typeface="ＭＳ Ｐゴシック" panose="020B0600070205080204" pitchFamily="50" charset="-128"/>
            </a:rPr>
            <a:t>39.</a:t>
          </a:r>
          <a:r>
            <a:rPr kumimoji="1" lang="ja-JP" altLang="en-US" sz="1100" b="0">
              <a:latin typeface="ＭＳ Ｐゴシック" panose="020B0600070205080204" pitchFamily="50" charset="-128"/>
              <a:ea typeface="ＭＳ Ｐゴシック" panose="020B0600070205080204" pitchFamily="50" charset="-128"/>
            </a:rPr>
            <a:t>情報サービス業</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ソフトウェア業、</a:t>
          </a:r>
          <a:r>
            <a:rPr kumimoji="1" lang="ja-JP" altLang="en-US" sz="1100" b="1">
              <a:latin typeface="ＭＳ Ｐゴシック" panose="020B0600070205080204" pitchFamily="50" charset="-128"/>
              <a:ea typeface="ＭＳ Ｐゴシック" panose="020B0600070205080204" pitchFamily="50" charset="-128"/>
            </a:rPr>
            <a:t>情報処理・提供サービス業含む</a:t>
          </a:r>
          <a:r>
            <a:rPr kumimoji="1" lang="ja-JP" altLang="en-US" sz="1100" b="0">
              <a:latin typeface="ＭＳ Ｐゴシック" panose="020B0600070205080204" pitchFamily="50" charset="-128"/>
              <a:ea typeface="ＭＳ Ｐゴシック" panose="020B0600070205080204" pitchFamily="50" charset="-128"/>
            </a:rPr>
            <a:t>」を選択してください。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情報通信業のうち、</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「インターネット附随サービス業」は</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大分類で「製造業その他」を選択</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し、中分類で当該業種分類を選択してください。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latin typeface="ＭＳ Ｐゴシック" panose="020B0600070205080204" pitchFamily="50" charset="-128"/>
              <a:ea typeface="ＭＳ Ｐゴシック" panose="020B0600070205080204" pitchFamily="50" charset="-128"/>
            </a:rPr>
            <a:t>・情報通信業のうち、放送業、情報サービス業（管理、補助的経済活動を行う事業所）、映像・音声・文字情報制作業に付帯するサービス業の場合は、大分類で「サービス業」を選択し、</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中分類で当該業種分類を選択してください</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23093</xdr:colOff>
      <xdr:row>20</xdr:row>
      <xdr:rowOff>512828</xdr:rowOff>
    </xdr:from>
    <xdr:to>
      <xdr:col>25</xdr:col>
      <xdr:colOff>423231</xdr:colOff>
      <xdr:row>20</xdr:row>
      <xdr:rowOff>513915</xdr:rowOff>
    </xdr:to>
    <xdr:cxnSp macro="">
      <xdr:nvCxnSpPr>
        <xdr:cNvPr id="7" name="直線矢印コネクタ 6"/>
        <xdr:cNvCxnSpPr>
          <a:stCxn id="6" idx="1"/>
        </xdr:cNvCxnSpPr>
      </xdr:nvCxnSpPr>
      <xdr:spPr>
        <a:xfrm flipH="1">
          <a:off x="8266548" y="7728737"/>
          <a:ext cx="781138"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268977</xdr:colOff>
      <xdr:row>30</xdr:row>
      <xdr:rowOff>135594</xdr:rowOff>
    </xdr:from>
    <xdr:ext cx="2376000" cy="1926168"/>
    <xdr:sp macro="" textlink="">
      <xdr:nvSpPr>
        <xdr:cNvPr id="8" name="正方形/長方形 7"/>
        <xdr:cNvSpPr/>
      </xdr:nvSpPr>
      <xdr:spPr>
        <a:xfrm>
          <a:off x="9539977" y="11263969"/>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43093</xdr:colOff>
      <xdr:row>7</xdr:row>
      <xdr:rowOff>228966</xdr:rowOff>
    </xdr:from>
    <xdr:to>
      <xdr:col>25</xdr:col>
      <xdr:colOff>432350</xdr:colOff>
      <xdr:row>7</xdr:row>
      <xdr:rowOff>230226</xdr:rowOff>
    </xdr:to>
    <xdr:cxnSp macro="">
      <xdr:nvCxnSpPr>
        <xdr:cNvPr id="9" name="直線矢印コネクタ 8"/>
        <xdr:cNvCxnSpPr>
          <a:stCxn id="10" idx="1"/>
        </xdr:cNvCxnSpPr>
      </xdr:nvCxnSpPr>
      <xdr:spPr>
        <a:xfrm flipH="1" flipV="1">
          <a:off x="8286548" y="2318693"/>
          <a:ext cx="770257" cy="126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432350</xdr:colOff>
      <xdr:row>7</xdr:row>
      <xdr:rowOff>92367</xdr:rowOff>
    </xdr:from>
    <xdr:ext cx="3957627" cy="275717"/>
    <xdr:sp macro="" textlink="">
      <xdr:nvSpPr>
        <xdr:cNvPr id="10" name="正方形/長方形 9"/>
        <xdr:cNvSpPr/>
      </xdr:nvSpPr>
      <xdr:spPr>
        <a:xfrm>
          <a:off x="9056805" y="2182094"/>
          <a:ext cx="3957627"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法人の場合は「</a:t>
          </a:r>
          <a:r>
            <a:rPr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履歴事項全部証明書</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」上の所在地を入力</a:t>
          </a:r>
          <a:endParaRPr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8</xdr:col>
      <xdr:colOff>246062</xdr:colOff>
      <xdr:row>9</xdr:row>
      <xdr:rowOff>81633</xdr:rowOff>
    </xdr:from>
    <xdr:ext cx="3595688" cy="267617"/>
    <xdr:sp macro="" textlink="">
      <xdr:nvSpPr>
        <xdr:cNvPr id="11" name="正方形/長方形 10"/>
        <xdr:cNvSpPr/>
      </xdr:nvSpPr>
      <xdr:spPr>
        <a:xfrm>
          <a:off x="3587750" y="3034383"/>
          <a:ext cx="3595688" cy="26761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algn="ctr"/>
          <a:r>
            <a:rPr kumimoji="1" lang="ja-JP" altLang="en-US" sz="1250" b="0">
              <a:solidFill>
                <a:srgbClr val="FF0000"/>
              </a:solidFill>
              <a:latin typeface="ＭＳ Ｐゴシック" panose="020B0600070205080204" pitchFamily="50" charset="-128"/>
              <a:ea typeface="+mn-ea"/>
            </a:rPr>
            <a:t>本店所在地と同じ場合は「同上」と入力</a:t>
          </a:r>
          <a:endParaRPr kumimoji="1" lang="en-US" altLang="ja-JP" sz="1250" b="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48</xdr:col>
      <xdr:colOff>5426</xdr:colOff>
      <xdr:row>36</xdr:row>
      <xdr:rowOff>245763</xdr:rowOff>
    </xdr:from>
    <xdr:ext cx="2376000" cy="1926168"/>
    <xdr:sp macro="" textlink="">
      <xdr:nvSpPr>
        <xdr:cNvPr id="4" name="正方形/長方形 3"/>
        <xdr:cNvSpPr/>
      </xdr:nvSpPr>
      <xdr:spPr>
        <a:xfrm>
          <a:off x="8044526" y="1266636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47</xdr:col>
      <xdr:colOff>133804</xdr:colOff>
      <xdr:row>1</xdr:row>
      <xdr:rowOff>306252</xdr:rowOff>
    </xdr:from>
    <xdr:ext cx="5787571" cy="2476319"/>
    <xdr:sp macro="" textlink="">
      <xdr:nvSpPr>
        <xdr:cNvPr id="5" name="正方形/長方形 4"/>
        <xdr:cNvSpPr/>
      </xdr:nvSpPr>
      <xdr:spPr>
        <a:xfrm>
          <a:off x="8026854" y="623752"/>
          <a:ext cx="5787571"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④自企業と資本関係、役員または従業員の兼務、自企業代表者３親等以内の親族と関連がある事業者等との取引は、助成対象となりません</a:t>
          </a:r>
        </a:p>
      </xdr:txBody>
    </xdr:sp>
    <xdr:clientData/>
  </xdr:oneCellAnchor>
  <xdr:oneCellAnchor>
    <xdr:from>
      <xdr:col>14</xdr:col>
      <xdr:colOff>119064</xdr:colOff>
      <xdr:row>8</xdr:row>
      <xdr:rowOff>100920</xdr:rowOff>
    </xdr:from>
    <xdr:ext cx="2460624" cy="803955"/>
    <xdr:sp macro="" textlink="">
      <xdr:nvSpPr>
        <xdr:cNvPr id="6" name="正方形/長方形 5"/>
        <xdr:cNvSpPr/>
      </xdr:nvSpPr>
      <xdr:spPr>
        <a:xfrm>
          <a:off x="2563814" y="2188483"/>
          <a:ext cx="2460624" cy="80395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原則東京都内の自企業の事業所等（他社は不可）で、公社が検査時に確認できる場所としてください。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21</xdr:col>
      <xdr:colOff>15876</xdr:colOff>
      <xdr:row>6</xdr:row>
      <xdr:rowOff>254000</xdr:rowOff>
    </xdr:from>
    <xdr:ext cx="412749" cy="481920"/>
    <xdr:cxnSp macro="">
      <xdr:nvCxnSpPr>
        <xdr:cNvPr id="7" name="直線矢印コネクタ 6"/>
        <xdr:cNvCxnSpPr>
          <a:stCxn id="6" idx="0"/>
        </xdr:cNvCxnSpPr>
      </xdr:nvCxnSpPr>
      <xdr:spPr>
        <a:xfrm flipV="1">
          <a:off x="3794126" y="1706563"/>
          <a:ext cx="412749" cy="48192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12</xdr:col>
      <xdr:colOff>127000</xdr:colOff>
      <xdr:row>12</xdr:row>
      <xdr:rowOff>134937</xdr:rowOff>
    </xdr:from>
    <xdr:ext cx="4341813" cy="801688"/>
    <xdr:sp macro="" textlink="">
      <xdr:nvSpPr>
        <xdr:cNvPr id="10" name="正方形/長方形 9"/>
        <xdr:cNvSpPr/>
      </xdr:nvSpPr>
      <xdr:spPr>
        <a:xfrm>
          <a:off x="2032000" y="3492500"/>
          <a:ext cx="4341813" cy="8016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主に以下の点を明確かつ具体的に説明してください。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・本助成事業遂行にあたっての使用目的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・リース・レンタルではなく購入が必要な理由</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29</xdr:col>
      <xdr:colOff>15876</xdr:colOff>
      <xdr:row>7</xdr:row>
      <xdr:rowOff>71438</xdr:rowOff>
    </xdr:from>
    <xdr:ext cx="2984500" cy="889000"/>
    <xdr:sp macro="" textlink="">
      <xdr:nvSpPr>
        <xdr:cNvPr id="11" name="正方形/長方形 10"/>
        <xdr:cNvSpPr/>
      </xdr:nvSpPr>
      <xdr:spPr>
        <a:xfrm>
          <a:off x="5064126" y="1841501"/>
          <a:ext cx="2984500" cy="8890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3-(2)</a:t>
          </a:r>
          <a:r>
            <a:rPr lang="ja-JP" altLang="en-US" sz="1100" b="0">
              <a:solidFill>
                <a:schemeClr val="tx1"/>
              </a:solidFill>
              <a:effectLst/>
              <a:latin typeface="ＭＳ Ｐゴシック" panose="020B0600070205080204" pitchFamily="50" charset="-128"/>
              <a:ea typeface="+mn-ea"/>
              <a:cs typeface="+mn-cs"/>
            </a:rPr>
            <a:t>機械装置・工具器具費」の「助成事業に要する経費（税込）」の金額を記入してください。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36</xdr:col>
      <xdr:colOff>47625</xdr:colOff>
      <xdr:row>10</xdr:row>
      <xdr:rowOff>7938</xdr:rowOff>
    </xdr:from>
    <xdr:ext cx="349251" cy="365124"/>
    <xdr:cxnSp macro="">
      <xdr:nvCxnSpPr>
        <xdr:cNvPr id="12" name="直線矢印コネクタ 11"/>
        <xdr:cNvCxnSpPr>
          <a:stCxn id="11" idx="2"/>
        </xdr:cNvCxnSpPr>
      </xdr:nvCxnSpPr>
      <xdr:spPr>
        <a:xfrm flipH="1">
          <a:off x="6207125" y="2730501"/>
          <a:ext cx="349251" cy="3651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42</xdr:col>
      <xdr:colOff>150813</xdr:colOff>
      <xdr:row>14</xdr:row>
      <xdr:rowOff>111125</xdr:rowOff>
    </xdr:from>
    <xdr:ext cx="508001" cy="373063"/>
    <xdr:cxnSp macro="">
      <xdr:nvCxnSpPr>
        <xdr:cNvPr id="15" name="直線矢印コネクタ 14"/>
        <xdr:cNvCxnSpPr/>
      </xdr:nvCxnSpPr>
      <xdr:spPr>
        <a:xfrm flipH="1">
          <a:off x="7262813" y="4802188"/>
          <a:ext cx="508001" cy="37306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46</xdr:col>
      <xdr:colOff>55562</xdr:colOff>
      <xdr:row>12</xdr:row>
      <xdr:rowOff>833437</xdr:rowOff>
    </xdr:from>
    <xdr:ext cx="2492376" cy="1127125"/>
    <xdr:sp macro="" textlink="">
      <xdr:nvSpPr>
        <xdr:cNvPr id="16" name="正方形/長方形 15"/>
        <xdr:cNvSpPr/>
      </xdr:nvSpPr>
      <xdr:spPr>
        <a:xfrm>
          <a:off x="7786687" y="4191000"/>
          <a:ext cx="2492376" cy="11271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a:t>
          </a:r>
          <a:r>
            <a:rPr lang="ja-JP" altLang="en-US" sz="1100" b="1">
              <a:solidFill>
                <a:schemeClr val="tx1"/>
              </a:solidFill>
              <a:effectLst/>
              <a:latin typeface="ＭＳ Ｐゴシック" panose="020B0600070205080204" pitchFamily="50" charset="-128"/>
              <a:ea typeface="+mn-ea"/>
              <a:cs typeface="+mn-cs"/>
            </a:rPr>
            <a:t>必ず選択してください</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46</xdr:col>
      <xdr:colOff>47624</xdr:colOff>
      <xdr:row>15</xdr:row>
      <xdr:rowOff>298221</xdr:rowOff>
    </xdr:from>
    <xdr:ext cx="3763211" cy="1122589"/>
    <xdr:sp macro="" textlink="">
      <xdr:nvSpPr>
        <xdr:cNvPr id="17" name="正方形/長方形 16"/>
        <xdr:cNvSpPr/>
      </xdr:nvSpPr>
      <xdr:spPr>
        <a:xfrm>
          <a:off x="7778749" y="5497284"/>
          <a:ext cx="3763211" cy="112258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34</xdr:col>
      <xdr:colOff>7937</xdr:colOff>
      <xdr:row>14</xdr:row>
      <xdr:rowOff>341312</xdr:rowOff>
    </xdr:from>
    <xdr:ext cx="1928812" cy="1026204"/>
    <xdr:cxnSp macro="">
      <xdr:nvCxnSpPr>
        <xdr:cNvPr id="18" name="直線矢印コネクタ 17"/>
        <xdr:cNvCxnSpPr>
          <a:stCxn id="17" idx="1"/>
        </xdr:cNvCxnSpPr>
      </xdr:nvCxnSpPr>
      <xdr:spPr>
        <a:xfrm flipH="1" flipV="1">
          <a:off x="5849937" y="5032375"/>
          <a:ext cx="1928812" cy="10262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1.xml><?xml version="1.0" encoding="utf-8"?>
<xdr:wsDr xmlns:xdr="http://schemas.openxmlformats.org/drawingml/2006/spreadsheetDrawing" xmlns:a="http://schemas.openxmlformats.org/drawingml/2006/main">
  <xdr:oneCellAnchor>
    <xdr:from>
      <xdr:col>14</xdr:col>
      <xdr:colOff>120766</xdr:colOff>
      <xdr:row>0</xdr:row>
      <xdr:rowOff>172350</xdr:rowOff>
    </xdr:from>
    <xdr:ext cx="3430106" cy="825867"/>
    <xdr:sp macro="" textlink="">
      <xdr:nvSpPr>
        <xdr:cNvPr id="9" name="正方形/長方形 8"/>
        <xdr:cNvSpPr/>
      </xdr:nvSpPr>
      <xdr:spPr>
        <a:xfrm>
          <a:off x="9227413" y="172350"/>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「（３）委託・外注費」に計上した全ての経費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53</xdr:col>
      <xdr:colOff>71731</xdr:colOff>
      <xdr:row>4</xdr:row>
      <xdr:rowOff>149070</xdr:rowOff>
    </xdr:from>
    <xdr:ext cx="2376000" cy="1926168"/>
    <xdr:sp macro="" textlink="">
      <xdr:nvSpPr>
        <xdr:cNvPr id="10" name="正方形/長方形 9"/>
        <xdr:cNvSpPr/>
      </xdr:nvSpPr>
      <xdr:spPr>
        <a:xfrm>
          <a:off x="15005437" y="112024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9</xdr:col>
      <xdr:colOff>90752</xdr:colOff>
      <xdr:row>5</xdr:row>
      <xdr:rowOff>256219</xdr:rowOff>
    </xdr:from>
    <xdr:to>
      <xdr:col>14</xdr:col>
      <xdr:colOff>69340</xdr:colOff>
      <xdr:row>5</xdr:row>
      <xdr:rowOff>258575</xdr:rowOff>
    </xdr:to>
    <xdr:cxnSp macro="">
      <xdr:nvCxnSpPr>
        <xdr:cNvPr id="11" name="直線矢印コネクタ 10"/>
        <xdr:cNvCxnSpPr/>
      </xdr:nvCxnSpPr>
      <xdr:spPr>
        <a:xfrm flipH="1">
          <a:off x="7015987" y="1391748"/>
          <a:ext cx="2160000" cy="235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14</xdr:col>
      <xdr:colOff>129978</xdr:colOff>
      <xdr:row>5</xdr:row>
      <xdr:rowOff>26669</xdr:rowOff>
    </xdr:from>
    <xdr:ext cx="5474446" cy="459100"/>
    <xdr:sp macro="" textlink="">
      <xdr:nvSpPr>
        <xdr:cNvPr id="12" name="正方形/長方形 11"/>
        <xdr:cNvSpPr/>
      </xdr:nvSpPr>
      <xdr:spPr>
        <a:xfrm>
          <a:off x="9236625" y="1162198"/>
          <a:ext cx="5474446"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129977</xdr:colOff>
      <xdr:row>6</xdr:row>
      <xdr:rowOff>30503</xdr:rowOff>
    </xdr:from>
    <xdr:ext cx="5474446" cy="3593356"/>
    <xdr:sp macro="" textlink="">
      <xdr:nvSpPr>
        <xdr:cNvPr id="13" name="正方形/長方形 12"/>
        <xdr:cNvSpPr/>
      </xdr:nvSpPr>
      <xdr:spPr>
        <a:xfrm>
          <a:off x="9236624" y="1778621"/>
          <a:ext cx="5474446"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120642</xdr:colOff>
      <xdr:row>14</xdr:row>
      <xdr:rowOff>340724</xdr:rowOff>
    </xdr:from>
    <xdr:ext cx="7562858" cy="5593839"/>
    <xdr:sp macro="" textlink="">
      <xdr:nvSpPr>
        <xdr:cNvPr id="16" name="正方形/長方形 15"/>
        <xdr:cNvSpPr/>
      </xdr:nvSpPr>
      <xdr:spPr>
        <a:xfrm>
          <a:off x="9201142" y="5642974"/>
          <a:ext cx="7562858" cy="5593839"/>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委　託</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製品・サービスの開発・改良のうち、自企業内で直接実施することができない試作・検査等を外部の事業者等に依頼する経費で、実施するものにおいて創意工夫、検討が必要なもの</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［例：開発、試験等］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外　注</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自企業内で直接実施することができない当該開発・改良の一部を外部の事業者等に依頼する経費で、仕様書等において実施内容を具体的に指示できるもの</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［例：製造・改造・加工、試料の製造・分析鑑定等］</a:t>
          </a:r>
        </a:p>
        <a:p>
          <a:pPr marL="180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特注部品の製造の場合は、受払簿の作成が必要です。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共同研究</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共同研究契約により共同研究を実施するために要する経費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［例：大学、試験研究機関等との間で共通の課題について分担して行う研究開発等］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ユーザーテスト</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開発・改良した製品・サービスのニーズ確認を目的として委託・外注により行う調査・分析に要する経費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［例：ユーザビリティテスト、モニター調査等］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デザイン会社がデザインを委託・外注する場合など、助成事業者が通常業務として実施している業務については、自ら実施することができない業務には含まれません。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開発・改良した製品・サービスのニーズ確認を目的とした広報物の制作に要する経費は「広告・宣伝費」に計上してください。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委託・外注内容、金額等が明記された契約書等を締結し、委託・外注する側である助成事業者に成果物等が帰属する必要があります。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ユーザーテストにおいて、不特定多数に一般公開して実施する場合や、有償貸与を行う場合は、販売行為とみなし、助成金交付決定の取消しとなる場合がありますので、ご注意ください。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事業協同組合等において、その構成員である中小企業に研究開発を委託する場合に要する経費は助成対象となります。</a:t>
          </a:r>
        </a:p>
      </xdr:txBody>
    </xdr:sp>
    <xdr:clientData/>
  </xdr:oneCellAnchor>
  <xdr:oneCellAnchor>
    <xdr:from>
      <xdr:col>14</xdr:col>
      <xdr:colOff>120643</xdr:colOff>
      <xdr:row>33</xdr:row>
      <xdr:rowOff>84224</xdr:rowOff>
    </xdr:from>
    <xdr:ext cx="4950283" cy="1559401"/>
    <xdr:sp macro="" textlink="">
      <xdr:nvSpPr>
        <xdr:cNvPr id="17" name="正方形/長方形 16"/>
        <xdr:cNvSpPr/>
      </xdr:nvSpPr>
      <xdr:spPr>
        <a:xfrm>
          <a:off x="9201143" y="11347537"/>
          <a:ext cx="4950283" cy="155940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委託業務の全て又は主要な部分を第三者に再委託・外注する経費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技術開発・改良要素を伴わないデザイン、翻訳等に係る経費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納品物で未使用な部分がある場合の経費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ユーザーテストではないマーケティング（市場調査、広報等）に係る経費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マーケティングを生業としない事業者に依頼したユーザーテストに係る経費</a:t>
          </a:r>
        </a:p>
      </xdr:txBody>
    </xdr:sp>
    <xdr:clientData/>
  </xdr:oneCellAnchor>
  <xdr:oneCellAnchor>
    <xdr:from>
      <xdr:col>1</xdr:col>
      <xdr:colOff>981077</xdr:colOff>
      <xdr:row>7</xdr:row>
      <xdr:rowOff>396876</xdr:rowOff>
    </xdr:from>
    <xdr:ext cx="213112" cy="300037"/>
    <xdr:cxnSp macro="">
      <xdr:nvCxnSpPr>
        <xdr:cNvPr id="14" name="直線矢印コネクタ 13"/>
        <xdr:cNvCxnSpPr>
          <a:stCxn id="15" idx="0"/>
        </xdr:cNvCxnSpPr>
      </xdr:nvCxnSpPr>
      <xdr:spPr>
        <a:xfrm flipH="1" flipV="1">
          <a:off x="1465265" y="2587626"/>
          <a:ext cx="213112" cy="3000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63500</xdr:colOff>
      <xdr:row>8</xdr:row>
      <xdr:rowOff>252413</xdr:rowOff>
    </xdr:from>
    <xdr:ext cx="2261377" cy="647700"/>
    <xdr:sp macro="" textlink="">
      <xdr:nvSpPr>
        <xdr:cNvPr id="15" name="正方形/長方形 14"/>
        <xdr:cNvSpPr/>
      </xdr:nvSpPr>
      <xdr:spPr>
        <a:xfrm>
          <a:off x="547688" y="2887663"/>
          <a:ext cx="2261377" cy="6477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全ての経費について、計画書を記入してください。</a:t>
          </a:r>
        </a:p>
      </xdr:txBody>
    </xdr:sp>
    <xdr:clientData/>
  </xdr:oneCellAnchor>
  <xdr:oneCellAnchor>
    <xdr:from>
      <xdr:col>2</xdr:col>
      <xdr:colOff>352166</xdr:colOff>
      <xdr:row>10</xdr:row>
      <xdr:rowOff>387188</xdr:rowOff>
    </xdr:from>
    <xdr:ext cx="2261377" cy="831614"/>
    <xdr:sp macro="" textlink="">
      <xdr:nvSpPr>
        <xdr:cNvPr id="18" name="正方形/長方形 17"/>
        <xdr:cNvSpPr/>
      </xdr:nvSpPr>
      <xdr:spPr>
        <a:xfrm>
          <a:off x="2439729" y="3911438"/>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１契約あたり税抜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320416</xdr:colOff>
      <xdr:row>8</xdr:row>
      <xdr:rowOff>218979</xdr:rowOff>
    </xdr:from>
    <xdr:ext cx="1004336" cy="695422"/>
    <xdr:sp macro="" textlink="">
      <xdr:nvSpPr>
        <xdr:cNvPr id="19" name="正方形/長方形 18"/>
        <xdr:cNvSpPr/>
      </xdr:nvSpPr>
      <xdr:spPr>
        <a:xfrm>
          <a:off x="4344729" y="2854229"/>
          <a:ext cx="1004336" cy="69542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6</xdr:col>
      <xdr:colOff>142875</xdr:colOff>
      <xdr:row>10</xdr:row>
      <xdr:rowOff>248914</xdr:rowOff>
    </xdr:from>
    <xdr:ext cx="1793875" cy="1362399"/>
    <xdr:sp macro="" textlink="">
      <xdr:nvSpPr>
        <xdr:cNvPr id="20" name="正方形/長方形 19"/>
        <xdr:cNvSpPr/>
      </xdr:nvSpPr>
      <xdr:spPr>
        <a:xfrm>
          <a:off x="4968875" y="3773164"/>
          <a:ext cx="1793875" cy="136239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4</xdr:col>
      <xdr:colOff>339855</xdr:colOff>
      <xdr:row>8</xdr:row>
      <xdr:rowOff>30163</xdr:rowOff>
    </xdr:from>
    <xdr:ext cx="44320" cy="1246025"/>
    <xdr:cxnSp macro="">
      <xdr:nvCxnSpPr>
        <xdr:cNvPr id="21" name="直線矢印コネクタ 20"/>
        <xdr:cNvCxnSpPr>
          <a:stCxn id="18" idx="0"/>
        </xdr:cNvCxnSpPr>
      </xdr:nvCxnSpPr>
      <xdr:spPr>
        <a:xfrm flipV="1">
          <a:off x="3570418" y="2665413"/>
          <a:ext cx="44320" cy="124602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20897</xdr:colOff>
      <xdr:row>8</xdr:row>
      <xdr:rowOff>17463</xdr:rowOff>
    </xdr:from>
    <xdr:ext cx="310891" cy="201516"/>
    <xdr:cxnSp macro="">
      <xdr:nvCxnSpPr>
        <xdr:cNvPr id="22" name="直線矢印コネクタ 21"/>
        <xdr:cNvCxnSpPr>
          <a:stCxn id="19" idx="0"/>
        </xdr:cNvCxnSpPr>
      </xdr:nvCxnSpPr>
      <xdr:spPr>
        <a:xfrm flipV="1">
          <a:off x="4846897" y="2652713"/>
          <a:ext cx="310891" cy="20151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530225</xdr:colOff>
      <xdr:row>8</xdr:row>
      <xdr:rowOff>23813</xdr:rowOff>
    </xdr:from>
    <xdr:ext cx="292359" cy="195166"/>
    <xdr:cxnSp macro="">
      <xdr:nvCxnSpPr>
        <xdr:cNvPr id="23" name="直線矢印コネクタ 22"/>
        <xdr:cNvCxnSpPr>
          <a:stCxn id="19" idx="0"/>
        </xdr:cNvCxnSpPr>
      </xdr:nvCxnSpPr>
      <xdr:spPr>
        <a:xfrm flipH="1" flipV="1">
          <a:off x="4554538" y="2659063"/>
          <a:ext cx="292359" cy="19516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238125</xdr:colOff>
      <xdr:row>8</xdr:row>
      <xdr:rowOff>39688</xdr:rowOff>
    </xdr:from>
    <xdr:ext cx="166687" cy="1098226"/>
    <xdr:cxnSp macro="">
      <xdr:nvCxnSpPr>
        <xdr:cNvPr id="24" name="直線矢印コネクタ 23"/>
        <xdr:cNvCxnSpPr>
          <a:stCxn id="20" idx="0"/>
        </xdr:cNvCxnSpPr>
      </xdr:nvCxnSpPr>
      <xdr:spPr>
        <a:xfrm flipV="1">
          <a:off x="5865813" y="2674938"/>
          <a:ext cx="166687" cy="10982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2.xml><?xml version="1.0" encoding="utf-8"?>
<xdr:wsDr xmlns:xdr="http://schemas.openxmlformats.org/drawingml/2006/spreadsheetDrawing" xmlns:a="http://schemas.openxmlformats.org/drawingml/2006/main">
  <xdr:oneCellAnchor>
    <xdr:from>
      <xdr:col>37</xdr:col>
      <xdr:colOff>162817</xdr:colOff>
      <xdr:row>27</xdr:row>
      <xdr:rowOff>240718</xdr:rowOff>
    </xdr:from>
    <xdr:ext cx="2376000" cy="1926168"/>
    <xdr:sp macro="" textlink="">
      <xdr:nvSpPr>
        <xdr:cNvPr id="6" name="正方形/長方形 5"/>
        <xdr:cNvSpPr/>
      </xdr:nvSpPr>
      <xdr:spPr>
        <a:xfrm>
          <a:off x="7173217" y="952441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27435</xdr:colOff>
      <xdr:row>5</xdr:row>
      <xdr:rowOff>144157</xdr:rowOff>
    </xdr:from>
    <xdr:to>
      <xdr:col>38</xdr:col>
      <xdr:colOff>63854</xdr:colOff>
      <xdr:row>5</xdr:row>
      <xdr:rowOff>144162</xdr:rowOff>
    </xdr:to>
    <xdr:cxnSp macro="">
      <xdr:nvCxnSpPr>
        <xdr:cNvPr id="9" name="直線矢印コネクタ 8"/>
        <xdr:cNvCxnSpPr/>
      </xdr:nvCxnSpPr>
      <xdr:spPr>
        <a:xfrm flipH="1">
          <a:off x="6694935" y="1274457"/>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10317</xdr:colOff>
      <xdr:row>3</xdr:row>
      <xdr:rowOff>165026</xdr:rowOff>
    </xdr:from>
    <xdr:ext cx="4153070" cy="659219"/>
    <xdr:sp macro="" textlink="">
      <xdr:nvSpPr>
        <xdr:cNvPr id="10" name="正方形/長方形 9"/>
        <xdr:cNvSpPr/>
      </xdr:nvSpPr>
      <xdr:spPr>
        <a:xfrm>
          <a:off x="7192167" y="965126"/>
          <a:ext cx="4153070"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46</xdr:col>
      <xdr:colOff>136072</xdr:colOff>
      <xdr:row>7</xdr:row>
      <xdr:rowOff>292168</xdr:rowOff>
    </xdr:from>
    <xdr:ext cx="4774912" cy="2676438"/>
    <xdr:sp macro="" textlink="">
      <xdr:nvSpPr>
        <xdr:cNvPr id="11" name="正方形/長方形 10"/>
        <xdr:cNvSpPr/>
      </xdr:nvSpPr>
      <xdr:spPr>
        <a:xfrm>
          <a:off x="8699501" y="2052025"/>
          <a:ext cx="4774912" cy="267643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例：前シートで、委－１～委－５項目を記入した場合→委－１～委－５まで５つありますので、計画書は５つ記入してください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④共同研究の場合、今回助成事業に申請する成果物の所有権が自企業に帰属しないものについては助成対象となりません</a:t>
          </a:r>
        </a:p>
      </xdr:txBody>
    </xdr:sp>
    <xdr:clientData/>
  </xdr:oneCellAnchor>
  <xdr:oneCellAnchor>
    <xdr:from>
      <xdr:col>14</xdr:col>
      <xdr:colOff>103188</xdr:colOff>
      <xdr:row>8</xdr:row>
      <xdr:rowOff>304217</xdr:rowOff>
    </xdr:from>
    <xdr:ext cx="3641725" cy="521283"/>
    <xdr:cxnSp macro="">
      <xdr:nvCxnSpPr>
        <xdr:cNvPr id="7" name="直線矢印コネクタ 6"/>
        <xdr:cNvCxnSpPr/>
      </xdr:nvCxnSpPr>
      <xdr:spPr>
        <a:xfrm flipH="1">
          <a:off x="2770188" y="2391780"/>
          <a:ext cx="3641725" cy="52128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23813</xdr:colOff>
      <xdr:row>11</xdr:row>
      <xdr:rowOff>301626</xdr:rowOff>
    </xdr:from>
    <xdr:ext cx="968375" cy="246061"/>
    <xdr:cxnSp macro="">
      <xdr:nvCxnSpPr>
        <xdr:cNvPr id="8" name="直線矢印コネクタ 7"/>
        <xdr:cNvCxnSpPr/>
      </xdr:nvCxnSpPr>
      <xdr:spPr>
        <a:xfrm flipH="1" flipV="1">
          <a:off x="4214813" y="3532189"/>
          <a:ext cx="968375" cy="2460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95251</xdr:colOff>
      <xdr:row>14</xdr:row>
      <xdr:rowOff>341312</xdr:rowOff>
    </xdr:from>
    <xdr:ext cx="1555749" cy="518141"/>
    <xdr:cxnSp macro="">
      <xdr:nvCxnSpPr>
        <xdr:cNvPr id="12" name="直線矢印コネクタ 11"/>
        <xdr:cNvCxnSpPr/>
      </xdr:nvCxnSpPr>
      <xdr:spPr>
        <a:xfrm flipH="1" flipV="1">
          <a:off x="5048251" y="4905375"/>
          <a:ext cx="1555749" cy="51814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30</xdr:col>
      <xdr:colOff>71438</xdr:colOff>
      <xdr:row>16</xdr:row>
      <xdr:rowOff>428625</xdr:rowOff>
    </xdr:from>
    <xdr:ext cx="904876" cy="236537"/>
    <xdr:cxnSp macro="">
      <xdr:nvCxnSpPr>
        <xdr:cNvPr id="13" name="直線矢印コネクタ 12"/>
        <xdr:cNvCxnSpPr/>
      </xdr:nvCxnSpPr>
      <xdr:spPr>
        <a:xfrm flipH="1" flipV="1">
          <a:off x="5786438" y="5818188"/>
          <a:ext cx="904876" cy="236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158750</xdr:colOff>
      <xdr:row>11</xdr:row>
      <xdr:rowOff>284162</xdr:rowOff>
    </xdr:from>
    <xdr:ext cx="2000250" cy="985837"/>
    <xdr:sp macro="" textlink="">
      <xdr:nvSpPr>
        <xdr:cNvPr id="14" name="正方形/長方形 13"/>
        <xdr:cNvSpPr/>
      </xdr:nvSpPr>
      <xdr:spPr>
        <a:xfrm>
          <a:off x="5111750" y="3514725"/>
          <a:ext cx="2000250" cy="98583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3-(3)</a:t>
          </a:r>
          <a:r>
            <a:rPr lang="ja-JP" altLang="en-US" sz="1100" b="0">
              <a:solidFill>
                <a:schemeClr val="tx1"/>
              </a:solidFill>
              <a:effectLst/>
              <a:latin typeface="ＭＳ Ｐゴシック" panose="020B0600070205080204" pitchFamily="50" charset="-128"/>
              <a:ea typeface="+mn-ea"/>
              <a:cs typeface="+mn-cs"/>
            </a:rPr>
            <a:t>委託費」の「助成事業に要する経費（税込）」の金額を記入してください。</a:t>
          </a:r>
        </a:p>
      </xdr:txBody>
    </xdr:sp>
    <xdr:clientData/>
  </xdr:oneCellAnchor>
  <xdr:oneCellAnchor>
    <xdr:from>
      <xdr:col>33</xdr:col>
      <xdr:colOff>101600</xdr:colOff>
      <xdr:row>7</xdr:row>
      <xdr:rowOff>182561</xdr:rowOff>
    </xdr:from>
    <xdr:ext cx="2168525" cy="1039813"/>
    <xdr:sp macro="" textlink="">
      <xdr:nvSpPr>
        <xdr:cNvPr id="15" name="正方形/長方形 14"/>
        <xdr:cNvSpPr/>
      </xdr:nvSpPr>
      <xdr:spPr>
        <a:xfrm>
          <a:off x="6388100" y="1952624"/>
          <a:ext cx="2168525" cy="103981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25</xdr:col>
      <xdr:colOff>87311</xdr:colOff>
      <xdr:row>0</xdr:row>
      <xdr:rowOff>269875</xdr:rowOff>
    </xdr:from>
    <xdr:ext cx="2928938" cy="674688"/>
    <xdr:sp macro="" textlink="">
      <xdr:nvSpPr>
        <xdr:cNvPr id="16" name="正方形/長方形 15"/>
        <xdr:cNvSpPr/>
      </xdr:nvSpPr>
      <xdr:spPr>
        <a:xfrm>
          <a:off x="4849811" y="269875"/>
          <a:ext cx="2928938" cy="67468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3-(3)</a:t>
          </a:r>
          <a:r>
            <a:rPr lang="ja-JP" altLang="en-US" sz="1100" b="0">
              <a:solidFill>
                <a:schemeClr val="tx1"/>
              </a:solidFill>
              <a:effectLst/>
              <a:latin typeface="ＭＳ Ｐゴシック" panose="020B0600070205080204" pitchFamily="50" charset="-128"/>
              <a:ea typeface="+mn-ea"/>
              <a:cs typeface="+mn-cs"/>
            </a:rPr>
            <a:t>委託費」の「経費番号」（委</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127000</xdr:colOff>
      <xdr:row>1</xdr:row>
      <xdr:rowOff>289719</xdr:rowOff>
    </xdr:from>
    <xdr:ext cx="3198811" cy="599281"/>
    <xdr:cxnSp macro="">
      <xdr:nvCxnSpPr>
        <xdr:cNvPr id="17" name="直線矢印コネクタ 16"/>
        <xdr:cNvCxnSpPr>
          <a:stCxn id="16" idx="1"/>
        </xdr:cNvCxnSpPr>
      </xdr:nvCxnSpPr>
      <xdr:spPr>
        <a:xfrm flipH="1">
          <a:off x="1651000" y="607219"/>
          <a:ext cx="3198811" cy="59928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34</xdr:col>
      <xdr:colOff>103187</xdr:colOff>
      <xdr:row>14</xdr:row>
      <xdr:rowOff>439737</xdr:rowOff>
    </xdr:from>
    <xdr:ext cx="2151063" cy="855306"/>
    <xdr:sp macro="" textlink="">
      <xdr:nvSpPr>
        <xdr:cNvPr id="18" name="正方形/長方形 17"/>
        <xdr:cNvSpPr/>
      </xdr:nvSpPr>
      <xdr:spPr>
        <a:xfrm>
          <a:off x="6580187" y="5003800"/>
          <a:ext cx="2151063" cy="85530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34</xdr:col>
      <xdr:colOff>158750</xdr:colOff>
      <xdr:row>17</xdr:row>
      <xdr:rowOff>4761</xdr:rowOff>
    </xdr:from>
    <xdr:ext cx="3765550" cy="844550"/>
    <xdr:sp macro="" textlink="">
      <xdr:nvSpPr>
        <xdr:cNvPr id="19" name="正方形/長方形 18"/>
        <xdr:cNvSpPr/>
      </xdr:nvSpPr>
      <xdr:spPr>
        <a:xfrm>
          <a:off x="6635750" y="5902324"/>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23</xdr:col>
      <xdr:colOff>28323</xdr:colOff>
      <xdr:row>9</xdr:row>
      <xdr:rowOff>243912</xdr:rowOff>
    </xdr:from>
    <xdr:ext cx="2376000" cy="1926168"/>
    <xdr:sp macro="" textlink="">
      <xdr:nvSpPr>
        <xdr:cNvPr id="6" name="正方形/長方形 5"/>
        <xdr:cNvSpPr/>
      </xdr:nvSpPr>
      <xdr:spPr>
        <a:xfrm>
          <a:off x="8950073" y="358560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23</xdr:col>
      <xdr:colOff>28224</xdr:colOff>
      <xdr:row>0</xdr:row>
      <xdr:rowOff>139378</xdr:rowOff>
    </xdr:from>
    <xdr:ext cx="5778500" cy="2109552"/>
    <xdr:sp macro="" textlink="">
      <xdr:nvSpPr>
        <xdr:cNvPr id="7" name="正方形/長方形 6"/>
        <xdr:cNvSpPr/>
      </xdr:nvSpPr>
      <xdr:spPr>
        <a:xfrm>
          <a:off x="8949974" y="139378"/>
          <a:ext cx="5778500" cy="210955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開発・改良した製品・サービスの特許・実用新案等の出願（外国出願に係る現地代理人費用、翻訳料も含む）に要する経費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特許・実用新案等（出願、登録、公告され存続しているものに限る）を他の事業者・個人から譲渡又は実施許諾（ライセンス料を含む）を受けた場合に要する経費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180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xdr:txBody>
    </xdr:sp>
    <xdr:clientData/>
  </xdr:oneCellAnchor>
  <xdr:oneCellAnchor>
    <xdr:from>
      <xdr:col>23</xdr:col>
      <xdr:colOff>28230</xdr:colOff>
      <xdr:row>7</xdr:row>
      <xdr:rowOff>62437</xdr:rowOff>
    </xdr:from>
    <xdr:ext cx="4972694" cy="825867"/>
    <xdr:sp macro="" textlink="">
      <xdr:nvSpPr>
        <xdr:cNvPr id="8" name="正方形/長方形 7"/>
        <xdr:cNvSpPr/>
      </xdr:nvSpPr>
      <xdr:spPr>
        <a:xfrm>
          <a:off x="8949980" y="2515125"/>
          <a:ext cx="4972694"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出願に関する調査に係る経費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出願後の経費（例：審査請求、登録料、維持年金等）</a:t>
          </a:r>
        </a:p>
      </xdr:txBody>
    </xdr:sp>
    <xdr:clientData/>
  </xdr:oneCellAnchor>
  <xdr:oneCellAnchor>
    <xdr:from>
      <xdr:col>3</xdr:col>
      <xdr:colOff>230188</xdr:colOff>
      <xdr:row>5</xdr:row>
      <xdr:rowOff>291421</xdr:rowOff>
    </xdr:from>
    <xdr:ext cx="2196581" cy="1042080"/>
    <xdr:sp macro="" textlink="">
      <xdr:nvSpPr>
        <xdr:cNvPr id="5" name="正方形/長方形 4"/>
        <xdr:cNvSpPr/>
      </xdr:nvSpPr>
      <xdr:spPr>
        <a:xfrm>
          <a:off x="2722563" y="1855109"/>
          <a:ext cx="2196581" cy="104208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6</xdr:col>
      <xdr:colOff>298702</xdr:colOff>
      <xdr:row>5</xdr:row>
      <xdr:rowOff>373723</xdr:rowOff>
    </xdr:from>
    <xdr:ext cx="1004336" cy="673876"/>
    <xdr:sp macro="" textlink="">
      <xdr:nvSpPr>
        <xdr:cNvPr id="9" name="正方形/長方形 8"/>
        <xdr:cNvSpPr/>
      </xdr:nvSpPr>
      <xdr:spPr>
        <a:xfrm>
          <a:off x="5473952" y="1937411"/>
          <a:ext cx="1004336" cy="6738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4</xdr:col>
      <xdr:colOff>368041</xdr:colOff>
      <xdr:row>4</xdr:row>
      <xdr:rowOff>388937</xdr:rowOff>
    </xdr:from>
    <xdr:ext cx="108209" cy="346984"/>
    <xdr:cxnSp macro="">
      <xdr:nvCxnSpPr>
        <xdr:cNvPr id="10" name="直線矢印コネクタ 9"/>
        <xdr:cNvCxnSpPr>
          <a:stCxn id="5" idx="0"/>
        </xdr:cNvCxnSpPr>
      </xdr:nvCxnSpPr>
      <xdr:spPr>
        <a:xfrm flipV="1">
          <a:off x="3820854" y="1508125"/>
          <a:ext cx="108209" cy="34698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539750</xdr:colOff>
      <xdr:row>5</xdr:row>
      <xdr:rowOff>31750</xdr:rowOff>
    </xdr:from>
    <xdr:ext cx="261120" cy="341973"/>
    <xdr:cxnSp macro="">
      <xdr:nvCxnSpPr>
        <xdr:cNvPr id="11" name="直線矢印コネクタ 10"/>
        <xdr:cNvCxnSpPr>
          <a:stCxn id="9" idx="0"/>
        </xdr:cNvCxnSpPr>
      </xdr:nvCxnSpPr>
      <xdr:spPr>
        <a:xfrm flipH="1" flipV="1">
          <a:off x="5715000" y="1595438"/>
          <a:ext cx="261120" cy="34197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800870</xdr:colOff>
      <xdr:row>5</xdr:row>
      <xdr:rowOff>23812</xdr:rowOff>
    </xdr:from>
    <xdr:ext cx="381818" cy="349911"/>
    <xdr:cxnSp macro="">
      <xdr:nvCxnSpPr>
        <xdr:cNvPr id="12" name="直線矢印コネクタ 11"/>
        <xdr:cNvCxnSpPr>
          <a:stCxn id="9" idx="0"/>
        </xdr:cNvCxnSpPr>
      </xdr:nvCxnSpPr>
      <xdr:spPr>
        <a:xfrm flipV="1">
          <a:off x="5976120" y="1587500"/>
          <a:ext cx="381818" cy="349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4.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2" name="正方形/長方形 1"/>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148597</xdr:rowOff>
    </xdr:from>
    <xdr:ext cx="4677087" cy="2292935"/>
    <xdr:sp macro="" textlink="">
      <xdr:nvSpPr>
        <xdr:cNvPr id="3" name="正方形/長方形 2"/>
        <xdr:cNvSpPr/>
      </xdr:nvSpPr>
      <xdr:spPr>
        <a:xfrm>
          <a:off x="7178363" y="1918660"/>
          <a:ext cx="4677087" cy="229293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前シートに産業財産権出願・導入費を記入した場合は、本計画書の作成が全て必要です。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例：前シートで、産－１～産－５項目を記入した場合→産－１～産－５まで５つありますので、計画書は５つ記入してください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4" name="直線矢印コネクタ 3"/>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5" name="正方形/長方形 4"/>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15875</xdr:colOff>
      <xdr:row>9</xdr:row>
      <xdr:rowOff>448761</xdr:rowOff>
    </xdr:from>
    <xdr:ext cx="1516063" cy="98926"/>
    <xdr:cxnSp macro="">
      <xdr:nvCxnSpPr>
        <xdr:cNvPr id="6" name="直線矢印コネクタ 5"/>
        <xdr:cNvCxnSpPr>
          <a:stCxn id="9" idx="1"/>
        </xdr:cNvCxnSpPr>
      </xdr:nvCxnSpPr>
      <xdr:spPr>
        <a:xfrm flipH="1">
          <a:off x="3254375" y="2849061"/>
          <a:ext cx="1516063" cy="989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55563</xdr:colOff>
      <xdr:row>11</xdr:row>
      <xdr:rowOff>285750</xdr:rowOff>
    </xdr:from>
    <xdr:ext cx="460373" cy="557797"/>
    <xdr:cxnSp macro="">
      <xdr:nvCxnSpPr>
        <xdr:cNvPr id="7" name="直線矢印コネクタ 6"/>
        <xdr:cNvCxnSpPr>
          <a:stCxn id="12" idx="1"/>
        </xdr:cNvCxnSpPr>
      </xdr:nvCxnSpPr>
      <xdr:spPr>
        <a:xfrm flipH="1" flipV="1">
          <a:off x="4246563" y="3511550"/>
          <a:ext cx="460373" cy="55779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21</xdr:col>
      <xdr:colOff>23813</xdr:colOff>
      <xdr:row>14</xdr:row>
      <xdr:rowOff>333375</xdr:rowOff>
    </xdr:from>
    <xdr:ext cx="698499" cy="313322"/>
    <xdr:cxnSp macro="">
      <xdr:nvCxnSpPr>
        <xdr:cNvPr id="8" name="直線矢印コネクタ 7"/>
        <xdr:cNvCxnSpPr>
          <a:stCxn id="13" idx="1"/>
        </xdr:cNvCxnSpPr>
      </xdr:nvCxnSpPr>
      <xdr:spPr>
        <a:xfrm flipH="1" flipV="1">
          <a:off x="4024313" y="4892675"/>
          <a:ext cx="698499" cy="31332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7938</xdr:colOff>
      <xdr:row>8</xdr:row>
      <xdr:rowOff>238710</xdr:rowOff>
    </xdr:from>
    <xdr:ext cx="2268505" cy="1055102"/>
    <xdr:sp macro="" textlink="">
      <xdr:nvSpPr>
        <xdr:cNvPr id="9" name="正方形/長方形 8"/>
        <xdr:cNvSpPr/>
      </xdr:nvSpPr>
      <xdr:spPr>
        <a:xfrm>
          <a:off x="4770438" y="2321510"/>
          <a:ext cx="2268505" cy="10551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24</xdr:col>
      <xdr:colOff>23814</xdr:colOff>
      <xdr:row>0</xdr:row>
      <xdr:rowOff>230188</xdr:rowOff>
    </xdr:from>
    <xdr:ext cx="3222624" cy="635584"/>
    <xdr:sp macro="" textlink="">
      <xdr:nvSpPr>
        <xdr:cNvPr id="10" name="正方形/長方形 9"/>
        <xdr:cNvSpPr/>
      </xdr:nvSpPr>
      <xdr:spPr>
        <a:xfrm>
          <a:off x="4595814" y="230188"/>
          <a:ext cx="3222624" cy="6355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3-(4)</a:t>
          </a:r>
          <a:r>
            <a:rPr lang="ja-JP" altLang="en-US" sz="1100" b="0">
              <a:solidFill>
                <a:schemeClr val="tx1"/>
              </a:solidFill>
              <a:effectLst/>
              <a:latin typeface="ＭＳ Ｐゴシック" panose="020B0600070205080204" pitchFamily="50" charset="-128"/>
              <a:ea typeface="+mn-ea"/>
              <a:cs typeface="+mn-cs"/>
            </a:rPr>
            <a:t>産業財産権出願・導入費」の「経費番号」（産</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103188</xdr:colOff>
      <xdr:row>1</xdr:row>
      <xdr:rowOff>230480</xdr:rowOff>
    </xdr:from>
    <xdr:ext cx="2968626" cy="619417"/>
    <xdr:cxnSp macro="">
      <xdr:nvCxnSpPr>
        <xdr:cNvPr id="11" name="直線矢印コネクタ 10"/>
        <xdr:cNvCxnSpPr>
          <a:stCxn id="10" idx="1"/>
        </xdr:cNvCxnSpPr>
      </xdr:nvCxnSpPr>
      <xdr:spPr>
        <a:xfrm flipH="1">
          <a:off x="1627188" y="547980"/>
          <a:ext cx="2968626" cy="61941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134936</xdr:colOff>
      <xdr:row>12</xdr:row>
      <xdr:rowOff>72022</xdr:rowOff>
    </xdr:from>
    <xdr:ext cx="2341563" cy="908050"/>
    <xdr:sp macro="" textlink="">
      <xdr:nvSpPr>
        <xdr:cNvPr id="12" name="正方形/長方形 11"/>
        <xdr:cNvSpPr/>
      </xdr:nvSpPr>
      <xdr:spPr>
        <a:xfrm>
          <a:off x="4706936" y="3615322"/>
          <a:ext cx="2341563" cy="9080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3-(7)</a:t>
          </a:r>
          <a:r>
            <a:rPr lang="ja-JP" altLang="en-US" sz="1100" b="0">
              <a:solidFill>
                <a:schemeClr val="tx1"/>
              </a:solidFill>
              <a:effectLst/>
              <a:latin typeface="ＭＳ Ｐゴシック" panose="020B0600070205080204" pitchFamily="50" charset="-128"/>
              <a:ea typeface="+mn-ea"/>
              <a:cs typeface="+mn-cs"/>
            </a:rPr>
            <a:t>規格認証・登録費」の「助成事業に要する経費（税込）」の金額を記入してください。</a:t>
          </a:r>
        </a:p>
      </xdr:txBody>
    </xdr:sp>
    <xdr:clientData/>
  </xdr:oneCellAnchor>
  <xdr:oneCellAnchor>
    <xdr:from>
      <xdr:col>24</xdr:col>
      <xdr:colOff>150812</xdr:colOff>
      <xdr:row>14</xdr:row>
      <xdr:rowOff>324434</xdr:rowOff>
    </xdr:from>
    <xdr:ext cx="2651125" cy="644525"/>
    <xdr:sp macro="" textlink="">
      <xdr:nvSpPr>
        <xdr:cNvPr id="13" name="正方形/長方形 12"/>
        <xdr:cNvSpPr/>
      </xdr:nvSpPr>
      <xdr:spPr>
        <a:xfrm>
          <a:off x="4722812" y="4883734"/>
          <a:ext cx="2651125" cy="6445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29</xdr:col>
      <xdr:colOff>87312</xdr:colOff>
      <xdr:row>17</xdr:row>
      <xdr:rowOff>314908</xdr:rowOff>
    </xdr:from>
    <xdr:ext cx="3765550" cy="844550"/>
    <xdr:sp macro="" textlink="">
      <xdr:nvSpPr>
        <xdr:cNvPr id="14" name="正方形/長方形 13"/>
        <xdr:cNvSpPr/>
      </xdr:nvSpPr>
      <xdr:spPr>
        <a:xfrm>
          <a:off x="5611812" y="6207708"/>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21</xdr:col>
      <xdr:colOff>95251</xdr:colOff>
      <xdr:row>16</xdr:row>
      <xdr:rowOff>421272</xdr:rowOff>
    </xdr:from>
    <xdr:ext cx="1516061" cy="823911"/>
    <xdr:cxnSp macro="">
      <xdr:nvCxnSpPr>
        <xdr:cNvPr id="15" name="直線矢印コネクタ 14"/>
        <xdr:cNvCxnSpPr>
          <a:stCxn id="14" idx="1"/>
        </xdr:cNvCxnSpPr>
      </xdr:nvCxnSpPr>
      <xdr:spPr>
        <a:xfrm flipH="1" flipV="1">
          <a:off x="4095751" y="5806072"/>
          <a:ext cx="1516061" cy="823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5.xml><?xml version="1.0" encoding="utf-8"?>
<xdr:wsDr xmlns:xdr="http://schemas.openxmlformats.org/drawingml/2006/spreadsheetDrawing" xmlns:a="http://schemas.openxmlformats.org/drawingml/2006/main">
  <xdr:oneCellAnchor>
    <xdr:from>
      <xdr:col>13</xdr:col>
      <xdr:colOff>407770</xdr:colOff>
      <xdr:row>11</xdr:row>
      <xdr:rowOff>331833</xdr:rowOff>
    </xdr:from>
    <xdr:ext cx="2376000" cy="1926168"/>
    <xdr:sp macro="" textlink="">
      <xdr:nvSpPr>
        <xdr:cNvPr id="6" name="正方形/長方形 5"/>
        <xdr:cNvSpPr/>
      </xdr:nvSpPr>
      <xdr:spPr>
        <a:xfrm>
          <a:off x="9521888" y="4126892"/>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433295</xdr:colOff>
      <xdr:row>5</xdr:row>
      <xdr:rowOff>56127</xdr:rowOff>
    </xdr:from>
    <xdr:ext cx="4721413" cy="2476319"/>
    <xdr:sp macro="" textlink="">
      <xdr:nvSpPr>
        <xdr:cNvPr id="7" name="正方形/長方形 6"/>
        <xdr:cNvSpPr/>
      </xdr:nvSpPr>
      <xdr:spPr>
        <a:xfrm>
          <a:off x="9545545" y="1167377"/>
          <a:ext cx="4721413"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製品・サービスの開発・改良について、外部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から技術指導を受ける場合に要する経費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［例：謝金等］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各回の指導を記入押印した報告書の提出が必要となります。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技術開発・改良要素を伴わない指導は助成対象となりません。</a:t>
          </a:r>
        </a:p>
      </xdr:txBody>
    </xdr:sp>
    <xdr:clientData/>
  </xdr:oneCellAnchor>
  <xdr:oneCellAnchor>
    <xdr:from>
      <xdr:col>13</xdr:col>
      <xdr:colOff>425826</xdr:colOff>
      <xdr:row>1</xdr:row>
      <xdr:rowOff>44824</xdr:rowOff>
    </xdr:from>
    <xdr:ext cx="3387787" cy="825867"/>
    <xdr:sp macro="" textlink="">
      <xdr:nvSpPr>
        <xdr:cNvPr id="8" name="正方形/長方形 7"/>
        <xdr:cNvSpPr/>
      </xdr:nvSpPr>
      <xdr:spPr>
        <a:xfrm>
          <a:off x="9538076" y="211512"/>
          <a:ext cx="3387787"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「（５）専門家指導費」に計上した全ての経費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7</xdr:col>
      <xdr:colOff>573836</xdr:colOff>
      <xdr:row>6</xdr:row>
      <xdr:rowOff>315632</xdr:rowOff>
    </xdr:from>
    <xdr:ext cx="895683" cy="568159"/>
    <xdr:sp macro="" textlink="">
      <xdr:nvSpPr>
        <xdr:cNvPr id="5" name="正方形/長方形 4"/>
        <xdr:cNvSpPr/>
      </xdr:nvSpPr>
      <xdr:spPr>
        <a:xfrm>
          <a:off x="5955461" y="1871382"/>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7</xdr:col>
      <xdr:colOff>812895</xdr:colOff>
      <xdr:row>6</xdr:row>
      <xdr:rowOff>31750</xdr:rowOff>
    </xdr:from>
    <xdr:ext cx="208783" cy="283882"/>
    <xdr:cxnSp macro="">
      <xdr:nvCxnSpPr>
        <xdr:cNvPr id="9" name="直線矢印コネクタ 8"/>
        <xdr:cNvCxnSpPr>
          <a:stCxn id="5" idx="0"/>
        </xdr:cNvCxnSpPr>
      </xdr:nvCxnSpPr>
      <xdr:spPr>
        <a:xfrm flipH="1" flipV="1">
          <a:off x="6194520" y="1587500"/>
          <a:ext cx="208783" cy="28388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21553</xdr:colOff>
      <xdr:row>6</xdr:row>
      <xdr:rowOff>47625</xdr:rowOff>
    </xdr:from>
    <xdr:ext cx="256261" cy="268007"/>
    <xdr:cxnSp macro="">
      <xdr:nvCxnSpPr>
        <xdr:cNvPr id="10" name="直線矢印コネクタ 9"/>
        <xdr:cNvCxnSpPr>
          <a:stCxn id="5" idx="0"/>
        </xdr:cNvCxnSpPr>
      </xdr:nvCxnSpPr>
      <xdr:spPr>
        <a:xfrm flipV="1">
          <a:off x="6403303" y="1603375"/>
          <a:ext cx="256261" cy="26800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936625</xdr:colOff>
      <xdr:row>7</xdr:row>
      <xdr:rowOff>125132</xdr:rowOff>
    </xdr:from>
    <xdr:ext cx="895683" cy="1520658"/>
    <xdr:sp macro="" textlink="">
      <xdr:nvSpPr>
        <xdr:cNvPr id="11" name="正方形/長方形 10"/>
        <xdr:cNvSpPr/>
      </xdr:nvSpPr>
      <xdr:spPr>
        <a:xfrm>
          <a:off x="2436813" y="2125382"/>
          <a:ext cx="895683" cy="152065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保有資格がない場合は担当者の経験内容を記入してください。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424030</xdr:colOff>
      <xdr:row>6</xdr:row>
      <xdr:rowOff>0</xdr:rowOff>
    </xdr:from>
    <xdr:ext cx="28409" cy="569632"/>
    <xdr:cxnSp macro="">
      <xdr:nvCxnSpPr>
        <xdr:cNvPr id="12" name="直線矢印コネクタ 11"/>
        <xdr:cNvCxnSpPr>
          <a:stCxn id="11" idx="0"/>
        </xdr:cNvCxnSpPr>
      </xdr:nvCxnSpPr>
      <xdr:spPr>
        <a:xfrm flipV="1">
          <a:off x="2884655" y="1555750"/>
          <a:ext cx="28409" cy="56963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6.xml><?xml version="1.0" encoding="utf-8"?>
<xdr:wsDr xmlns:xdr="http://schemas.openxmlformats.org/drawingml/2006/spreadsheetDrawing" xmlns:a="http://schemas.openxmlformats.org/drawingml/2006/main">
  <xdr:oneCellAnchor>
    <xdr:from>
      <xdr:col>38</xdr:col>
      <xdr:colOff>546</xdr:colOff>
      <xdr:row>25</xdr:row>
      <xdr:rowOff>247493</xdr:rowOff>
    </xdr:from>
    <xdr:ext cx="2376000" cy="1926168"/>
    <xdr:sp macro="" textlink="">
      <xdr:nvSpPr>
        <xdr:cNvPr id="9" name="正方形/長方形 8"/>
        <xdr:cNvSpPr/>
      </xdr:nvSpPr>
      <xdr:spPr>
        <a:xfrm>
          <a:off x="7182396" y="96073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5670</xdr:colOff>
      <xdr:row>3</xdr:row>
      <xdr:rowOff>152964</xdr:rowOff>
    </xdr:from>
    <xdr:to>
      <xdr:col>38</xdr:col>
      <xdr:colOff>26916</xdr:colOff>
      <xdr:row>3</xdr:row>
      <xdr:rowOff>158750</xdr:rowOff>
    </xdr:to>
    <xdr:cxnSp macro="">
      <xdr:nvCxnSpPr>
        <xdr:cNvPr id="10" name="直線矢印コネクタ 9"/>
        <xdr:cNvCxnSpPr/>
      </xdr:nvCxnSpPr>
      <xdr:spPr>
        <a:xfrm flipH="1">
          <a:off x="6673170" y="1359464"/>
          <a:ext cx="535596" cy="578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11574</xdr:colOff>
      <xdr:row>2</xdr:row>
      <xdr:rowOff>514511</xdr:rowOff>
    </xdr:from>
    <xdr:ext cx="3266080" cy="459100"/>
    <xdr:sp macro="" textlink="">
      <xdr:nvSpPr>
        <xdr:cNvPr id="11" name="正方形/長方形 10"/>
        <xdr:cNvSpPr/>
      </xdr:nvSpPr>
      <xdr:spPr>
        <a:xfrm>
          <a:off x="7193424" y="1149511"/>
          <a:ext cx="3266080"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大学教授等に依頼する場合、電話番号や住所は大学のもので構いません。</a:t>
          </a:r>
        </a:p>
      </xdr:txBody>
    </xdr:sp>
    <xdr:clientData/>
  </xdr:oneCellAnchor>
  <xdr:oneCellAnchor>
    <xdr:from>
      <xdr:col>37</xdr:col>
      <xdr:colOff>156331</xdr:colOff>
      <xdr:row>5</xdr:row>
      <xdr:rowOff>14545</xdr:rowOff>
    </xdr:from>
    <xdr:ext cx="5251011" cy="2493055"/>
    <xdr:sp macro="" textlink="">
      <xdr:nvSpPr>
        <xdr:cNvPr id="12" name="正方形/長方形 11"/>
        <xdr:cNvSpPr/>
      </xdr:nvSpPr>
      <xdr:spPr>
        <a:xfrm>
          <a:off x="7166731" y="1856045"/>
          <a:ext cx="5251011"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前シートに専門家指導費を記入した場合は、本計画書の作成が全て必要です。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全ての項目をもれなく記入してください。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の項目を記入した場合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つありますので、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計画書は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I</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③自企業と資本関係、役員または従業員の兼務、自企業代表者３親等以内の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親族と関連がある事業者</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等との取引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は、助成対象となりません</a:t>
          </a:r>
        </a:p>
      </xdr:txBody>
    </xdr:sp>
    <xdr:clientData/>
  </xdr:oneCellAnchor>
  <xdr:oneCellAnchor>
    <xdr:from>
      <xdr:col>16</xdr:col>
      <xdr:colOff>23813</xdr:colOff>
      <xdr:row>7</xdr:row>
      <xdr:rowOff>345283</xdr:rowOff>
    </xdr:from>
    <xdr:ext cx="1635124" cy="130967"/>
    <xdr:cxnSp macro="">
      <xdr:nvCxnSpPr>
        <xdr:cNvPr id="6" name="直線矢印コネクタ 5"/>
        <xdr:cNvCxnSpPr>
          <a:stCxn id="16" idx="1"/>
        </xdr:cNvCxnSpPr>
      </xdr:nvCxnSpPr>
      <xdr:spPr>
        <a:xfrm flipH="1">
          <a:off x="3071813" y="2821783"/>
          <a:ext cx="1635124" cy="13096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1</xdr:colOff>
      <xdr:row>5</xdr:row>
      <xdr:rowOff>246062</xdr:rowOff>
    </xdr:from>
    <xdr:ext cx="1478156" cy="1079501"/>
    <xdr:sp macro="" textlink="">
      <xdr:nvSpPr>
        <xdr:cNvPr id="7" name="正方形/長方形 6"/>
        <xdr:cNvSpPr/>
      </xdr:nvSpPr>
      <xdr:spPr>
        <a:xfrm>
          <a:off x="190501" y="2087562"/>
          <a:ext cx="1478156" cy="107950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3-(5)</a:t>
          </a:r>
          <a:r>
            <a:rPr lang="ja-JP" altLang="en-US" sz="1100" b="0">
              <a:solidFill>
                <a:schemeClr val="tx1"/>
              </a:solidFill>
              <a:effectLst/>
              <a:latin typeface="ＭＳ Ｐゴシック" panose="020B0600070205080204" pitchFamily="50" charset="-128"/>
              <a:ea typeface="+mn-ea"/>
              <a:cs typeface="+mn-cs"/>
            </a:rPr>
            <a:t>専門家指導」の「経費番号」（専</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4</xdr:col>
      <xdr:colOff>167579</xdr:colOff>
      <xdr:row>3</xdr:row>
      <xdr:rowOff>198438</xdr:rowOff>
    </xdr:from>
    <xdr:ext cx="386458" cy="682624"/>
    <xdr:cxnSp macro="">
      <xdr:nvCxnSpPr>
        <xdr:cNvPr id="8" name="直線矢印コネクタ 7"/>
        <xdr:cNvCxnSpPr>
          <a:stCxn id="7" idx="0"/>
        </xdr:cNvCxnSpPr>
      </xdr:nvCxnSpPr>
      <xdr:spPr>
        <a:xfrm flipV="1">
          <a:off x="929579" y="1404938"/>
          <a:ext cx="386458" cy="6826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107950</xdr:colOff>
      <xdr:row>9</xdr:row>
      <xdr:rowOff>284164</xdr:rowOff>
    </xdr:from>
    <xdr:ext cx="1757363" cy="1081087"/>
    <xdr:sp macro="" textlink="">
      <xdr:nvSpPr>
        <xdr:cNvPr id="13" name="正方形/長方形 12"/>
        <xdr:cNvSpPr/>
      </xdr:nvSpPr>
      <xdr:spPr>
        <a:xfrm>
          <a:off x="4870450" y="3586164"/>
          <a:ext cx="1757363" cy="108108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3-(5)</a:t>
          </a:r>
          <a:r>
            <a:rPr lang="ja-JP" altLang="en-US" sz="1100" b="0">
              <a:solidFill>
                <a:schemeClr val="tx1"/>
              </a:solidFill>
              <a:effectLst/>
              <a:latin typeface="ＭＳ Ｐゴシック" panose="020B0600070205080204" pitchFamily="50" charset="-128"/>
              <a:ea typeface="+mn-ea"/>
              <a:cs typeface="+mn-cs"/>
            </a:rPr>
            <a:t>規格認証・登録費」の「専門家指導費（税込）」の金額を記入してください。</a:t>
          </a:r>
        </a:p>
      </xdr:txBody>
    </xdr:sp>
    <xdr:clientData/>
  </xdr:oneCellAnchor>
  <xdr:oneCellAnchor>
    <xdr:from>
      <xdr:col>21</xdr:col>
      <xdr:colOff>158750</xdr:colOff>
      <xdr:row>9</xdr:row>
      <xdr:rowOff>301625</xdr:rowOff>
    </xdr:from>
    <xdr:ext cx="711200" cy="523083"/>
    <xdr:cxnSp macro="">
      <xdr:nvCxnSpPr>
        <xdr:cNvPr id="14" name="直線矢印コネクタ 13"/>
        <xdr:cNvCxnSpPr>
          <a:stCxn id="13" idx="1"/>
        </xdr:cNvCxnSpPr>
      </xdr:nvCxnSpPr>
      <xdr:spPr>
        <a:xfrm flipH="1" flipV="1">
          <a:off x="4159250" y="3603625"/>
          <a:ext cx="711200" cy="52308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32</xdr:col>
      <xdr:colOff>7939</xdr:colOff>
      <xdr:row>12</xdr:row>
      <xdr:rowOff>333377</xdr:rowOff>
    </xdr:from>
    <xdr:ext cx="1979610" cy="134936"/>
    <xdr:cxnSp macro="">
      <xdr:nvCxnSpPr>
        <xdr:cNvPr id="15" name="直線矢印コネクタ 14"/>
        <xdr:cNvCxnSpPr/>
      </xdr:nvCxnSpPr>
      <xdr:spPr>
        <a:xfrm flipH="1" flipV="1">
          <a:off x="6103939" y="4968877"/>
          <a:ext cx="1979610" cy="1349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134937</xdr:colOff>
      <xdr:row>6</xdr:row>
      <xdr:rowOff>103188</xdr:rowOff>
    </xdr:from>
    <xdr:ext cx="2325687" cy="1119189"/>
    <xdr:sp macro="" textlink="">
      <xdr:nvSpPr>
        <xdr:cNvPr id="16" name="正方形/長方形 15"/>
        <xdr:cNvSpPr/>
      </xdr:nvSpPr>
      <xdr:spPr>
        <a:xfrm>
          <a:off x="4706937" y="2262188"/>
          <a:ext cx="2325687" cy="111918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36</xdr:col>
      <xdr:colOff>66674</xdr:colOff>
      <xdr:row>11</xdr:row>
      <xdr:rowOff>468313</xdr:rowOff>
    </xdr:from>
    <xdr:ext cx="1782764" cy="952500"/>
    <xdr:sp macro="" textlink="">
      <xdr:nvSpPr>
        <xdr:cNvPr id="17" name="正方形/長方形 16"/>
        <xdr:cNvSpPr/>
      </xdr:nvSpPr>
      <xdr:spPr>
        <a:xfrm>
          <a:off x="6908799" y="4595813"/>
          <a:ext cx="1782764" cy="9525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35</xdr:col>
      <xdr:colOff>142874</xdr:colOff>
      <xdr:row>15</xdr:row>
      <xdr:rowOff>171451</xdr:rowOff>
    </xdr:from>
    <xdr:ext cx="3765550" cy="844550"/>
    <xdr:sp macro="" textlink="">
      <xdr:nvSpPr>
        <xdr:cNvPr id="18" name="正方形/長方形 17"/>
        <xdr:cNvSpPr/>
      </xdr:nvSpPr>
      <xdr:spPr>
        <a:xfrm>
          <a:off x="6810374" y="6140451"/>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32</xdr:col>
      <xdr:colOff>47625</xdr:colOff>
      <xdr:row>14</xdr:row>
      <xdr:rowOff>365127</xdr:rowOff>
    </xdr:from>
    <xdr:ext cx="2549524" cy="314324"/>
    <xdr:cxnSp macro="">
      <xdr:nvCxnSpPr>
        <xdr:cNvPr id="19" name="直線矢印コネクタ 18"/>
        <xdr:cNvCxnSpPr>
          <a:stCxn id="18" idx="0"/>
        </xdr:cNvCxnSpPr>
      </xdr:nvCxnSpPr>
      <xdr:spPr>
        <a:xfrm flipH="1" flipV="1">
          <a:off x="6143625" y="5826127"/>
          <a:ext cx="2549524" cy="31432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7.xml><?xml version="1.0" encoding="utf-8"?>
<xdr:wsDr xmlns:xdr="http://schemas.openxmlformats.org/drawingml/2006/spreadsheetDrawing" xmlns:a="http://schemas.openxmlformats.org/drawingml/2006/main">
  <xdr:oneCellAnchor>
    <xdr:from>
      <xdr:col>50</xdr:col>
      <xdr:colOff>93119</xdr:colOff>
      <xdr:row>0</xdr:row>
      <xdr:rowOff>126761</xdr:rowOff>
    </xdr:from>
    <xdr:ext cx="2376000" cy="1926168"/>
    <xdr:sp macro="" textlink="">
      <xdr:nvSpPr>
        <xdr:cNvPr id="9" name="正方形/長方形 8"/>
        <xdr:cNvSpPr/>
      </xdr:nvSpPr>
      <xdr:spPr>
        <a:xfrm>
          <a:off x="20047994" y="12676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359666</xdr:colOff>
      <xdr:row>0</xdr:row>
      <xdr:rowOff>236399</xdr:rowOff>
    </xdr:from>
    <xdr:ext cx="4992723" cy="659219"/>
    <xdr:sp macro="" textlink="">
      <xdr:nvSpPr>
        <xdr:cNvPr id="10" name="正方形/長方形 9"/>
        <xdr:cNvSpPr/>
      </xdr:nvSpPr>
      <xdr:spPr>
        <a:xfrm>
          <a:off x="12048679" y="236399"/>
          <a:ext cx="4992723"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保有資格がない場合は、担当者の経験内容を記入してください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②時間単価は、募集要項をご確認いただき、選択してください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350927</xdr:colOff>
      <xdr:row>4</xdr:row>
      <xdr:rowOff>27143</xdr:rowOff>
    </xdr:from>
    <xdr:ext cx="5970511" cy="3943387"/>
    <xdr:sp macro="" textlink="">
      <xdr:nvSpPr>
        <xdr:cNvPr id="11" name="正方形/長方形 10"/>
        <xdr:cNvSpPr/>
      </xdr:nvSpPr>
      <xdr:spPr>
        <a:xfrm>
          <a:off x="12050802" y="995518"/>
          <a:ext cx="5970511" cy="394338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直接人件費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製品・サービスの開発・改良に直接従事した役員及び正社員の人件費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［例：仕様策定、試作開発、成形加工、検証事務、システム組込、デザイン等］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＜算出方法＞</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人件費単価（時間給）</a:t>
          </a:r>
          <a:r>
            <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従事時間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人件費単価は、募集要項「補足（１）人件費単価一覧表」を適用します。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当月助成対象経費（人件費単価</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当月従事時間）が当月給与総支出額を超える場合は、当月給与総支給額が助成対象経費の上限となります。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助成対象とするのは、助成事業の開発・改良に直接従事する時間のみとします。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直接人件費の助成金交付申請額は</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万円を上限（助成対象期間中の総額）とします。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助成事業者の役員及び直接雇用の従業員のうち、常態として助成事業の開発・改良に従事し、助成事業者から毎月一定の報酬、給与が直接支払われている者のみを助成対象とします。</a:t>
          </a:r>
        </a:p>
        <a:p>
          <a:pPr marL="576000" marR="0" lvl="0" indent="-61200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役員の場合は登記簿謄本、従業員の場合は雇用保険被保険者証など助成事業者との関係を証明する書類が必要です。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助成対象となる従事時間は、１人につき</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時間、年間</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時間を上限とします。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採択後に、就業規則と賃金規程の提出が必要となります。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報告時に、従事者別の作業日報と賃金台帳等の提出が必要となります。</a:t>
          </a:r>
        </a:p>
      </xdr:txBody>
    </xdr:sp>
    <xdr:clientData/>
  </xdr:oneCellAnchor>
  <xdr:oneCellAnchor>
    <xdr:from>
      <xdr:col>14</xdr:col>
      <xdr:colOff>373487</xdr:colOff>
      <xdr:row>13</xdr:row>
      <xdr:rowOff>98542</xdr:rowOff>
    </xdr:from>
    <xdr:ext cx="5452086" cy="2843086"/>
    <xdr:sp macro="" textlink="">
      <xdr:nvSpPr>
        <xdr:cNvPr id="12" name="正方形/長方形 11"/>
        <xdr:cNvSpPr/>
      </xdr:nvSpPr>
      <xdr:spPr>
        <a:xfrm>
          <a:off x="12073362" y="5083292"/>
          <a:ext cx="5452086" cy="284308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助成事業の開発・改良に直接的に関係のない業務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［例：開発統括、ディレクション、スケジュール管理、進行管理、関連資料収集、会議、研修、打合せ等］</a:t>
          </a:r>
        </a:p>
        <a:p>
          <a:pPr marL="0" marR="0" lvl="0" indent="-576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就業規則等に定める毎月一定の期日に、給与等の全額が支払われていることが確認できない場合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役員の報酬も含みます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給与の支払が振込以外の場合（現金支給は助成対象外）</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就業規則等に定められた所定労働時間を超えて行われる時間外労働（超過勤務）</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休日労働（就業規則等に定められた休日に労働した時間）</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上記</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及び</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については、本助成事業においては代表又は取締役等役員に対しても就業規則等の規定が準用されます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開発・改良した製品・サービスの広報に係る業務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［例：広告案作成、展示会・イベントの打ち合わせ・準備・実施等］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個人事業者及び創業予定者の自らに対する報酬</a:t>
          </a:r>
        </a:p>
      </xdr:txBody>
    </xdr:sp>
    <xdr:clientData/>
  </xdr:oneCellAnchor>
  <xdr:oneCellAnchor>
    <xdr:from>
      <xdr:col>7</xdr:col>
      <xdr:colOff>396875</xdr:colOff>
      <xdr:row>8</xdr:row>
      <xdr:rowOff>2</xdr:rowOff>
    </xdr:from>
    <xdr:ext cx="126164" cy="519695"/>
    <xdr:cxnSp macro="">
      <xdr:nvCxnSpPr>
        <xdr:cNvPr id="6" name="直線矢印コネクタ 5"/>
        <xdr:cNvCxnSpPr>
          <a:stCxn id="17" idx="0"/>
        </xdr:cNvCxnSpPr>
      </xdr:nvCxnSpPr>
      <xdr:spPr>
        <a:xfrm flipV="1">
          <a:off x="7239000" y="2762252"/>
          <a:ext cx="126164" cy="51969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xdr:col>
      <xdr:colOff>1067594</xdr:colOff>
      <xdr:row>7</xdr:row>
      <xdr:rowOff>428625</xdr:rowOff>
    </xdr:from>
    <xdr:ext cx="392906" cy="447008"/>
    <xdr:cxnSp macro="">
      <xdr:nvCxnSpPr>
        <xdr:cNvPr id="7" name="直線矢印コネクタ 6"/>
        <xdr:cNvCxnSpPr>
          <a:stCxn id="14" idx="0"/>
        </xdr:cNvCxnSpPr>
      </xdr:nvCxnSpPr>
      <xdr:spPr>
        <a:xfrm flipV="1">
          <a:off x="3679032" y="2746375"/>
          <a:ext cx="392906" cy="44700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xdr:col>
      <xdr:colOff>476250</xdr:colOff>
      <xdr:row>8</xdr:row>
      <xdr:rowOff>0</xdr:rowOff>
    </xdr:from>
    <xdr:ext cx="817562" cy="423194"/>
    <xdr:cxnSp macro="">
      <xdr:nvCxnSpPr>
        <xdr:cNvPr id="8" name="直線矢印コネクタ 7"/>
        <xdr:cNvCxnSpPr>
          <a:stCxn id="13" idx="0"/>
        </xdr:cNvCxnSpPr>
      </xdr:nvCxnSpPr>
      <xdr:spPr>
        <a:xfrm flipV="1">
          <a:off x="1865313" y="2762250"/>
          <a:ext cx="817562" cy="42319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611187</xdr:colOff>
      <xdr:row>8</xdr:row>
      <xdr:rowOff>423194</xdr:rowOff>
    </xdr:from>
    <xdr:ext cx="1539875" cy="830931"/>
    <xdr:sp macro="" textlink="">
      <xdr:nvSpPr>
        <xdr:cNvPr id="13" name="正方形/長方形 12"/>
        <xdr:cNvSpPr/>
      </xdr:nvSpPr>
      <xdr:spPr>
        <a:xfrm>
          <a:off x="1095375" y="3185444"/>
          <a:ext cx="1539875" cy="83093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役員は登記簿謄本、従業員は雇用保険被保険者証が必要です。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246062</xdr:colOff>
      <xdr:row>8</xdr:row>
      <xdr:rowOff>431133</xdr:rowOff>
    </xdr:from>
    <xdr:ext cx="1643063" cy="870617"/>
    <xdr:sp macro="" textlink="">
      <xdr:nvSpPr>
        <xdr:cNvPr id="14" name="正方形/長方形 13"/>
        <xdr:cNvSpPr/>
      </xdr:nvSpPr>
      <xdr:spPr>
        <a:xfrm>
          <a:off x="2857500" y="3193383"/>
          <a:ext cx="1643063" cy="87061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保有資格がない場合は担当者の経験内容を記入してください。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857250</xdr:colOff>
      <xdr:row>9</xdr:row>
      <xdr:rowOff>16291</xdr:rowOff>
    </xdr:from>
    <xdr:ext cx="1873250" cy="793334"/>
    <xdr:sp macro="" textlink="">
      <xdr:nvSpPr>
        <xdr:cNvPr id="15" name="正方形/長方形 14"/>
        <xdr:cNvSpPr/>
      </xdr:nvSpPr>
      <xdr:spPr>
        <a:xfrm>
          <a:off x="4691063" y="3223041"/>
          <a:ext cx="1873250" cy="79333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助成総対象時間数は、</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人につき</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日</a:t>
          </a:r>
          <a:r>
            <a:rPr lang="en-US" altLang="ja-JP" sz="1100" b="0">
              <a:solidFill>
                <a:schemeClr val="tx1"/>
              </a:solidFill>
              <a:effectLst/>
              <a:latin typeface="ＭＳ Ｐゴシック" panose="020B0600070205080204" pitchFamily="50" charset="-128"/>
              <a:ea typeface="+mn-ea"/>
              <a:cs typeface="+mn-cs"/>
            </a:rPr>
            <a:t>8</a:t>
          </a:r>
          <a:r>
            <a:rPr lang="ja-JP" altLang="en-US" sz="1100" b="0">
              <a:solidFill>
                <a:schemeClr val="tx1"/>
              </a:solidFill>
              <a:effectLst/>
              <a:latin typeface="ＭＳ Ｐゴシック" panose="020B0600070205080204" pitchFamily="50" charset="-128"/>
              <a:ea typeface="+mn-ea"/>
              <a:cs typeface="+mn-cs"/>
            </a:rPr>
            <a:t>時間、年間</a:t>
          </a:r>
          <a:r>
            <a:rPr lang="en-US" altLang="ja-JP" sz="1100" b="0">
              <a:solidFill>
                <a:schemeClr val="tx1"/>
              </a:solidFill>
              <a:effectLst/>
              <a:latin typeface="ＭＳ Ｐゴシック" panose="020B0600070205080204" pitchFamily="50" charset="-128"/>
              <a:ea typeface="+mn-ea"/>
              <a:cs typeface="+mn-cs"/>
            </a:rPr>
            <a:t>1800</a:t>
          </a:r>
          <a:r>
            <a:rPr lang="ja-JP" altLang="en-US" sz="1100" b="0">
              <a:solidFill>
                <a:schemeClr val="tx1"/>
              </a:solidFill>
              <a:effectLst/>
              <a:latin typeface="ＭＳ Ｐゴシック" panose="020B0600070205080204" pitchFamily="50" charset="-128"/>
              <a:ea typeface="+mn-ea"/>
              <a:cs typeface="+mn-cs"/>
            </a:rPr>
            <a:t>時間を限度とします。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571500</xdr:colOff>
      <xdr:row>7</xdr:row>
      <xdr:rowOff>412750</xdr:rowOff>
    </xdr:from>
    <xdr:ext cx="793750" cy="492541"/>
    <xdr:cxnSp macro="">
      <xdr:nvCxnSpPr>
        <xdr:cNvPr id="16" name="直線矢印コネクタ 15"/>
        <xdr:cNvCxnSpPr>
          <a:stCxn id="15" idx="0"/>
        </xdr:cNvCxnSpPr>
      </xdr:nvCxnSpPr>
      <xdr:spPr>
        <a:xfrm flipV="1">
          <a:off x="5627688" y="2730500"/>
          <a:ext cx="793750" cy="49254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436562</xdr:colOff>
      <xdr:row>9</xdr:row>
      <xdr:rowOff>75197</xdr:rowOff>
    </xdr:from>
    <xdr:ext cx="1047750" cy="1070309"/>
    <xdr:sp macro="" textlink="">
      <xdr:nvSpPr>
        <xdr:cNvPr id="17" name="正方形/長方形 16"/>
        <xdr:cNvSpPr/>
      </xdr:nvSpPr>
      <xdr:spPr>
        <a:xfrm>
          <a:off x="6715125" y="3281947"/>
          <a:ext cx="1047750" cy="107030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時間単価は人件費単価一覧表を適用してください。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436563</xdr:colOff>
      <xdr:row>9</xdr:row>
      <xdr:rowOff>104858</xdr:rowOff>
    </xdr:from>
    <xdr:ext cx="895683" cy="568159"/>
    <xdr:sp macro="" textlink="">
      <xdr:nvSpPr>
        <xdr:cNvPr id="18" name="正方形/長方形 17"/>
        <xdr:cNvSpPr/>
      </xdr:nvSpPr>
      <xdr:spPr>
        <a:xfrm>
          <a:off x="8072438" y="3311608"/>
          <a:ext cx="895683" cy="56815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551032</xdr:colOff>
      <xdr:row>8</xdr:row>
      <xdr:rowOff>58069</xdr:rowOff>
    </xdr:from>
    <xdr:ext cx="333373" cy="491289"/>
    <xdr:cxnSp macro="">
      <xdr:nvCxnSpPr>
        <xdr:cNvPr id="19" name="直線矢印コネクタ 18"/>
        <xdr:cNvCxnSpPr>
          <a:stCxn id="18" idx="0"/>
        </xdr:cNvCxnSpPr>
      </xdr:nvCxnSpPr>
      <xdr:spPr>
        <a:xfrm flipH="1" flipV="1">
          <a:off x="8186907" y="2820319"/>
          <a:ext cx="333373"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82717</xdr:colOff>
      <xdr:row>8</xdr:row>
      <xdr:rowOff>58069</xdr:rowOff>
    </xdr:from>
    <xdr:ext cx="312070" cy="491289"/>
    <xdr:cxnSp macro="">
      <xdr:nvCxnSpPr>
        <xdr:cNvPr id="20" name="直線矢印コネクタ 19"/>
        <xdr:cNvCxnSpPr>
          <a:stCxn id="18" idx="0"/>
        </xdr:cNvCxnSpPr>
      </xdr:nvCxnSpPr>
      <xdr:spPr>
        <a:xfrm flipV="1">
          <a:off x="8520280" y="2820319"/>
          <a:ext cx="312070" cy="49128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8.xml><?xml version="1.0" encoding="utf-8"?>
<xdr:wsDr xmlns:xdr="http://schemas.openxmlformats.org/drawingml/2006/spreadsheetDrawing" xmlns:a="http://schemas.openxmlformats.org/drawingml/2006/main">
  <xdr:oneCellAnchor>
    <xdr:from>
      <xdr:col>20</xdr:col>
      <xdr:colOff>11049</xdr:colOff>
      <xdr:row>22</xdr:row>
      <xdr:rowOff>309700</xdr:rowOff>
    </xdr:from>
    <xdr:ext cx="2880000" cy="1926168"/>
    <xdr:sp macro="" textlink="">
      <xdr:nvSpPr>
        <xdr:cNvPr id="8" name="正方形/長方形 7"/>
        <xdr:cNvSpPr/>
      </xdr:nvSpPr>
      <xdr:spPr>
        <a:xfrm>
          <a:off x="8475225" y="8377935"/>
          <a:ext cx="2880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101653</xdr:colOff>
      <xdr:row>8</xdr:row>
      <xdr:rowOff>386196</xdr:rowOff>
    </xdr:from>
    <xdr:to>
      <xdr:col>19</xdr:col>
      <xdr:colOff>117594</xdr:colOff>
      <xdr:row>8</xdr:row>
      <xdr:rowOff>387305</xdr:rowOff>
    </xdr:to>
    <xdr:cxnSp macro="">
      <xdr:nvCxnSpPr>
        <xdr:cNvPr id="10" name="直線矢印コネクタ 9"/>
        <xdr:cNvCxnSpPr/>
      </xdr:nvCxnSpPr>
      <xdr:spPr>
        <a:xfrm flipH="1" flipV="1">
          <a:off x="6272359" y="2014784"/>
          <a:ext cx="2160000" cy="1109"/>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136651</xdr:colOff>
      <xdr:row>8</xdr:row>
      <xdr:rowOff>85589</xdr:rowOff>
    </xdr:from>
    <xdr:ext cx="4654489" cy="642484"/>
    <xdr:sp macro="" textlink="">
      <xdr:nvSpPr>
        <xdr:cNvPr id="11" name="正方形/長方形 10"/>
        <xdr:cNvSpPr/>
      </xdr:nvSpPr>
      <xdr:spPr>
        <a:xfrm>
          <a:off x="8451416" y="1714177"/>
          <a:ext cx="4654489"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19</xdr:col>
      <xdr:colOff>136656</xdr:colOff>
      <xdr:row>9</xdr:row>
      <xdr:rowOff>305397</xdr:rowOff>
    </xdr:from>
    <xdr:ext cx="7849412" cy="2476319"/>
    <xdr:sp macro="" textlink="">
      <xdr:nvSpPr>
        <xdr:cNvPr id="12" name="正方形/長方形 11"/>
        <xdr:cNvSpPr/>
      </xdr:nvSpPr>
      <xdr:spPr>
        <a:xfrm>
          <a:off x="8383719" y="2551710"/>
          <a:ext cx="7849412"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規格認証・登録費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開発・改良した製品・サービスの規格適合、認証の申請・審査・登録に要する経費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［例：認証・検査機関への申請手数料、成績証明書発行手数料、審査費用、登録証発行料等］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開発・改良した製品・サービスの規格等認証・登録に係る外部専門家の技術指導、研修等を受ける場合に要する経費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［例：技術文書・マニュアル整備等の指導及び作成代行に要する費用、外部研修の受講料等］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万円以上の経費については、原則として２者以上の見積書（指導料・申請料・検査・登録料など、項目毎に内訳があり、価格の妥当性が評価できるもの）が必要です。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規格認証・登録に係る外部専門家の指導を受ける場合は、本経費に計上してください。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規格認証・登録に係る試験等を外部に委託・外注する場合は、委託・外注費に計上してください。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2</xdr:colOff>
      <xdr:row>0</xdr:row>
      <xdr:rowOff>201706</xdr:rowOff>
    </xdr:from>
    <xdr:ext cx="3577390" cy="825867"/>
    <xdr:sp macro="" textlink="">
      <xdr:nvSpPr>
        <xdr:cNvPr id="13" name="正方形/長方形 12"/>
        <xdr:cNvSpPr/>
      </xdr:nvSpPr>
      <xdr:spPr>
        <a:xfrm>
          <a:off x="6959602" y="201706"/>
          <a:ext cx="3577390"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）規格認証・登録費」に計上した全ての経費について、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規格認証・登録計画書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127009</xdr:colOff>
      <xdr:row>15</xdr:row>
      <xdr:rowOff>322914</xdr:rowOff>
    </xdr:from>
    <xdr:ext cx="5648157" cy="825867"/>
    <xdr:sp macro="" textlink="">
      <xdr:nvSpPr>
        <xdr:cNvPr id="14" name="正方形/長方形 13"/>
        <xdr:cNvSpPr/>
      </xdr:nvSpPr>
      <xdr:spPr>
        <a:xfrm>
          <a:off x="8441774" y="5253502"/>
          <a:ext cx="56481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認証等取得後に発生した経費</a:t>
          </a: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［例：サーベイランス（定期審査）、維持審査料、認証継続費、更新審査料等］</a:t>
          </a:r>
        </a:p>
      </xdr:txBody>
    </xdr:sp>
    <xdr:clientData/>
  </xdr:oneCellAnchor>
  <xdr:oneCellAnchor>
    <xdr:from>
      <xdr:col>5</xdr:col>
      <xdr:colOff>365126</xdr:colOff>
      <xdr:row>10</xdr:row>
      <xdr:rowOff>293221</xdr:rowOff>
    </xdr:from>
    <xdr:ext cx="895683" cy="575235"/>
    <xdr:sp macro="" textlink="">
      <xdr:nvSpPr>
        <xdr:cNvPr id="9" name="正方形/長方形 8"/>
        <xdr:cNvSpPr/>
      </xdr:nvSpPr>
      <xdr:spPr>
        <a:xfrm>
          <a:off x="4111626" y="2984034"/>
          <a:ext cx="895683" cy="57523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581773</xdr:colOff>
      <xdr:row>10</xdr:row>
      <xdr:rowOff>31750</xdr:rowOff>
    </xdr:from>
    <xdr:ext cx="231195" cy="261471"/>
    <xdr:cxnSp macro="">
      <xdr:nvCxnSpPr>
        <xdr:cNvPr id="15" name="直線矢印コネクタ 14"/>
        <xdr:cNvCxnSpPr>
          <a:stCxn id="9" idx="0"/>
        </xdr:cNvCxnSpPr>
      </xdr:nvCxnSpPr>
      <xdr:spPr>
        <a:xfrm flipH="1" flipV="1">
          <a:off x="4328273" y="2722563"/>
          <a:ext cx="231195" cy="26147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11280</xdr:colOff>
      <xdr:row>10</xdr:row>
      <xdr:rowOff>56816</xdr:rowOff>
    </xdr:from>
    <xdr:ext cx="320252" cy="236405"/>
    <xdr:cxnSp macro="">
      <xdr:nvCxnSpPr>
        <xdr:cNvPr id="16" name="直線矢印コネクタ 15"/>
        <xdr:cNvCxnSpPr>
          <a:stCxn id="9" idx="0"/>
        </xdr:cNvCxnSpPr>
      </xdr:nvCxnSpPr>
      <xdr:spPr>
        <a:xfrm flipV="1">
          <a:off x="4559468" y="2747629"/>
          <a:ext cx="320252" cy="23640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254000</xdr:colOff>
      <xdr:row>10</xdr:row>
      <xdr:rowOff>391741</xdr:rowOff>
    </xdr:from>
    <xdr:ext cx="1770063" cy="973509"/>
    <xdr:sp macro="" textlink="">
      <xdr:nvSpPr>
        <xdr:cNvPr id="17" name="正方形/長方形 16"/>
        <xdr:cNvSpPr/>
      </xdr:nvSpPr>
      <xdr:spPr>
        <a:xfrm>
          <a:off x="738188" y="3082554"/>
          <a:ext cx="1770063" cy="97350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規格認証・登録費に計上したすべての経費を記入してください。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1</xdr:col>
      <xdr:colOff>1111250</xdr:colOff>
      <xdr:row>10</xdr:row>
      <xdr:rowOff>79375</xdr:rowOff>
    </xdr:from>
    <xdr:ext cx="27782" cy="312366"/>
    <xdr:cxnSp macro="">
      <xdr:nvCxnSpPr>
        <xdr:cNvPr id="18" name="直線矢印コネクタ 17"/>
        <xdr:cNvCxnSpPr>
          <a:stCxn id="17" idx="0"/>
        </xdr:cNvCxnSpPr>
      </xdr:nvCxnSpPr>
      <xdr:spPr>
        <a:xfrm flipH="1" flipV="1">
          <a:off x="1595438" y="2770188"/>
          <a:ext cx="27782" cy="31236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29.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6" name="正方形/長方形 5"/>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140229</xdr:rowOff>
    </xdr:from>
    <xdr:ext cx="4677087" cy="2309671"/>
    <xdr:sp macro="" textlink="">
      <xdr:nvSpPr>
        <xdr:cNvPr id="7" name="正方形/長方形 6"/>
        <xdr:cNvSpPr/>
      </xdr:nvSpPr>
      <xdr:spPr>
        <a:xfrm>
          <a:off x="7172013" y="1905529"/>
          <a:ext cx="4677087" cy="230967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前シートに規格認証・登録費を記入した場合は、本計画書の作成が全て必要です。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例：前シートで、規－１～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8" name="直線矢印コネクタ 7"/>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9" name="正方形/長方形 8"/>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15875</xdr:colOff>
      <xdr:row>9</xdr:row>
      <xdr:rowOff>448761</xdr:rowOff>
    </xdr:from>
    <xdr:ext cx="1516063" cy="98926"/>
    <xdr:cxnSp macro="">
      <xdr:nvCxnSpPr>
        <xdr:cNvPr id="12" name="直線矢印コネクタ 11"/>
        <xdr:cNvCxnSpPr>
          <a:stCxn id="15" idx="1"/>
        </xdr:cNvCxnSpPr>
      </xdr:nvCxnSpPr>
      <xdr:spPr>
        <a:xfrm flipH="1">
          <a:off x="3254375" y="2853824"/>
          <a:ext cx="1516063" cy="989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22</xdr:col>
      <xdr:colOff>55563</xdr:colOff>
      <xdr:row>11</xdr:row>
      <xdr:rowOff>285750</xdr:rowOff>
    </xdr:from>
    <xdr:ext cx="460373" cy="557797"/>
    <xdr:cxnSp macro="">
      <xdr:nvCxnSpPr>
        <xdr:cNvPr id="13" name="直線矢印コネクタ 12"/>
        <xdr:cNvCxnSpPr>
          <a:stCxn id="18" idx="1"/>
        </xdr:cNvCxnSpPr>
      </xdr:nvCxnSpPr>
      <xdr:spPr>
        <a:xfrm flipH="1" flipV="1">
          <a:off x="4246563" y="3516313"/>
          <a:ext cx="460373" cy="55779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21</xdr:col>
      <xdr:colOff>23813</xdr:colOff>
      <xdr:row>14</xdr:row>
      <xdr:rowOff>333375</xdr:rowOff>
    </xdr:from>
    <xdr:ext cx="698499" cy="313322"/>
    <xdr:cxnSp macro="">
      <xdr:nvCxnSpPr>
        <xdr:cNvPr id="14" name="直線矢印コネクタ 13"/>
        <xdr:cNvCxnSpPr>
          <a:stCxn id="19" idx="1"/>
        </xdr:cNvCxnSpPr>
      </xdr:nvCxnSpPr>
      <xdr:spPr>
        <a:xfrm flipH="1" flipV="1">
          <a:off x="4024313" y="4897438"/>
          <a:ext cx="698499" cy="31332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7938</xdr:colOff>
      <xdr:row>8</xdr:row>
      <xdr:rowOff>238710</xdr:rowOff>
    </xdr:from>
    <xdr:ext cx="2268505" cy="1055102"/>
    <xdr:sp macro="" textlink="">
      <xdr:nvSpPr>
        <xdr:cNvPr id="15" name="正方形/長方形 14"/>
        <xdr:cNvSpPr/>
      </xdr:nvSpPr>
      <xdr:spPr>
        <a:xfrm>
          <a:off x="4770438" y="2326273"/>
          <a:ext cx="2268505" cy="10551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24</xdr:col>
      <xdr:colOff>23814</xdr:colOff>
      <xdr:row>0</xdr:row>
      <xdr:rowOff>230188</xdr:rowOff>
    </xdr:from>
    <xdr:ext cx="3222624" cy="635584"/>
    <xdr:sp macro="" textlink="">
      <xdr:nvSpPr>
        <xdr:cNvPr id="16" name="正方形/長方形 15"/>
        <xdr:cNvSpPr/>
      </xdr:nvSpPr>
      <xdr:spPr>
        <a:xfrm>
          <a:off x="4595814" y="230188"/>
          <a:ext cx="3222624" cy="6355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3-(7)</a:t>
          </a:r>
          <a:r>
            <a:rPr lang="ja-JP" altLang="en-US" sz="1100" b="0">
              <a:solidFill>
                <a:schemeClr val="tx1"/>
              </a:solidFill>
              <a:effectLst/>
              <a:latin typeface="ＭＳ Ｐゴシック" panose="020B0600070205080204" pitchFamily="50" charset="-128"/>
              <a:ea typeface="+mn-ea"/>
              <a:cs typeface="+mn-cs"/>
            </a:rPr>
            <a:t>規格認証・登録費」の「経費番号」（規</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103188</xdr:colOff>
      <xdr:row>1</xdr:row>
      <xdr:rowOff>230480</xdr:rowOff>
    </xdr:from>
    <xdr:ext cx="2968626" cy="619417"/>
    <xdr:cxnSp macro="">
      <xdr:nvCxnSpPr>
        <xdr:cNvPr id="17" name="直線矢印コネクタ 16"/>
        <xdr:cNvCxnSpPr>
          <a:stCxn id="16" idx="1"/>
        </xdr:cNvCxnSpPr>
      </xdr:nvCxnSpPr>
      <xdr:spPr>
        <a:xfrm flipH="1">
          <a:off x="1627188" y="547980"/>
          <a:ext cx="2968626" cy="61941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24</xdr:col>
      <xdr:colOff>134936</xdr:colOff>
      <xdr:row>12</xdr:row>
      <xdr:rowOff>72022</xdr:rowOff>
    </xdr:from>
    <xdr:ext cx="2341563" cy="908050"/>
    <xdr:sp macro="" textlink="">
      <xdr:nvSpPr>
        <xdr:cNvPr id="18" name="正方形/長方形 17"/>
        <xdr:cNvSpPr/>
      </xdr:nvSpPr>
      <xdr:spPr>
        <a:xfrm>
          <a:off x="4706936" y="3620085"/>
          <a:ext cx="2341563" cy="9080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3-(7)</a:t>
          </a:r>
          <a:r>
            <a:rPr lang="ja-JP" altLang="en-US" sz="1100" b="0">
              <a:solidFill>
                <a:schemeClr val="tx1"/>
              </a:solidFill>
              <a:effectLst/>
              <a:latin typeface="ＭＳ Ｐゴシック" panose="020B0600070205080204" pitchFamily="50" charset="-128"/>
              <a:ea typeface="+mn-ea"/>
              <a:cs typeface="+mn-cs"/>
            </a:rPr>
            <a:t>規格認証・登録費」の「助成事業に要する経費（税込）」の金額を記入してください。</a:t>
          </a:r>
        </a:p>
      </xdr:txBody>
    </xdr:sp>
    <xdr:clientData/>
  </xdr:oneCellAnchor>
  <xdr:oneCellAnchor>
    <xdr:from>
      <xdr:col>24</xdr:col>
      <xdr:colOff>150812</xdr:colOff>
      <xdr:row>14</xdr:row>
      <xdr:rowOff>324434</xdr:rowOff>
    </xdr:from>
    <xdr:ext cx="2651125" cy="644525"/>
    <xdr:sp macro="" textlink="">
      <xdr:nvSpPr>
        <xdr:cNvPr id="19" name="正方形/長方形 18"/>
        <xdr:cNvSpPr/>
      </xdr:nvSpPr>
      <xdr:spPr>
        <a:xfrm>
          <a:off x="4722812" y="4888497"/>
          <a:ext cx="2651125" cy="644525"/>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29</xdr:col>
      <xdr:colOff>87312</xdr:colOff>
      <xdr:row>17</xdr:row>
      <xdr:rowOff>314908</xdr:rowOff>
    </xdr:from>
    <xdr:ext cx="3765550" cy="844550"/>
    <xdr:sp macro="" textlink="">
      <xdr:nvSpPr>
        <xdr:cNvPr id="20" name="正方形/長方形 19"/>
        <xdr:cNvSpPr/>
      </xdr:nvSpPr>
      <xdr:spPr>
        <a:xfrm>
          <a:off x="5611812" y="6212471"/>
          <a:ext cx="3765550" cy="844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21</xdr:col>
      <xdr:colOff>95251</xdr:colOff>
      <xdr:row>16</xdr:row>
      <xdr:rowOff>421272</xdr:rowOff>
    </xdr:from>
    <xdr:ext cx="1516061" cy="823911"/>
    <xdr:cxnSp macro="">
      <xdr:nvCxnSpPr>
        <xdr:cNvPr id="21" name="直線矢印コネクタ 20"/>
        <xdr:cNvCxnSpPr>
          <a:stCxn id="20" idx="1"/>
        </xdr:cNvCxnSpPr>
      </xdr:nvCxnSpPr>
      <xdr:spPr>
        <a:xfrm flipH="1" flipV="1">
          <a:off x="4095751" y="5810835"/>
          <a:ext cx="1516061" cy="82391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190500</xdr:colOff>
      <xdr:row>20</xdr:row>
      <xdr:rowOff>7929</xdr:rowOff>
    </xdr:from>
    <xdr:ext cx="5225862" cy="1009251"/>
    <xdr:sp macro="" textlink="">
      <xdr:nvSpPr>
        <xdr:cNvPr id="5" name="正方形/長方形 4"/>
        <xdr:cNvSpPr/>
      </xdr:nvSpPr>
      <xdr:spPr>
        <a:xfrm>
          <a:off x="8651875" y="5762617"/>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190500</xdr:colOff>
      <xdr:row>27</xdr:row>
      <xdr:rowOff>269875</xdr:rowOff>
    </xdr:from>
    <xdr:ext cx="2376000" cy="1926168"/>
    <xdr:sp macro="" textlink="">
      <xdr:nvSpPr>
        <xdr:cNvPr id="6" name="正方形/長方形 5"/>
        <xdr:cNvSpPr/>
      </xdr:nvSpPr>
      <xdr:spPr>
        <a:xfrm>
          <a:off x="8651875" y="85725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14</xdr:col>
      <xdr:colOff>316688</xdr:colOff>
      <xdr:row>22</xdr:row>
      <xdr:rowOff>188179</xdr:rowOff>
    </xdr:from>
    <xdr:ext cx="2376000" cy="1926168"/>
    <xdr:sp macro="" textlink="">
      <xdr:nvSpPr>
        <xdr:cNvPr id="14" name="正方形/長方形 13"/>
        <xdr:cNvSpPr/>
      </xdr:nvSpPr>
      <xdr:spPr>
        <a:xfrm>
          <a:off x="7601045" y="75178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0</xdr:colOff>
      <xdr:row>2</xdr:row>
      <xdr:rowOff>478116</xdr:rowOff>
    </xdr:from>
    <xdr:to>
      <xdr:col>14</xdr:col>
      <xdr:colOff>164353</xdr:colOff>
      <xdr:row>4</xdr:row>
      <xdr:rowOff>203339</xdr:rowOff>
    </xdr:to>
    <xdr:cxnSp macro="">
      <xdr:nvCxnSpPr>
        <xdr:cNvPr id="15" name="直線矢印コネクタ 6"/>
        <xdr:cNvCxnSpPr/>
      </xdr:nvCxnSpPr>
      <xdr:spPr>
        <a:xfrm rot="10800000" flipV="1">
          <a:off x="6499412" y="1030940"/>
          <a:ext cx="941294" cy="898105"/>
        </a:xfrm>
        <a:prstGeom prst="bentConnector3">
          <a:avLst>
            <a:gd name="adj1" fmla="val 50000"/>
          </a:avLst>
        </a:prstGeom>
        <a:noFill/>
        <a:ln w="22225" cap="flat" cmpd="sng" algn="ctr">
          <a:solidFill>
            <a:srgbClr val="FF0000"/>
          </a:solidFill>
          <a:prstDash val="solid"/>
          <a:miter lim="800000"/>
          <a:tailEnd type="triangle"/>
        </a:ln>
        <a:effectLst/>
      </xdr:spPr>
    </xdr:cxnSp>
    <xdr:clientData/>
  </xdr:twoCellAnchor>
  <xdr:oneCellAnchor>
    <xdr:from>
      <xdr:col>13</xdr:col>
      <xdr:colOff>650885</xdr:colOff>
      <xdr:row>2</xdr:row>
      <xdr:rowOff>24133</xdr:rowOff>
    </xdr:from>
    <xdr:ext cx="2730500" cy="842603"/>
    <xdr:sp macro="" textlink="">
      <xdr:nvSpPr>
        <xdr:cNvPr id="16" name="正方形/長方形 15"/>
        <xdr:cNvSpPr/>
      </xdr:nvSpPr>
      <xdr:spPr>
        <a:xfrm>
          <a:off x="7267585" y="659133"/>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18</xdr:col>
      <xdr:colOff>246058</xdr:colOff>
      <xdr:row>2</xdr:row>
      <xdr:rowOff>208905</xdr:rowOff>
    </xdr:from>
    <xdr:ext cx="7857349" cy="8527976"/>
    <xdr:sp macro="" textlink="">
      <xdr:nvSpPr>
        <xdr:cNvPr id="17" name="正方形/長方形 16"/>
        <xdr:cNvSpPr/>
      </xdr:nvSpPr>
      <xdr:spPr>
        <a:xfrm>
          <a:off x="10842621" y="756593"/>
          <a:ext cx="7857349" cy="852797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展示会等参加費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開発・改良した試作品（製品・サービス）のニーズ確認を目的として行う国内外及びオンラインの展示会等出展に要する経費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オンラインの展示会等出展については、「１ 出展小間料」のみが助成対象となります。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展示会等参加費の助成金交付申請額は、広告・宣伝費と合計で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自企業が主催又は運営に携わる展示会等への出展に要する経費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出展小間料</a:t>
          </a: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助成事業者が全額負担している展示会等であっても、出展小間内に他企業の社名等の提示、他企業の製品等の展示がある場合、按分の対象となる場合があります。</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出展小間内に、本助成事業により開発・改良した製品・サービス以外の製品・サービスの展示があった場合、助成対象経費を按分して算出します。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出展小間内に助成事業者名（自企業の製品名・ブランド名）を表示していない場合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出展及び使用の事実が写真（オンライン展示会等の場合は、画面のハードコピー）等で確認できない場合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資材費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［例：設営、装飾、ポスター・パネル作成、機器・備品リース、会場での光熱水費等］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展示会に係る備品・機器等の購入に要する経費（リースのみ対象となります）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自ら材料や既製品を調達して小間の設営・装飾又は販促物作成をするのに要する経費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対象となる展示会等で使用されたことが写真等で確認できないリース品や作成ポスター・パネル等の経費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スタッフ用のハンガーラックや冷蔵庫等の購入、レンタル、リースに要する経費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輸送費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自ら展示会等の搬出搬入を行った場合の経費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381001</xdr:colOff>
      <xdr:row>17</xdr:row>
      <xdr:rowOff>208643</xdr:rowOff>
    </xdr:from>
    <xdr:ext cx="2286000" cy="671286"/>
    <xdr:sp macro="" textlink="">
      <xdr:nvSpPr>
        <xdr:cNvPr id="19" name="正方形/長方形 18"/>
        <xdr:cNvSpPr/>
      </xdr:nvSpPr>
      <xdr:spPr>
        <a:xfrm>
          <a:off x="7665358" y="6404429"/>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607786</xdr:colOff>
      <xdr:row>16</xdr:row>
      <xdr:rowOff>45356</xdr:rowOff>
    </xdr:from>
    <xdr:to>
      <xdr:col>16</xdr:col>
      <xdr:colOff>607786</xdr:colOff>
      <xdr:row>17</xdr:row>
      <xdr:rowOff>178570</xdr:rowOff>
    </xdr:to>
    <xdr:cxnSp macro="">
      <xdr:nvCxnSpPr>
        <xdr:cNvPr id="20" name="直線矢印コネクタ 19"/>
        <xdr:cNvCxnSpPr/>
      </xdr:nvCxnSpPr>
      <xdr:spPr>
        <a:xfrm flipH="1" flipV="1">
          <a:off x="9216572" y="6014356"/>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309563</xdr:colOff>
      <xdr:row>8</xdr:row>
      <xdr:rowOff>244474</xdr:rowOff>
    </xdr:from>
    <xdr:ext cx="1651000" cy="962026"/>
    <xdr:sp macro="" textlink="">
      <xdr:nvSpPr>
        <xdr:cNvPr id="8" name="正方形/長方形 7"/>
        <xdr:cNvSpPr/>
      </xdr:nvSpPr>
      <xdr:spPr>
        <a:xfrm>
          <a:off x="309563" y="3752849"/>
          <a:ext cx="1651000" cy="9620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開催期間（年月日）を記入してください。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a:t>
          </a:r>
          <a:r>
            <a:rPr lang="en-US" altLang="ja-JP" sz="1100" b="0">
              <a:solidFill>
                <a:schemeClr val="tx1"/>
              </a:solidFill>
              <a:effectLst/>
              <a:latin typeface="ＭＳ Ｐゴシック" panose="020B0600070205080204" pitchFamily="50" charset="-128"/>
              <a:ea typeface="+mn-ea"/>
              <a:cs typeface="+mn-cs"/>
            </a:rPr>
            <a:t>R7.1.5</a:t>
          </a: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R7.1.10</a:t>
          </a:r>
          <a:endParaRPr lang="ja-JP" altLang="en-US"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xdr:col>
      <xdr:colOff>511175</xdr:colOff>
      <xdr:row>8</xdr:row>
      <xdr:rowOff>300037</xdr:rowOff>
    </xdr:from>
    <xdr:ext cx="1473200" cy="906463"/>
    <xdr:sp macro="" textlink="">
      <xdr:nvSpPr>
        <xdr:cNvPr id="9" name="正方形/長方形 8"/>
        <xdr:cNvSpPr/>
      </xdr:nvSpPr>
      <xdr:spPr>
        <a:xfrm>
          <a:off x="2693988" y="3808412"/>
          <a:ext cx="1473200" cy="90646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オンライン展示会の場合には「</a:t>
          </a: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」と入力してください。</a:t>
          </a:r>
        </a:p>
      </xdr:txBody>
    </xdr:sp>
    <xdr:clientData/>
  </xdr:oneCellAnchor>
  <xdr:oneCellAnchor>
    <xdr:from>
      <xdr:col>2</xdr:col>
      <xdr:colOff>95250</xdr:colOff>
      <xdr:row>7</xdr:row>
      <xdr:rowOff>428626</xdr:rowOff>
    </xdr:from>
    <xdr:ext cx="1214437" cy="260348"/>
    <xdr:cxnSp macro="">
      <xdr:nvCxnSpPr>
        <xdr:cNvPr id="10" name="直線矢印コネクタ 9"/>
        <xdr:cNvCxnSpPr>
          <a:stCxn id="8" idx="0"/>
        </xdr:cNvCxnSpPr>
      </xdr:nvCxnSpPr>
      <xdr:spPr>
        <a:xfrm flipV="1">
          <a:off x="1135063" y="3492501"/>
          <a:ext cx="1214437" cy="26034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381003</xdr:colOff>
      <xdr:row>8</xdr:row>
      <xdr:rowOff>1</xdr:rowOff>
    </xdr:from>
    <xdr:ext cx="239710" cy="300036"/>
    <xdr:cxnSp macro="">
      <xdr:nvCxnSpPr>
        <xdr:cNvPr id="11" name="直線矢印コネクタ 10"/>
        <xdr:cNvCxnSpPr>
          <a:stCxn id="9" idx="0"/>
        </xdr:cNvCxnSpPr>
      </xdr:nvCxnSpPr>
      <xdr:spPr>
        <a:xfrm flipH="1" flipV="1">
          <a:off x="3190878" y="3508376"/>
          <a:ext cx="239710" cy="3000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11</xdr:col>
      <xdr:colOff>372268</xdr:colOff>
      <xdr:row>8</xdr:row>
      <xdr:rowOff>87313</xdr:rowOff>
    </xdr:from>
    <xdr:ext cx="48419" cy="539750"/>
    <xdr:cxnSp macro="">
      <xdr:nvCxnSpPr>
        <xdr:cNvPr id="13" name="直線矢印コネクタ 12"/>
        <xdr:cNvCxnSpPr>
          <a:stCxn id="22" idx="0"/>
        </xdr:cNvCxnSpPr>
      </xdr:nvCxnSpPr>
      <xdr:spPr>
        <a:xfrm flipV="1">
          <a:off x="6714331" y="3595688"/>
          <a:ext cx="48419" cy="53975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9</xdr:col>
      <xdr:colOff>236537</xdr:colOff>
      <xdr:row>8</xdr:row>
      <xdr:rowOff>127000</xdr:rowOff>
    </xdr:from>
    <xdr:ext cx="1327149" cy="404813"/>
    <xdr:sp macro="" textlink="">
      <xdr:nvSpPr>
        <xdr:cNvPr id="18" name="正方形/長方形 17"/>
        <xdr:cNvSpPr/>
      </xdr:nvSpPr>
      <xdr:spPr>
        <a:xfrm>
          <a:off x="5006975" y="3635375"/>
          <a:ext cx="1327149" cy="40481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4</xdr:col>
      <xdr:colOff>309561</xdr:colOff>
      <xdr:row>2</xdr:row>
      <xdr:rowOff>752475</xdr:rowOff>
    </xdr:from>
    <xdr:ext cx="2833687" cy="581026"/>
    <xdr:sp macro="" textlink="">
      <xdr:nvSpPr>
        <xdr:cNvPr id="21" name="正方形/長方形 20"/>
        <xdr:cNvSpPr/>
      </xdr:nvSpPr>
      <xdr:spPr>
        <a:xfrm>
          <a:off x="2492374" y="1300163"/>
          <a:ext cx="2833687" cy="58102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オンラインの助成対象は小間料のみです。装飾費、資材費等は対象となりません。</a:t>
          </a:r>
        </a:p>
      </xdr:txBody>
    </xdr:sp>
    <xdr:clientData/>
  </xdr:oneCellAnchor>
  <xdr:oneCellAnchor>
    <xdr:from>
      <xdr:col>10</xdr:col>
      <xdr:colOff>117474</xdr:colOff>
      <xdr:row>9</xdr:row>
      <xdr:rowOff>182563</xdr:rowOff>
    </xdr:from>
    <xdr:ext cx="2017713" cy="1071562"/>
    <xdr:sp macro="" textlink="">
      <xdr:nvSpPr>
        <xdr:cNvPr id="22" name="正方形/長方形 21"/>
        <xdr:cNvSpPr/>
      </xdr:nvSpPr>
      <xdr:spPr>
        <a:xfrm>
          <a:off x="5705474" y="4135438"/>
          <a:ext cx="2017713" cy="107156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9</xdr:col>
      <xdr:colOff>568326</xdr:colOff>
      <xdr:row>7</xdr:row>
      <xdr:rowOff>388938</xdr:rowOff>
    </xdr:from>
    <xdr:ext cx="331786" cy="182562"/>
    <xdr:cxnSp macro="">
      <xdr:nvCxnSpPr>
        <xdr:cNvPr id="23" name="直線矢印コネクタ 22"/>
        <xdr:cNvCxnSpPr>
          <a:stCxn id="18" idx="0"/>
        </xdr:cNvCxnSpPr>
      </xdr:nvCxnSpPr>
      <xdr:spPr>
        <a:xfrm flipH="1" flipV="1">
          <a:off x="5338764" y="3452813"/>
          <a:ext cx="331786" cy="1825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82550</xdr:colOff>
      <xdr:row>7</xdr:row>
      <xdr:rowOff>381000</xdr:rowOff>
    </xdr:from>
    <xdr:ext cx="282575" cy="190500"/>
    <xdr:cxnSp macro="">
      <xdr:nvCxnSpPr>
        <xdr:cNvPr id="24" name="直線矢印コネクタ 23"/>
        <xdr:cNvCxnSpPr>
          <a:stCxn id="18" idx="0"/>
        </xdr:cNvCxnSpPr>
      </xdr:nvCxnSpPr>
      <xdr:spPr>
        <a:xfrm flipV="1">
          <a:off x="5670550" y="3444875"/>
          <a:ext cx="282575" cy="1905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1.xml><?xml version="1.0" encoding="utf-8"?>
<xdr:wsDr xmlns:xdr="http://schemas.openxmlformats.org/drawingml/2006/spreadsheetDrawing" xmlns:a="http://schemas.openxmlformats.org/drawingml/2006/main">
  <xdr:oneCellAnchor>
    <xdr:from>
      <xdr:col>12</xdr:col>
      <xdr:colOff>382451</xdr:colOff>
      <xdr:row>22</xdr:row>
      <xdr:rowOff>26550</xdr:rowOff>
    </xdr:from>
    <xdr:ext cx="2376000" cy="1926168"/>
    <xdr:sp macro="" textlink="">
      <xdr:nvSpPr>
        <xdr:cNvPr id="8" name="正方形/長方形 7"/>
        <xdr:cNvSpPr/>
      </xdr:nvSpPr>
      <xdr:spPr>
        <a:xfrm>
          <a:off x="7021087" y="696536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833437</xdr:colOff>
      <xdr:row>2</xdr:row>
      <xdr:rowOff>111535</xdr:rowOff>
    </xdr:from>
    <xdr:to>
      <xdr:col>12</xdr:col>
      <xdr:colOff>400144</xdr:colOff>
      <xdr:row>5</xdr:row>
      <xdr:rowOff>262444</xdr:rowOff>
    </xdr:to>
    <xdr:cxnSp macro="">
      <xdr:nvCxnSpPr>
        <xdr:cNvPr id="9" name="直線矢印コネクタ 4"/>
        <xdr:cNvCxnSpPr/>
      </xdr:nvCxnSpPr>
      <xdr:spPr>
        <a:xfrm rot="10800000" flipV="1">
          <a:off x="6513801" y="573353"/>
          <a:ext cx="524979" cy="936000"/>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12</xdr:col>
      <xdr:colOff>400144</xdr:colOff>
      <xdr:row>1</xdr:row>
      <xdr:rowOff>14327</xdr:rowOff>
    </xdr:from>
    <xdr:ext cx="2730500" cy="842603"/>
    <xdr:sp macro="" textlink="">
      <xdr:nvSpPr>
        <xdr:cNvPr id="10" name="正方形/長方形 9"/>
        <xdr:cNvSpPr/>
      </xdr:nvSpPr>
      <xdr:spPr>
        <a:xfrm>
          <a:off x="7035894" y="331827"/>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254000</xdr:colOff>
      <xdr:row>1</xdr:row>
      <xdr:rowOff>15693</xdr:rowOff>
    </xdr:from>
    <xdr:ext cx="7911578" cy="16224431"/>
    <xdr:sp macro="" textlink="">
      <xdr:nvSpPr>
        <xdr:cNvPr id="11" name="正方形/長方形 10"/>
        <xdr:cNvSpPr/>
      </xdr:nvSpPr>
      <xdr:spPr>
        <a:xfrm>
          <a:off x="10191750" y="333193"/>
          <a:ext cx="7911578" cy="16224431"/>
        </a:xfrm>
        <a:prstGeom prst="rect">
          <a:avLst/>
        </a:prstGeom>
        <a:solidFill>
          <a:srgbClr val="FFFFE7"/>
        </a:solidFill>
        <a:ln w="12700" cap="flat" cmpd="sng" algn="ctr">
          <a:noFill/>
          <a:prstDash val="solid"/>
          <a:miter lim="800000"/>
        </a:ln>
        <a:effectLst/>
      </xdr:spPr>
      <xdr:txBody>
        <a:bodyPr vertOverflow="clip" horzOverflow="clip"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広告・宣伝費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開発・改良した試作品（製品・サービス）のニーズ確認を目的として行う広報の取組に要する経費（自らイベントを開催するために要する経費を含む）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広告・宣伝費の助成金交付申請額は、展示会等参加費と合計で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サイトの制作に要する経費は「（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）委託・外注費」に計上してください。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印刷物の制作費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［例：製品カタログ、パンフレット、チラシ、リーフレット、ポスター等の制作費等］</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本助成事業により開発・改良した製品・サービス以外製品・サービスや他企業の社名・製品等が掲載されている場合は、本助成事業で開発・改良した製品・サービスの掲載面積に応じて按分します。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DVD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等紙媒体以外で配布するもの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会社案内、名刺、商品タグ、紙袋、クリアホルダー、手帳、記念品、ノベルティ等の制作経費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ダイレクトメールの発送に係る経費や、チラシ折込に係る経費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助成事業終了時点での未使用残存品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自ら印刷物を制作した場合の経費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映像の制作費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映像は１種類のみ助成対象となります。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同一映像を多言語で制作する場合は「１種類」と判断し、全ての制作委託費用が助成対象となります。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映像を制作した場合の経費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映像に掲載する被写体や商品（紹介物品を含む）の制作、及び購入に要する経費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紙媒体（新聞、雑誌等）及びＷＥＢへの広告掲載費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本助成事業で開発・改良した製品・サービス以外の製品・サービスや他企業の社名・製品等が掲載されている場合は、本助成事業で開発・改良した製品・サービスの掲載面積に応じて按分します。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への広告掲載費は、アクセス数等で発注通りの実施内容となっているか確認できる場合のみ対象となります。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掲載された広告に助成業者名が記載されていない場合</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プレスリリース配信サービス等利用料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掲載されたプレスリリースに助成業者名が記載されていない場合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　自らイベントを開催するために要する経費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144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助成事業で開発・改良した試作品（製品・サービス）のニーズ確認を目的として、自らイベントを開催するために要する経費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イベント運営事業者等に企画・運営を委託・外注するのに要する経費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会場借上費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助成事業者が全額負担しているイベント等であっても、会場内に他企業の社名等の提示、他企業の製品等の展示がある場合、按分の対象となる場合があります。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会場内に、本助成事業で開発・改良した製品・サービスやその他成果物以外の製品・サービスの展示があった場合、助成対象経費を按分して算出します。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助成事業者名（自企業の製品名・ブランド名）が会場内に表示されていない場合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イベント開催の事実が写真で確認できない場合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資材費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［例：設営、装飾、ポスター・パネル作成、機器・備品リース、会場での光熱水費］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イベント会場に係る備品・機械等の購入に要する経費（リースのみ対象となります）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自ら材料や既製品を調達して会場の運営・装飾又は販促物作成をするのに要する経費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イベント会場で使用されたことが写真等で確認できないリース品や作成ポスター・パネル等の経費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スタッフ用のハンガーラックや冷蔵庫等の購入、リース、レンタルに要する経費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輸送費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自らイベント会場への搬入搬出を行った場合の経費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207819</xdr:colOff>
      <xdr:row>18</xdr:row>
      <xdr:rowOff>0</xdr:rowOff>
    </xdr:from>
    <xdr:ext cx="2286000" cy="671286"/>
    <xdr:sp macro="" textlink="">
      <xdr:nvSpPr>
        <xdr:cNvPr id="12" name="正方形/長方形 11"/>
        <xdr:cNvSpPr/>
      </xdr:nvSpPr>
      <xdr:spPr>
        <a:xfrm>
          <a:off x="7504546" y="5795818"/>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552823</xdr:colOff>
      <xdr:row>16</xdr:row>
      <xdr:rowOff>82176</xdr:rowOff>
    </xdr:from>
    <xdr:to>
      <xdr:col>15</xdr:col>
      <xdr:colOff>552823</xdr:colOff>
      <xdr:row>17</xdr:row>
      <xdr:rowOff>210588</xdr:rowOff>
    </xdr:to>
    <xdr:cxnSp macro="">
      <xdr:nvCxnSpPr>
        <xdr:cNvPr id="13" name="直線矢印コネクタ 12"/>
        <xdr:cNvCxnSpPr/>
      </xdr:nvCxnSpPr>
      <xdr:spPr>
        <a:xfrm flipH="1" flipV="1">
          <a:off x="9166411" y="5401235"/>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6349</xdr:colOff>
      <xdr:row>7</xdr:row>
      <xdr:rowOff>420688</xdr:rowOff>
    </xdr:from>
    <xdr:ext cx="1588" cy="246061"/>
    <xdr:cxnSp macro="">
      <xdr:nvCxnSpPr>
        <xdr:cNvPr id="14" name="直線矢印コネクタ 13"/>
        <xdr:cNvCxnSpPr>
          <a:stCxn id="16" idx="0"/>
        </xdr:cNvCxnSpPr>
      </xdr:nvCxnSpPr>
      <xdr:spPr>
        <a:xfrm flipV="1">
          <a:off x="2125662" y="2563813"/>
          <a:ext cx="1588" cy="24606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428629</xdr:colOff>
      <xdr:row>7</xdr:row>
      <xdr:rowOff>388939</xdr:rowOff>
    </xdr:from>
    <xdr:ext cx="369090" cy="325436"/>
    <xdr:cxnSp macro="">
      <xdr:nvCxnSpPr>
        <xdr:cNvPr id="15" name="直線矢印コネクタ 14"/>
        <xdr:cNvCxnSpPr>
          <a:stCxn id="17" idx="0"/>
        </xdr:cNvCxnSpPr>
      </xdr:nvCxnSpPr>
      <xdr:spPr>
        <a:xfrm flipH="1" flipV="1">
          <a:off x="4508504" y="2532064"/>
          <a:ext cx="369090" cy="32543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xdr:col>
      <xdr:colOff>150812</xdr:colOff>
      <xdr:row>8</xdr:row>
      <xdr:rowOff>222249</xdr:rowOff>
    </xdr:from>
    <xdr:ext cx="3251200" cy="1968500"/>
    <xdr:sp macro="" textlink="">
      <xdr:nvSpPr>
        <xdr:cNvPr id="16" name="正方形/長方形 15"/>
        <xdr:cNvSpPr/>
      </xdr:nvSpPr>
      <xdr:spPr>
        <a:xfrm>
          <a:off x="500062" y="2809874"/>
          <a:ext cx="3251200" cy="19685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具体的に記載してください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・印刷物製作</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製品カタログ、パンフレット、チラシ、リーフレット、ポスターなど</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PR</a:t>
          </a:r>
          <a:r>
            <a:rPr lang="ja-JP" altLang="en-US" sz="1100" b="0">
              <a:solidFill>
                <a:schemeClr val="tx1"/>
              </a:solidFill>
              <a:effectLst/>
              <a:latin typeface="ＭＳ Ｐゴシック" panose="020B0600070205080204" pitchFamily="50" charset="-128"/>
              <a:ea typeface="+mn-ea"/>
              <a:cs typeface="+mn-cs"/>
            </a:rPr>
            <a:t>映像制作</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長さ</a:t>
          </a:r>
          <a:r>
            <a:rPr lang="en-US" altLang="ja-JP" sz="1100" b="0">
              <a:solidFill>
                <a:schemeClr val="tx1"/>
              </a:solidFill>
              <a:effectLst/>
              <a:latin typeface="ＭＳ Ｐゴシック" panose="020B0600070205080204" pitchFamily="50" charset="-128"/>
              <a:ea typeface="+mn-ea"/>
              <a:cs typeface="+mn-cs"/>
            </a:rPr>
            <a:t>10</a:t>
          </a:r>
          <a:r>
            <a:rPr lang="ja-JP" altLang="en-US" sz="1100" b="0">
              <a:solidFill>
                <a:schemeClr val="tx1"/>
              </a:solidFill>
              <a:effectLst/>
              <a:latin typeface="ＭＳ Ｐゴシック" panose="020B0600070205080204" pitchFamily="50" charset="-128"/>
              <a:ea typeface="+mn-ea"/>
              <a:cs typeface="+mn-cs"/>
            </a:rPr>
            <a:t>分程度、日本語・英語版など</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・新聞・雑誌掲載</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　専門誌「○○」の△月号に見開き掲載</a:t>
          </a:r>
          <a:r>
            <a:rPr lang="ja-JP" altLang="en-US" sz="1100" b="0" baseline="0">
              <a:solidFill>
                <a:schemeClr val="tx1"/>
              </a:solidFill>
              <a:effectLst/>
              <a:latin typeface="ＭＳ Ｐゴシック" panose="020B0600070205080204" pitchFamily="50" charset="-128"/>
              <a:ea typeface="+mn-ea"/>
              <a:cs typeface="+mn-cs"/>
            </a:rPr>
            <a:t> </a:t>
          </a:r>
          <a:r>
            <a:rPr lang="ja-JP" altLang="en-US" sz="1100" b="0">
              <a:solidFill>
                <a:schemeClr val="tx1"/>
              </a:solidFill>
              <a:effectLst/>
              <a:latin typeface="ＭＳ Ｐゴシック" panose="020B0600070205080204" pitchFamily="50" charset="-128"/>
              <a:ea typeface="+mn-ea"/>
              <a:cs typeface="+mn-cs"/>
            </a:rPr>
            <a:t>など</a:t>
          </a:r>
        </a:p>
      </xdr:txBody>
    </xdr:sp>
    <xdr:clientData/>
  </xdr:oneCellAnchor>
  <xdr:oneCellAnchor>
    <xdr:from>
      <xdr:col>8</xdr:col>
      <xdr:colOff>142875</xdr:colOff>
      <xdr:row>8</xdr:row>
      <xdr:rowOff>269875</xdr:rowOff>
    </xdr:from>
    <xdr:ext cx="1309688" cy="396876"/>
    <xdr:sp macro="" textlink="">
      <xdr:nvSpPr>
        <xdr:cNvPr id="17" name="正方形/長方形 16"/>
        <xdr:cNvSpPr/>
      </xdr:nvSpPr>
      <xdr:spPr>
        <a:xfrm>
          <a:off x="4222750" y="2857500"/>
          <a:ext cx="1309688" cy="3968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8</xdr:col>
      <xdr:colOff>797719</xdr:colOff>
      <xdr:row>7</xdr:row>
      <xdr:rowOff>404813</xdr:rowOff>
    </xdr:from>
    <xdr:ext cx="345281" cy="309562"/>
    <xdr:cxnSp macro="">
      <xdr:nvCxnSpPr>
        <xdr:cNvPr id="18" name="直線矢印コネクタ 17"/>
        <xdr:cNvCxnSpPr>
          <a:stCxn id="17" idx="0"/>
        </xdr:cNvCxnSpPr>
      </xdr:nvCxnSpPr>
      <xdr:spPr>
        <a:xfrm flipV="1">
          <a:off x="4877594" y="2547938"/>
          <a:ext cx="345281" cy="3095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2.xml><?xml version="1.0" encoding="utf-8"?>
<xdr:wsDr xmlns:xdr="http://schemas.openxmlformats.org/drawingml/2006/spreadsheetDrawing" xmlns:a="http://schemas.openxmlformats.org/drawingml/2006/main">
  <xdr:oneCellAnchor>
    <xdr:from>
      <xdr:col>24</xdr:col>
      <xdr:colOff>121058</xdr:colOff>
      <xdr:row>26</xdr:row>
      <xdr:rowOff>81301</xdr:rowOff>
    </xdr:from>
    <xdr:ext cx="2376000" cy="1926168"/>
    <xdr:sp macro="" textlink="">
      <xdr:nvSpPr>
        <xdr:cNvPr id="16" name="正方形/長方形 15"/>
        <xdr:cNvSpPr/>
      </xdr:nvSpPr>
      <xdr:spPr>
        <a:xfrm>
          <a:off x="9336496" y="106381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2492</xdr:colOff>
      <xdr:row>0</xdr:row>
      <xdr:rowOff>198903</xdr:rowOff>
    </xdr:from>
    <xdr:ext cx="4359086" cy="825867"/>
    <xdr:sp macro="" textlink="">
      <xdr:nvSpPr>
        <xdr:cNvPr id="17" name="正方形/長方形 16"/>
        <xdr:cNvSpPr/>
      </xdr:nvSpPr>
      <xdr:spPr>
        <a:xfrm>
          <a:off x="7635192" y="198903"/>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59762</xdr:colOff>
      <xdr:row>6</xdr:row>
      <xdr:rowOff>298816</xdr:rowOff>
    </xdr:from>
    <xdr:to>
      <xdr:col>24</xdr:col>
      <xdr:colOff>106997</xdr:colOff>
      <xdr:row>6</xdr:row>
      <xdr:rowOff>299003</xdr:rowOff>
    </xdr:to>
    <xdr:cxnSp macro="">
      <xdr:nvCxnSpPr>
        <xdr:cNvPr id="25" name="直線矢印コネクタ 24"/>
        <xdr:cNvCxnSpPr/>
      </xdr:nvCxnSpPr>
      <xdr:spPr>
        <a:xfrm flipH="1" flipV="1">
          <a:off x="6857997" y="1755581"/>
          <a:ext cx="2520000" cy="187"/>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24</xdr:col>
      <xdr:colOff>138127</xdr:colOff>
      <xdr:row>5</xdr:row>
      <xdr:rowOff>142114</xdr:rowOff>
    </xdr:from>
    <xdr:ext cx="4733823" cy="642484"/>
    <xdr:sp macro="" textlink="">
      <xdr:nvSpPr>
        <xdr:cNvPr id="26" name="正方形/長方形 25"/>
        <xdr:cNvSpPr/>
      </xdr:nvSpPr>
      <xdr:spPr>
        <a:xfrm>
          <a:off x="9409127" y="1434526"/>
          <a:ext cx="4733823"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129781</xdr:colOff>
      <xdr:row>11</xdr:row>
      <xdr:rowOff>167920</xdr:rowOff>
    </xdr:from>
    <xdr:ext cx="8830571" cy="3209853"/>
    <xdr:sp macro="" textlink="">
      <xdr:nvSpPr>
        <xdr:cNvPr id="27" name="正方形/長方形 26"/>
        <xdr:cNvSpPr/>
      </xdr:nvSpPr>
      <xdr:spPr>
        <a:xfrm>
          <a:off x="9345219" y="4311295"/>
          <a:ext cx="8830571" cy="320985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開発・改良した製品を生産、又は開発・改良したサービスを提供するために直接使用する機械装置・工具器具備品等の購入、リース、レンタル及び据付等に要する経費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［例：開発・改良した製品の量産金型、計測機械、測定装置、サーバ、ソフトウエア等］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量産金型に係る費用は、委託・外注費ではなく本経費に含めてください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割賦により調達した場合はすべての支払が助成対象期間内に終了するものに限り助成対象となります。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（１）開発・改良フェーズで「機械装置・工具器具備品費」として購入した機械装置・工具器具備品と同じものを、本経費として再度購入、レンタル及びリースの申請をすることはできません。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次のものを同時に購入する場合は、その合計金額を「１件あたりの購入単価」とします。［例：ダイニングテーブルとイス等を組み合わせたもの、複数の物品で構成されるレジシステム等］</a:t>
          </a:r>
        </a:p>
      </xdr:txBody>
    </xdr:sp>
    <xdr:clientData/>
  </xdr:oneCellAnchor>
  <xdr:oneCellAnchor>
    <xdr:from>
      <xdr:col>24</xdr:col>
      <xdr:colOff>128501</xdr:colOff>
      <xdr:row>7</xdr:row>
      <xdr:rowOff>130547</xdr:rowOff>
    </xdr:from>
    <xdr:ext cx="4740359" cy="825867"/>
    <xdr:sp macro="" textlink="">
      <xdr:nvSpPr>
        <xdr:cNvPr id="28" name="正方形/長方形 27"/>
        <xdr:cNvSpPr/>
      </xdr:nvSpPr>
      <xdr:spPr>
        <a:xfrm>
          <a:off x="9399501" y="2199900"/>
          <a:ext cx="4740359"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115926</xdr:colOff>
      <xdr:row>9</xdr:row>
      <xdr:rowOff>185813</xdr:rowOff>
    </xdr:from>
    <xdr:ext cx="4773005" cy="642484"/>
    <xdr:sp macro="" textlink="">
      <xdr:nvSpPr>
        <xdr:cNvPr id="29" name="正方形/長方形 28"/>
        <xdr:cNvSpPr/>
      </xdr:nvSpPr>
      <xdr:spPr>
        <a:xfrm>
          <a:off x="9386926" y="3151637"/>
          <a:ext cx="4773005"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（２）機械装置・工具器具備品費で購入した機械装置・工具器具備品と同じ機械装置・工具器具備品を購入・レンタル・リースすることはできません。</a:t>
          </a:r>
        </a:p>
      </xdr:txBody>
    </xdr:sp>
    <xdr:clientData/>
  </xdr:oneCellAnchor>
  <xdr:oneCellAnchor>
    <xdr:from>
      <xdr:col>2</xdr:col>
      <xdr:colOff>304845</xdr:colOff>
      <xdr:row>8</xdr:row>
      <xdr:rowOff>7938</xdr:rowOff>
    </xdr:from>
    <xdr:ext cx="1147717" cy="409482"/>
    <xdr:cxnSp macro="">
      <xdr:nvCxnSpPr>
        <xdr:cNvPr id="9" name="直線矢印コネクタ 8"/>
        <xdr:cNvCxnSpPr>
          <a:stCxn id="12" idx="0"/>
        </xdr:cNvCxnSpPr>
      </xdr:nvCxnSpPr>
      <xdr:spPr>
        <a:xfrm flipV="1">
          <a:off x="1789158" y="2817813"/>
          <a:ext cx="1147717" cy="40948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287622</xdr:colOff>
      <xdr:row>8</xdr:row>
      <xdr:rowOff>14476</xdr:rowOff>
    </xdr:from>
    <xdr:ext cx="471342" cy="417884"/>
    <xdr:cxnSp macro="">
      <xdr:nvCxnSpPr>
        <xdr:cNvPr id="10" name="直線矢印コネクタ 9"/>
        <xdr:cNvCxnSpPr>
          <a:stCxn id="13" idx="0"/>
        </xdr:cNvCxnSpPr>
      </xdr:nvCxnSpPr>
      <xdr:spPr>
        <a:xfrm flipH="1" flipV="1">
          <a:off x="3470560" y="2824351"/>
          <a:ext cx="471342" cy="41788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407147</xdr:colOff>
      <xdr:row>8</xdr:row>
      <xdr:rowOff>36887</xdr:rowOff>
    </xdr:from>
    <xdr:ext cx="423956" cy="432826"/>
    <xdr:cxnSp macro="">
      <xdr:nvCxnSpPr>
        <xdr:cNvPr id="11" name="直線矢印コネクタ 10"/>
        <xdr:cNvCxnSpPr>
          <a:stCxn id="19" idx="0"/>
        </xdr:cNvCxnSpPr>
      </xdr:nvCxnSpPr>
      <xdr:spPr>
        <a:xfrm flipH="1" flipV="1">
          <a:off x="6217397" y="2846762"/>
          <a:ext cx="423956" cy="43282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0</xdr:col>
      <xdr:colOff>349250</xdr:colOff>
      <xdr:row>8</xdr:row>
      <xdr:rowOff>417420</xdr:rowOff>
    </xdr:from>
    <xdr:ext cx="2879815" cy="2535330"/>
    <xdr:sp macro="" textlink="">
      <xdr:nvSpPr>
        <xdr:cNvPr id="12" name="正方形/長方形 11"/>
        <xdr:cNvSpPr/>
      </xdr:nvSpPr>
      <xdr:spPr>
        <a:xfrm>
          <a:off x="349250" y="3227295"/>
          <a:ext cx="2879815" cy="253533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調達方法が「購入」の場合は記入不要です。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リース・レンタル月数（数字）のみ記入してください。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（例）リース・レンタル月数１年３ヶ月（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ヶ月）の場合→「</a:t>
          </a:r>
          <a:r>
            <a:rPr lang="en-US" altLang="ja-JP" sz="1100" b="0">
              <a:solidFill>
                <a:schemeClr val="tx1"/>
              </a:solidFill>
              <a:effectLst/>
              <a:latin typeface="ＭＳ Ｐゴシック" panose="020B0600070205080204" pitchFamily="50" charset="-128"/>
              <a:ea typeface="+mn-ea"/>
              <a:cs typeface="+mn-cs"/>
            </a:rPr>
            <a:t>15</a:t>
          </a:r>
          <a:r>
            <a:rPr lang="ja-JP" altLang="en-US" sz="1100" b="0">
              <a:solidFill>
                <a:schemeClr val="tx1"/>
              </a:solidFill>
              <a:effectLst/>
              <a:latin typeface="ＭＳ Ｐゴシック" panose="020B0600070205080204" pitchFamily="50" charset="-128"/>
              <a:ea typeface="+mn-ea"/>
              <a:cs typeface="+mn-cs"/>
            </a:rPr>
            <a:t>」</a:t>
          </a: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chemeClr val="tx1"/>
            </a:solidFill>
            <a:effectLst/>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ＭＳ Ｐゴシック" panose="020B0600070205080204" pitchFamily="50" charset="-128"/>
              <a:ea typeface="+mn-ea"/>
              <a:cs typeface="+mn-cs"/>
            </a:rPr>
            <a:t>※</a:t>
          </a:r>
          <a:r>
            <a:rPr lang="ja-JP" altLang="en-US" sz="1100" b="0">
              <a:solidFill>
                <a:schemeClr val="tx1"/>
              </a:solidFill>
              <a:effectLst/>
              <a:latin typeface="ＭＳ Ｐゴシック" panose="020B0600070205080204" pitchFamily="50" charset="-128"/>
              <a:ea typeface="+mn-ea"/>
              <a:cs typeface="+mn-cs"/>
            </a:rPr>
            <a:t>助成対象期間（令和７年２月１日～令和８年１０月３１日（最長１年９か月））以外の期間におけるリース・レンタルの費用は対象となりません</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5</xdr:col>
      <xdr:colOff>152678</xdr:colOff>
      <xdr:row>8</xdr:row>
      <xdr:rowOff>432360</xdr:rowOff>
    </xdr:from>
    <xdr:ext cx="1212571" cy="1091640"/>
    <xdr:sp macro="" textlink="">
      <xdr:nvSpPr>
        <xdr:cNvPr id="13" name="正方形/長方形 12"/>
        <xdr:cNvSpPr/>
      </xdr:nvSpPr>
      <xdr:spPr>
        <a:xfrm>
          <a:off x="3335616" y="3242235"/>
          <a:ext cx="1212571" cy="109164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本助成事業に必要な最小限の数量を記入してください。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8</xdr:col>
      <xdr:colOff>381000</xdr:colOff>
      <xdr:row>8</xdr:row>
      <xdr:rowOff>7938</xdr:rowOff>
    </xdr:from>
    <xdr:ext cx="236494" cy="452904"/>
    <xdr:cxnSp macro="">
      <xdr:nvCxnSpPr>
        <xdr:cNvPr id="14" name="直線矢印コネクタ 13"/>
        <xdr:cNvCxnSpPr>
          <a:stCxn id="15" idx="0"/>
        </xdr:cNvCxnSpPr>
      </xdr:nvCxnSpPr>
      <xdr:spPr>
        <a:xfrm flipH="1" flipV="1">
          <a:off x="4960938" y="2817813"/>
          <a:ext cx="236494" cy="4529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115326</xdr:colOff>
      <xdr:row>9</xdr:row>
      <xdr:rowOff>16342</xdr:rowOff>
    </xdr:from>
    <xdr:ext cx="1004336" cy="603250"/>
    <xdr:sp macro="" textlink="">
      <xdr:nvSpPr>
        <xdr:cNvPr id="15" name="正方形/長方形 14"/>
        <xdr:cNvSpPr/>
      </xdr:nvSpPr>
      <xdr:spPr>
        <a:xfrm>
          <a:off x="4695264" y="3270717"/>
          <a:ext cx="1004336" cy="6032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9</xdr:col>
      <xdr:colOff>61869</xdr:colOff>
      <xdr:row>8</xdr:row>
      <xdr:rowOff>15875</xdr:rowOff>
    </xdr:from>
    <xdr:ext cx="295318" cy="444967"/>
    <xdr:cxnSp macro="">
      <xdr:nvCxnSpPr>
        <xdr:cNvPr id="18" name="直線矢印コネクタ 17"/>
        <xdr:cNvCxnSpPr>
          <a:stCxn id="15" idx="0"/>
        </xdr:cNvCxnSpPr>
      </xdr:nvCxnSpPr>
      <xdr:spPr>
        <a:xfrm flipV="1">
          <a:off x="5197432" y="2825750"/>
          <a:ext cx="295318" cy="44496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10</xdr:col>
      <xdr:colOff>28014</xdr:colOff>
      <xdr:row>9</xdr:row>
      <xdr:rowOff>25213</xdr:rowOff>
    </xdr:from>
    <xdr:ext cx="1606178" cy="1389531"/>
    <xdr:sp macro="" textlink="">
      <xdr:nvSpPr>
        <xdr:cNvPr id="19" name="正方形/長方形 18"/>
        <xdr:cNvSpPr/>
      </xdr:nvSpPr>
      <xdr:spPr>
        <a:xfrm>
          <a:off x="5838264" y="3279588"/>
          <a:ext cx="1606178" cy="138953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24</xdr:col>
      <xdr:colOff>119068</xdr:colOff>
      <xdr:row>19</xdr:row>
      <xdr:rowOff>50792</xdr:rowOff>
    </xdr:from>
    <xdr:ext cx="5282595" cy="1926168"/>
    <xdr:sp macro="" textlink="">
      <xdr:nvSpPr>
        <xdr:cNvPr id="20" name="正方形/長方形 19"/>
        <xdr:cNvSpPr/>
      </xdr:nvSpPr>
      <xdr:spPr>
        <a:xfrm>
          <a:off x="9334506" y="7750167"/>
          <a:ext cx="5282595" cy="192616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期間外</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自企業以外に設置する機械装置・工具器具備品類に係る経費（共同申請の場合はこの限りではない）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（１）開発・改良フェーズで「機械装置・工具器具備品費」として購入した機械装置・工具器具備品と同じ機械装置・工具器具備品の購入、リース及びレンタルに要する経費</a:t>
          </a: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48</xdr:col>
      <xdr:colOff>140358</xdr:colOff>
      <xdr:row>36</xdr:row>
      <xdr:rowOff>241249</xdr:rowOff>
    </xdr:from>
    <xdr:ext cx="2376000" cy="1926168"/>
    <xdr:sp macro="" textlink="">
      <xdr:nvSpPr>
        <xdr:cNvPr id="4" name="正方形/長方形 3"/>
        <xdr:cNvSpPr/>
      </xdr:nvSpPr>
      <xdr:spPr>
        <a:xfrm>
          <a:off x="8179458" y="126618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49</xdr:col>
      <xdr:colOff>7939</xdr:colOff>
      <xdr:row>1</xdr:row>
      <xdr:rowOff>58488</xdr:rowOff>
    </xdr:from>
    <xdr:ext cx="5696857" cy="2476319"/>
    <xdr:sp macro="" textlink="">
      <xdr:nvSpPr>
        <xdr:cNvPr id="5" name="正方形/長方形 4"/>
        <xdr:cNvSpPr/>
      </xdr:nvSpPr>
      <xdr:spPr>
        <a:xfrm>
          <a:off x="8193089" y="375988"/>
          <a:ext cx="5696857"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④自企業と資本関係、役員または従業員の兼務、自企業代表者の３親等以内の親族と関連がある事業者等との取引は、助成対象となりません</a:t>
          </a:r>
        </a:p>
      </xdr:txBody>
    </xdr:sp>
    <xdr:clientData/>
  </xdr:oneCellAnchor>
  <xdr:oneCellAnchor>
    <xdr:from>
      <xdr:col>15</xdr:col>
      <xdr:colOff>246063</xdr:colOff>
      <xdr:row>12</xdr:row>
      <xdr:rowOff>79375</xdr:rowOff>
    </xdr:from>
    <xdr:ext cx="3763211" cy="857249"/>
    <xdr:sp macro="" textlink="">
      <xdr:nvSpPr>
        <xdr:cNvPr id="6" name="正方形/長方形 5"/>
        <xdr:cNvSpPr/>
      </xdr:nvSpPr>
      <xdr:spPr>
        <a:xfrm>
          <a:off x="2960688" y="3436938"/>
          <a:ext cx="3763211" cy="85724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主に以下の点を明確かつ具体的に説明してください。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・本助成事業遂行にあたっての使用目的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・リース・レンタルではなく購入が必要な理由</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39</xdr:col>
      <xdr:colOff>7938</xdr:colOff>
      <xdr:row>10</xdr:row>
      <xdr:rowOff>217715</xdr:rowOff>
    </xdr:from>
    <xdr:ext cx="390548" cy="163285"/>
    <xdr:cxnSp macro="">
      <xdr:nvCxnSpPr>
        <xdr:cNvPr id="7" name="直線矢印コネクタ 6"/>
        <xdr:cNvCxnSpPr>
          <a:stCxn id="11" idx="2"/>
        </xdr:cNvCxnSpPr>
      </xdr:nvCxnSpPr>
      <xdr:spPr>
        <a:xfrm flipH="1">
          <a:off x="6643688" y="2940278"/>
          <a:ext cx="390548" cy="163285"/>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31</xdr:col>
      <xdr:colOff>55563</xdr:colOff>
      <xdr:row>14</xdr:row>
      <xdr:rowOff>277812</xdr:rowOff>
    </xdr:from>
    <xdr:ext cx="2115910" cy="4537"/>
    <xdr:cxnSp macro="">
      <xdr:nvCxnSpPr>
        <xdr:cNvPr id="8" name="直線矢印コネクタ 7"/>
        <xdr:cNvCxnSpPr>
          <a:stCxn id="12" idx="1"/>
        </xdr:cNvCxnSpPr>
      </xdr:nvCxnSpPr>
      <xdr:spPr>
        <a:xfrm flipH="1" flipV="1">
          <a:off x="5421313" y="4968875"/>
          <a:ext cx="2115910" cy="4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19</xdr:col>
      <xdr:colOff>1</xdr:colOff>
      <xdr:row>2</xdr:row>
      <xdr:rowOff>63501</xdr:rowOff>
    </xdr:from>
    <xdr:ext cx="2060347" cy="814162"/>
    <xdr:cxnSp macro="">
      <xdr:nvCxnSpPr>
        <xdr:cNvPr id="9" name="直線矢印コネクタ 8"/>
        <xdr:cNvCxnSpPr>
          <a:stCxn id="10" idx="1"/>
        </xdr:cNvCxnSpPr>
      </xdr:nvCxnSpPr>
      <xdr:spPr>
        <a:xfrm flipH="1">
          <a:off x="3460751" y="698501"/>
          <a:ext cx="2060347" cy="8141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31</xdr:col>
      <xdr:colOff>155348</xdr:colOff>
      <xdr:row>0</xdr:row>
      <xdr:rowOff>285750</xdr:rowOff>
    </xdr:from>
    <xdr:ext cx="2555876" cy="825501"/>
    <xdr:sp macro="" textlink="">
      <xdr:nvSpPr>
        <xdr:cNvPr id="10" name="正方形/長方形 9"/>
        <xdr:cNvSpPr/>
      </xdr:nvSpPr>
      <xdr:spPr>
        <a:xfrm>
          <a:off x="5521098" y="285750"/>
          <a:ext cx="2555876" cy="825501"/>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原則東京都内の自社の事業所等（他社は不可）で、公社が検査時に確認できる場所としてください。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36</xdr:col>
      <xdr:colOff>12473</xdr:colOff>
      <xdr:row>6</xdr:row>
      <xdr:rowOff>1</xdr:rowOff>
    </xdr:from>
    <xdr:ext cx="1724526" cy="1487714"/>
    <xdr:sp macro="" textlink="">
      <xdr:nvSpPr>
        <xdr:cNvPr id="11" name="正方形/長方形 10"/>
        <xdr:cNvSpPr/>
      </xdr:nvSpPr>
      <xdr:spPr>
        <a:xfrm>
          <a:off x="6171973" y="1452564"/>
          <a:ext cx="1724526" cy="14877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3-(10)</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機械装置・工具器具費」の「助成事業に要する経費（税込）」の金額を記入してください。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44</xdr:col>
      <xdr:colOff>107723</xdr:colOff>
      <xdr:row>13</xdr:row>
      <xdr:rowOff>105456</xdr:rowOff>
    </xdr:from>
    <xdr:ext cx="3763211" cy="988786"/>
    <xdr:sp macro="" textlink="">
      <xdr:nvSpPr>
        <xdr:cNvPr id="12" name="正方形/長方形 11"/>
        <xdr:cNvSpPr/>
      </xdr:nvSpPr>
      <xdr:spPr>
        <a:xfrm>
          <a:off x="7537223" y="4479019"/>
          <a:ext cx="3763211" cy="98878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33</xdr:col>
      <xdr:colOff>94116</xdr:colOff>
      <xdr:row>17</xdr:row>
      <xdr:rowOff>75975</xdr:rowOff>
    </xdr:from>
    <xdr:ext cx="1724526" cy="1305150"/>
    <xdr:sp macro="" textlink="">
      <xdr:nvSpPr>
        <xdr:cNvPr id="13" name="正方形/長方形 12"/>
        <xdr:cNvSpPr/>
      </xdr:nvSpPr>
      <xdr:spPr>
        <a:xfrm>
          <a:off x="5777366" y="5743350"/>
          <a:ext cx="1724526" cy="1305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39</xdr:col>
      <xdr:colOff>3879</xdr:colOff>
      <xdr:row>16</xdr:row>
      <xdr:rowOff>15877</xdr:rowOff>
    </xdr:from>
    <xdr:ext cx="16533" cy="210910"/>
    <xdr:cxnSp macro="">
      <xdr:nvCxnSpPr>
        <xdr:cNvPr id="14" name="直線矢印コネクタ 13"/>
        <xdr:cNvCxnSpPr>
          <a:stCxn id="13" idx="0"/>
        </xdr:cNvCxnSpPr>
      </xdr:nvCxnSpPr>
      <xdr:spPr>
        <a:xfrm flipV="1">
          <a:off x="6639629" y="5532440"/>
          <a:ext cx="16533" cy="2109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4.xml><?xml version="1.0" encoding="utf-8"?>
<xdr:wsDr xmlns:xdr="http://schemas.openxmlformats.org/drawingml/2006/spreadsheetDrawing" xmlns:a="http://schemas.openxmlformats.org/drawingml/2006/main">
  <xdr:twoCellAnchor>
    <xdr:from>
      <xdr:col>8</xdr:col>
      <xdr:colOff>95250</xdr:colOff>
      <xdr:row>7</xdr:row>
      <xdr:rowOff>212997</xdr:rowOff>
    </xdr:from>
    <xdr:to>
      <xdr:col>15</xdr:col>
      <xdr:colOff>171814</xdr:colOff>
      <xdr:row>7</xdr:row>
      <xdr:rowOff>253999</xdr:rowOff>
    </xdr:to>
    <xdr:cxnSp macro="">
      <xdr:nvCxnSpPr>
        <xdr:cNvPr id="10" name="直線矢印コネクタ 1"/>
        <xdr:cNvCxnSpPr>
          <a:stCxn id="11" idx="1"/>
        </xdr:cNvCxnSpPr>
      </xdr:nvCxnSpPr>
      <xdr:spPr>
        <a:xfrm flipH="1">
          <a:off x="9186333" y="2001580"/>
          <a:ext cx="3537314" cy="4100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15</xdr:col>
      <xdr:colOff>171814</xdr:colOff>
      <xdr:row>6</xdr:row>
      <xdr:rowOff>216280</xdr:rowOff>
    </xdr:from>
    <xdr:ext cx="5816757" cy="459100"/>
    <xdr:sp macro="" textlink="">
      <xdr:nvSpPr>
        <xdr:cNvPr id="11" name="正方形/長方形 10"/>
        <xdr:cNvSpPr/>
      </xdr:nvSpPr>
      <xdr:spPr>
        <a:xfrm>
          <a:off x="12723647" y="1772030"/>
          <a:ext cx="5816757"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180977</xdr:colOff>
      <xdr:row>19</xdr:row>
      <xdr:rowOff>149221</xdr:rowOff>
    </xdr:from>
    <xdr:ext cx="2376000" cy="1926168"/>
    <xdr:sp macro="" textlink="">
      <xdr:nvSpPr>
        <xdr:cNvPr id="12" name="正方形/長方形 11"/>
        <xdr:cNvSpPr/>
      </xdr:nvSpPr>
      <xdr:spPr>
        <a:xfrm>
          <a:off x="12732810" y="727180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8</xdr:row>
      <xdr:rowOff>146122</xdr:rowOff>
    </xdr:from>
    <xdr:ext cx="7662915" cy="2109552"/>
    <xdr:sp macro="" textlink="">
      <xdr:nvSpPr>
        <xdr:cNvPr id="13" name="正方形/長方形 12"/>
        <xdr:cNvSpPr/>
      </xdr:nvSpPr>
      <xdr:spPr>
        <a:xfrm>
          <a:off x="12617980" y="2408310"/>
          <a:ext cx="7662915" cy="210955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開発・改良した製品の販売、または開発・改良したサービスを提供するために行う、店舗の新装または改装に要する工事費用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住宅兼店舗については、店舗専有部分に係るもののみが対象となります（間仕切り等により物理的に住居等他の用途に供される部分と明確に区分されている場合に限ります）。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工事を伴う据え付け型（固定型）のカウンターや椅子、エアコン等は機械装置・工具器具備品費ではなく本経費に計上してください。</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13</xdr:row>
      <xdr:rowOff>234571</xdr:rowOff>
    </xdr:from>
    <xdr:ext cx="5282595" cy="1392754"/>
    <xdr:sp macro="" textlink="">
      <xdr:nvSpPr>
        <xdr:cNvPr id="14" name="正方形/長方形 13"/>
        <xdr:cNvSpPr/>
      </xdr:nvSpPr>
      <xdr:spPr>
        <a:xfrm>
          <a:off x="12731750" y="4690154"/>
          <a:ext cx="5282595" cy="139275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交付決定日より前に契約、着工した工事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店舗の購入費用、建物躯体の解体撤去費用（内装等の解体撤去は除く）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原材料を調達して自らが工事を行った場合の費用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業務の全てを第三者に再委託された工事費用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工事に係るデザイン費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9</xdr:col>
      <xdr:colOff>82020</xdr:colOff>
      <xdr:row>0</xdr:row>
      <xdr:rowOff>251348</xdr:rowOff>
    </xdr:from>
    <xdr:ext cx="3983591" cy="825867"/>
    <xdr:sp macro="" textlink="">
      <xdr:nvSpPr>
        <xdr:cNvPr id="15" name="正方形/長方形 14"/>
        <xdr:cNvSpPr/>
      </xdr:nvSpPr>
      <xdr:spPr>
        <a:xfrm>
          <a:off x="9422870" y="251348"/>
          <a:ext cx="398359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「（１１）店舗新装・改装工事費」に計上した全ての経費について、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0</xdr:colOff>
      <xdr:row>9</xdr:row>
      <xdr:rowOff>317315</xdr:rowOff>
    </xdr:from>
    <xdr:ext cx="2261377" cy="1146919"/>
    <xdr:sp macro="" textlink="">
      <xdr:nvSpPr>
        <xdr:cNvPr id="8" name="正方形/長方形 7"/>
        <xdr:cNvSpPr/>
      </xdr:nvSpPr>
      <xdr:spPr>
        <a:xfrm>
          <a:off x="825500" y="3024003"/>
          <a:ext cx="2261377" cy="1146919"/>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開発・改良した製品の販売又はサービスを提供するために行う店舗の新装又は改装に要する工事の内容を記入してください。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xdr:col>
      <xdr:colOff>16456</xdr:colOff>
      <xdr:row>10</xdr:row>
      <xdr:rowOff>89768</xdr:rowOff>
    </xdr:from>
    <xdr:ext cx="2261377" cy="831614"/>
    <xdr:sp macro="" textlink="">
      <xdr:nvSpPr>
        <xdr:cNvPr id="9" name="正方形/長方形 8"/>
        <xdr:cNvSpPr/>
      </xdr:nvSpPr>
      <xdr:spPr>
        <a:xfrm>
          <a:off x="3389894" y="3240956"/>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１契約あたり税抜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1030962</xdr:colOff>
      <xdr:row>9</xdr:row>
      <xdr:rowOff>425823</xdr:rowOff>
    </xdr:from>
    <xdr:ext cx="1437599" cy="502864"/>
    <xdr:sp macro="" textlink="">
      <xdr:nvSpPr>
        <xdr:cNvPr id="16" name="正方形/長方形 15"/>
        <xdr:cNvSpPr/>
      </xdr:nvSpPr>
      <xdr:spPr>
        <a:xfrm>
          <a:off x="5769650" y="3132511"/>
          <a:ext cx="1437599" cy="50286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oneCellAnchor>
    <xdr:from>
      <xdr:col>7</xdr:col>
      <xdr:colOff>47625</xdr:colOff>
      <xdr:row>10</xdr:row>
      <xdr:rowOff>134524</xdr:rowOff>
    </xdr:from>
    <xdr:ext cx="1484311" cy="1516476"/>
    <xdr:sp macro="" textlink="">
      <xdr:nvSpPr>
        <xdr:cNvPr id="17" name="正方形/長方形 16"/>
        <xdr:cNvSpPr/>
      </xdr:nvSpPr>
      <xdr:spPr>
        <a:xfrm>
          <a:off x="7675563" y="3285712"/>
          <a:ext cx="1484311" cy="151647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1</xdr:col>
      <xdr:colOff>868496</xdr:colOff>
      <xdr:row>9</xdr:row>
      <xdr:rowOff>1</xdr:rowOff>
    </xdr:from>
    <xdr:ext cx="262193" cy="317314"/>
    <xdr:cxnSp macro="">
      <xdr:nvCxnSpPr>
        <xdr:cNvPr id="18" name="直線矢印コネクタ 17"/>
        <xdr:cNvCxnSpPr>
          <a:stCxn id="8" idx="0"/>
        </xdr:cNvCxnSpPr>
      </xdr:nvCxnSpPr>
      <xdr:spPr>
        <a:xfrm flipH="1" flipV="1">
          <a:off x="1693996" y="2706689"/>
          <a:ext cx="262193" cy="31731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471155</xdr:colOff>
      <xdr:row>9</xdr:row>
      <xdr:rowOff>44825</xdr:rowOff>
    </xdr:from>
    <xdr:ext cx="279115" cy="489443"/>
    <xdr:cxnSp macro="">
      <xdr:nvCxnSpPr>
        <xdr:cNvPr id="19" name="直線矢印コネクタ 18"/>
        <xdr:cNvCxnSpPr>
          <a:stCxn id="9" idx="0"/>
        </xdr:cNvCxnSpPr>
      </xdr:nvCxnSpPr>
      <xdr:spPr>
        <a:xfrm flipH="1" flipV="1">
          <a:off x="4241468" y="2751513"/>
          <a:ext cx="279115" cy="48944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937134</xdr:colOff>
      <xdr:row>9</xdr:row>
      <xdr:rowOff>67237</xdr:rowOff>
    </xdr:from>
    <xdr:ext cx="812628" cy="358586"/>
    <xdr:cxnSp macro="">
      <xdr:nvCxnSpPr>
        <xdr:cNvPr id="20" name="直線矢印コネクタ 19"/>
        <xdr:cNvCxnSpPr>
          <a:stCxn id="16" idx="0"/>
        </xdr:cNvCxnSpPr>
      </xdr:nvCxnSpPr>
      <xdr:spPr>
        <a:xfrm flipH="1" flipV="1">
          <a:off x="5675822" y="2773925"/>
          <a:ext cx="812628" cy="35858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305137</xdr:colOff>
      <xdr:row>9</xdr:row>
      <xdr:rowOff>59767</xdr:rowOff>
    </xdr:from>
    <xdr:ext cx="335933" cy="366056"/>
    <xdr:cxnSp macro="">
      <xdr:nvCxnSpPr>
        <xdr:cNvPr id="21" name="直線矢印コネクタ 20"/>
        <xdr:cNvCxnSpPr>
          <a:stCxn id="16" idx="0"/>
        </xdr:cNvCxnSpPr>
      </xdr:nvCxnSpPr>
      <xdr:spPr>
        <a:xfrm flipV="1">
          <a:off x="6488450" y="2766455"/>
          <a:ext cx="335933" cy="366056"/>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744765</xdr:colOff>
      <xdr:row>9</xdr:row>
      <xdr:rowOff>97120</xdr:rowOff>
    </xdr:from>
    <xdr:ext cx="45016" cy="481904"/>
    <xdr:cxnSp macro="">
      <xdr:nvCxnSpPr>
        <xdr:cNvPr id="22" name="直線矢印コネクタ 21"/>
        <xdr:cNvCxnSpPr>
          <a:stCxn id="17" idx="0"/>
        </xdr:cNvCxnSpPr>
      </xdr:nvCxnSpPr>
      <xdr:spPr>
        <a:xfrm flipH="1" flipV="1">
          <a:off x="8372703" y="2803808"/>
          <a:ext cx="45016" cy="48190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5.xml><?xml version="1.0" encoding="utf-8"?>
<xdr:wsDr xmlns:xdr="http://schemas.openxmlformats.org/drawingml/2006/spreadsheetDrawing" xmlns:a="http://schemas.openxmlformats.org/drawingml/2006/main">
  <xdr:oneCellAnchor>
    <xdr:from>
      <xdr:col>40</xdr:col>
      <xdr:colOff>10676</xdr:colOff>
      <xdr:row>5</xdr:row>
      <xdr:rowOff>25231</xdr:rowOff>
    </xdr:from>
    <xdr:ext cx="3989294" cy="2859822"/>
    <xdr:sp macro="" textlink="">
      <xdr:nvSpPr>
        <xdr:cNvPr id="6" name="正方形/長方形 5"/>
        <xdr:cNvSpPr/>
      </xdr:nvSpPr>
      <xdr:spPr>
        <a:xfrm>
          <a:off x="8887976" y="1917531"/>
          <a:ext cx="3989294" cy="285982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前シートに店舗新装・改装工事費を記入した場合は、本計画書の作成が全て必要です。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例：前シートで、工－１～工－５項目を記入した場合→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工－１～工－５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37</xdr:col>
      <xdr:colOff>9525</xdr:colOff>
      <xdr:row>3</xdr:row>
      <xdr:rowOff>150255</xdr:rowOff>
    </xdr:from>
    <xdr:to>
      <xdr:col>40</xdr:col>
      <xdr:colOff>45944</xdr:colOff>
      <xdr:row>3</xdr:row>
      <xdr:rowOff>150260</xdr:rowOff>
    </xdr:to>
    <xdr:cxnSp macro="">
      <xdr:nvCxnSpPr>
        <xdr:cNvPr id="7" name="直線矢印コネクタ 6"/>
        <xdr:cNvCxnSpPr/>
      </xdr:nvCxnSpPr>
      <xdr:spPr>
        <a:xfrm flipH="1">
          <a:off x="8372475" y="128055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40</xdr:col>
      <xdr:colOff>9616</xdr:colOff>
      <xdr:row>2</xdr:row>
      <xdr:rowOff>332739</xdr:rowOff>
    </xdr:from>
    <xdr:ext cx="4127725" cy="659219"/>
    <xdr:sp macro="" textlink="">
      <xdr:nvSpPr>
        <xdr:cNvPr id="8" name="正方形/長方形 7"/>
        <xdr:cNvSpPr/>
      </xdr:nvSpPr>
      <xdr:spPr>
        <a:xfrm>
          <a:off x="8886916" y="967739"/>
          <a:ext cx="4127725"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申請時点の候補先を記入してください。工事発注先は、正当な理由があれば採択後に所定の手続きを行うことで変更が可能です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39</xdr:col>
      <xdr:colOff>164044</xdr:colOff>
      <xdr:row>28</xdr:row>
      <xdr:rowOff>34408</xdr:rowOff>
    </xdr:from>
    <xdr:ext cx="2376000" cy="1926168"/>
    <xdr:sp macro="" textlink="">
      <xdr:nvSpPr>
        <xdr:cNvPr id="9" name="正方形/長方形 8"/>
        <xdr:cNvSpPr/>
      </xdr:nvSpPr>
      <xdr:spPr>
        <a:xfrm>
          <a:off x="8869894" y="1117230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127000</xdr:colOff>
      <xdr:row>7</xdr:row>
      <xdr:rowOff>47625</xdr:rowOff>
    </xdr:from>
    <xdr:ext cx="2921000" cy="833437"/>
    <xdr:sp macro="" textlink="">
      <xdr:nvSpPr>
        <xdr:cNvPr id="12" name="正方形/長方形 11"/>
        <xdr:cNvSpPr/>
      </xdr:nvSpPr>
      <xdr:spPr>
        <a:xfrm>
          <a:off x="5437188" y="2651125"/>
          <a:ext cx="2921000" cy="833437"/>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14</xdr:col>
      <xdr:colOff>103188</xdr:colOff>
      <xdr:row>7</xdr:row>
      <xdr:rowOff>464344</xdr:rowOff>
    </xdr:from>
    <xdr:ext cx="1357312" cy="186531"/>
    <xdr:cxnSp macro="">
      <xdr:nvCxnSpPr>
        <xdr:cNvPr id="13" name="直線矢印コネクタ 12"/>
        <xdr:cNvCxnSpPr>
          <a:stCxn id="12" idx="1"/>
        </xdr:cNvCxnSpPr>
      </xdr:nvCxnSpPr>
      <xdr:spPr>
        <a:xfrm flipH="1">
          <a:off x="4079876" y="3067844"/>
          <a:ext cx="1357312" cy="186531"/>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23</xdr:col>
      <xdr:colOff>71437</xdr:colOff>
      <xdr:row>11</xdr:row>
      <xdr:rowOff>341313</xdr:rowOff>
    </xdr:from>
    <xdr:ext cx="881063" cy="446392"/>
    <xdr:cxnSp macro="">
      <xdr:nvCxnSpPr>
        <xdr:cNvPr id="14" name="直線矢印コネクタ 13"/>
        <xdr:cNvCxnSpPr>
          <a:stCxn id="16" idx="1"/>
        </xdr:cNvCxnSpPr>
      </xdr:nvCxnSpPr>
      <xdr:spPr>
        <a:xfrm flipH="1" flipV="1">
          <a:off x="5762625" y="4516438"/>
          <a:ext cx="881063" cy="44639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8</xdr:col>
      <xdr:colOff>55564</xdr:colOff>
      <xdr:row>2</xdr:row>
      <xdr:rowOff>317501</xdr:rowOff>
    </xdr:from>
    <xdr:ext cx="3794124" cy="246062"/>
    <xdr:cxnSp macro="">
      <xdr:nvCxnSpPr>
        <xdr:cNvPr id="15" name="直線矢印コネクタ 14"/>
        <xdr:cNvCxnSpPr>
          <a:stCxn id="17" idx="1"/>
        </xdr:cNvCxnSpPr>
      </xdr:nvCxnSpPr>
      <xdr:spPr>
        <a:xfrm flipH="1">
          <a:off x="1579564" y="904876"/>
          <a:ext cx="3794124" cy="246062"/>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28</xdr:col>
      <xdr:colOff>0</xdr:colOff>
      <xdr:row>11</xdr:row>
      <xdr:rowOff>253246</xdr:rowOff>
    </xdr:from>
    <xdr:ext cx="1865313" cy="1068918"/>
    <xdr:sp macro="" textlink="">
      <xdr:nvSpPr>
        <xdr:cNvPr id="16" name="正方形/長方形 15"/>
        <xdr:cNvSpPr/>
      </xdr:nvSpPr>
      <xdr:spPr>
        <a:xfrm>
          <a:off x="6643688" y="4428371"/>
          <a:ext cx="1865313" cy="106891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a:t>
          </a:r>
          <a:r>
            <a:rPr lang="en-US" altLang="ja-JP" sz="1100" b="0">
              <a:solidFill>
                <a:schemeClr val="tx1"/>
              </a:solidFill>
              <a:effectLst/>
              <a:latin typeface="ＭＳ Ｐゴシック" panose="020B0600070205080204" pitchFamily="50" charset="-128"/>
              <a:ea typeface="+mn-ea"/>
              <a:cs typeface="+mn-cs"/>
            </a:rPr>
            <a:t>3-(11)</a:t>
          </a:r>
          <a:r>
            <a:rPr lang="ja-JP" altLang="en-US" sz="1100" b="0">
              <a:solidFill>
                <a:schemeClr val="tx1"/>
              </a:solidFill>
              <a:effectLst/>
              <a:latin typeface="ＭＳ Ｐゴシック" panose="020B0600070205080204" pitchFamily="50" charset="-128"/>
              <a:ea typeface="+mn-ea"/>
              <a:cs typeface="+mn-cs"/>
            </a:rPr>
            <a:t>店舗改装・改装工事費」の「助成事業に要する経費（税込）」の金額を記入してください。</a:t>
          </a:r>
        </a:p>
      </xdr:txBody>
    </xdr:sp>
    <xdr:clientData/>
  </xdr:oneCellAnchor>
  <xdr:oneCellAnchor>
    <xdr:from>
      <xdr:col>21</xdr:col>
      <xdr:colOff>63500</xdr:colOff>
      <xdr:row>1</xdr:row>
      <xdr:rowOff>206375</xdr:rowOff>
    </xdr:from>
    <xdr:ext cx="2714625" cy="857252"/>
    <xdr:sp macro="" textlink="">
      <xdr:nvSpPr>
        <xdr:cNvPr id="17" name="正方形/長方形 16"/>
        <xdr:cNvSpPr/>
      </xdr:nvSpPr>
      <xdr:spPr>
        <a:xfrm>
          <a:off x="5373688" y="476250"/>
          <a:ext cx="2714625" cy="85725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前ページの「</a:t>
          </a:r>
          <a:r>
            <a:rPr lang="en-US" altLang="ja-JP" sz="1100" b="0">
              <a:solidFill>
                <a:schemeClr val="tx1"/>
              </a:solidFill>
              <a:effectLst/>
              <a:latin typeface="ＭＳ Ｐゴシック" panose="020B0600070205080204" pitchFamily="50" charset="-128"/>
              <a:ea typeface="+mn-ea"/>
              <a:cs typeface="+mn-cs"/>
            </a:rPr>
            <a:t>3-(11)</a:t>
          </a:r>
          <a:r>
            <a:rPr lang="ja-JP" altLang="en-US" sz="1100" b="0">
              <a:solidFill>
                <a:schemeClr val="tx1"/>
              </a:solidFill>
              <a:effectLst/>
              <a:latin typeface="ＭＳ Ｐゴシック" panose="020B0600070205080204" pitchFamily="50" charset="-128"/>
              <a:ea typeface="+mn-ea"/>
              <a:cs typeface="+mn-cs"/>
            </a:rPr>
            <a:t>店舗改装・改装工事費」の「経費番号」（工</a:t>
          </a:r>
          <a:r>
            <a:rPr lang="en-US" altLang="ja-JP" sz="1100" b="0">
              <a:solidFill>
                <a:schemeClr val="tx1"/>
              </a:solidFill>
              <a:effectLst/>
              <a:latin typeface="ＭＳ Ｐゴシック" panose="020B0600070205080204" pitchFamily="50" charset="-128"/>
              <a:ea typeface="+mn-ea"/>
              <a:cs typeface="+mn-cs"/>
            </a:rPr>
            <a:t>-1</a:t>
          </a:r>
          <a:r>
            <a:rPr lang="ja-JP" altLang="en-US" sz="11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26</xdr:col>
      <xdr:colOff>79375</xdr:colOff>
      <xdr:row>15</xdr:row>
      <xdr:rowOff>339044</xdr:rowOff>
    </xdr:from>
    <xdr:ext cx="2115910" cy="4537"/>
    <xdr:cxnSp macro="">
      <xdr:nvCxnSpPr>
        <xdr:cNvPr id="18" name="直線矢印コネクタ 17"/>
        <xdr:cNvCxnSpPr>
          <a:stCxn id="19" idx="1"/>
        </xdr:cNvCxnSpPr>
      </xdr:nvCxnSpPr>
      <xdr:spPr>
        <a:xfrm flipH="1" flipV="1">
          <a:off x="6342063" y="6546169"/>
          <a:ext cx="2115910" cy="4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37</xdr:col>
      <xdr:colOff>99785</xdr:colOff>
      <xdr:row>14</xdr:row>
      <xdr:rowOff>230188</xdr:rowOff>
    </xdr:from>
    <xdr:ext cx="3763211" cy="988786"/>
    <xdr:sp macro="" textlink="">
      <xdr:nvSpPr>
        <xdr:cNvPr id="19" name="正方形/長方形 18"/>
        <xdr:cNvSpPr/>
      </xdr:nvSpPr>
      <xdr:spPr>
        <a:xfrm>
          <a:off x="8457973" y="6056313"/>
          <a:ext cx="3763211" cy="98878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28</xdr:col>
      <xdr:colOff>54428</xdr:colOff>
      <xdr:row>17</xdr:row>
      <xdr:rowOff>153081</xdr:rowOff>
    </xdr:from>
    <xdr:ext cx="1724526" cy="1305150"/>
    <xdr:sp macro="" textlink="">
      <xdr:nvSpPr>
        <xdr:cNvPr id="20" name="正方形/長方形 19"/>
        <xdr:cNvSpPr/>
      </xdr:nvSpPr>
      <xdr:spPr>
        <a:xfrm>
          <a:off x="6698116" y="7320644"/>
          <a:ext cx="1724526" cy="1305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32</xdr:col>
      <xdr:colOff>154691</xdr:colOff>
      <xdr:row>16</xdr:row>
      <xdr:rowOff>267609</xdr:rowOff>
    </xdr:from>
    <xdr:ext cx="16533" cy="210910"/>
    <xdr:cxnSp macro="">
      <xdr:nvCxnSpPr>
        <xdr:cNvPr id="21" name="直線矢印コネクタ 20"/>
        <xdr:cNvCxnSpPr>
          <a:stCxn id="20" idx="0"/>
        </xdr:cNvCxnSpPr>
      </xdr:nvCxnSpPr>
      <xdr:spPr>
        <a:xfrm flipV="1">
          <a:off x="7560379" y="7109734"/>
          <a:ext cx="16533" cy="2109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6.xml><?xml version="1.0" encoding="utf-8"?>
<xdr:wsDr xmlns:xdr="http://schemas.openxmlformats.org/drawingml/2006/spreadsheetDrawing" xmlns:a="http://schemas.openxmlformats.org/drawingml/2006/main">
  <xdr:oneCellAnchor>
    <xdr:from>
      <xdr:col>15</xdr:col>
      <xdr:colOff>2016</xdr:colOff>
      <xdr:row>27</xdr:row>
      <xdr:rowOff>100414</xdr:rowOff>
    </xdr:from>
    <xdr:ext cx="2376000" cy="1926168"/>
    <xdr:sp macro="" textlink="">
      <xdr:nvSpPr>
        <xdr:cNvPr id="7" name="正方形/長方形 6"/>
        <xdr:cNvSpPr/>
      </xdr:nvSpPr>
      <xdr:spPr>
        <a:xfrm>
          <a:off x="9536087" y="599684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81644</xdr:colOff>
      <xdr:row>1</xdr:row>
      <xdr:rowOff>235168</xdr:rowOff>
    </xdr:from>
    <xdr:to>
      <xdr:col>15</xdr:col>
      <xdr:colOff>41681</xdr:colOff>
      <xdr:row>5</xdr:row>
      <xdr:rowOff>390070</xdr:rowOff>
    </xdr:to>
    <xdr:cxnSp macro="">
      <xdr:nvCxnSpPr>
        <xdr:cNvPr id="9" name="直線矢印コネクタ 3"/>
        <xdr:cNvCxnSpPr>
          <a:stCxn id="10" idx="1"/>
        </xdr:cNvCxnSpPr>
      </xdr:nvCxnSpPr>
      <xdr:spPr>
        <a:xfrm rot="10800000" flipV="1">
          <a:off x="7148287" y="416597"/>
          <a:ext cx="2427465" cy="1052973"/>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15</xdr:col>
      <xdr:colOff>41680</xdr:colOff>
      <xdr:row>0</xdr:row>
      <xdr:rowOff>95356</xdr:rowOff>
    </xdr:from>
    <xdr:ext cx="4618288" cy="642484"/>
    <xdr:sp macro="" textlink="">
      <xdr:nvSpPr>
        <xdr:cNvPr id="10" name="正方形/長方形 9"/>
        <xdr:cNvSpPr/>
      </xdr:nvSpPr>
      <xdr:spPr>
        <a:xfrm>
          <a:off x="9575751" y="95356"/>
          <a:ext cx="4618288"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出店場所は、正当な理由があれば採択後に所定の手続きを行うことで変更が可能です。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36286</xdr:colOff>
      <xdr:row>3</xdr:row>
      <xdr:rowOff>173790</xdr:rowOff>
    </xdr:from>
    <xdr:ext cx="7408834" cy="3393237"/>
    <xdr:sp macro="" textlink="">
      <xdr:nvSpPr>
        <xdr:cNvPr id="11" name="正方形/長方形 10"/>
        <xdr:cNvSpPr/>
      </xdr:nvSpPr>
      <xdr:spPr>
        <a:xfrm>
          <a:off x="9561286" y="864353"/>
          <a:ext cx="7408834" cy="33932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開発・改良した製品の販売、又はサービスを提供するために必要な店舗を借りる場合の賃借料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住居兼店舗については、店舗専有部分に係る賃借料のみが対象となります（間仕切り等により物理的に住居等他の用途に供される部分と明確に区分されている場合に限る）。</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助成対象期間内に行う店舗新装・改装工事の期間中に発生・支払した部分のみが助成対象となります。ただし、以下の、助成対象期間外に支払をした賃借料は助成対象となります。</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①賃貸借契約時に前払する必要がある場合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日まで店舗の新装工事を行ったとき）８月１日に賃貸借契約を締結し、締結時に９月分の賃借料を前払いした場合］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②賃貸借契約に基づき前月に前払する場合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日まで店舗の新装工事を行ったとき）９月分の賃借料を８月１日に前払いした場合］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45200" marR="0" lvl="1" indent="-45720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工事期間が１か月に満たない分については、１か月分の賃借料を日割りして助成対象経費を算出します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賃借料に消費税や水道光熱費等が含まれている場合は、当該経費控除後の金額が対象となります。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転貸借物件の場合は、転貸借及び改装が認められている契約のみ申請が可能です。原契約をご確認の上、ご申請ください。</a:t>
          </a:r>
        </a:p>
      </xdr:txBody>
    </xdr:sp>
    <xdr:clientData/>
  </xdr:oneCellAnchor>
  <xdr:oneCellAnchor>
    <xdr:from>
      <xdr:col>15</xdr:col>
      <xdr:colOff>36286</xdr:colOff>
      <xdr:row>18</xdr:row>
      <xdr:rowOff>180191</xdr:rowOff>
    </xdr:from>
    <xdr:ext cx="5183805" cy="1209370"/>
    <xdr:sp macro="" textlink="">
      <xdr:nvSpPr>
        <xdr:cNvPr id="12" name="正方形/長方形 11"/>
        <xdr:cNvSpPr/>
      </xdr:nvSpPr>
      <xdr:spPr>
        <a:xfrm>
          <a:off x="9570357" y="4443762"/>
          <a:ext cx="5183805" cy="12093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賃貸借契約に係る敷金、礼金、仲介手数料、保証金、管理費、共益費等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火災保険料、地震保険料等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申請者本人又は三親等以内の親族が所有する不動産等に係る店舗賃借料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（本人、親族が経営する法人が所有する場合も含む）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xdr:col>
      <xdr:colOff>438328</xdr:colOff>
      <xdr:row>7</xdr:row>
      <xdr:rowOff>30869</xdr:rowOff>
    </xdr:from>
    <xdr:ext cx="474484" cy="543278"/>
    <xdr:cxnSp macro="">
      <xdr:nvCxnSpPr>
        <xdr:cNvPr id="8" name="直線矢印コネクタ 7"/>
        <xdr:cNvCxnSpPr>
          <a:stCxn id="14" idx="0"/>
        </xdr:cNvCxnSpPr>
      </xdr:nvCxnSpPr>
      <xdr:spPr>
        <a:xfrm flipH="1" flipV="1">
          <a:off x="4653141" y="2158119"/>
          <a:ext cx="474484" cy="543278"/>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111125</xdr:colOff>
      <xdr:row>7</xdr:row>
      <xdr:rowOff>23813</xdr:rowOff>
    </xdr:from>
    <xdr:ext cx="224015" cy="550334"/>
    <xdr:cxnSp macro="">
      <xdr:nvCxnSpPr>
        <xdr:cNvPr id="13" name="直線矢印コネクタ 12"/>
        <xdr:cNvCxnSpPr>
          <a:stCxn id="14" idx="0"/>
        </xdr:cNvCxnSpPr>
      </xdr:nvCxnSpPr>
      <xdr:spPr>
        <a:xfrm flipV="1">
          <a:off x="5127625" y="2151063"/>
          <a:ext cx="224015" cy="5503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261937</xdr:colOff>
      <xdr:row>8</xdr:row>
      <xdr:rowOff>129647</xdr:rowOff>
    </xdr:from>
    <xdr:ext cx="1301750" cy="410103"/>
    <xdr:sp macro="" textlink="">
      <xdr:nvSpPr>
        <xdr:cNvPr id="14" name="正方形/長方形 13"/>
        <xdr:cNvSpPr/>
      </xdr:nvSpPr>
      <xdr:spPr>
        <a:xfrm>
          <a:off x="4476750" y="2701397"/>
          <a:ext cx="1301750" cy="410103"/>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自動計算されます。</a:t>
          </a: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10</xdr:col>
      <xdr:colOff>131044</xdr:colOff>
      <xdr:row>0</xdr:row>
      <xdr:rowOff>115382</xdr:rowOff>
    </xdr:from>
    <xdr:ext cx="3430106" cy="825867"/>
    <xdr:sp macro="" textlink="">
      <xdr:nvSpPr>
        <xdr:cNvPr id="10" name="正方形/長方形 9"/>
        <xdr:cNvSpPr/>
      </xdr:nvSpPr>
      <xdr:spPr>
        <a:xfrm>
          <a:off x="7198594" y="115382"/>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65000</xdr:colOff>
      <xdr:row>23</xdr:row>
      <xdr:rowOff>135067</xdr:rowOff>
    </xdr:from>
    <xdr:ext cx="2376000" cy="1926168"/>
    <xdr:sp macro="" textlink="">
      <xdr:nvSpPr>
        <xdr:cNvPr id="11" name="正方形/長方形 10"/>
        <xdr:cNvSpPr/>
      </xdr:nvSpPr>
      <xdr:spPr>
        <a:xfrm>
          <a:off x="10179643" y="959656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117931</xdr:colOff>
      <xdr:row>4</xdr:row>
      <xdr:rowOff>344715</xdr:rowOff>
    </xdr:from>
    <xdr:to>
      <xdr:col>21</xdr:col>
      <xdr:colOff>69088</xdr:colOff>
      <xdr:row>4</xdr:row>
      <xdr:rowOff>344715</xdr:rowOff>
    </xdr:to>
    <xdr:cxnSp macro="">
      <xdr:nvCxnSpPr>
        <xdr:cNvPr id="12" name="直線矢印コネクタ 3"/>
        <xdr:cNvCxnSpPr>
          <a:stCxn id="13" idx="1"/>
        </xdr:cNvCxnSpPr>
      </xdr:nvCxnSpPr>
      <xdr:spPr>
        <a:xfrm flipH="1" flipV="1">
          <a:off x="6894288" y="1197429"/>
          <a:ext cx="3289443"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69088</xdr:colOff>
      <xdr:row>4</xdr:row>
      <xdr:rowOff>192321</xdr:rowOff>
    </xdr:from>
    <xdr:ext cx="5316163" cy="459100"/>
    <xdr:sp macro="" textlink="">
      <xdr:nvSpPr>
        <xdr:cNvPr id="13" name="正方形/長方形 12"/>
        <xdr:cNvSpPr/>
      </xdr:nvSpPr>
      <xdr:spPr>
        <a:xfrm>
          <a:off x="10183731" y="1045035"/>
          <a:ext cx="5316163"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69090</xdr:colOff>
      <xdr:row>5</xdr:row>
      <xdr:rowOff>217373</xdr:rowOff>
    </xdr:from>
    <xdr:ext cx="5788785" cy="3576620"/>
    <xdr:sp macro="" textlink="">
      <xdr:nvSpPr>
        <xdr:cNvPr id="14" name="正方形/長方形 13"/>
        <xdr:cNvSpPr/>
      </xdr:nvSpPr>
      <xdr:spPr>
        <a:xfrm>
          <a:off x="10149715" y="1685811"/>
          <a:ext cx="5788785" cy="3576620"/>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58964</xdr:colOff>
      <xdr:row>19</xdr:row>
      <xdr:rowOff>149121</xdr:rowOff>
    </xdr:from>
    <xdr:ext cx="5183805" cy="1576137"/>
    <xdr:sp macro="" textlink="">
      <xdr:nvSpPr>
        <xdr:cNvPr id="15" name="正方形/長方形 14"/>
        <xdr:cNvSpPr/>
      </xdr:nvSpPr>
      <xdr:spPr>
        <a:xfrm>
          <a:off x="10173607" y="7832621"/>
          <a:ext cx="5183805"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委託業務の全て又は主要な部分を第三者へ再委託・外注する経費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EC</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サイトへの登録費用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外部に委託・外注せず、自ら作業を行った場合の費用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サイト等の維持・管理費用（サーバー費用を含む）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サイトに掲載する素材の制作・購入に要する費用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61232</xdr:colOff>
      <xdr:row>13</xdr:row>
      <xdr:rowOff>437746</xdr:rowOff>
    </xdr:from>
    <xdr:ext cx="6878449" cy="2143023"/>
    <xdr:sp macro="" textlink="">
      <xdr:nvSpPr>
        <xdr:cNvPr id="16" name="正方形/長方形 15"/>
        <xdr:cNvSpPr/>
      </xdr:nvSpPr>
      <xdr:spPr>
        <a:xfrm>
          <a:off x="10175875" y="5454246"/>
          <a:ext cx="6878449" cy="214302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実店舗を持たずに開発・改良した製品の販売、又はサービスを提供するために行う体制整備のうち、自企業内で直接実施することが困難なものについて、外部の事業者等に委託・外注する場合に要する費用</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サイトの制作費用、アプリ開発の一部を委託・外注する費用等］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１契約あったり税抜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本助成事業の試作品や成果物以外の製品・サービスの掲載があった場合、助成対象経費を按分して算出します。</a:t>
          </a:r>
        </a:p>
      </xdr:txBody>
    </xdr:sp>
    <xdr:clientData/>
  </xdr:oneCellAnchor>
  <xdr:oneCellAnchor>
    <xdr:from>
      <xdr:col>1</xdr:col>
      <xdr:colOff>95250</xdr:colOff>
      <xdr:row>7</xdr:row>
      <xdr:rowOff>17559</xdr:rowOff>
    </xdr:from>
    <xdr:ext cx="1835150" cy="563466"/>
    <xdr:sp macro="" textlink="">
      <xdr:nvSpPr>
        <xdr:cNvPr id="9" name="正方形/長方形 8"/>
        <xdr:cNvSpPr/>
      </xdr:nvSpPr>
      <xdr:spPr>
        <a:xfrm>
          <a:off x="579438" y="2374997"/>
          <a:ext cx="1835150" cy="56346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全ての経費について、計画書を記入してください。</a:t>
          </a:r>
        </a:p>
      </xdr:txBody>
    </xdr:sp>
    <xdr:clientData/>
  </xdr:oneCellAnchor>
  <xdr:oneCellAnchor>
    <xdr:from>
      <xdr:col>2</xdr:col>
      <xdr:colOff>433128</xdr:colOff>
      <xdr:row>8</xdr:row>
      <xdr:rowOff>285684</xdr:rowOff>
    </xdr:from>
    <xdr:ext cx="2261377" cy="831614"/>
    <xdr:sp macro="" textlink="">
      <xdr:nvSpPr>
        <xdr:cNvPr id="17" name="正方形/長方形 16"/>
        <xdr:cNvSpPr/>
      </xdr:nvSpPr>
      <xdr:spPr>
        <a:xfrm>
          <a:off x="2520691" y="3087622"/>
          <a:ext cx="2261377" cy="83161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１契約あたり税抜</a:t>
          </a:r>
          <a:r>
            <a:rPr lang="en-US" altLang="ja-JP" sz="1100" b="0">
              <a:solidFill>
                <a:schemeClr val="tx1"/>
              </a:solidFill>
              <a:effectLst/>
              <a:latin typeface="ＭＳ Ｐゴシック" panose="020B0600070205080204" pitchFamily="50" charset="-128"/>
              <a:ea typeface="+mn-ea"/>
              <a:cs typeface="+mn-cs"/>
            </a:rPr>
            <a:t>100</a:t>
          </a:r>
          <a:r>
            <a:rPr lang="ja-JP" altLang="en-US" sz="1100" b="0">
              <a:solidFill>
                <a:schemeClr val="tx1"/>
              </a:solidFill>
              <a:effectLst/>
              <a:latin typeface="ＭＳ Ｐゴシック" panose="020B0600070205080204" pitchFamily="50" charset="-128"/>
              <a:ea typeface="+mn-ea"/>
              <a:cs typeface="+mn-cs"/>
            </a:rPr>
            <a:t>万円以上の場合は、原則２者以上の見積書を提出してください。</a:t>
          </a:r>
        </a:p>
      </xdr:txBody>
    </xdr:sp>
    <xdr:clientData/>
  </xdr:oneCellAnchor>
  <xdr:oneCellAnchor>
    <xdr:from>
      <xdr:col>5</xdr:col>
      <xdr:colOff>318828</xdr:colOff>
      <xdr:row>7</xdr:row>
      <xdr:rowOff>66675</xdr:rowOff>
    </xdr:from>
    <xdr:ext cx="1004336" cy="590550"/>
    <xdr:sp macro="" textlink="">
      <xdr:nvSpPr>
        <xdr:cNvPr id="18" name="正方形/長方形 17"/>
        <xdr:cNvSpPr/>
      </xdr:nvSpPr>
      <xdr:spPr>
        <a:xfrm>
          <a:off x="4343141" y="2424113"/>
          <a:ext cx="1004336" cy="5905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自動計算</a:t>
          </a:r>
          <a:r>
            <a:rPr lang="ja-JP" altLang="en-US" sz="900" b="0">
              <a:solidFill>
                <a:schemeClr val="tx1"/>
              </a:solidFill>
              <a:effectLst/>
              <a:latin typeface="ＭＳ Ｐゴシック" panose="020B0600070205080204" pitchFamily="50" charset="-128"/>
              <a:ea typeface="+mn-ea"/>
              <a:cs typeface="+mn-cs"/>
            </a:rPr>
            <a:t>されます</a:t>
          </a:r>
          <a:r>
            <a:rPr lang="ja-JP" altLang="en-US" sz="1100" b="0">
              <a:solidFill>
                <a:schemeClr val="tx1"/>
              </a:solidFill>
              <a:effectLst/>
              <a:latin typeface="ＭＳ Ｐゴシック" panose="020B0600070205080204" pitchFamily="50" charset="-128"/>
              <a:ea typeface="+mn-ea"/>
              <a:cs typeface="+mn-cs"/>
            </a:rPr>
            <a:t>。</a:t>
          </a:r>
        </a:p>
      </xdr:txBody>
    </xdr:sp>
    <xdr:clientData/>
  </xdr:oneCellAnchor>
  <xdr:oneCellAnchor>
    <xdr:from>
      <xdr:col>6</xdr:col>
      <xdr:colOff>794008</xdr:colOff>
      <xdr:row>8</xdr:row>
      <xdr:rowOff>96610</xdr:rowOff>
    </xdr:from>
    <xdr:ext cx="1531679" cy="1578202"/>
    <xdr:sp macro="" textlink="">
      <xdr:nvSpPr>
        <xdr:cNvPr id="19" name="正方形/長方形 18"/>
        <xdr:cNvSpPr/>
      </xdr:nvSpPr>
      <xdr:spPr>
        <a:xfrm>
          <a:off x="5620008" y="2898548"/>
          <a:ext cx="1531679" cy="1578202"/>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未定等不明確の場合は、 申請時点の候補先を記入してください。「未定、検討中」等の記入はできません。</a:t>
          </a:r>
        </a:p>
      </xdr:txBody>
    </xdr:sp>
    <xdr:clientData/>
  </xdr:oneCellAnchor>
  <xdr:oneCellAnchor>
    <xdr:from>
      <xdr:col>1</xdr:col>
      <xdr:colOff>614362</xdr:colOff>
      <xdr:row>6</xdr:row>
      <xdr:rowOff>22226</xdr:rowOff>
    </xdr:from>
    <xdr:ext cx="398463" cy="439833"/>
    <xdr:cxnSp macro="">
      <xdr:nvCxnSpPr>
        <xdr:cNvPr id="20" name="直線矢印コネクタ 19"/>
        <xdr:cNvCxnSpPr>
          <a:stCxn id="9" idx="0"/>
        </xdr:cNvCxnSpPr>
      </xdr:nvCxnSpPr>
      <xdr:spPr>
        <a:xfrm flipH="1" flipV="1">
          <a:off x="1098550" y="1935164"/>
          <a:ext cx="398463" cy="43983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4</xdr:col>
      <xdr:colOff>420817</xdr:colOff>
      <xdr:row>6</xdr:row>
      <xdr:rowOff>15875</xdr:rowOff>
    </xdr:from>
    <xdr:ext cx="18920" cy="1158809"/>
    <xdr:cxnSp macro="">
      <xdr:nvCxnSpPr>
        <xdr:cNvPr id="21" name="直線矢印コネクタ 20"/>
        <xdr:cNvCxnSpPr>
          <a:stCxn id="17" idx="0"/>
        </xdr:cNvCxnSpPr>
      </xdr:nvCxnSpPr>
      <xdr:spPr>
        <a:xfrm flipV="1">
          <a:off x="3651380" y="1928813"/>
          <a:ext cx="18920" cy="1158809"/>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6</xdr:col>
      <xdr:colOff>31750</xdr:colOff>
      <xdr:row>6</xdr:row>
      <xdr:rowOff>23812</xdr:rowOff>
    </xdr:from>
    <xdr:ext cx="301626" cy="493714"/>
    <xdr:cxnSp macro="">
      <xdr:nvCxnSpPr>
        <xdr:cNvPr id="22" name="直線矢印コネクタ 21"/>
        <xdr:cNvCxnSpPr/>
      </xdr:nvCxnSpPr>
      <xdr:spPr>
        <a:xfrm flipV="1">
          <a:off x="4857750" y="1936750"/>
          <a:ext cx="301626" cy="49371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5</xdr:col>
      <xdr:colOff>496888</xdr:colOff>
      <xdr:row>6</xdr:row>
      <xdr:rowOff>28575</xdr:rowOff>
    </xdr:from>
    <xdr:ext cx="324108" cy="482600"/>
    <xdr:cxnSp macro="">
      <xdr:nvCxnSpPr>
        <xdr:cNvPr id="23" name="直線矢印コネクタ 22"/>
        <xdr:cNvCxnSpPr>
          <a:stCxn id="18" idx="0"/>
        </xdr:cNvCxnSpPr>
      </xdr:nvCxnSpPr>
      <xdr:spPr>
        <a:xfrm flipH="1" flipV="1">
          <a:off x="4521201" y="1941513"/>
          <a:ext cx="324108" cy="4826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7</xdr:col>
      <xdr:colOff>569913</xdr:colOff>
      <xdr:row>6</xdr:row>
      <xdr:rowOff>41276</xdr:rowOff>
    </xdr:from>
    <xdr:ext cx="188247" cy="944334"/>
    <xdr:cxnSp macro="">
      <xdr:nvCxnSpPr>
        <xdr:cNvPr id="24" name="直線矢印コネクタ 23"/>
        <xdr:cNvCxnSpPr>
          <a:stCxn id="19" idx="0"/>
        </xdr:cNvCxnSpPr>
      </xdr:nvCxnSpPr>
      <xdr:spPr>
        <a:xfrm flipH="1" flipV="1">
          <a:off x="6197601" y="1954214"/>
          <a:ext cx="188247" cy="944334"/>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8.xml><?xml version="1.0" encoding="utf-8"?>
<xdr:wsDr xmlns:xdr="http://schemas.openxmlformats.org/drawingml/2006/spreadsheetDrawing" xmlns:a="http://schemas.openxmlformats.org/drawingml/2006/main">
  <xdr:oneCellAnchor>
    <xdr:from>
      <xdr:col>37</xdr:col>
      <xdr:colOff>167823</xdr:colOff>
      <xdr:row>27</xdr:row>
      <xdr:rowOff>256591</xdr:rowOff>
    </xdr:from>
    <xdr:ext cx="2376000" cy="1926168"/>
    <xdr:sp macro="" textlink="">
      <xdr:nvSpPr>
        <xdr:cNvPr id="6" name="正方形/長方形 5"/>
        <xdr:cNvSpPr/>
      </xdr:nvSpPr>
      <xdr:spPr>
        <a:xfrm>
          <a:off x="7178223" y="954029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11734</xdr:colOff>
      <xdr:row>7</xdr:row>
      <xdr:rowOff>221500</xdr:rowOff>
    </xdr:from>
    <xdr:ext cx="4755528" cy="2659702"/>
    <xdr:sp macro="" textlink="">
      <xdr:nvSpPr>
        <xdr:cNvPr id="7" name="正方形/長方形 6"/>
        <xdr:cNvSpPr/>
      </xdr:nvSpPr>
      <xdr:spPr>
        <a:xfrm>
          <a:off x="7193584" y="1986800"/>
          <a:ext cx="4755528"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 → 委－１～委－５まで５</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属しないものについては助成対象となりません</a:t>
          </a:r>
        </a:p>
      </xdr:txBody>
    </xdr:sp>
    <xdr:clientData/>
  </xdr:oneCellAnchor>
  <xdr:twoCellAnchor>
    <xdr:from>
      <xdr:col>35</xdr:col>
      <xdr:colOff>13229</xdr:colOff>
      <xdr:row>5</xdr:row>
      <xdr:rowOff>153765</xdr:rowOff>
    </xdr:from>
    <xdr:to>
      <xdr:col>38</xdr:col>
      <xdr:colOff>49648</xdr:colOff>
      <xdr:row>5</xdr:row>
      <xdr:rowOff>153770</xdr:rowOff>
    </xdr:to>
    <xdr:cxnSp macro="">
      <xdr:nvCxnSpPr>
        <xdr:cNvPr id="8" name="直線矢印コネクタ 7"/>
        <xdr:cNvCxnSpPr/>
      </xdr:nvCxnSpPr>
      <xdr:spPr>
        <a:xfrm flipH="1">
          <a:off x="6680729" y="128406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5383</xdr:colOff>
      <xdr:row>3</xdr:row>
      <xdr:rowOff>130765</xdr:rowOff>
    </xdr:from>
    <xdr:ext cx="4133017" cy="659219"/>
    <xdr:sp macro="" textlink="">
      <xdr:nvSpPr>
        <xdr:cNvPr id="9" name="正方形/長方形 8"/>
        <xdr:cNvSpPr/>
      </xdr:nvSpPr>
      <xdr:spPr>
        <a:xfrm>
          <a:off x="7187233" y="930865"/>
          <a:ext cx="4133017"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11</xdr:col>
      <xdr:colOff>111125</xdr:colOff>
      <xdr:row>14</xdr:row>
      <xdr:rowOff>63500</xdr:rowOff>
    </xdr:from>
    <xdr:ext cx="3944938" cy="381000"/>
    <xdr:sp macro="" textlink="">
      <xdr:nvSpPr>
        <xdr:cNvPr id="10" name="正方形/長方形 9"/>
        <xdr:cNvSpPr/>
      </xdr:nvSpPr>
      <xdr:spPr>
        <a:xfrm>
          <a:off x="2206625" y="4627563"/>
          <a:ext cx="3944938" cy="38100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選定に至った委託先や専門家の特長と理由を具体的に記入してください。</a:t>
          </a:r>
        </a:p>
      </xdr:txBody>
    </xdr:sp>
    <xdr:clientData/>
  </xdr:oneCellAnchor>
  <xdr:oneCellAnchor>
    <xdr:from>
      <xdr:col>17</xdr:col>
      <xdr:colOff>119063</xdr:colOff>
      <xdr:row>9</xdr:row>
      <xdr:rowOff>34342</xdr:rowOff>
    </xdr:from>
    <xdr:ext cx="1779586" cy="426033"/>
    <xdr:cxnSp macro="">
      <xdr:nvCxnSpPr>
        <xdr:cNvPr id="11" name="直線矢印コネクタ 10"/>
        <xdr:cNvCxnSpPr>
          <a:stCxn id="16" idx="1"/>
        </xdr:cNvCxnSpPr>
      </xdr:nvCxnSpPr>
      <xdr:spPr>
        <a:xfrm flipH="1">
          <a:off x="3357563" y="2439405"/>
          <a:ext cx="1779586" cy="426033"/>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63500</xdr:colOff>
      <xdr:row>12</xdr:row>
      <xdr:rowOff>127000</xdr:rowOff>
    </xdr:from>
    <xdr:ext cx="1470867" cy="857250"/>
    <xdr:sp macro="" textlink="">
      <xdr:nvSpPr>
        <xdr:cNvPr id="12" name="正方形/長方形 11"/>
        <xdr:cNvSpPr/>
      </xdr:nvSpPr>
      <xdr:spPr>
        <a:xfrm>
          <a:off x="4826000" y="3675063"/>
          <a:ext cx="1470867" cy="8572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a:t>
          </a:r>
          <a:r>
            <a:rPr lang="en-US" altLang="ja-JP" sz="900" b="0">
              <a:solidFill>
                <a:schemeClr val="tx1"/>
              </a:solidFill>
              <a:effectLst/>
              <a:latin typeface="ＭＳ Ｐゴシック" panose="020B0600070205080204" pitchFamily="50" charset="-128"/>
              <a:ea typeface="+mn-ea"/>
              <a:cs typeface="+mn-cs"/>
            </a:rPr>
            <a:t>3-(13)</a:t>
          </a:r>
          <a:r>
            <a:rPr lang="ja-JP" altLang="en-US" sz="900" b="0">
              <a:solidFill>
                <a:schemeClr val="tx1"/>
              </a:solidFill>
              <a:effectLst/>
              <a:latin typeface="ＭＳ Ｐゴシック" panose="020B0600070205080204" pitchFamily="50" charset="-128"/>
              <a:ea typeface="+mn-ea"/>
              <a:cs typeface="+mn-cs"/>
            </a:rPr>
            <a:t>委託費」の「助成事業に要する経費（税込）」の金額を記入してください。</a:t>
          </a:r>
        </a:p>
      </xdr:txBody>
    </xdr:sp>
    <xdr:clientData/>
  </xdr:oneCellAnchor>
  <xdr:oneCellAnchor>
    <xdr:from>
      <xdr:col>21</xdr:col>
      <xdr:colOff>63501</xdr:colOff>
      <xdr:row>11</xdr:row>
      <xdr:rowOff>301625</xdr:rowOff>
    </xdr:from>
    <xdr:ext cx="761999" cy="571500"/>
    <xdr:cxnSp macro="">
      <xdr:nvCxnSpPr>
        <xdr:cNvPr id="13" name="直線矢印コネクタ 12"/>
        <xdr:cNvCxnSpPr>
          <a:stCxn id="12" idx="1"/>
        </xdr:cNvCxnSpPr>
      </xdr:nvCxnSpPr>
      <xdr:spPr>
        <a:xfrm flipH="1" flipV="1">
          <a:off x="4064001" y="3532188"/>
          <a:ext cx="761999" cy="57150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26</xdr:col>
      <xdr:colOff>184149</xdr:colOff>
      <xdr:row>7</xdr:row>
      <xdr:rowOff>222250</xdr:rowOff>
    </xdr:from>
    <xdr:ext cx="1982755" cy="894184"/>
    <xdr:sp macro="" textlink="">
      <xdr:nvSpPr>
        <xdr:cNvPr id="16" name="正方形/長方形 15"/>
        <xdr:cNvSpPr/>
      </xdr:nvSpPr>
      <xdr:spPr>
        <a:xfrm>
          <a:off x="5137149" y="1992313"/>
          <a:ext cx="1982755" cy="894184"/>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本助成事業の完了予定日より後に契約（発注・発注請）、取得、実施、支払いを行った分は助成対象外となります。</a:t>
          </a:r>
        </a:p>
      </xdr:txBody>
    </xdr:sp>
    <xdr:clientData/>
  </xdr:oneCellAnchor>
  <xdr:oneCellAnchor>
    <xdr:from>
      <xdr:col>11</xdr:col>
      <xdr:colOff>142875</xdr:colOff>
      <xdr:row>0</xdr:row>
      <xdr:rowOff>47625</xdr:rowOff>
    </xdr:from>
    <xdr:ext cx="2278063" cy="642938"/>
    <xdr:sp macro="" textlink="">
      <xdr:nvSpPr>
        <xdr:cNvPr id="17" name="正方形/長方形 16"/>
        <xdr:cNvSpPr/>
      </xdr:nvSpPr>
      <xdr:spPr>
        <a:xfrm>
          <a:off x="2238375" y="47625"/>
          <a:ext cx="2278063" cy="642938"/>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chemeClr val="tx1"/>
              </a:solidFill>
              <a:effectLst/>
              <a:latin typeface="ＭＳ Ｐゴシック" panose="020B0600070205080204" pitchFamily="50" charset="-128"/>
              <a:ea typeface="+mn-ea"/>
              <a:cs typeface="+mn-cs"/>
            </a:rPr>
            <a:t>前ページの「</a:t>
          </a:r>
          <a:r>
            <a:rPr lang="en-US" altLang="ja-JP" sz="900" b="0">
              <a:solidFill>
                <a:schemeClr val="tx1"/>
              </a:solidFill>
              <a:effectLst/>
              <a:latin typeface="ＭＳ Ｐゴシック" panose="020B0600070205080204" pitchFamily="50" charset="-128"/>
              <a:ea typeface="+mn-ea"/>
              <a:cs typeface="+mn-cs"/>
            </a:rPr>
            <a:t>3-(13)</a:t>
          </a:r>
          <a:r>
            <a:rPr lang="ja-JP" altLang="en-US" sz="900" b="0">
              <a:solidFill>
                <a:schemeClr val="tx1"/>
              </a:solidFill>
              <a:effectLst/>
              <a:latin typeface="ＭＳ Ｐゴシック" panose="020B0600070205080204" pitchFamily="50" charset="-128"/>
              <a:ea typeface="+mn-ea"/>
              <a:cs typeface="+mn-cs"/>
            </a:rPr>
            <a:t>委託費」の「経費番号」（委</a:t>
          </a:r>
          <a:r>
            <a:rPr lang="en-US" altLang="ja-JP" sz="900" b="0">
              <a:solidFill>
                <a:schemeClr val="tx1"/>
              </a:solidFill>
              <a:effectLst/>
              <a:latin typeface="ＭＳ Ｐゴシック" panose="020B0600070205080204" pitchFamily="50" charset="-128"/>
              <a:ea typeface="+mn-ea"/>
              <a:cs typeface="+mn-cs"/>
            </a:rPr>
            <a:t>-1</a:t>
          </a:r>
          <a:r>
            <a:rPr lang="ja-JP" altLang="en-US" sz="900" b="0">
              <a:solidFill>
                <a:schemeClr val="tx1"/>
              </a:solidFill>
              <a:effectLst/>
              <a:latin typeface="ＭＳ Ｐゴシック" panose="020B0600070205080204" pitchFamily="50" charset="-128"/>
              <a:ea typeface="+mn-ea"/>
              <a:cs typeface="+mn-cs"/>
            </a:rPr>
            <a:t>、委</a:t>
          </a:r>
          <a:r>
            <a:rPr lang="en-US" altLang="ja-JP" sz="900" b="0">
              <a:solidFill>
                <a:schemeClr val="tx1"/>
              </a:solidFill>
              <a:effectLst/>
              <a:latin typeface="ＭＳ Ｐゴシック" panose="020B0600070205080204" pitchFamily="50" charset="-128"/>
              <a:ea typeface="+mn-ea"/>
              <a:cs typeface="+mn-cs"/>
            </a:rPr>
            <a:t>-2</a:t>
          </a:r>
          <a:r>
            <a:rPr lang="ja-JP" altLang="en-US" sz="900" b="0">
              <a:solidFill>
                <a:schemeClr val="tx1"/>
              </a:solidFill>
              <a:effectLst/>
              <a:latin typeface="ＭＳ Ｐゴシック" panose="020B0600070205080204" pitchFamily="50" charset="-128"/>
              <a:ea typeface="+mn-ea"/>
              <a:cs typeface="+mn-cs"/>
            </a:rPr>
            <a:t>）を記入してください。</a:t>
          </a:r>
        </a:p>
      </xdr:txBody>
    </xdr:sp>
    <xdr:clientData/>
  </xdr:oneCellAnchor>
  <xdr:oneCellAnchor>
    <xdr:from>
      <xdr:col>8</xdr:col>
      <xdr:colOff>119062</xdr:colOff>
      <xdr:row>1</xdr:row>
      <xdr:rowOff>51594</xdr:rowOff>
    </xdr:from>
    <xdr:ext cx="595313" cy="837407"/>
    <xdr:cxnSp macro="">
      <xdr:nvCxnSpPr>
        <xdr:cNvPr id="18" name="直線矢印コネクタ 17"/>
        <xdr:cNvCxnSpPr>
          <a:stCxn id="17" idx="1"/>
        </xdr:cNvCxnSpPr>
      </xdr:nvCxnSpPr>
      <xdr:spPr>
        <a:xfrm flipH="1">
          <a:off x="1643062" y="369094"/>
          <a:ext cx="595313" cy="83740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25</xdr:col>
      <xdr:colOff>79375</xdr:colOff>
      <xdr:row>16</xdr:row>
      <xdr:rowOff>219981</xdr:rowOff>
    </xdr:from>
    <xdr:ext cx="2115910" cy="4537"/>
    <xdr:cxnSp macro="">
      <xdr:nvCxnSpPr>
        <xdr:cNvPr id="19" name="直線矢印コネクタ 18"/>
        <xdr:cNvCxnSpPr>
          <a:stCxn id="20" idx="1"/>
        </xdr:cNvCxnSpPr>
      </xdr:nvCxnSpPr>
      <xdr:spPr>
        <a:xfrm flipH="1" flipV="1">
          <a:off x="4841875" y="5609544"/>
          <a:ext cx="2115910" cy="4537"/>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oneCellAnchor>
    <xdr:from>
      <xdr:col>36</xdr:col>
      <xdr:colOff>115660</xdr:colOff>
      <xdr:row>15</xdr:row>
      <xdr:rowOff>47625</xdr:rowOff>
    </xdr:from>
    <xdr:ext cx="3763211" cy="988786"/>
    <xdr:sp macro="" textlink="">
      <xdr:nvSpPr>
        <xdr:cNvPr id="20" name="正方形/長方形 19"/>
        <xdr:cNvSpPr/>
      </xdr:nvSpPr>
      <xdr:spPr>
        <a:xfrm>
          <a:off x="6957785" y="5119688"/>
          <a:ext cx="3763211" cy="988786"/>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やむを得ず２者提出できない場合は、その理由を記入してください。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（ただし、「過去に取引実績があるから」等は不可）</a:t>
          </a:r>
        </a:p>
      </xdr:txBody>
    </xdr:sp>
    <xdr:clientData/>
  </xdr:oneCellAnchor>
  <xdr:oneCellAnchor>
    <xdr:from>
      <xdr:col>27</xdr:col>
      <xdr:colOff>54428</xdr:colOff>
      <xdr:row>19</xdr:row>
      <xdr:rowOff>18144</xdr:rowOff>
    </xdr:from>
    <xdr:ext cx="1724526" cy="1305150"/>
    <xdr:sp macro="" textlink="">
      <xdr:nvSpPr>
        <xdr:cNvPr id="21" name="正方形/長方形 20"/>
        <xdr:cNvSpPr/>
      </xdr:nvSpPr>
      <xdr:spPr>
        <a:xfrm>
          <a:off x="5197928" y="6384019"/>
          <a:ext cx="1724526" cy="1305150"/>
        </a:xfrm>
        <a:prstGeom prst="rect">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ＭＳ Ｐゴシック" panose="020B0600070205080204" pitchFamily="50" charset="-128"/>
              <a:ea typeface="+mn-ea"/>
              <a:cs typeface="+mn-cs"/>
            </a:rPr>
            <a:t>相手先と自企業の間に資本関係があるか等について、関連あり・関連なしの一方を必ず選択してください。</a:t>
          </a:r>
          <a:endParaRPr lang="en-US" altLang="ja-JP" sz="1100" b="0">
            <a:solidFill>
              <a:schemeClr val="tx1"/>
            </a:solidFill>
            <a:effectLst/>
            <a:latin typeface="ＭＳ Ｐゴシック" panose="020B0600070205080204" pitchFamily="50" charset="-128"/>
            <a:ea typeface="+mn-ea"/>
            <a:cs typeface="+mn-cs"/>
          </a:endParaRPr>
        </a:p>
      </xdr:txBody>
    </xdr:sp>
    <xdr:clientData/>
  </xdr:oneCellAnchor>
  <xdr:oneCellAnchor>
    <xdr:from>
      <xdr:col>31</xdr:col>
      <xdr:colOff>154691</xdr:colOff>
      <xdr:row>17</xdr:row>
      <xdr:rowOff>275546</xdr:rowOff>
    </xdr:from>
    <xdr:ext cx="16533" cy="210910"/>
    <xdr:cxnSp macro="">
      <xdr:nvCxnSpPr>
        <xdr:cNvPr id="22" name="直線矢印コネクタ 21"/>
        <xdr:cNvCxnSpPr>
          <a:stCxn id="21" idx="0"/>
        </xdr:cNvCxnSpPr>
      </xdr:nvCxnSpPr>
      <xdr:spPr>
        <a:xfrm flipV="1">
          <a:off x="6060191" y="6173109"/>
          <a:ext cx="16533" cy="210910"/>
        </a:xfrm>
        <a:prstGeom prst="straightConnector1">
          <a:avLst/>
        </a:prstGeom>
        <a:ln w="19050">
          <a:solidFill>
            <a:srgbClr val="FF0000"/>
          </a:solidFill>
          <a:tailEnd type="arrow"/>
        </a:ln>
      </xdr:spPr>
      <xdr:style>
        <a:lnRef idx="2">
          <a:schemeClr val="accent2"/>
        </a:lnRef>
        <a:fillRef idx="1">
          <a:schemeClr val="lt1"/>
        </a:fillRef>
        <a:effectRef idx="0">
          <a:schemeClr val="accent2"/>
        </a:effectRef>
        <a:fontRef idx="minor">
          <a:schemeClr val="dk1"/>
        </a:fontRef>
      </xdr:style>
    </xdr:cxnSp>
    <xdr:clientData/>
  </xdr:oneCellAnchor>
</xdr:wsDr>
</file>

<file path=xl/drawings/drawing39.xml><?xml version="1.0" encoding="utf-8"?>
<xdr:wsDr xmlns:xdr="http://schemas.openxmlformats.org/drawingml/2006/spreadsheetDrawing" xmlns:a="http://schemas.openxmlformats.org/drawingml/2006/main">
  <xdr:oneCellAnchor>
    <xdr:from>
      <xdr:col>12</xdr:col>
      <xdr:colOff>560917</xdr:colOff>
      <xdr:row>4</xdr:row>
      <xdr:rowOff>391584</xdr:rowOff>
    </xdr:from>
    <xdr:ext cx="2376000" cy="1926168"/>
    <xdr:sp macro="" textlink="">
      <xdr:nvSpPr>
        <xdr:cNvPr id="3" name="正方形/長方形 2"/>
        <xdr:cNvSpPr/>
      </xdr:nvSpPr>
      <xdr:spPr>
        <a:xfrm>
          <a:off x="8434917" y="206375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0</xdr:row>
      <xdr:rowOff>127006</xdr:rowOff>
    </xdr:from>
    <xdr:ext cx="5225862" cy="1009251"/>
    <xdr:sp macro="" textlink="">
      <xdr:nvSpPr>
        <xdr:cNvPr id="5" name="正方形/長方形 4"/>
        <xdr:cNvSpPr/>
      </xdr:nvSpPr>
      <xdr:spPr>
        <a:xfrm>
          <a:off x="10023929" y="127006"/>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24</xdr:col>
      <xdr:colOff>0</xdr:colOff>
      <xdr:row>27</xdr:row>
      <xdr:rowOff>0</xdr:rowOff>
    </xdr:from>
    <xdr:ext cx="2376000" cy="1926168"/>
    <xdr:sp macro="" textlink="">
      <xdr:nvSpPr>
        <xdr:cNvPr id="7" name="正方形/長方形 6"/>
        <xdr:cNvSpPr/>
      </xdr:nvSpPr>
      <xdr:spPr>
        <a:xfrm>
          <a:off x="10072688" y="844550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0</xdr:colOff>
      <xdr:row>6</xdr:row>
      <xdr:rowOff>277812</xdr:rowOff>
    </xdr:from>
    <xdr:to>
      <xdr:col>25</xdr:col>
      <xdr:colOff>142806</xdr:colOff>
      <xdr:row>6</xdr:row>
      <xdr:rowOff>279072</xdr:rowOff>
    </xdr:to>
    <xdr:cxnSp macro="">
      <xdr:nvCxnSpPr>
        <xdr:cNvPr id="4" name="直線矢印コネクタ 3"/>
        <xdr:cNvCxnSpPr/>
      </xdr:nvCxnSpPr>
      <xdr:spPr>
        <a:xfrm flipH="1" flipV="1">
          <a:off x="10023929" y="2055812"/>
          <a:ext cx="768734"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37694</xdr:colOff>
      <xdr:row>6</xdr:row>
      <xdr:rowOff>0</xdr:rowOff>
    </xdr:from>
    <xdr:ext cx="3237092" cy="571500"/>
    <xdr:sp macro="" textlink="">
      <xdr:nvSpPr>
        <xdr:cNvPr id="6" name="正方形/長方形 5"/>
        <xdr:cNvSpPr/>
      </xdr:nvSpPr>
      <xdr:spPr>
        <a:xfrm>
          <a:off x="10687551" y="1778000"/>
          <a:ext cx="3237092"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青色のセルは</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助成金利用状況</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（２）から自動転記されます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21911</xdr:colOff>
      <xdr:row>1</xdr:row>
      <xdr:rowOff>154207</xdr:rowOff>
    </xdr:from>
    <xdr:ext cx="4033020" cy="275717"/>
    <xdr:sp macro="" textlink="">
      <xdr:nvSpPr>
        <xdr:cNvPr id="8" name="正方形/長方形 7"/>
        <xdr:cNvSpPr/>
      </xdr:nvSpPr>
      <xdr:spPr>
        <a:xfrm>
          <a:off x="7433268" y="335636"/>
          <a:ext cx="4033020" cy="27571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複数の企業で申請する場合は、申請企業ごとに作成してください。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36291</xdr:colOff>
      <xdr:row>15</xdr:row>
      <xdr:rowOff>176972</xdr:rowOff>
    </xdr:from>
    <xdr:to>
      <xdr:col>8</xdr:col>
      <xdr:colOff>132138</xdr:colOff>
      <xdr:row>15</xdr:row>
      <xdr:rowOff>182734</xdr:rowOff>
    </xdr:to>
    <xdr:cxnSp macro="">
      <xdr:nvCxnSpPr>
        <xdr:cNvPr id="9" name="直線矢印コネクタ 8"/>
        <xdr:cNvCxnSpPr/>
      </xdr:nvCxnSpPr>
      <xdr:spPr>
        <a:xfrm flipH="1">
          <a:off x="6821720" y="5284186"/>
          <a:ext cx="721775"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29272</xdr:colOff>
      <xdr:row>15</xdr:row>
      <xdr:rowOff>21219</xdr:rowOff>
    </xdr:from>
    <xdr:ext cx="3291045" cy="275717"/>
    <xdr:sp macro="" textlink="">
      <xdr:nvSpPr>
        <xdr:cNvPr id="10" name="正方形/長方形 9"/>
        <xdr:cNvSpPr/>
      </xdr:nvSpPr>
      <xdr:spPr>
        <a:xfrm>
          <a:off x="7440629" y="5128433"/>
          <a:ext cx="3291045"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「その他の株主」の持ち株数</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についても記入ください。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36289</xdr:colOff>
      <xdr:row>19</xdr:row>
      <xdr:rowOff>10564</xdr:rowOff>
    </xdr:from>
    <xdr:to>
      <xdr:col>8</xdr:col>
      <xdr:colOff>108175</xdr:colOff>
      <xdr:row>19</xdr:row>
      <xdr:rowOff>10793</xdr:rowOff>
    </xdr:to>
    <xdr:cxnSp macro="">
      <xdr:nvCxnSpPr>
        <xdr:cNvPr id="11" name="直線矢印コネクタ 10"/>
        <xdr:cNvCxnSpPr/>
      </xdr:nvCxnSpPr>
      <xdr:spPr>
        <a:xfrm flipH="1" flipV="1">
          <a:off x="6821718" y="6387778"/>
          <a:ext cx="697814" cy="22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41677</xdr:colOff>
      <xdr:row>18</xdr:row>
      <xdr:rowOff>106515</xdr:rowOff>
    </xdr:from>
    <xdr:ext cx="4016127" cy="459100"/>
    <xdr:sp macro="" textlink="">
      <xdr:nvSpPr>
        <xdr:cNvPr id="12" name="正方形/長方形 11"/>
        <xdr:cNvSpPr/>
      </xdr:nvSpPr>
      <xdr:spPr>
        <a:xfrm>
          <a:off x="7453034" y="6166229"/>
          <a:ext cx="4016127"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年８</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日以降に、役員・株主・資本金・従業員数等に変更が生じる可能性が高い場合も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異なる理由内にご記入ください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18320</xdr:colOff>
      <xdr:row>22</xdr:row>
      <xdr:rowOff>229216</xdr:rowOff>
    </xdr:from>
    <xdr:ext cx="2376000" cy="1926168"/>
    <xdr:sp macro="" textlink="">
      <xdr:nvSpPr>
        <xdr:cNvPr id="13" name="正方形/長方形 12"/>
        <xdr:cNvSpPr/>
      </xdr:nvSpPr>
      <xdr:spPr>
        <a:xfrm>
          <a:off x="7429677" y="755893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108857</xdr:colOff>
      <xdr:row>4</xdr:row>
      <xdr:rowOff>174729</xdr:rowOff>
    </xdr:from>
    <xdr:to>
      <xdr:col>8</xdr:col>
      <xdr:colOff>256794</xdr:colOff>
      <xdr:row>4</xdr:row>
      <xdr:rowOff>175989</xdr:rowOff>
    </xdr:to>
    <xdr:cxnSp macro="">
      <xdr:nvCxnSpPr>
        <xdr:cNvPr id="14" name="直線矢印コネクタ 13"/>
        <xdr:cNvCxnSpPr/>
      </xdr:nvCxnSpPr>
      <xdr:spPr>
        <a:xfrm flipH="1" flipV="1">
          <a:off x="6894286" y="178944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8</xdr:col>
      <xdr:colOff>168543</xdr:colOff>
      <xdr:row>3</xdr:row>
      <xdr:rowOff>308428</xdr:rowOff>
    </xdr:from>
    <xdr:ext cx="1981386" cy="426357"/>
    <xdr:sp macro="" textlink="">
      <xdr:nvSpPr>
        <xdr:cNvPr id="17" name="正方形/長方形 16"/>
        <xdr:cNvSpPr/>
      </xdr:nvSpPr>
      <xdr:spPr>
        <a:xfrm>
          <a:off x="7579900" y="1605642"/>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twoCellAnchor>
    <xdr:from>
      <xdr:col>4</xdr:col>
      <xdr:colOff>325752</xdr:colOff>
      <xdr:row>14</xdr:row>
      <xdr:rowOff>18847</xdr:rowOff>
    </xdr:from>
    <xdr:to>
      <xdr:col>5</xdr:col>
      <xdr:colOff>461194</xdr:colOff>
      <xdr:row>15</xdr:row>
      <xdr:rowOff>15939</xdr:rowOff>
    </xdr:to>
    <xdr:cxnSp macro="">
      <xdr:nvCxnSpPr>
        <xdr:cNvPr id="15" name="直線矢印コネクタ 14"/>
        <xdr:cNvCxnSpPr/>
      </xdr:nvCxnSpPr>
      <xdr:spPr>
        <a:xfrm>
          <a:off x="4135752" y="4805160"/>
          <a:ext cx="1421317" cy="314592"/>
        </a:xfrm>
        <a:prstGeom prst="straightConnector1">
          <a:avLst/>
        </a:prstGeom>
        <a:ln w="19050">
          <a:tailEnd type="arrow"/>
        </a:ln>
      </xdr:spPr>
      <xdr:style>
        <a:lnRef idx="2">
          <a:schemeClr val="accent2"/>
        </a:lnRef>
        <a:fillRef idx="1">
          <a:schemeClr val="lt1"/>
        </a:fillRef>
        <a:effectRef idx="0">
          <a:schemeClr val="accent2"/>
        </a:effectRef>
        <a:fontRef idx="minor">
          <a:schemeClr val="dk1"/>
        </a:fontRef>
      </xdr:style>
    </xdr:cxnSp>
    <xdr:clientData/>
  </xdr:twoCellAnchor>
  <xdr:twoCellAnchor>
    <xdr:from>
      <xdr:col>2</xdr:col>
      <xdr:colOff>15875</xdr:colOff>
      <xdr:row>13</xdr:row>
      <xdr:rowOff>7937</xdr:rowOff>
    </xdr:from>
    <xdr:to>
      <xdr:col>5</xdr:col>
      <xdr:colOff>283658</xdr:colOff>
      <xdr:row>14</xdr:row>
      <xdr:rowOff>10910</xdr:rowOff>
    </xdr:to>
    <xdr:sp macro="" textlink="">
      <xdr:nvSpPr>
        <xdr:cNvPr id="16" name="正方形/長方形 15"/>
        <xdr:cNvSpPr/>
      </xdr:nvSpPr>
      <xdr:spPr>
        <a:xfrm>
          <a:off x="2794000" y="4476750"/>
          <a:ext cx="2585533" cy="32047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「その他の株主」の持ち株数も入力</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388937</xdr:colOff>
      <xdr:row>10</xdr:row>
      <xdr:rowOff>15875</xdr:rowOff>
    </xdr:from>
    <xdr:to>
      <xdr:col>5</xdr:col>
      <xdr:colOff>592137</xdr:colOff>
      <xdr:row>10</xdr:row>
      <xdr:rowOff>307975</xdr:rowOff>
    </xdr:to>
    <xdr:sp macro="" textlink="">
      <xdr:nvSpPr>
        <xdr:cNvPr id="18" name="正方形/長方形 17"/>
        <xdr:cNvSpPr/>
      </xdr:nvSpPr>
      <xdr:spPr>
        <a:xfrm>
          <a:off x="674687" y="3532188"/>
          <a:ext cx="5013325" cy="2921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altLang="ja-JP" sz="1050" b="0">
              <a:solidFill>
                <a:srgbClr val="FF0000"/>
              </a:solidFill>
              <a:effectLst/>
              <a:latin typeface="HGPｺﾞｼｯｸE" panose="020B0900000000000000" pitchFamily="50" charset="-128"/>
              <a:ea typeface="HGPｺﾞｼｯｸE" panose="020B0900000000000000" pitchFamily="50" charset="-128"/>
              <a:cs typeface="+mn-cs"/>
            </a:rPr>
            <a:t>※</a:t>
          </a: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　複数の企業で申請する場合は、申請企業ごとに作成してください。</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2420938</xdr:colOff>
      <xdr:row>18</xdr:row>
      <xdr:rowOff>119062</xdr:rowOff>
    </xdr:from>
    <xdr:to>
      <xdr:col>7</xdr:col>
      <xdr:colOff>460375</xdr:colOff>
      <xdr:row>19</xdr:row>
      <xdr:rowOff>308429</xdr:rowOff>
    </xdr:to>
    <xdr:sp macro="" textlink="">
      <xdr:nvSpPr>
        <xdr:cNvPr id="19" name="正方形/長方形 18"/>
        <xdr:cNvSpPr/>
      </xdr:nvSpPr>
      <xdr:spPr>
        <a:xfrm>
          <a:off x="2706688" y="6175375"/>
          <a:ext cx="4532312" cy="506867"/>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lnSpc>
              <a:spcPct val="120000"/>
            </a:lnSpc>
          </a:pPr>
          <a:r>
            <a:rPr lang="ja-JP" altLang="ja-JP" sz="1050" b="0">
              <a:solidFill>
                <a:srgbClr val="FF0000"/>
              </a:solidFill>
              <a:effectLst/>
              <a:latin typeface="HGPｺﾞｼｯｸE" panose="020B0900000000000000" pitchFamily="50" charset="-128"/>
              <a:ea typeface="HGPｺﾞｼｯｸE" panose="020B0900000000000000" pitchFamily="50" charset="-128"/>
              <a:cs typeface="+mn-cs"/>
            </a:rPr>
            <a:t>現状の役員又は株主が「履歴事項全部証明書」又は「確定申告書　別表二」と</a:t>
          </a:r>
          <a:endParaRPr lang="en-US" altLang="ja-JP" sz="1050" b="0">
            <a:solidFill>
              <a:srgbClr val="FF0000"/>
            </a:solidFill>
            <a:effectLst/>
            <a:latin typeface="HGPｺﾞｼｯｸE" panose="020B0900000000000000" pitchFamily="50" charset="-128"/>
            <a:ea typeface="HGPｺﾞｼｯｸE" panose="020B0900000000000000" pitchFamily="50" charset="-128"/>
            <a:cs typeface="+mn-cs"/>
          </a:endParaRPr>
        </a:p>
        <a:p>
          <a:pPr algn="ctr">
            <a:lnSpc>
              <a:spcPct val="120000"/>
            </a:lnSpc>
          </a:pPr>
          <a:r>
            <a:rPr lang="ja-JP" altLang="ja-JP" sz="1050" b="0">
              <a:solidFill>
                <a:srgbClr val="FF0000"/>
              </a:solidFill>
              <a:effectLst/>
              <a:latin typeface="HGPｺﾞｼｯｸE" panose="020B0900000000000000" pitchFamily="50" charset="-128"/>
              <a:ea typeface="HGPｺﾞｼｯｸE" panose="020B0900000000000000" pitchFamily="50" charset="-128"/>
              <a:cs typeface="+mn-cs"/>
            </a:rPr>
            <a:t>異なる場合、内容が異なる理由を</a:t>
          </a: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記入すること</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666750</xdr:colOff>
      <xdr:row>22</xdr:row>
      <xdr:rowOff>285750</xdr:rowOff>
    </xdr:from>
    <xdr:to>
      <xdr:col>6</xdr:col>
      <xdr:colOff>514350</xdr:colOff>
      <xdr:row>24</xdr:row>
      <xdr:rowOff>28373</xdr:rowOff>
    </xdr:to>
    <xdr:sp macro="" textlink="">
      <xdr:nvSpPr>
        <xdr:cNvPr id="20" name="正方形/長方形 19"/>
        <xdr:cNvSpPr/>
      </xdr:nvSpPr>
      <xdr:spPr>
        <a:xfrm>
          <a:off x="952500" y="7612063"/>
          <a:ext cx="5530850" cy="37762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050" b="0">
              <a:solidFill>
                <a:srgbClr val="FF0000"/>
              </a:solidFill>
              <a:effectLst/>
              <a:latin typeface="HGPｺﾞｼｯｸE" panose="020B0900000000000000" pitchFamily="50" charset="-128"/>
              <a:ea typeface="HGPｺﾞｼｯｸE" panose="020B0900000000000000" pitchFamily="50" charset="-128"/>
              <a:cs typeface="+mn-cs"/>
            </a:rPr>
            <a:t>大企業に該当する役員・株主がある場合は必ず記入すること</a:t>
          </a:r>
          <a:endParaRPr lang="ja-JP" altLang="ja-JP" sz="105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63487</xdr:colOff>
      <xdr:row>5</xdr:row>
      <xdr:rowOff>137860</xdr:rowOff>
    </xdr:from>
    <xdr:to>
      <xdr:col>24</xdr:col>
      <xdr:colOff>131016</xdr:colOff>
      <xdr:row>5</xdr:row>
      <xdr:rowOff>143622</xdr:rowOff>
    </xdr:to>
    <xdr:cxnSp macro="">
      <xdr:nvCxnSpPr>
        <xdr:cNvPr id="5" name="直線矢印コネクタ 4"/>
        <xdr:cNvCxnSpPr/>
      </xdr:nvCxnSpPr>
      <xdr:spPr>
        <a:xfrm flipH="1">
          <a:off x="6900320" y="1407860"/>
          <a:ext cx="991807"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344881</xdr:colOff>
      <xdr:row>38</xdr:row>
      <xdr:rowOff>147111</xdr:rowOff>
    </xdr:from>
    <xdr:ext cx="2376000" cy="1926168"/>
    <xdr:sp macro="" textlink="">
      <xdr:nvSpPr>
        <xdr:cNvPr id="6" name="正方形/長方形 5"/>
        <xdr:cNvSpPr/>
      </xdr:nvSpPr>
      <xdr:spPr>
        <a:xfrm>
          <a:off x="7492159" y="718855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332471</xdr:colOff>
      <xdr:row>5</xdr:row>
      <xdr:rowOff>0</xdr:rowOff>
    </xdr:from>
    <xdr:ext cx="4475452" cy="275717"/>
    <xdr:sp macro="" textlink="">
      <xdr:nvSpPr>
        <xdr:cNvPr id="7" name="正方形/長方形 6"/>
        <xdr:cNvSpPr/>
      </xdr:nvSpPr>
      <xdr:spPr>
        <a:xfrm>
          <a:off x="7479749" y="1270000"/>
          <a:ext cx="4475452"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sz="1100" b="0">
              <a:effectLst/>
              <a:latin typeface="ＭＳ Ｐゴシック" panose="020B0600070205080204" pitchFamily="50" charset="-128"/>
              <a:ea typeface="ＭＳ Ｐゴシック" panose="020B0600070205080204" pitchFamily="50" charset="-128"/>
            </a:rPr>
            <a:t>必ず「新規開発」か「改良」のどちらか一方を選択してください。</a:t>
          </a:r>
          <a:endParaRPr lang="en-US"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336550</xdr:colOff>
      <xdr:row>8</xdr:row>
      <xdr:rowOff>304800</xdr:rowOff>
    </xdr:from>
    <xdr:to>
      <xdr:col>21</xdr:col>
      <xdr:colOff>56404</xdr:colOff>
      <xdr:row>9</xdr:row>
      <xdr:rowOff>368300</xdr:rowOff>
    </xdr:to>
    <xdr:sp macro="" textlink="">
      <xdr:nvSpPr>
        <xdr:cNvPr id="8" name="正方形/長方形 7"/>
        <xdr:cNvSpPr/>
      </xdr:nvSpPr>
      <xdr:spPr>
        <a:xfrm>
          <a:off x="1873250" y="2590800"/>
          <a:ext cx="4609354" cy="69850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本事業で実用化する（開発後又は改良後）製品等について記入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4</xdr:col>
      <xdr:colOff>171450</xdr:colOff>
      <xdr:row>23</xdr:row>
      <xdr:rowOff>107950</xdr:rowOff>
    </xdr:from>
    <xdr:to>
      <xdr:col>17</xdr:col>
      <xdr:colOff>31750</xdr:colOff>
      <xdr:row>28</xdr:row>
      <xdr:rowOff>36513</xdr:rowOff>
    </xdr:to>
    <xdr:sp macro="" textlink="">
      <xdr:nvSpPr>
        <xdr:cNvPr id="9" name="正方形/長方形 8"/>
        <xdr:cNvSpPr/>
      </xdr:nvSpPr>
      <xdr:spPr>
        <a:xfrm>
          <a:off x="1568450" y="9658350"/>
          <a:ext cx="4540250" cy="75406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本開発又は改良を行う経緯（背景）・動機・目的を記入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8</xdr:col>
      <xdr:colOff>114300</xdr:colOff>
      <xdr:row>35</xdr:row>
      <xdr:rowOff>165100</xdr:rowOff>
    </xdr:from>
    <xdr:to>
      <xdr:col>19</xdr:col>
      <xdr:colOff>261845</xdr:colOff>
      <xdr:row>39</xdr:row>
      <xdr:rowOff>115888</xdr:rowOff>
    </xdr:to>
    <xdr:sp macro="" textlink="">
      <xdr:nvSpPr>
        <xdr:cNvPr id="10" name="正方形/長方形 9"/>
        <xdr:cNvSpPr/>
      </xdr:nvSpPr>
      <xdr:spPr>
        <a:xfrm>
          <a:off x="2000250" y="6642100"/>
          <a:ext cx="3989295" cy="7381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「改良」による申請の場合は、本助成事業で改良する予定の</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「改良前製品等」について記入</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89349</xdr:colOff>
      <xdr:row>44</xdr:row>
      <xdr:rowOff>159729</xdr:rowOff>
    </xdr:from>
    <xdr:to>
      <xdr:col>25</xdr:col>
      <xdr:colOff>153053</xdr:colOff>
      <xdr:row>44</xdr:row>
      <xdr:rowOff>165224</xdr:rowOff>
    </xdr:to>
    <xdr:cxnSp macro="">
      <xdr:nvCxnSpPr>
        <xdr:cNvPr id="8" name="直線矢印コネクタ 7"/>
        <xdr:cNvCxnSpPr/>
      </xdr:nvCxnSpPr>
      <xdr:spPr>
        <a:xfrm flipH="1">
          <a:off x="7090631" y="8064665"/>
          <a:ext cx="1073191" cy="54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81413</xdr:colOff>
      <xdr:row>46</xdr:row>
      <xdr:rowOff>27045</xdr:rowOff>
    </xdr:from>
    <xdr:to>
      <xdr:col>25</xdr:col>
      <xdr:colOff>96727</xdr:colOff>
      <xdr:row>54</xdr:row>
      <xdr:rowOff>146194</xdr:rowOff>
    </xdr:to>
    <xdr:cxnSp macro="">
      <xdr:nvCxnSpPr>
        <xdr:cNvPr id="9" name="直線矢印コネクタ 6"/>
        <xdr:cNvCxnSpPr>
          <a:stCxn id="10" idx="1"/>
        </xdr:cNvCxnSpPr>
      </xdr:nvCxnSpPr>
      <xdr:spPr>
        <a:xfrm rot="10800000" flipV="1">
          <a:off x="7082695" y="8306468"/>
          <a:ext cx="1024801" cy="161709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96726</xdr:colOff>
      <xdr:row>41</xdr:row>
      <xdr:rowOff>183562</xdr:rowOff>
    </xdr:from>
    <xdr:ext cx="4678105" cy="1559401"/>
    <xdr:sp macro="" textlink="">
      <xdr:nvSpPr>
        <xdr:cNvPr id="10" name="正方形/長方形 9"/>
        <xdr:cNvSpPr/>
      </xdr:nvSpPr>
      <xdr:spPr>
        <a:xfrm>
          <a:off x="8107495" y="7526767"/>
          <a:ext cx="4678105" cy="155940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以下の点を踏まえた上で、図、写真、文章等により、分かりやすく説明してください。</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①申請事業の全体像</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・製品開発・改良　→　製造工程・機能（既存・新規）・仕様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・サービス開発・改良　→　人・物・サービスの流れ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②開発又は改良要素</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上段「（５）開発又は改良要素の説明」で記載した内容について具体的に記入してください。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89390</xdr:colOff>
      <xdr:row>3</xdr:row>
      <xdr:rowOff>0</xdr:rowOff>
    </xdr:from>
    <xdr:ext cx="2340000" cy="1926168"/>
    <xdr:sp macro="" textlink="">
      <xdr:nvSpPr>
        <xdr:cNvPr id="11" name="正方形/長方形 10"/>
        <xdr:cNvSpPr/>
      </xdr:nvSpPr>
      <xdr:spPr>
        <a:xfrm>
          <a:off x="8100159" y="374487"/>
          <a:ext cx="234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150264</xdr:colOff>
      <xdr:row>77</xdr:row>
      <xdr:rowOff>58810</xdr:rowOff>
    </xdr:from>
    <xdr:ext cx="3284948" cy="459100"/>
    <xdr:sp macro="" textlink="">
      <xdr:nvSpPr>
        <xdr:cNvPr id="12" name="正方形/長方形 11"/>
        <xdr:cNvSpPr/>
      </xdr:nvSpPr>
      <xdr:spPr>
        <a:xfrm>
          <a:off x="8841827" y="16275123"/>
          <a:ext cx="3284948"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助成金で製作した試作は助成事業完了後５年間保存する義務がありますので、ご注意ください。</a:t>
          </a:r>
        </a:p>
      </xdr:txBody>
    </xdr:sp>
    <xdr:clientData/>
  </xdr:oneCellAnchor>
  <xdr:twoCellAnchor>
    <xdr:from>
      <xdr:col>22</xdr:col>
      <xdr:colOff>111125</xdr:colOff>
      <xdr:row>78</xdr:row>
      <xdr:rowOff>97860</xdr:rowOff>
    </xdr:from>
    <xdr:to>
      <xdr:col>25</xdr:col>
      <xdr:colOff>150264</xdr:colOff>
      <xdr:row>78</xdr:row>
      <xdr:rowOff>103177</xdr:rowOff>
    </xdr:to>
    <xdr:cxnSp macro="">
      <xdr:nvCxnSpPr>
        <xdr:cNvPr id="13" name="直線矢印コネクタ 12"/>
        <xdr:cNvCxnSpPr>
          <a:stCxn id="12" idx="1"/>
        </xdr:cNvCxnSpPr>
      </xdr:nvCxnSpPr>
      <xdr:spPr>
        <a:xfrm flipH="1">
          <a:off x="7794625" y="16504673"/>
          <a:ext cx="1047202" cy="531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293688</xdr:colOff>
      <xdr:row>6</xdr:row>
      <xdr:rowOff>95250</xdr:rowOff>
    </xdr:from>
    <xdr:to>
      <xdr:col>21</xdr:col>
      <xdr:colOff>59015</xdr:colOff>
      <xdr:row>9</xdr:row>
      <xdr:rowOff>119063</xdr:rowOff>
    </xdr:to>
    <xdr:sp macro="" textlink="">
      <xdr:nvSpPr>
        <xdr:cNvPr id="14" name="正方形/長方形 13"/>
        <xdr:cNvSpPr/>
      </xdr:nvSpPr>
      <xdr:spPr>
        <a:xfrm>
          <a:off x="2039938" y="1238250"/>
          <a:ext cx="4654827" cy="78581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本事業における開発又は改良要素を具体的に記入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新規性・優秀性の両方を記載してください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5</xdr:col>
      <xdr:colOff>293688</xdr:colOff>
      <xdr:row>18</xdr:row>
      <xdr:rowOff>158750</xdr:rowOff>
    </xdr:from>
    <xdr:to>
      <xdr:col>21</xdr:col>
      <xdr:colOff>59015</xdr:colOff>
      <xdr:row>21</xdr:row>
      <xdr:rowOff>182563</xdr:rowOff>
    </xdr:to>
    <xdr:sp macro="" textlink="">
      <xdr:nvSpPr>
        <xdr:cNvPr id="15" name="正方形/長方形 14"/>
        <xdr:cNvSpPr/>
      </xdr:nvSpPr>
      <xdr:spPr>
        <a:xfrm>
          <a:off x="2039938" y="4286250"/>
          <a:ext cx="4654827" cy="78581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本事業における開発又は改良要素を具体的に記入</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新規性・優秀性の両方を記載してください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xdr:col>
      <xdr:colOff>176212</xdr:colOff>
      <xdr:row>32</xdr:row>
      <xdr:rowOff>128581</xdr:rowOff>
    </xdr:from>
    <xdr:to>
      <xdr:col>4</xdr:col>
      <xdr:colOff>206375</xdr:colOff>
      <xdr:row>34</xdr:row>
      <xdr:rowOff>15869</xdr:rowOff>
    </xdr:to>
    <xdr:sp macro="" textlink="">
      <xdr:nvSpPr>
        <xdr:cNvPr id="16" name="正方形/長方形 15"/>
        <xdr:cNvSpPr/>
      </xdr:nvSpPr>
      <xdr:spPr>
        <a:xfrm>
          <a:off x="525462" y="7494581"/>
          <a:ext cx="1077913"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製品の場合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13</xdr:col>
      <xdr:colOff>161924</xdr:colOff>
      <xdr:row>32</xdr:row>
      <xdr:rowOff>128581</xdr:rowOff>
    </xdr:from>
    <xdr:to>
      <xdr:col>16</xdr:col>
      <xdr:colOff>302174</xdr:colOff>
      <xdr:row>34</xdr:row>
      <xdr:rowOff>15869</xdr:rowOff>
    </xdr:to>
    <xdr:sp macro="" textlink="">
      <xdr:nvSpPr>
        <xdr:cNvPr id="17" name="正方形/長方形 16"/>
        <xdr:cNvSpPr/>
      </xdr:nvSpPr>
      <xdr:spPr>
        <a:xfrm>
          <a:off x="4702174" y="7494581"/>
          <a:ext cx="1188000"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サービスの場合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2</xdr:col>
      <xdr:colOff>61166</xdr:colOff>
      <xdr:row>35</xdr:row>
      <xdr:rowOff>156415</xdr:rowOff>
    </xdr:from>
    <xdr:to>
      <xdr:col>4</xdr:col>
      <xdr:colOff>155035</xdr:colOff>
      <xdr:row>37</xdr:row>
      <xdr:rowOff>44356</xdr:rowOff>
    </xdr:to>
    <xdr:sp macro="" textlink="">
      <xdr:nvSpPr>
        <xdr:cNvPr id="18" name="正方形/長方形 17"/>
        <xdr:cNvSpPr/>
      </xdr:nvSpPr>
      <xdr:spPr>
        <a:xfrm>
          <a:off x="759666" y="8093915"/>
          <a:ext cx="792369" cy="268941"/>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カメラ</a:t>
          </a:r>
        </a:p>
      </xdr:txBody>
    </xdr:sp>
    <xdr:clientData/>
  </xdr:twoCellAnchor>
  <xdr:twoCellAnchor>
    <xdr:from>
      <xdr:col>7</xdr:col>
      <xdr:colOff>31284</xdr:colOff>
      <xdr:row>35</xdr:row>
      <xdr:rowOff>119062</xdr:rowOff>
    </xdr:from>
    <xdr:to>
      <xdr:col>9</xdr:col>
      <xdr:colOff>258626</xdr:colOff>
      <xdr:row>37</xdr:row>
      <xdr:rowOff>59297</xdr:rowOff>
    </xdr:to>
    <xdr:sp macro="" textlink="">
      <xdr:nvSpPr>
        <xdr:cNvPr id="19" name="正方形/長方形 18"/>
        <xdr:cNvSpPr/>
      </xdr:nvSpPr>
      <xdr:spPr>
        <a:xfrm>
          <a:off x="2476034" y="8056562"/>
          <a:ext cx="925842" cy="321235"/>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解析装置</a:t>
          </a:r>
        </a:p>
      </xdr:txBody>
    </xdr:sp>
    <xdr:clientData/>
  </xdr:twoCellAnchor>
  <xdr:twoCellAnchor>
    <xdr:from>
      <xdr:col>1</xdr:col>
      <xdr:colOff>208238</xdr:colOff>
      <xdr:row>38</xdr:row>
      <xdr:rowOff>70036</xdr:rowOff>
    </xdr:from>
    <xdr:to>
      <xdr:col>4</xdr:col>
      <xdr:colOff>248757</xdr:colOff>
      <xdr:row>40</xdr:row>
      <xdr:rowOff>23813</xdr:rowOff>
    </xdr:to>
    <xdr:sp macro="" textlink="">
      <xdr:nvSpPr>
        <xdr:cNvPr id="20" name="正方形/長方形 19"/>
        <xdr:cNvSpPr/>
      </xdr:nvSpPr>
      <xdr:spPr>
        <a:xfrm>
          <a:off x="559356" y="8631330"/>
          <a:ext cx="1093872" cy="342248"/>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クラウドサーバ</a:t>
          </a:r>
        </a:p>
      </xdr:txBody>
    </xdr:sp>
    <xdr:clientData/>
  </xdr:twoCellAnchor>
  <xdr:twoCellAnchor>
    <xdr:from>
      <xdr:col>7</xdr:col>
      <xdr:colOff>19503</xdr:colOff>
      <xdr:row>42</xdr:row>
      <xdr:rowOff>86019</xdr:rowOff>
    </xdr:from>
    <xdr:to>
      <xdr:col>9</xdr:col>
      <xdr:colOff>250580</xdr:colOff>
      <xdr:row>44</xdr:row>
      <xdr:rowOff>178293</xdr:rowOff>
    </xdr:to>
    <xdr:sp macro="" textlink="">
      <xdr:nvSpPr>
        <xdr:cNvPr id="21" name="正方形/長方形 20"/>
        <xdr:cNvSpPr/>
      </xdr:nvSpPr>
      <xdr:spPr>
        <a:xfrm>
          <a:off x="2481349" y="9357019"/>
          <a:ext cx="934462" cy="473274"/>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電源制御部／バッテリ</a:t>
          </a:r>
        </a:p>
      </xdr:txBody>
    </xdr:sp>
    <xdr:clientData/>
  </xdr:twoCellAnchor>
  <xdr:twoCellAnchor>
    <xdr:from>
      <xdr:col>1</xdr:col>
      <xdr:colOff>278668</xdr:colOff>
      <xdr:row>42</xdr:row>
      <xdr:rowOff>131130</xdr:rowOff>
    </xdr:from>
    <xdr:to>
      <xdr:col>4</xdr:col>
      <xdr:colOff>154790</xdr:colOff>
      <xdr:row>44</xdr:row>
      <xdr:rowOff>22420</xdr:rowOff>
    </xdr:to>
    <xdr:sp macro="" textlink="">
      <xdr:nvSpPr>
        <xdr:cNvPr id="22" name="正方形/長方形 21"/>
        <xdr:cNvSpPr/>
      </xdr:nvSpPr>
      <xdr:spPr>
        <a:xfrm>
          <a:off x="629786" y="9469365"/>
          <a:ext cx="929475" cy="279761"/>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スマホ／ＰＣ</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82176</xdr:colOff>
      <xdr:row>46</xdr:row>
      <xdr:rowOff>40333</xdr:rowOff>
    </xdr:from>
    <xdr:to>
      <xdr:col>10</xdr:col>
      <xdr:colOff>109637</xdr:colOff>
      <xdr:row>49</xdr:row>
      <xdr:rowOff>74706</xdr:rowOff>
    </xdr:to>
    <xdr:sp macro="" textlink="">
      <xdr:nvSpPr>
        <xdr:cNvPr id="23" name="平行四辺形 22"/>
        <xdr:cNvSpPr/>
      </xdr:nvSpPr>
      <xdr:spPr>
        <a:xfrm>
          <a:off x="2188882" y="10155509"/>
          <a:ext cx="1431931" cy="617079"/>
        </a:xfrm>
        <a:prstGeom prst="parallelogram">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太陽光パネル（オプション）</a:t>
          </a:r>
        </a:p>
      </xdr:txBody>
    </xdr:sp>
    <xdr:clientData/>
  </xdr:twoCellAnchor>
  <xdr:twoCellAnchor>
    <xdr:from>
      <xdr:col>1</xdr:col>
      <xdr:colOff>150813</xdr:colOff>
      <xdr:row>35</xdr:row>
      <xdr:rowOff>190032</xdr:rowOff>
    </xdr:from>
    <xdr:to>
      <xdr:col>2</xdr:col>
      <xdr:colOff>68636</xdr:colOff>
      <xdr:row>37</xdr:row>
      <xdr:rowOff>7002</xdr:rowOff>
    </xdr:to>
    <xdr:sp macro="" textlink="">
      <xdr:nvSpPr>
        <xdr:cNvPr id="24" name="フローチャート: 論理積ゲート 23"/>
        <xdr:cNvSpPr/>
      </xdr:nvSpPr>
      <xdr:spPr>
        <a:xfrm rot="10800000">
          <a:off x="500063" y="8127532"/>
          <a:ext cx="267073" cy="197970"/>
        </a:xfrm>
        <a:prstGeom prst="flowChartDelay">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150814</xdr:colOff>
      <xdr:row>36</xdr:row>
      <xdr:rowOff>88042</xdr:rowOff>
    </xdr:from>
    <xdr:to>
      <xdr:col>7</xdr:col>
      <xdr:colOff>31284</xdr:colOff>
      <xdr:row>36</xdr:row>
      <xdr:rowOff>89180</xdr:rowOff>
    </xdr:to>
    <xdr:cxnSp macro="">
      <xdr:nvCxnSpPr>
        <xdr:cNvPr id="25" name="直線コネクタ 24"/>
        <xdr:cNvCxnSpPr>
          <a:endCxn id="19" idx="1"/>
        </xdr:cNvCxnSpPr>
      </xdr:nvCxnSpPr>
      <xdr:spPr>
        <a:xfrm>
          <a:off x="1547814" y="8216042"/>
          <a:ext cx="928220" cy="11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144955</xdr:colOff>
      <xdr:row>37</xdr:row>
      <xdr:rowOff>59297</xdr:rowOff>
    </xdr:from>
    <xdr:to>
      <xdr:col>8</xdr:col>
      <xdr:colOff>151746</xdr:colOff>
      <xdr:row>38</xdr:row>
      <xdr:rowOff>0</xdr:rowOff>
    </xdr:to>
    <xdr:cxnSp macro="">
      <xdr:nvCxnSpPr>
        <xdr:cNvPr id="26" name="直線コネクタ 25"/>
        <xdr:cNvCxnSpPr>
          <a:stCxn id="42" idx="0"/>
          <a:endCxn id="19" idx="2"/>
        </xdr:cNvCxnSpPr>
      </xdr:nvCxnSpPr>
      <xdr:spPr>
        <a:xfrm flipH="1" flipV="1">
          <a:off x="2938955" y="8377797"/>
          <a:ext cx="6791" cy="13120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34444</xdr:colOff>
      <xdr:row>41</xdr:row>
      <xdr:rowOff>86019</xdr:rowOff>
    </xdr:from>
    <xdr:to>
      <xdr:col>8</xdr:col>
      <xdr:colOff>234526</xdr:colOff>
      <xdr:row>42</xdr:row>
      <xdr:rowOff>82511</xdr:rowOff>
    </xdr:to>
    <xdr:sp macro="" textlink="">
      <xdr:nvSpPr>
        <xdr:cNvPr id="27" name="上矢印 26"/>
        <xdr:cNvSpPr/>
      </xdr:nvSpPr>
      <xdr:spPr>
        <a:xfrm>
          <a:off x="2847982" y="9166519"/>
          <a:ext cx="200082" cy="186992"/>
        </a:xfrm>
        <a:prstGeom prst="upArrow">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248219</xdr:colOff>
      <xdr:row>39</xdr:row>
      <xdr:rowOff>166184</xdr:rowOff>
    </xdr:from>
    <xdr:to>
      <xdr:col>9</xdr:col>
      <xdr:colOff>147716</xdr:colOff>
      <xdr:row>41</xdr:row>
      <xdr:rowOff>74795</xdr:rowOff>
    </xdr:to>
    <xdr:sp macro="" textlink="">
      <xdr:nvSpPr>
        <xdr:cNvPr id="28" name="テキスト ボックス 27"/>
        <xdr:cNvSpPr txBox="1"/>
      </xdr:nvSpPr>
      <xdr:spPr>
        <a:xfrm>
          <a:off x="2710065" y="8865684"/>
          <a:ext cx="602882" cy="289611"/>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電源</a:t>
          </a:r>
        </a:p>
      </xdr:txBody>
    </xdr:sp>
    <xdr:clientData/>
  </xdr:twoCellAnchor>
  <xdr:twoCellAnchor>
    <xdr:from>
      <xdr:col>6</xdr:col>
      <xdr:colOff>143343</xdr:colOff>
      <xdr:row>38</xdr:row>
      <xdr:rowOff>54122</xdr:rowOff>
    </xdr:from>
    <xdr:to>
      <xdr:col>7</xdr:col>
      <xdr:colOff>20548</xdr:colOff>
      <xdr:row>39</xdr:row>
      <xdr:rowOff>101581</xdr:rowOff>
    </xdr:to>
    <xdr:sp macro="" textlink="">
      <xdr:nvSpPr>
        <xdr:cNvPr id="29" name="アーチ 28"/>
        <xdr:cNvSpPr/>
      </xdr:nvSpPr>
      <xdr:spPr>
        <a:xfrm rot="16028542">
          <a:off x="2248966" y="8567653"/>
          <a:ext cx="237959" cy="228897"/>
        </a:xfrm>
        <a:prstGeom prst="blockArc">
          <a:avLst>
            <a:gd name="adj1" fmla="val 10800000"/>
            <a:gd name="adj2" fmla="val 27"/>
            <a:gd name="adj3" fmla="val 25000"/>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247932</xdr:colOff>
      <xdr:row>37</xdr:row>
      <xdr:rowOff>143769</xdr:rowOff>
    </xdr:from>
    <xdr:to>
      <xdr:col>6</xdr:col>
      <xdr:colOff>108590</xdr:colOff>
      <xdr:row>40</xdr:row>
      <xdr:rowOff>34121</xdr:rowOff>
    </xdr:to>
    <xdr:sp macro="" textlink="">
      <xdr:nvSpPr>
        <xdr:cNvPr id="30" name="アーチ 29"/>
        <xdr:cNvSpPr/>
      </xdr:nvSpPr>
      <xdr:spPr>
        <a:xfrm rot="16200000">
          <a:off x="1881643" y="8587020"/>
          <a:ext cx="461852" cy="212350"/>
        </a:xfrm>
        <a:prstGeom prst="blockArc">
          <a:avLst>
            <a:gd name="adj1" fmla="val 10799996"/>
            <a:gd name="adj2" fmla="val 0"/>
            <a:gd name="adj3" fmla="val 25000"/>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166893</xdr:colOff>
      <xdr:row>41</xdr:row>
      <xdr:rowOff>136302</xdr:rowOff>
    </xdr:from>
    <xdr:to>
      <xdr:col>3</xdr:col>
      <xdr:colOff>43259</xdr:colOff>
      <xdr:row>42</xdr:row>
      <xdr:rowOff>160663</xdr:rowOff>
    </xdr:to>
    <xdr:sp macro="" textlink="">
      <xdr:nvSpPr>
        <xdr:cNvPr id="31" name="アーチ 30"/>
        <xdr:cNvSpPr/>
      </xdr:nvSpPr>
      <xdr:spPr>
        <a:xfrm>
          <a:off x="870278" y="9216802"/>
          <a:ext cx="228058" cy="214861"/>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77246</xdr:colOff>
      <xdr:row>40</xdr:row>
      <xdr:rowOff>98949</xdr:rowOff>
    </xdr:from>
    <xdr:to>
      <xdr:col>3</xdr:col>
      <xdr:colOff>152690</xdr:colOff>
      <xdr:row>41</xdr:row>
      <xdr:rowOff>133770</xdr:rowOff>
    </xdr:to>
    <xdr:sp macro="" textlink="">
      <xdr:nvSpPr>
        <xdr:cNvPr id="32" name="アーチ 31"/>
        <xdr:cNvSpPr/>
      </xdr:nvSpPr>
      <xdr:spPr>
        <a:xfrm>
          <a:off x="780631" y="8988949"/>
          <a:ext cx="427136" cy="225321"/>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95907</xdr:colOff>
      <xdr:row>44</xdr:row>
      <xdr:rowOff>178293</xdr:rowOff>
    </xdr:from>
    <xdr:to>
      <xdr:col>8</xdr:col>
      <xdr:colOff>135042</xdr:colOff>
      <xdr:row>46</xdr:row>
      <xdr:rowOff>40333</xdr:rowOff>
    </xdr:to>
    <xdr:cxnSp macro="">
      <xdr:nvCxnSpPr>
        <xdr:cNvPr id="33" name="直線コネクタ 32"/>
        <xdr:cNvCxnSpPr>
          <a:stCxn id="21" idx="2"/>
          <a:endCxn id="23" idx="0"/>
        </xdr:cNvCxnSpPr>
      </xdr:nvCxnSpPr>
      <xdr:spPr>
        <a:xfrm flipH="1">
          <a:off x="2904848" y="9904999"/>
          <a:ext cx="39135" cy="250510"/>
        </a:xfrm>
        <a:prstGeom prst="line">
          <a:avLst/>
        </a:prstGeom>
        <a:noFill/>
        <a:ln w="76200" cap="flat" cmpd="sng" algn="ctr">
          <a:solidFill>
            <a:srgbClr val="FF0000"/>
          </a:solidFill>
          <a:prstDash val="solid"/>
        </a:ln>
        <a:effectLst/>
      </xdr:spPr>
    </xdr:cxnSp>
    <xdr:clientData/>
  </xdr:twoCellAnchor>
  <xdr:twoCellAnchor>
    <xdr:from>
      <xdr:col>6</xdr:col>
      <xdr:colOff>18206</xdr:colOff>
      <xdr:row>38</xdr:row>
      <xdr:rowOff>1829</xdr:rowOff>
    </xdr:from>
    <xdr:to>
      <xdr:col>6</xdr:col>
      <xdr:colOff>248249</xdr:colOff>
      <xdr:row>39</xdr:row>
      <xdr:rowOff>145629</xdr:rowOff>
    </xdr:to>
    <xdr:sp macro="" textlink="">
      <xdr:nvSpPr>
        <xdr:cNvPr id="38" name="アーチ 37"/>
        <xdr:cNvSpPr/>
      </xdr:nvSpPr>
      <xdr:spPr>
        <a:xfrm rot="16028542">
          <a:off x="2076232" y="8562957"/>
          <a:ext cx="334300" cy="230043"/>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123935</xdr:colOff>
      <xdr:row>41</xdr:row>
      <xdr:rowOff>9305</xdr:rowOff>
    </xdr:from>
    <xdr:to>
      <xdr:col>3</xdr:col>
      <xdr:colOff>109730</xdr:colOff>
      <xdr:row>42</xdr:row>
      <xdr:rowOff>54361</xdr:rowOff>
    </xdr:to>
    <xdr:sp macro="" textlink="">
      <xdr:nvSpPr>
        <xdr:cNvPr id="39" name="アーチ 38"/>
        <xdr:cNvSpPr/>
      </xdr:nvSpPr>
      <xdr:spPr>
        <a:xfrm>
          <a:off x="827320" y="9089805"/>
          <a:ext cx="337487" cy="235556"/>
        </a:xfrm>
        <a:prstGeom prst="blockArc">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39687</xdr:colOff>
      <xdr:row>38</xdr:row>
      <xdr:rowOff>0</xdr:rowOff>
    </xdr:from>
    <xdr:to>
      <xdr:col>9</xdr:col>
      <xdr:colOff>263804</xdr:colOff>
      <xdr:row>39</xdr:row>
      <xdr:rowOff>160617</xdr:rowOff>
    </xdr:to>
    <xdr:sp macro="" textlink="">
      <xdr:nvSpPr>
        <xdr:cNvPr id="42" name="正方形/長方形 41"/>
        <xdr:cNvSpPr/>
      </xdr:nvSpPr>
      <xdr:spPr>
        <a:xfrm>
          <a:off x="2484437" y="8509000"/>
          <a:ext cx="922617" cy="351117"/>
        </a:xfrm>
        <a:prstGeom prst="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通信ルータ</a:t>
          </a:r>
        </a:p>
      </xdr:txBody>
    </xdr:sp>
    <xdr:clientData/>
  </xdr:twoCellAnchor>
  <xdr:twoCellAnchor>
    <xdr:from>
      <xdr:col>1</xdr:col>
      <xdr:colOff>97117</xdr:colOff>
      <xdr:row>37</xdr:row>
      <xdr:rowOff>149411</xdr:rowOff>
    </xdr:from>
    <xdr:to>
      <xdr:col>4</xdr:col>
      <xdr:colOff>337039</xdr:colOff>
      <xdr:row>44</xdr:row>
      <xdr:rowOff>97118</xdr:rowOff>
    </xdr:to>
    <xdr:sp macro="" textlink="">
      <xdr:nvSpPr>
        <xdr:cNvPr id="45" name="角丸四角形 44"/>
        <xdr:cNvSpPr/>
      </xdr:nvSpPr>
      <xdr:spPr>
        <a:xfrm>
          <a:off x="448809" y="8467911"/>
          <a:ext cx="1294999" cy="128120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283883</xdr:colOff>
      <xdr:row>54</xdr:row>
      <xdr:rowOff>52294</xdr:rowOff>
    </xdr:from>
    <xdr:to>
      <xdr:col>21</xdr:col>
      <xdr:colOff>224117</xdr:colOff>
      <xdr:row>58</xdr:row>
      <xdr:rowOff>61166</xdr:rowOff>
    </xdr:to>
    <xdr:sp macro="" textlink="">
      <xdr:nvSpPr>
        <xdr:cNvPr id="46" name="正方形/長方形 45"/>
        <xdr:cNvSpPr/>
      </xdr:nvSpPr>
      <xdr:spPr>
        <a:xfrm>
          <a:off x="3443942" y="11721353"/>
          <a:ext cx="4153646" cy="78581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上記、製品・サービスの全体像／イメージ図について、</a:t>
          </a:r>
          <a:endParaRPr lang="en-US" altLang="ja-JP" sz="1100" b="0">
            <a:solidFill>
              <a:srgbClr val="FF0000"/>
            </a:solidFill>
            <a:effectLst/>
            <a:latin typeface="HGPｺﾞｼｯｸE" panose="020B0900000000000000" pitchFamily="50" charset="-128"/>
            <a:ea typeface="HGPｺﾞｼｯｸE" panose="020B0900000000000000" pitchFamily="50" charset="-128"/>
            <a:cs typeface="+mn-cs"/>
          </a:endParaRPr>
        </a:p>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「新規性・優秀性」及び「開発・改良要素」（本助成事業で行う開発・改良による新機能）を踏まえて文章で説明してください。</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5</xdr:col>
      <xdr:colOff>44823</xdr:colOff>
      <xdr:row>40</xdr:row>
      <xdr:rowOff>119529</xdr:rowOff>
    </xdr:from>
    <xdr:to>
      <xdr:col>6</xdr:col>
      <xdr:colOff>306294</xdr:colOff>
      <xdr:row>42</xdr:row>
      <xdr:rowOff>67236</xdr:rowOff>
    </xdr:to>
    <xdr:sp macro="" textlink="">
      <xdr:nvSpPr>
        <xdr:cNvPr id="47" name="四角形吹き出し 46"/>
        <xdr:cNvSpPr/>
      </xdr:nvSpPr>
      <xdr:spPr>
        <a:xfrm>
          <a:off x="1800411" y="9069294"/>
          <a:ext cx="612589" cy="336177"/>
        </a:xfrm>
        <a:prstGeom prst="wedgeRectCallout">
          <a:avLst>
            <a:gd name="adj1" fmla="val 28524"/>
            <a:gd name="adj2" fmla="val -95246"/>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A</a:t>
          </a:r>
          <a:endParaRPr kumimoji="1" lang="ja-JP" altLang="en-US" sz="1200" b="1"/>
        </a:p>
      </xdr:txBody>
    </xdr:sp>
    <xdr:clientData/>
  </xdr:twoCellAnchor>
  <xdr:twoCellAnchor>
    <xdr:from>
      <xdr:col>4</xdr:col>
      <xdr:colOff>346635</xdr:colOff>
      <xdr:row>42</xdr:row>
      <xdr:rowOff>182282</xdr:rowOff>
    </xdr:from>
    <xdr:to>
      <xdr:col>6</xdr:col>
      <xdr:colOff>256989</xdr:colOff>
      <xdr:row>44</xdr:row>
      <xdr:rowOff>129988</xdr:rowOff>
    </xdr:to>
    <xdr:sp macro="" textlink="">
      <xdr:nvSpPr>
        <xdr:cNvPr id="48" name="四角形吹き出し 47"/>
        <xdr:cNvSpPr/>
      </xdr:nvSpPr>
      <xdr:spPr>
        <a:xfrm>
          <a:off x="1751106" y="9520517"/>
          <a:ext cx="612589" cy="336177"/>
        </a:xfrm>
        <a:prstGeom prst="wedgeRectCallout">
          <a:avLst>
            <a:gd name="adj1" fmla="val 63890"/>
            <a:gd name="adj2" fmla="val -4857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B</a:t>
          </a:r>
          <a:endParaRPr kumimoji="1" lang="ja-JP" altLang="en-US" sz="1200" b="1"/>
        </a:p>
      </xdr:txBody>
    </xdr:sp>
    <xdr:clientData/>
  </xdr:twoCellAnchor>
  <xdr:twoCellAnchor>
    <xdr:from>
      <xdr:col>2</xdr:col>
      <xdr:colOff>74706</xdr:colOff>
      <xdr:row>45</xdr:row>
      <xdr:rowOff>29883</xdr:rowOff>
    </xdr:from>
    <xdr:to>
      <xdr:col>6</xdr:col>
      <xdr:colOff>88900</xdr:colOff>
      <xdr:row>48</xdr:row>
      <xdr:rowOff>120650</xdr:rowOff>
    </xdr:to>
    <xdr:sp macro="" textlink="">
      <xdr:nvSpPr>
        <xdr:cNvPr id="49" name="四角形吹き出し 48"/>
        <xdr:cNvSpPr/>
      </xdr:nvSpPr>
      <xdr:spPr>
        <a:xfrm>
          <a:off x="773206" y="9872383"/>
          <a:ext cx="1411194" cy="662267"/>
        </a:xfrm>
        <a:prstGeom prst="wedgeRectCallout">
          <a:avLst>
            <a:gd name="adj1" fmla="val -27797"/>
            <a:gd name="adj2" fmla="val -8567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C【</a:t>
          </a:r>
          <a:r>
            <a:rPr kumimoji="1" lang="ja-JP" altLang="en-US" sz="1200" b="1"/>
            <a:t>新規性</a:t>
          </a:r>
          <a:r>
            <a:rPr kumimoji="1" lang="en-US" altLang="ja-JP" sz="1200" b="1"/>
            <a:t>】</a:t>
          </a:r>
        </a:p>
        <a:p>
          <a:pPr algn="ctr"/>
          <a:r>
            <a:rPr kumimoji="1" lang="ja-JP" altLang="en-US" sz="1200" b="1"/>
            <a:t>開発要素①</a:t>
          </a:r>
        </a:p>
      </xdr:txBody>
    </xdr:sp>
    <xdr:clientData/>
  </xdr:twoCellAnchor>
  <xdr:twoCellAnchor>
    <xdr:from>
      <xdr:col>6</xdr:col>
      <xdr:colOff>324225</xdr:colOff>
      <xdr:row>35</xdr:row>
      <xdr:rowOff>40341</xdr:rowOff>
    </xdr:from>
    <xdr:to>
      <xdr:col>10</xdr:col>
      <xdr:colOff>14942</xdr:colOff>
      <xdr:row>41</xdr:row>
      <xdr:rowOff>29882</xdr:rowOff>
    </xdr:to>
    <xdr:sp macro="" textlink="">
      <xdr:nvSpPr>
        <xdr:cNvPr id="51" name="角丸四角形 50"/>
        <xdr:cNvSpPr/>
      </xdr:nvSpPr>
      <xdr:spPr>
        <a:xfrm>
          <a:off x="2430931" y="8018929"/>
          <a:ext cx="1095187" cy="115495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17928</xdr:colOff>
      <xdr:row>32</xdr:row>
      <xdr:rowOff>21290</xdr:rowOff>
    </xdr:from>
    <xdr:to>
      <xdr:col>10</xdr:col>
      <xdr:colOff>14942</xdr:colOff>
      <xdr:row>35</xdr:row>
      <xdr:rowOff>63499</xdr:rowOff>
    </xdr:to>
    <xdr:sp macro="" textlink="">
      <xdr:nvSpPr>
        <xdr:cNvPr id="50" name="四角形吹き出し 49"/>
        <xdr:cNvSpPr/>
      </xdr:nvSpPr>
      <xdr:spPr>
        <a:xfrm>
          <a:off x="2113428" y="7387290"/>
          <a:ext cx="1394014" cy="613709"/>
        </a:xfrm>
        <a:prstGeom prst="wedgeRectCallout">
          <a:avLst>
            <a:gd name="adj1" fmla="val -15885"/>
            <a:gd name="adj2" fmla="val 6257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D【</a:t>
          </a:r>
          <a:r>
            <a:rPr kumimoji="1" lang="ja-JP" altLang="en-US" sz="1200" b="1"/>
            <a:t>優秀性</a:t>
          </a:r>
          <a:r>
            <a:rPr kumimoji="1" lang="en-US" altLang="ja-JP" sz="1200" b="1"/>
            <a:t>】</a:t>
          </a:r>
        </a:p>
        <a:p>
          <a:pPr algn="ctr"/>
          <a:r>
            <a:rPr kumimoji="1" lang="ja-JP" altLang="en-US" sz="1200" b="1"/>
            <a:t>開発要素②</a:t>
          </a:r>
        </a:p>
      </xdr:txBody>
    </xdr:sp>
    <xdr:clientData/>
  </xdr:twoCellAnchor>
  <xdr:twoCellAnchor>
    <xdr:from>
      <xdr:col>15</xdr:col>
      <xdr:colOff>212350</xdr:colOff>
      <xdr:row>34</xdr:row>
      <xdr:rowOff>143522</xdr:rowOff>
    </xdr:from>
    <xdr:to>
      <xdr:col>19</xdr:col>
      <xdr:colOff>1483</xdr:colOff>
      <xdr:row>36</xdr:row>
      <xdr:rowOff>30810</xdr:rowOff>
    </xdr:to>
    <xdr:sp macro="" textlink="">
      <xdr:nvSpPr>
        <xdr:cNvPr id="54" name="正方形/長方形 53"/>
        <xdr:cNvSpPr/>
      </xdr:nvSpPr>
      <xdr:spPr>
        <a:xfrm>
          <a:off x="5479115" y="7927875"/>
          <a:ext cx="1193603" cy="275759"/>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問い合わせ</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222809</xdr:colOff>
      <xdr:row>40</xdr:row>
      <xdr:rowOff>24366</xdr:rowOff>
    </xdr:from>
    <xdr:to>
      <xdr:col>21</xdr:col>
      <xdr:colOff>11941</xdr:colOff>
      <xdr:row>41</xdr:row>
      <xdr:rowOff>102154</xdr:rowOff>
    </xdr:to>
    <xdr:sp macro="" textlink="">
      <xdr:nvSpPr>
        <xdr:cNvPr id="55" name="正方形/長方形 54"/>
        <xdr:cNvSpPr/>
      </xdr:nvSpPr>
      <xdr:spPr>
        <a:xfrm>
          <a:off x="6160059" y="8914366"/>
          <a:ext cx="1186132" cy="268288"/>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来所</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315445</xdr:colOff>
      <xdr:row>40</xdr:row>
      <xdr:rowOff>24366</xdr:rowOff>
    </xdr:from>
    <xdr:to>
      <xdr:col>17</xdr:col>
      <xdr:colOff>104577</xdr:colOff>
      <xdr:row>41</xdr:row>
      <xdr:rowOff>102154</xdr:rowOff>
    </xdr:to>
    <xdr:sp macro="" textlink="">
      <xdr:nvSpPr>
        <xdr:cNvPr id="56" name="正方形/長方形 55"/>
        <xdr:cNvSpPr/>
      </xdr:nvSpPr>
      <xdr:spPr>
        <a:xfrm>
          <a:off x="4855695" y="8914366"/>
          <a:ext cx="1186132" cy="268288"/>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訪問</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215338</xdr:colOff>
      <xdr:row>37</xdr:row>
      <xdr:rowOff>87118</xdr:rowOff>
    </xdr:from>
    <xdr:to>
      <xdr:col>19</xdr:col>
      <xdr:colOff>4471</xdr:colOff>
      <xdr:row>38</xdr:row>
      <xdr:rowOff>164907</xdr:rowOff>
    </xdr:to>
    <xdr:sp macro="" textlink="">
      <xdr:nvSpPr>
        <xdr:cNvPr id="57" name="正方形/長方形 56"/>
        <xdr:cNvSpPr/>
      </xdr:nvSpPr>
      <xdr:spPr>
        <a:xfrm>
          <a:off x="5454088" y="8405618"/>
          <a:ext cx="1186133" cy="268289"/>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利用相談</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322914</xdr:colOff>
      <xdr:row>43</xdr:row>
      <xdr:rowOff>1580</xdr:rowOff>
    </xdr:from>
    <xdr:to>
      <xdr:col>21</xdr:col>
      <xdr:colOff>19049</xdr:colOff>
      <xdr:row>44</xdr:row>
      <xdr:rowOff>79369</xdr:rowOff>
    </xdr:to>
    <xdr:sp macro="" textlink="">
      <xdr:nvSpPr>
        <xdr:cNvPr id="58" name="正方形/長方形 57"/>
        <xdr:cNvSpPr/>
      </xdr:nvSpPr>
      <xdr:spPr>
        <a:xfrm>
          <a:off x="4863164" y="9463080"/>
          <a:ext cx="2490135" cy="268289"/>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〇〇サービスの提供</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322914</xdr:colOff>
      <xdr:row>46</xdr:row>
      <xdr:rowOff>128580</xdr:rowOff>
    </xdr:from>
    <xdr:to>
      <xdr:col>21</xdr:col>
      <xdr:colOff>19049</xdr:colOff>
      <xdr:row>48</xdr:row>
      <xdr:rowOff>15869</xdr:rowOff>
    </xdr:to>
    <xdr:sp macro="" textlink="">
      <xdr:nvSpPr>
        <xdr:cNvPr id="59" name="正方形/長方形 58"/>
        <xdr:cNvSpPr/>
      </xdr:nvSpPr>
      <xdr:spPr>
        <a:xfrm>
          <a:off x="4863164" y="10161580"/>
          <a:ext cx="2490135" cy="268289"/>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カウンセリング／継続支援</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106917</xdr:colOff>
      <xdr:row>36</xdr:row>
      <xdr:rowOff>30810</xdr:rowOff>
    </xdr:from>
    <xdr:to>
      <xdr:col>17</xdr:col>
      <xdr:colOff>109905</xdr:colOff>
      <xdr:row>37</xdr:row>
      <xdr:rowOff>87118</xdr:rowOff>
    </xdr:to>
    <xdr:cxnSp macro="">
      <xdr:nvCxnSpPr>
        <xdr:cNvPr id="60" name="直線矢印コネクタ 59"/>
        <xdr:cNvCxnSpPr>
          <a:stCxn id="54" idx="2"/>
          <a:endCxn id="57" idx="0"/>
        </xdr:cNvCxnSpPr>
      </xdr:nvCxnSpPr>
      <xdr:spPr>
        <a:xfrm>
          <a:off x="6044167" y="8158810"/>
          <a:ext cx="2988" cy="24680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210011</xdr:colOff>
      <xdr:row>38</xdr:row>
      <xdr:rowOff>164907</xdr:rowOff>
    </xdr:from>
    <xdr:to>
      <xdr:col>17</xdr:col>
      <xdr:colOff>109905</xdr:colOff>
      <xdr:row>40</xdr:row>
      <xdr:rowOff>24366</xdr:rowOff>
    </xdr:to>
    <xdr:cxnSp macro="">
      <xdr:nvCxnSpPr>
        <xdr:cNvPr id="63" name="直線矢印コネクタ 62"/>
        <xdr:cNvCxnSpPr>
          <a:stCxn id="57" idx="2"/>
          <a:endCxn id="56" idx="0"/>
        </xdr:cNvCxnSpPr>
      </xdr:nvCxnSpPr>
      <xdr:spPr>
        <a:xfrm flipH="1">
          <a:off x="5448761" y="8673907"/>
          <a:ext cx="598394" cy="24045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109905</xdr:colOff>
      <xdr:row>38</xdr:row>
      <xdr:rowOff>164907</xdr:rowOff>
    </xdr:from>
    <xdr:to>
      <xdr:col>19</xdr:col>
      <xdr:colOff>117375</xdr:colOff>
      <xdr:row>40</xdr:row>
      <xdr:rowOff>24366</xdr:rowOff>
    </xdr:to>
    <xdr:cxnSp macro="">
      <xdr:nvCxnSpPr>
        <xdr:cNvPr id="66" name="直線矢印コネクタ 65"/>
        <xdr:cNvCxnSpPr>
          <a:stCxn id="57" idx="2"/>
          <a:endCxn id="55" idx="0"/>
        </xdr:cNvCxnSpPr>
      </xdr:nvCxnSpPr>
      <xdr:spPr>
        <a:xfrm>
          <a:off x="6047155" y="8673907"/>
          <a:ext cx="705970" cy="24045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203200</xdr:colOff>
      <xdr:row>41</xdr:row>
      <xdr:rowOff>102154</xdr:rowOff>
    </xdr:from>
    <xdr:to>
      <xdr:col>15</xdr:col>
      <xdr:colOff>203200</xdr:colOff>
      <xdr:row>43</xdr:row>
      <xdr:rowOff>6350</xdr:rowOff>
    </xdr:to>
    <xdr:cxnSp macro="">
      <xdr:nvCxnSpPr>
        <xdr:cNvPr id="70" name="直線矢印コネクタ 69"/>
        <xdr:cNvCxnSpPr>
          <a:stCxn id="56" idx="2"/>
        </xdr:cNvCxnSpPr>
      </xdr:nvCxnSpPr>
      <xdr:spPr>
        <a:xfrm flipH="1">
          <a:off x="5441950" y="9182654"/>
          <a:ext cx="0" cy="28519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117375</xdr:colOff>
      <xdr:row>41</xdr:row>
      <xdr:rowOff>102154</xdr:rowOff>
    </xdr:from>
    <xdr:to>
      <xdr:col>19</xdr:col>
      <xdr:colOff>117375</xdr:colOff>
      <xdr:row>42</xdr:row>
      <xdr:rowOff>189946</xdr:rowOff>
    </xdr:to>
    <xdr:cxnSp macro="">
      <xdr:nvCxnSpPr>
        <xdr:cNvPr id="73" name="直線矢印コネクタ 72"/>
        <xdr:cNvCxnSpPr>
          <a:stCxn id="55" idx="2"/>
        </xdr:cNvCxnSpPr>
      </xdr:nvCxnSpPr>
      <xdr:spPr>
        <a:xfrm>
          <a:off x="6753125" y="9182654"/>
          <a:ext cx="0" cy="27829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215900</xdr:colOff>
      <xdr:row>44</xdr:row>
      <xdr:rowOff>76754</xdr:rowOff>
    </xdr:from>
    <xdr:to>
      <xdr:col>15</xdr:col>
      <xdr:colOff>215900</xdr:colOff>
      <xdr:row>46</xdr:row>
      <xdr:rowOff>127754</xdr:rowOff>
    </xdr:to>
    <xdr:cxnSp macro="">
      <xdr:nvCxnSpPr>
        <xdr:cNvPr id="75" name="直線矢印コネクタ 74"/>
        <xdr:cNvCxnSpPr/>
      </xdr:nvCxnSpPr>
      <xdr:spPr>
        <a:xfrm flipH="1">
          <a:off x="5454650" y="9728754"/>
          <a:ext cx="0" cy="432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130075</xdr:colOff>
      <xdr:row>44</xdr:row>
      <xdr:rowOff>76754</xdr:rowOff>
    </xdr:from>
    <xdr:to>
      <xdr:col>19</xdr:col>
      <xdr:colOff>130075</xdr:colOff>
      <xdr:row>46</xdr:row>
      <xdr:rowOff>127754</xdr:rowOff>
    </xdr:to>
    <xdr:cxnSp macro="">
      <xdr:nvCxnSpPr>
        <xdr:cNvPr id="76" name="直線矢印コネクタ 75"/>
        <xdr:cNvCxnSpPr/>
      </xdr:nvCxnSpPr>
      <xdr:spPr>
        <a:xfrm>
          <a:off x="6765825" y="9728754"/>
          <a:ext cx="0" cy="432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155761</xdr:colOff>
      <xdr:row>34</xdr:row>
      <xdr:rowOff>7844</xdr:rowOff>
    </xdr:from>
    <xdr:to>
      <xdr:col>21</xdr:col>
      <xdr:colOff>67982</xdr:colOff>
      <xdr:row>35</xdr:row>
      <xdr:rowOff>146051</xdr:rowOff>
    </xdr:to>
    <xdr:sp macro="" textlink="">
      <xdr:nvSpPr>
        <xdr:cNvPr id="77" name="四角形吹き出し 76"/>
        <xdr:cNvSpPr/>
      </xdr:nvSpPr>
      <xdr:spPr>
        <a:xfrm>
          <a:off x="6791511" y="7754844"/>
          <a:ext cx="610721" cy="328707"/>
        </a:xfrm>
        <a:prstGeom prst="wedgeRectCallout">
          <a:avLst>
            <a:gd name="adj1" fmla="val -66094"/>
            <a:gd name="adj2" fmla="val 41913"/>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A</a:t>
          </a:r>
          <a:endParaRPr kumimoji="1" lang="ja-JP" altLang="en-US" sz="1200" b="1"/>
        </a:p>
      </xdr:txBody>
    </xdr:sp>
    <xdr:clientData/>
  </xdr:twoCellAnchor>
  <xdr:twoCellAnchor>
    <xdr:from>
      <xdr:col>19</xdr:col>
      <xdr:colOff>169956</xdr:colOff>
      <xdr:row>36</xdr:row>
      <xdr:rowOff>109817</xdr:rowOff>
    </xdr:from>
    <xdr:to>
      <xdr:col>21</xdr:col>
      <xdr:colOff>80310</xdr:colOff>
      <xdr:row>38</xdr:row>
      <xdr:rowOff>57523</xdr:rowOff>
    </xdr:to>
    <xdr:sp macro="" textlink="">
      <xdr:nvSpPr>
        <xdr:cNvPr id="78" name="四角形吹き出し 77"/>
        <xdr:cNvSpPr/>
      </xdr:nvSpPr>
      <xdr:spPr>
        <a:xfrm>
          <a:off x="6805706" y="8237817"/>
          <a:ext cx="608854" cy="328706"/>
        </a:xfrm>
        <a:prstGeom prst="wedgeRectCallout">
          <a:avLst>
            <a:gd name="adj1" fmla="val -25803"/>
            <a:gd name="adj2" fmla="val 14073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機能</a:t>
          </a:r>
          <a:r>
            <a:rPr kumimoji="1" lang="en-US" altLang="ja-JP" sz="1200" b="1"/>
            <a:t>B</a:t>
          </a:r>
          <a:endParaRPr kumimoji="1" lang="ja-JP" altLang="en-US" sz="1200" b="1"/>
        </a:p>
      </xdr:txBody>
    </xdr:sp>
    <xdr:clientData/>
  </xdr:twoCellAnchor>
  <xdr:twoCellAnchor>
    <xdr:from>
      <xdr:col>11</xdr:col>
      <xdr:colOff>131856</xdr:colOff>
      <xdr:row>35</xdr:row>
      <xdr:rowOff>48933</xdr:rowOff>
    </xdr:from>
    <xdr:to>
      <xdr:col>15</xdr:col>
      <xdr:colOff>146050</xdr:colOff>
      <xdr:row>38</xdr:row>
      <xdr:rowOff>139700</xdr:rowOff>
    </xdr:to>
    <xdr:sp macro="" textlink="">
      <xdr:nvSpPr>
        <xdr:cNvPr id="79" name="四角形吹き出し 78"/>
        <xdr:cNvSpPr/>
      </xdr:nvSpPr>
      <xdr:spPr>
        <a:xfrm>
          <a:off x="3973606" y="7986433"/>
          <a:ext cx="1411194" cy="662267"/>
        </a:xfrm>
        <a:prstGeom prst="wedgeRectCallout">
          <a:avLst>
            <a:gd name="adj1" fmla="val 36099"/>
            <a:gd name="adj2" fmla="val 83084"/>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C【</a:t>
          </a:r>
          <a:r>
            <a:rPr kumimoji="1" lang="ja-JP" altLang="en-US" sz="1200" b="1"/>
            <a:t>新規性</a:t>
          </a:r>
          <a:r>
            <a:rPr kumimoji="1" lang="en-US" altLang="ja-JP" sz="1200" b="1"/>
            <a:t>】</a:t>
          </a:r>
        </a:p>
        <a:p>
          <a:pPr algn="ctr"/>
          <a:r>
            <a:rPr kumimoji="1" lang="ja-JP" altLang="en-US" sz="1200" b="1"/>
            <a:t>開発要素①</a:t>
          </a:r>
        </a:p>
      </xdr:txBody>
    </xdr:sp>
    <xdr:clientData/>
  </xdr:twoCellAnchor>
  <xdr:twoCellAnchor>
    <xdr:from>
      <xdr:col>15</xdr:col>
      <xdr:colOff>259228</xdr:colOff>
      <xdr:row>49</xdr:row>
      <xdr:rowOff>14940</xdr:rowOff>
    </xdr:from>
    <xdr:to>
      <xdr:col>19</xdr:col>
      <xdr:colOff>256242</xdr:colOff>
      <xdr:row>52</xdr:row>
      <xdr:rowOff>57149</xdr:rowOff>
    </xdr:to>
    <xdr:sp macro="" textlink="">
      <xdr:nvSpPr>
        <xdr:cNvPr id="80" name="四角形吹き出し 79"/>
        <xdr:cNvSpPr/>
      </xdr:nvSpPr>
      <xdr:spPr>
        <a:xfrm>
          <a:off x="5497978" y="10619440"/>
          <a:ext cx="1394014" cy="613709"/>
        </a:xfrm>
        <a:prstGeom prst="wedgeRectCallout">
          <a:avLst>
            <a:gd name="adj1" fmla="val -23629"/>
            <a:gd name="adj2" fmla="val -68836"/>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機能</a:t>
          </a:r>
          <a:r>
            <a:rPr kumimoji="1" lang="en-US" altLang="ja-JP" sz="1200" b="1"/>
            <a:t>D【</a:t>
          </a:r>
          <a:r>
            <a:rPr kumimoji="1" lang="ja-JP" altLang="en-US" sz="1200" b="1"/>
            <a:t>優秀性</a:t>
          </a:r>
          <a:r>
            <a:rPr kumimoji="1" lang="en-US" altLang="ja-JP" sz="1200" b="1"/>
            <a:t>】</a:t>
          </a:r>
        </a:p>
        <a:p>
          <a:pPr algn="ctr"/>
          <a:r>
            <a:rPr kumimoji="1" lang="ja-JP" altLang="en-US" sz="1200" b="1"/>
            <a:t>開発要素②</a:t>
          </a:r>
        </a:p>
      </xdr:txBody>
    </xdr:sp>
    <xdr:clientData/>
  </xdr:twoCellAnchor>
  <xdr:twoCellAnchor>
    <xdr:from>
      <xdr:col>1</xdr:col>
      <xdr:colOff>99559</xdr:colOff>
      <xdr:row>37</xdr:row>
      <xdr:rowOff>149411</xdr:rowOff>
    </xdr:from>
    <xdr:to>
      <xdr:col>4</xdr:col>
      <xdr:colOff>339481</xdr:colOff>
      <xdr:row>44</xdr:row>
      <xdr:rowOff>97118</xdr:rowOff>
    </xdr:to>
    <xdr:sp macro="" textlink="">
      <xdr:nvSpPr>
        <xdr:cNvPr id="81" name="角丸四角形 80"/>
        <xdr:cNvSpPr/>
      </xdr:nvSpPr>
      <xdr:spPr>
        <a:xfrm>
          <a:off x="448809" y="8467911"/>
          <a:ext cx="1287672" cy="128120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222250</xdr:colOff>
      <xdr:row>39</xdr:row>
      <xdr:rowOff>139701</xdr:rowOff>
    </xdr:from>
    <xdr:to>
      <xdr:col>17</xdr:col>
      <xdr:colOff>158750</xdr:colOff>
      <xdr:row>42</xdr:row>
      <xdr:rowOff>0</xdr:rowOff>
    </xdr:to>
    <xdr:sp macro="" textlink="">
      <xdr:nvSpPr>
        <xdr:cNvPr id="82" name="角丸四角形 81"/>
        <xdr:cNvSpPr/>
      </xdr:nvSpPr>
      <xdr:spPr>
        <a:xfrm>
          <a:off x="4762500" y="8839201"/>
          <a:ext cx="1333500" cy="43179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101600</xdr:colOff>
      <xdr:row>45</xdr:row>
      <xdr:rowOff>152401</xdr:rowOff>
    </xdr:from>
    <xdr:to>
      <xdr:col>21</xdr:col>
      <xdr:colOff>177800</xdr:colOff>
      <xdr:row>48</xdr:row>
      <xdr:rowOff>146051</xdr:rowOff>
    </xdr:to>
    <xdr:sp macro="" textlink="">
      <xdr:nvSpPr>
        <xdr:cNvPr id="83" name="角丸四角形 82"/>
        <xdr:cNvSpPr/>
      </xdr:nvSpPr>
      <xdr:spPr>
        <a:xfrm>
          <a:off x="4641850" y="9994901"/>
          <a:ext cx="2870200" cy="5651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158750</xdr:colOff>
      <xdr:row>61</xdr:row>
      <xdr:rowOff>107950</xdr:rowOff>
    </xdr:from>
    <xdr:to>
      <xdr:col>4</xdr:col>
      <xdr:colOff>188913</xdr:colOff>
      <xdr:row>62</xdr:row>
      <xdr:rowOff>185738</xdr:rowOff>
    </xdr:to>
    <xdr:sp macro="" textlink="">
      <xdr:nvSpPr>
        <xdr:cNvPr id="84" name="正方形/長方形 83"/>
        <xdr:cNvSpPr/>
      </xdr:nvSpPr>
      <xdr:spPr>
        <a:xfrm>
          <a:off x="508000" y="12998450"/>
          <a:ext cx="1077913"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製品の場合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13</xdr:col>
      <xdr:colOff>144462</xdr:colOff>
      <xdr:row>61</xdr:row>
      <xdr:rowOff>107950</xdr:rowOff>
    </xdr:from>
    <xdr:to>
      <xdr:col>16</xdr:col>
      <xdr:colOff>284712</xdr:colOff>
      <xdr:row>62</xdr:row>
      <xdr:rowOff>185738</xdr:rowOff>
    </xdr:to>
    <xdr:sp macro="" textlink="">
      <xdr:nvSpPr>
        <xdr:cNvPr id="85" name="正方形/長方形 84"/>
        <xdr:cNvSpPr/>
      </xdr:nvSpPr>
      <xdr:spPr>
        <a:xfrm>
          <a:off x="4684712" y="12998450"/>
          <a:ext cx="1188000" cy="26828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HGPｺﾞｼｯｸE" panose="020B0900000000000000" pitchFamily="50" charset="-128"/>
              <a:ea typeface="HGPｺﾞｼｯｸE" panose="020B0900000000000000" pitchFamily="50" charset="-128"/>
              <a:cs typeface="+mn-cs"/>
            </a:rPr>
            <a:t>サービスの場合</a:t>
          </a:r>
          <a:endParaRPr lang="ja-JP" altLang="ja-JP" sz="1100" b="0">
            <a:solidFill>
              <a:srgbClr val="FF0000"/>
            </a:solidFill>
            <a:effectLst/>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7</xdr:col>
      <xdr:colOff>330200</xdr:colOff>
      <xdr:row>64</xdr:row>
      <xdr:rowOff>31750</xdr:rowOff>
    </xdr:from>
    <xdr:to>
      <xdr:col>9</xdr:col>
      <xdr:colOff>284433</xdr:colOff>
      <xdr:row>66</xdr:row>
      <xdr:rowOff>10750</xdr:rowOff>
    </xdr:to>
    <xdr:sp macro="" textlink="">
      <xdr:nvSpPr>
        <xdr:cNvPr id="88" name="正方形/長方形 87"/>
        <xdr:cNvSpPr/>
      </xdr:nvSpPr>
      <xdr:spPr>
        <a:xfrm>
          <a:off x="2774950" y="13493750"/>
          <a:ext cx="652733"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〇〇社</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304800</xdr:colOff>
      <xdr:row>64</xdr:row>
      <xdr:rowOff>120650</xdr:rowOff>
    </xdr:from>
    <xdr:to>
      <xdr:col>7</xdr:col>
      <xdr:colOff>317500</xdr:colOff>
      <xdr:row>64</xdr:row>
      <xdr:rowOff>120650</xdr:rowOff>
    </xdr:to>
    <xdr:cxnSp macro="">
      <xdr:nvCxnSpPr>
        <xdr:cNvPr id="89" name="直線矢印コネクタ 88"/>
        <xdr:cNvCxnSpPr/>
      </xdr:nvCxnSpPr>
      <xdr:spPr>
        <a:xfrm flipH="1">
          <a:off x="1701800" y="13582650"/>
          <a:ext cx="106045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64</xdr:row>
      <xdr:rowOff>31750</xdr:rowOff>
    </xdr:from>
    <xdr:to>
      <xdr:col>4</xdr:col>
      <xdr:colOff>290783</xdr:colOff>
      <xdr:row>70</xdr:row>
      <xdr:rowOff>44450</xdr:rowOff>
    </xdr:to>
    <xdr:sp macro="" textlink="">
      <xdr:nvSpPr>
        <xdr:cNvPr id="90" name="正方形/長方形 89"/>
        <xdr:cNvSpPr/>
      </xdr:nvSpPr>
      <xdr:spPr>
        <a:xfrm>
          <a:off x="501650" y="13493750"/>
          <a:ext cx="1186133" cy="11557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自社</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endParaRPr lang="en-US" altLang="ja-JP" sz="9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①〇〇加工</a:t>
          </a:r>
          <a:endPar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②</a:t>
          </a:r>
          <a:r>
            <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加工</a:t>
          </a:r>
          <a:endPar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③●●組立</a:t>
          </a:r>
          <a:endParaRPr lang="en-US" altLang="ja-JP" sz="105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050" b="0">
              <a:solidFill>
                <a:srgbClr val="FF0000"/>
              </a:solidFill>
              <a:effectLst/>
              <a:latin typeface="ＭＳ Ｐゴシック" panose="020B0600070205080204" pitchFamily="50" charset="-128"/>
              <a:ea typeface="ＭＳ Ｐゴシック" panose="020B0600070205080204" pitchFamily="50" charset="-128"/>
              <a:cs typeface="+mn-cs"/>
            </a:rPr>
            <a:t>④完成品検収</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184151</xdr:colOff>
      <xdr:row>63</xdr:row>
      <xdr:rowOff>184150</xdr:rowOff>
    </xdr:from>
    <xdr:to>
      <xdr:col>7</xdr:col>
      <xdr:colOff>120651</xdr:colOff>
      <xdr:row>65</xdr:row>
      <xdr:rowOff>71438</xdr:rowOff>
    </xdr:to>
    <xdr:sp macro="" textlink="">
      <xdr:nvSpPr>
        <xdr:cNvPr id="92" name="正方形/長方形 91"/>
        <xdr:cNvSpPr/>
      </xdr:nvSpPr>
      <xdr:spPr>
        <a:xfrm>
          <a:off x="1930401" y="13455650"/>
          <a:ext cx="6350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材</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46967</xdr:colOff>
      <xdr:row>70</xdr:row>
      <xdr:rowOff>44450</xdr:rowOff>
    </xdr:from>
    <xdr:to>
      <xdr:col>3</xdr:col>
      <xdr:colOff>53975</xdr:colOff>
      <xdr:row>72</xdr:row>
      <xdr:rowOff>88900</xdr:rowOff>
    </xdr:to>
    <xdr:cxnSp macro="">
      <xdr:nvCxnSpPr>
        <xdr:cNvPr id="96" name="直線矢印コネクタ 95"/>
        <xdr:cNvCxnSpPr>
          <a:stCxn id="90" idx="2"/>
          <a:endCxn id="117" idx="0"/>
        </xdr:cNvCxnSpPr>
      </xdr:nvCxnSpPr>
      <xdr:spPr>
        <a:xfrm>
          <a:off x="1094717" y="14649450"/>
          <a:ext cx="7008" cy="4254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336550</xdr:colOff>
      <xdr:row>67</xdr:row>
      <xdr:rowOff>139700</xdr:rowOff>
    </xdr:from>
    <xdr:to>
      <xdr:col>9</xdr:col>
      <xdr:colOff>290783</xdr:colOff>
      <xdr:row>69</xdr:row>
      <xdr:rowOff>118700</xdr:rowOff>
    </xdr:to>
    <xdr:sp macro="" textlink="">
      <xdr:nvSpPr>
        <xdr:cNvPr id="107" name="正方形/長方形 106"/>
        <xdr:cNvSpPr/>
      </xdr:nvSpPr>
      <xdr:spPr>
        <a:xfrm>
          <a:off x="2781300" y="14173200"/>
          <a:ext cx="652733"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△△社</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292100</xdr:colOff>
      <xdr:row>65</xdr:row>
      <xdr:rowOff>165100</xdr:rowOff>
    </xdr:from>
    <xdr:to>
      <xdr:col>7</xdr:col>
      <xdr:colOff>304800</xdr:colOff>
      <xdr:row>65</xdr:row>
      <xdr:rowOff>165100</xdr:rowOff>
    </xdr:to>
    <xdr:cxnSp macro="">
      <xdr:nvCxnSpPr>
        <xdr:cNvPr id="111" name="直線矢印コネクタ 110"/>
        <xdr:cNvCxnSpPr/>
      </xdr:nvCxnSpPr>
      <xdr:spPr>
        <a:xfrm rot="10800000" flipH="1">
          <a:off x="1689100" y="13817600"/>
          <a:ext cx="106045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171451</xdr:colOff>
      <xdr:row>65</xdr:row>
      <xdr:rowOff>38100</xdr:rowOff>
    </xdr:from>
    <xdr:to>
      <xdr:col>7</xdr:col>
      <xdr:colOff>107951</xdr:colOff>
      <xdr:row>66</xdr:row>
      <xdr:rowOff>115888</xdr:rowOff>
    </xdr:to>
    <xdr:sp macro="" textlink="">
      <xdr:nvSpPr>
        <xdr:cNvPr id="112" name="正方形/長方形 111"/>
        <xdr:cNvSpPr/>
      </xdr:nvSpPr>
      <xdr:spPr>
        <a:xfrm>
          <a:off x="1917701" y="13690600"/>
          <a:ext cx="6350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304800</xdr:colOff>
      <xdr:row>67</xdr:row>
      <xdr:rowOff>177800</xdr:rowOff>
    </xdr:from>
    <xdr:to>
      <xdr:col>7</xdr:col>
      <xdr:colOff>317500</xdr:colOff>
      <xdr:row>67</xdr:row>
      <xdr:rowOff>177800</xdr:rowOff>
    </xdr:to>
    <xdr:cxnSp macro="">
      <xdr:nvCxnSpPr>
        <xdr:cNvPr id="114" name="直線矢印コネクタ 113"/>
        <xdr:cNvCxnSpPr/>
      </xdr:nvCxnSpPr>
      <xdr:spPr>
        <a:xfrm flipH="1">
          <a:off x="1701800" y="14211300"/>
          <a:ext cx="106045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222251</xdr:colOff>
      <xdr:row>67</xdr:row>
      <xdr:rowOff>63500</xdr:rowOff>
    </xdr:from>
    <xdr:to>
      <xdr:col>7</xdr:col>
      <xdr:colOff>158751</xdr:colOff>
      <xdr:row>68</xdr:row>
      <xdr:rowOff>141288</xdr:rowOff>
    </xdr:to>
    <xdr:sp macro="" textlink="">
      <xdr:nvSpPr>
        <xdr:cNvPr id="109" name="正方形/長方形 108"/>
        <xdr:cNvSpPr/>
      </xdr:nvSpPr>
      <xdr:spPr>
        <a:xfrm>
          <a:off x="1968501" y="14097000"/>
          <a:ext cx="6350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◎加工</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304800</xdr:colOff>
      <xdr:row>69</xdr:row>
      <xdr:rowOff>50800</xdr:rowOff>
    </xdr:from>
    <xdr:to>
      <xdr:col>7</xdr:col>
      <xdr:colOff>317500</xdr:colOff>
      <xdr:row>69</xdr:row>
      <xdr:rowOff>50800</xdr:rowOff>
    </xdr:to>
    <xdr:cxnSp macro="">
      <xdr:nvCxnSpPr>
        <xdr:cNvPr id="115" name="直線矢印コネクタ 114"/>
        <xdr:cNvCxnSpPr/>
      </xdr:nvCxnSpPr>
      <xdr:spPr>
        <a:xfrm rot="10800000" flipH="1">
          <a:off x="1701800" y="14465300"/>
          <a:ext cx="106045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184151</xdr:colOff>
      <xdr:row>68</xdr:row>
      <xdr:rowOff>114300</xdr:rowOff>
    </xdr:from>
    <xdr:to>
      <xdr:col>7</xdr:col>
      <xdr:colOff>120651</xdr:colOff>
      <xdr:row>70</xdr:row>
      <xdr:rowOff>1588</xdr:rowOff>
    </xdr:to>
    <xdr:sp macro="" textlink="">
      <xdr:nvSpPr>
        <xdr:cNvPr id="116" name="正方形/長方形 115"/>
        <xdr:cNvSpPr/>
      </xdr:nvSpPr>
      <xdr:spPr>
        <a:xfrm>
          <a:off x="1930401" y="14338300"/>
          <a:ext cx="6350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158750</xdr:colOff>
      <xdr:row>72</xdr:row>
      <xdr:rowOff>88900</xdr:rowOff>
    </xdr:from>
    <xdr:to>
      <xdr:col>4</xdr:col>
      <xdr:colOff>298450</xdr:colOff>
      <xdr:row>75</xdr:row>
      <xdr:rowOff>19050</xdr:rowOff>
    </xdr:to>
    <xdr:sp macro="" textlink="">
      <xdr:nvSpPr>
        <xdr:cNvPr id="117" name="正方形/長方形 116"/>
        <xdr:cNvSpPr/>
      </xdr:nvSpPr>
      <xdr:spPr>
        <a:xfrm>
          <a:off x="508000" y="15074900"/>
          <a:ext cx="1187450" cy="50165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自社</a:t>
          </a:r>
          <a:r>
            <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rPr>
            <a:t>HP</a:t>
          </a: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（ネットショップ）</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317500</xdr:colOff>
      <xdr:row>70</xdr:row>
      <xdr:rowOff>88900</xdr:rowOff>
    </xdr:from>
    <xdr:to>
      <xdr:col>4</xdr:col>
      <xdr:colOff>146049</xdr:colOff>
      <xdr:row>71</xdr:row>
      <xdr:rowOff>166688</xdr:rowOff>
    </xdr:to>
    <xdr:sp macro="" textlink="">
      <xdr:nvSpPr>
        <xdr:cNvPr id="120" name="正方形/長方形 119"/>
        <xdr:cNvSpPr/>
      </xdr:nvSpPr>
      <xdr:spPr>
        <a:xfrm>
          <a:off x="666750" y="14693900"/>
          <a:ext cx="876299"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運営・管理</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38100</xdr:colOff>
      <xdr:row>73</xdr:row>
      <xdr:rowOff>12700</xdr:rowOff>
    </xdr:from>
    <xdr:to>
      <xdr:col>9</xdr:col>
      <xdr:colOff>341583</xdr:colOff>
      <xdr:row>74</xdr:row>
      <xdr:rowOff>182200</xdr:rowOff>
    </xdr:to>
    <xdr:sp macro="" textlink="">
      <xdr:nvSpPr>
        <xdr:cNvPr id="121" name="正方形/長方形 120"/>
        <xdr:cNvSpPr/>
      </xdr:nvSpPr>
      <xdr:spPr>
        <a:xfrm>
          <a:off x="2832100" y="15189200"/>
          <a:ext cx="652733"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高齢者</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44450</xdr:colOff>
      <xdr:row>69</xdr:row>
      <xdr:rowOff>171450</xdr:rowOff>
    </xdr:from>
    <xdr:to>
      <xdr:col>8</xdr:col>
      <xdr:colOff>101600</xdr:colOff>
      <xdr:row>72</xdr:row>
      <xdr:rowOff>101600</xdr:rowOff>
    </xdr:to>
    <xdr:cxnSp macro="">
      <xdr:nvCxnSpPr>
        <xdr:cNvPr id="122" name="直線矢印コネクタ 121"/>
        <xdr:cNvCxnSpPr/>
      </xdr:nvCxnSpPr>
      <xdr:spPr>
        <a:xfrm>
          <a:off x="1790700" y="14585950"/>
          <a:ext cx="1104900" cy="5016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336550</xdr:colOff>
      <xdr:row>74</xdr:row>
      <xdr:rowOff>69850</xdr:rowOff>
    </xdr:from>
    <xdr:to>
      <xdr:col>8</xdr:col>
      <xdr:colOff>0</xdr:colOff>
      <xdr:row>74</xdr:row>
      <xdr:rowOff>69850</xdr:rowOff>
    </xdr:to>
    <xdr:cxnSp macro="">
      <xdr:nvCxnSpPr>
        <xdr:cNvPr id="124" name="直線矢印コネクタ 123"/>
        <xdr:cNvCxnSpPr/>
      </xdr:nvCxnSpPr>
      <xdr:spPr>
        <a:xfrm flipH="1">
          <a:off x="1733550" y="15436850"/>
          <a:ext cx="106045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247651</xdr:colOff>
      <xdr:row>73</xdr:row>
      <xdr:rowOff>127000</xdr:rowOff>
    </xdr:from>
    <xdr:to>
      <xdr:col>7</xdr:col>
      <xdr:colOff>82550</xdr:colOff>
      <xdr:row>75</xdr:row>
      <xdr:rowOff>14288</xdr:rowOff>
    </xdr:to>
    <xdr:sp macro="" textlink="">
      <xdr:nvSpPr>
        <xdr:cNvPr id="125" name="正方形/長方形 124"/>
        <xdr:cNvSpPr/>
      </xdr:nvSpPr>
      <xdr:spPr>
        <a:xfrm>
          <a:off x="1993901" y="15303500"/>
          <a:ext cx="533399"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注文</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330200</xdr:colOff>
      <xdr:row>70</xdr:row>
      <xdr:rowOff>38100</xdr:rowOff>
    </xdr:from>
    <xdr:to>
      <xdr:col>7</xdr:col>
      <xdr:colOff>266700</xdr:colOff>
      <xdr:row>71</xdr:row>
      <xdr:rowOff>115888</xdr:rowOff>
    </xdr:to>
    <xdr:sp macro="" textlink="">
      <xdr:nvSpPr>
        <xdr:cNvPr id="126" name="正方形/長方形 125"/>
        <xdr:cNvSpPr/>
      </xdr:nvSpPr>
      <xdr:spPr>
        <a:xfrm>
          <a:off x="2076450" y="14643100"/>
          <a:ext cx="6350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発送</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209550</xdr:colOff>
      <xdr:row>70</xdr:row>
      <xdr:rowOff>127000</xdr:rowOff>
    </xdr:from>
    <xdr:to>
      <xdr:col>7</xdr:col>
      <xdr:colOff>203200</xdr:colOff>
      <xdr:row>73</xdr:row>
      <xdr:rowOff>57150</xdr:rowOff>
    </xdr:to>
    <xdr:cxnSp macro="">
      <xdr:nvCxnSpPr>
        <xdr:cNvPr id="127" name="直線矢印コネクタ 126"/>
        <xdr:cNvCxnSpPr/>
      </xdr:nvCxnSpPr>
      <xdr:spPr>
        <a:xfrm flipH="1" flipV="1">
          <a:off x="1606550" y="14732000"/>
          <a:ext cx="1041400" cy="5016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71</xdr:row>
      <xdr:rowOff>146050</xdr:rowOff>
    </xdr:from>
    <xdr:to>
      <xdr:col>6</xdr:col>
      <xdr:colOff>298450</xdr:colOff>
      <xdr:row>73</xdr:row>
      <xdr:rowOff>33338</xdr:rowOff>
    </xdr:to>
    <xdr:sp macro="" textlink="">
      <xdr:nvSpPr>
        <xdr:cNvPr id="129" name="正方形/長方形 128"/>
        <xdr:cNvSpPr/>
      </xdr:nvSpPr>
      <xdr:spPr>
        <a:xfrm>
          <a:off x="1758950" y="14941550"/>
          <a:ext cx="6350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273050</xdr:colOff>
      <xdr:row>74</xdr:row>
      <xdr:rowOff>76200</xdr:rowOff>
    </xdr:from>
    <xdr:to>
      <xdr:col>21</xdr:col>
      <xdr:colOff>190500</xdr:colOff>
      <xdr:row>77</xdr:row>
      <xdr:rowOff>6350</xdr:rowOff>
    </xdr:to>
    <xdr:sp macro="" textlink="">
      <xdr:nvSpPr>
        <xdr:cNvPr id="131" name="正方形/長方形 130"/>
        <xdr:cNvSpPr/>
      </xdr:nvSpPr>
      <xdr:spPr>
        <a:xfrm>
          <a:off x="5511800" y="15443200"/>
          <a:ext cx="2012950" cy="50165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◎◎サービスプラットフォーム</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（スマホアプリ）</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254000</xdr:colOff>
      <xdr:row>69</xdr:row>
      <xdr:rowOff>127000</xdr:rowOff>
    </xdr:from>
    <xdr:to>
      <xdr:col>21</xdr:col>
      <xdr:colOff>215900</xdr:colOff>
      <xdr:row>71</xdr:row>
      <xdr:rowOff>106000</xdr:rowOff>
    </xdr:to>
    <xdr:sp macro="" textlink="">
      <xdr:nvSpPr>
        <xdr:cNvPr id="132" name="正方形/長方形 131"/>
        <xdr:cNvSpPr/>
      </xdr:nvSpPr>
      <xdr:spPr>
        <a:xfrm>
          <a:off x="5492750" y="14541500"/>
          <a:ext cx="2057400"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自社</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69850</xdr:colOff>
      <xdr:row>71</xdr:row>
      <xdr:rowOff>95250</xdr:rowOff>
    </xdr:from>
    <xdr:to>
      <xdr:col>17</xdr:col>
      <xdr:colOff>69850</xdr:colOff>
      <xdr:row>74</xdr:row>
      <xdr:rowOff>63750</xdr:rowOff>
    </xdr:to>
    <xdr:cxnSp macro="">
      <xdr:nvCxnSpPr>
        <xdr:cNvPr id="133" name="直線矢印コネクタ 132"/>
        <xdr:cNvCxnSpPr/>
      </xdr:nvCxnSpPr>
      <xdr:spPr>
        <a:xfrm flipH="1" flipV="1">
          <a:off x="6007100" y="14890750"/>
          <a:ext cx="0" cy="54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xdr:colOff>
      <xdr:row>71</xdr:row>
      <xdr:rowOff>101600</xdr:rowOff>
    </xdr:from>
    <xdr:to>
      <xdr:col>20</xdr:col>
      <xdr:colOff>63500</xdr:colOff>
      <xdr:row>74</xdr:row>
      <xdr:rowOff>70100</xdr:rowOff>
    </xdr:to>
    <xdr:cxnSp macro="">
      <xdr:nvCxnSpPr>
        <xdr:cNvPr id="136" name="直線矢印コネクタ 135"/>
        <xdr:cNvCxnSpPr/>
      </xdr:nvCxnSpPr>
      <xdr:spPr>
        <a:xfrm>
          <a:off x="7048500" y="14897100"/>
          <a:ext cx="0" cy="54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72</xdr:row>
      <xdr:rowOff>38100</xdr:rowOff>
    </xdr:from>
    <xdr:to>
      <xdr:col>21</xdr:col>
      <xdr:colOff>177799</xdr:colOff>
      <xdr:row>73</xdr:row>
      <xdr:rowOff>115888</xdr:rowOff>
    </xdr:to>
    <xdr:sp macro="" textlink="">
      <xdr:nvSpPr>
        <xdr:cNvPr id="139" name="正方形/長方形 138"/>
        <xdr:cNvSpPr/>
      </xdr:nvSpPr>
      <xdr:spPr>
        <a:xfrm>
          <a:off x="6635750" y="15024100"/>
          <a:ext cx="876299"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運営・管理</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260350</xdr:colOff>
      <xdr:row>72</xdr:row>
      <xdr:rowOff>82550</xdr:rowOff>
    </xdr:from>
    <xdr:to>
      <xdr:col>18</xdr:col>
      <xdr:colOff>177799</xdr:colOff>
      <xdr:row>73</xdr:row>
      <xdr:rowOff>160338</xdr:rowOff>
    </xdr:to>
    <xdr:sp macro="" textlink="">
      <xdr:nvSpPr>
        <xdr:cNvPr id="140" name="正方形/長方形 139"/>
        <xdr:cNvSpPr/>
      </xdr:nvSpPr>
      <xdr:spPr>
        <a:xfrm>
          <a:off x="5499100" y="15068550"/>
          <a:ext cx="965199"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予約情報等</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11</xdr:col>
      <xdr:colOff>95250</xdr:colOff>
      <xdr:row>69</xdr:row>
      <xdr:rowOff>127000</xdr:rowOff>
    </xdr:from>
    <xdr:to>
      <xdr:col>13</xdr:col>
      <xdr:colOff>49483</xdr:colOff>
      <xdr:row>71</xdr:row>
      <xdr:rowOff>106000</xdr:rowOff>
    </xdr:to>
    <xdr:sp macro="" textlink="">
      <xdr:nvSpPr>
        <xdr:cNvPr id="141" name="正方形/長方形 140"/>
        <xdr:cNvSpPr/>
      </xdr:nvSpPr>
      <xdr:spPr>
        <a:xfrm>
          <a:off x="3937000" y="14541500"/>
          <a:ext cx="652733" cy="3600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高齢者</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260350</xdr:colOff>
      <xdr:row>64</xdr:row>
      <xdr:rowOff>0</xdr:rowOff>
    </xdr:from>
    <xdr:to>
      <xdr:col>21</xdr:col>
      <xdr:colOff>177800</xdr:colOff>
      <xdr:row>66</xdr:row>
      <xdr:rowOff>120650</xdr:rowOff>
    </xdr:to>
    <xdr:sp macro="" textlink="">
      <xdr:nvSpPr>
        <xdr:cNvPr id="142" name="正方形/長方形 141"/>
        <xdr:cNvSpPr/>
      </xdr:nvSpPr>
      <xdr:spPr>
        <a:xfrm>
          <a:off x="5499100" y="13462000"/>
          <a:ext cx="2012950" cy="50165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◎◎教室</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（実店舗）</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196850</xdr:colOff>
      <xdr:row>66</xdr:row>
      <xdr:rowOff>133350</xdr:rowOff>
    </xdr:from>
    <xdr:to>
      <xdr:col>18</xdr:col>
      <xdr:colOff>196850</xdr:colOff>
      <xdr:row>69</xdr:row>
      <xdr:rowOff>101850</xdr:rowOff>
    </xdr:to>
    <xdr:cxnSp macro="">
      <xdr:nvCxnSpPr>
        <xdr:cNvPr id="143" name="直線矢印コネクタ 142"/>
        <xdr:cNvCxnSpPr/>
      </xdr:nvCxnSpPr>
      <xdr:spPr>
        <a:xfrm flipH="1" flipV="1">
          <a:off x="6483350" y="13976350"/>
          <a:ext cx="0" cy="54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107950</xdr:colOff>
      <xdr:row>67</xdr:row>
      <xdr:rowOff>95250</xdr:rowOff>
    </xdr:from>
    <xdr:to>
      <xdr:col>19</xdr:col>
      <xdr:colOff>285749</xdr:colOff>
      <xdr:row>68</xdr:row>
      <xdr:rowOff>173038</xdr:rowOff>
    </xdr:to>
    <xdr:sp macro="" textlink="">
      <xdr:nvSpPr>
        <xdr:cNvPr id="144" name="正方形/長方形 143"/>
        <xdr:cNvSpPr/>
      </xdr:nvSpPr>
      <xdr:spPr>
        <a:xfrm>
          <a:off x="6045200" y="14128750"/>
          <a:ext cx="876299"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運営・管理</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12</xdr:col>
      <xdr:colOff>203200</xdr:colOff>
      <xdr:row>64</xdr:row>
      <xdr:rowOff>117476</xdr:rowOff>
    </xdr:from>
    <xdr:to>
      <xdr:col>14</xdr:col>
      <xdr:colOff>285750</xdr:colOff>
      <xdr:row>68</xdr:row>
      <xdr:rowOff>31750</xdr:rowOff>
    </xdr:to>
    <xdr:cxnSp macro="">
      <xdr:nvCxnSpPr>
        <xdr:cNvPr id="145" name="直線矢印コネクタ 144"/>
        <xdr:cNvCxnSpPr/>
      </xdr:nvCxnSpPr>
      <xdr:spPr>
        <a:xfrm flipV="1">
          <a:off x="4394200" y="13579476"/>
          <a:ext cx="781050" cy="67627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317501</xdr:colOff>
      <xdr:row>65</xdr:row>
      <xdr:rowOff>114300</xdr:rowOff>
    </xdr:from>
    <xdr:to>
      <xdr:col>14</xdr:col>
      <xdr:colOff>95251</xdr:colOff>
      <xdr:row>67</xdr:row>
      <xdr:rowOff>1588</xdr:rowOff>
    </xdr:to>
    <xdr:sp macro="" textlink="">
      <xdr:nvSpPr>
        <xdr:cNvPr id="148" name="正方形/長方形 147"/>
        <xdr:cNvSpPr/>
      </xdr:nvSpPr>
      <xdr:spPr>
        <a:xfrm>
          <a:off x="4508501" y="13766800"/>
          <a:ext cx="47625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来所</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254000</xdr:colOff>
      <xdr:row>66</xdr:row>
      <xdr:rowOff>95250</xdr:rowOff>
    </xdr:from>
    <xdr:to>
      <xdr:col>15</xdr:col>
      <xdr:colOff>101600</xdr:colOff>
      <xdr:row>68</xdr:row>
      <xdr:rowOff>171450</xdr:rowOff>
    </xdr:to>
    <xdr:cxnSp macro="">
      <xdr:nvCxnSpPr>
        <xdr:cNvPr id="149" name="直線矢印コネクタ 148"/>
        <xdr:cNvCxnSpPr/>
      </xdr:nvCxnSpPr>
      <xdr:spPr>
        <a:xfrm flipH="1">
          <a:off x="4794250" y="13938250"/>
          <a:ext cx="546100" cy="4572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82550</xdr:colOff>
      <xdr:row>66</xdr:row>
      <xdr:rowOff>158750</xdr:rowOff>
    </xdr:from>
    <xdr:to>
      <xdr:col>17</xdr:col>
      <xdr:colOff>31750</xdr:colOff>
      <xdr:row>68</xdr:row>
      <xdr:rowOff>46038</xdr:rowOff>
    </xdr:to>
    <xdr:sp macro="" textlink="">
      <xdr:nvSpPr>
        <xdr:cNvPr id="153" name="正方形/長方形 152"/>
        <xdr:cNvSpPr/>
      </xdr:nvSpPr>
      <xdr:spPr>
        <a:xfrm>
          <a:off x="4622800" y="14001750"/>
          <a:ext cx="134620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〇〇サービス提供</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49482</xdr:colOff>
      <xdr:row>70</xdr:row>
      <xdr:rowOff>116500</xdr:rowOff>
    </xdr:from>
    <xdr:to>
      <xdr:col>15</xdr:col>
      <xdr:colOff>214982</xdr:colOff>
      <xdr:row>70</xdr:row>
      <xdr:rowOff>116500</xdr:rowOff>
    </xdr:to>
    <xdr:cxnSp macro="">
      <xdr:nvCxnSpPr>
        <xdr:cNvPr id="154" name="直線矢印コネクタ 153"/>
        <xdr:cNvCxnSpPr>
          <a:stCxn id="141" idx="3"/>
        </xdr:cNvCxnSpPr>
      </xdr:nvCxnSpPr>
      <xdr:spPr>
        <a:xfrm>
          <a:off x="4589732" y="14721500"/>
          <a:ext cx="86400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133350</xdr:colOff>
      <xdr:row>69</xdr:row>
      <xdr:rowOff>88900</xdr:rowOff>
    </xdr:from>
    <xdr:to>
      <xdr:col>15</xdr:col>
      <xdr:colOff>69850</xdr:colOff>
      <xdr:row>71</xdr:row>
      <xdr:rowOff>184150</xdr:rowOff>
    </xdr:to>
    <xdr:sp macro="" textlink="">
      <xdr:nvSpPr>
        <xdr:cNvPr id="157" name="正方形/長方形 156"/>
        <xdr:cNvSpPr/>
      </xdr:nvSpPr>
      <xdr:spPr>
        <a:xfrm>
          <a:off x="4673600" y="14503400"/>
          <a:ext cx="635000" cy="476250"/>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支払い</a:t>
          </a:r>
          <a:endParaRPr lang="en-US"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（月謝）</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12</xdr:col>
      <xdr:colOff>184150</xdr:colOff>
      <xdr:row>72</xdr:row>
      <xdr:rowOff>69850</xdr:rowOff>
    </xdr:from>
    <xdr:to>
      <xdr:col>15</xdr:col>
      <xdr:colOff>6350</xdr:colOff>
      <xdr:row>75</xdr:row>
      <xdr:rowOff>158750</xdr:rowOff>
    </xdr:to>
    <xdr:cxnSp macro="">
      <xdr:nvCxnSpPr>
        <xdr:cNvPr id="158" name="直線矢印コネクタ 157"/>
        <xdr:cNvCxnSpPr/>
      </xdr:nvCxnSpPr>
      <xdr:spPr>
        <a:xfrm>
          <a:off x="4375150" y="15055850"/>
          <a:ext cx="869950" cy="6604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215901</xdr:colOff>
      <xdr:row>73</xdr:row>
      <xdr:rowOff>0</xdr:rowOff>
    </xdr:from>
    <xdr:to>
      <xdr:col>13</xdr:col>
      <xdr:colOff>342901</xdr:colOff>
      <xdr:row>74</xdr:row>
      <xdr:rowOff>77788</xdr:rowOff>
    </xdr:to>
    <xdr:sp macro="" textlink="">
      <xdr:nvSpPr>
        <xdr:cNvPr id="161" name="正方形/長方形 160"/>
        <xdr:cNvSpPr/>
      </xdr:nvSpPr>
      <xdr:spPr>
        <a:xfrm>
          <a:off x="4406901" y="15176500"/>
          <a:ext cx="476250" cy="268288"/>
        </a:xfrm>
        <a:prstGeom prst="rect">
          <a:avLst/>
        </a:prstGeom>
        <a:solidFill>
          <a:schemeClr val="bg1"/>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100" b="0">
              <a:solidFill>
                <a:srgbClr val="FF0000"/>
              </a:solidFill>
              <a:effectLst/>
              <a:latin typeface="ＭＳ Ｐゴシック" panose="020B0600070205080204" pitchFamily="50" charset="-128"/>
              <a:ea typeface="ＭＳ Ｐゴシック" panose="020B0600070205080204" pitchFamily="50" charset="-128"/>
              <a:cs typeface="+mn-cs"/>
            </a:rPr>
            <a:t>予約</a:t>
          </a:r>
          <a:endParaRPr lang="ja-JP" altLang="ja-JP" sz="11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22</xdr:col>
      <xdr:colOff>39688</xdr:colOff>
      <xdr:row>81</xdr:row>
      <xdr:rowOff>62863</xdr:rowOff>
    </xdr:from>
    <xdr:to>
      <xdr:col>25</xdr:col>
      <xdr:colOff>200145</xdr:colOff>
      <xdr:row>81</xdr:row>
      <xdr:rowOff>62863</xdr:rowOff>
    </xdr:to>
    <xdr:cxnSp macro="">
      <xdr:nvCxnSpPr>
        <xdr:cNvPr id="99" name="直線矢印コネクタ 98"/>
        <xdr:cNvCxnSpPr>
          <a:stCxn id="100" idx="1"/>
        </xdr:cNvCxnSpPr>
      </xdr:nvCxnSpPr>
      <xdr:spPr>
        <a:xfrm flipH="1">
          <a:off x="7723188" y="17104676"/>
          <a:ext cx="1168520"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200145</xdr:colOff>
      <xdr:row>80</xdr:row>
      <xdr:rowOff>87313</xdr:rowOff>
    </xdr:from>
    <xdr:ext cx="4678105" cy="459100"/>
    <xdr:sp macro="" textlink="">
      <xdr:nvSpPr>
        <xdr:cNvPr id="100" name="正方形/長方形 99"/>
        <xdr:cNvSpPr/>
      </xdr:nvSpPr>
      <xdr:spPr>
        <a:xfrm>
          <a:off x="8891708" y="16875126"/>
          <a:ext cx="4678105"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助成金を使って作成する試作（製品・サービス）の数量を入力してください。</a:t>
          </a:r>
          <a:endParaRPr lang="en-US" altLang="ja-JP" b="0">
            <a:effectLst/>
            <a:latin typeface="ＭＳ Ｐゴシック" panose="020B0600070205080204" pitchFamily="50" charset="-128"/>
            <a:ea typeface="ＭＳ Ｐゴシック" panose="020B0600070205080204" pitchFamily="50" charset="-128"/>
          </a:endParaRPr>
        </a:p>
        <a:p>
          <a:r>
            <a:rPr lang="en-US" altLang="ja-JP" b="0">
              <a:effectLst/>
              <a:latin typeface="ＭＳ Ｐゴシック" panose="020B0600070205080204" pitchFamily="50" charset="-128"/>
              <a:ea typeface="ＭＳ Ｐゴシック" panose="020B0600070205080204" pitchFamily="50" charset="-128"/>
            </a:rPr>
            <a:t>※</a:t>
          </a:r>
          <a:r>
            <a:rPr lang="ja-JP" altLang="en-US" b="0">
              <a:effectLst/>
              <a:latin typeface="ＭＳ Ｐゴシック" panose="020B0600070205080204" pitchFamily="50" charset="-128"/>
              <a:ea typeface="ＭＳ Ｐゴシック" panose="020B0600070205080204" pitchFamily="50" charset="-128"/>
            </a:rPr>
            <a:t>数量は必要最小限としてください。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19</xdr:col>
      <xdr:colOff>49739</xdr:colOff>
      <xdr:row>22</xdr:row>
      <xdr:rowOff>363802</xdr:rowOff>
    </xdr:from>
    <xdr:ext cx="2880000" cy="1926168"/>
    <xdr:sp macro="" textlink="">
      <xdr:nvSpPr>
        <xdr:cNvPr id="8" name="正方形/長方形 7"/>
        <xdr:cNvSpPr/>
      </xdr:nvSpPr>
      <xdr:spPr>
        <a:xfrm>
          <a:off x="9157453" y="12229231"/>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55557</xdr:colOff>
      <xdr:row>1</xdr:row>
      <xdr:rowOff>2416618</xdr:rowOff>
    </xdr:from>
    <xdr:ext cx="8064500" cy="3943387"/>
    <xdr:sp macro="" textlink="">
      <xdr:nvSpPr>
        <xdr:cNvPr id="11" name="正方形/長方形 10"/>
        <xdr:cNvSpPr/>
      </xdr:nvSpPr>
      <xdr:spPr>
        <a:xfrm>
          <a:off x="9163271" y="2670618"/>
          <a:ext cx="8064500" cy="394338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〇元気なうちに正しい歩き方を身につける杖</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70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代男性の平均体重を支えることができる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名を対象に試作品をモニタリング</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〇耐荷重</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65kg</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以上</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→公的試験期間に耐荷重試験を依頼し検証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折りたたんだ状態で飛行機に手荷物として持ち込みできる程度に、簡単に持ち運びができる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名にモニタリング調査を行う。使用感、持ち運びやすさについて調査</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折り畳んだ状態で全長</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50cm</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→試作品を自社で計測</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54433</xdr:colOff>
      <xdr:row>1</xdr:row>
      <xdr:rowOff>1736998</xdr:rowOff>
    </xdr:from>
    <xdr:to>
      <xdr:col>19</xdr:col>
      <xdr:colOff>387428</xdr:colOff>
      <xdr:row>1</xdr:row>
      <xdr:rowOff>1742760</xdr:rowOff>
    </xdr:to>
    <xdr:cxnSp macro="">
      <xdr:nvCxnSpPr>
        <xdr:cNvPr id="12" name="直線矢印コネクタ 11"/>
        <xdr:cNvCxnSpPr/>
      </xdr:nvCxnSpPr>
      <xdr:spPr>
        <a:xfrm flipH="1">
          <a:off x="8499933" y="1990998"/>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77377</xdr:colOff>
      <xdr:row>1</xdr:row>
      <xdr:rowOff>1324435</xdr:rowOff>
    </xdr:from>
    <xdr:ext cx="3799521" cy="825867"/>
    <xdr:sp macro="" textlink="">
      <xdr:nvSpPr>
        <xdr:cNvPr id="13" name="正方形/長方形 12"/>
        <xdr:cNvSpPr/>
      </xdr:nvSpPr>
      <xdr:spPr>
        <a:xfrm>
          <a:off x="9185091" y="1578435"/>
          <a:ext cx="3799521"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・機能は、目標のうち数値で表現できないもの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・性能は、数値で表現できるもの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・目標は、確認方法と切り分けて、簡潔に記入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目標１は必ず設定</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70308</xdr:colOff>
      <xdr:row>10</xdr:row>
      <xdr:rowOff>371747</xdr:rowOff>
    </xdr:from>
    <xdr:to>
      <xdr:col>19</xdr:col>
      <xdr:colOff>403303</xdr:colOff>
      <xdr:row>10</xdr:row>
      <xdr:rowOff>377509</xdr:rowOff>
    </xdr:to>
    <xdr:cxnSp macro="">
      <xdr:nvCxnSpPr>
        <xdr:cNvPr id="14" name="直線矢印コネクタ 13"/>
        <xdr:cNvCxnSpPr/>
      </xdr:nvCxnSpPr>
      <xdr:spPr>
        <a:xfrm flipH="1">
          <a:off x="8515808" y="7665176"/>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9</xdr:row>
      <xdr:rowOff>323972</xdr:rowOff>
    </xdr:from>
    <xdr:ext cx="3617686" cy="825867"/>
    <xdr:sp macro="" textlink="">
      <xdr:nvSpPr>
        <xdr:cNvPr id="15" name="正方形/長方形 14"/>
        <xdr:cNvSpPr/>
      </xdr:nvSpPr>
      <xdr:spPr>
        <a:xfrm>
          <a:off x="9178013" y="7236401"/>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証明文書は、達成目標を証明する文書に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2</xdr:col>
      <xdr:colOff>81643</xdr:colOff>
      <xdr:row>4</xdr:row>
      <xdr:rowOff>163286</xdr:rowOff>
    </xdr:from>
    <xdr:to>
      <xdr:col>9</xdr:col>
      <xdr:colOff>350117</xdr:colOff>
      <xdr:row>9</xdr:row>
      <xdr:rowOff>218848</xdr:rowOff>
    </xdr:to>
    <xdr:sp macro="" textlink="">
      <xdr:nvSpPr>
        <xdr:cNvPr id="9" name="正方形/長方形 8"/>
        <xdr:cNvSpPr/>
      </xdr:nvSpPr>
      <xdr:spPr>
        <a:xfrm>
          <a:off x="952500" y="5170715"/>
          <a:ext cx="3316474" cy="1960562"/>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2-2(1)</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に記載した開発又は改良する製品等の新規性・優秀性の中から特長的な機能や性能を関連付けて記載する</a:t>
          </a:r>
          <a:endParaRPr lang="en-US" altLang="ja-JP" sz="1400" b="0">
            <a:solidFill>
              <a:srgbClr val="FF0000"/>
            </a:solidFill>
            <a:effectLst/>
            <a:latin typeface="HGSｺﾞｼｯｸE" panose="020B0900000000000000" pitchFamily="50" charset="-128"/>
            <a:ea typeface="HGSｺﾞｼｯｸE" panose="020B0900000000000000" pitchFamily="50" charset="-128"/>
            <a:cs typeface="+mn-cs"/>
          </a:endParaRPr>
        </a:p>
        <a:p>
          <a:pPr algn="l"/>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特長的な機能</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備わっている働きや能力。助成事業期間内で検証可能な内容を記載する。</a:t>
          </a:r>
          <a:endParaRPr lang="en-US" altLang="ja-JP" sz="1400" b="0">
            <a:solidFill>
              <a:srgbClr val="FF0000"/>
            </a:solidFill>
            <a:effectLst/>
            <a:latin typeface="HGSｺﾞｼｯｸE" panose="020B0900000000000000" pitchFamily="50" charset="-128"/>
            <a:ea typeface="HGSｺﾞｼｯｸE" panose="020B0900000000000000" pitchFamily="50" charset="-128"/>
            <a:cs typeface="+mn-cs"/>
          </a:endParaRPr>
        </a:p>
        <a:p>
          <a:pPr algn="l"/>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特長的な性能</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具体的な数値や指標を用いて定量的に記載する。</a:t>
          </a:r>
          <a:endParaRPr lang="ja-JP" altLang="ja-JP" sz="1400" b="0">
            <a:solidFill>
              <a:srgbClr val="FF0000"/>
            </a:solidFill>
            <a:effectLst/>
            <a:latin typeface="HGSｺﾞｼｯｸE" panose="020B0900000000000000" pitchFamily="50" charset="-128"/>
            <a:ea typeface="HGSｺﾞｼｯｸE" panose="020B0900000000000000" pitchFamily="50" charset="-128"/>
            <a:cs typeface="+mn-cs"/>
          </a:endParaRPr>
        </a:p>
      </xdr:txBody>
    </xdr:sp>
    <xdr:clientData/>
  </xdr:twoCellAnchor>
  <xdr:twoCellAnchor>
    <xdr:from>
      <xdr:col>10</xdr:col>
      <xdr:colOff>90714</xdr:colOff>
      <xdr:row>4</xdr:row>
      <xdr:rowOff>235858</xdr:rowOff>
    </xdr:from>
    <xdr:to>
      <xdr:col>17</xdr:col>
      <xdr:colOff>569766</xdr:colOff>
      <xdr:row>9</xdr:row>
      <xdr:rowOff>138741</xdr:rowOff>
    </xdr:to>
    <xdr:sp macro="" textlink="">
      <xdr:nvSpPr>
        <xdr:cNvPr id="10" name="正方形/長方形 9"/>
        <xdr:cNvSpPr/>
      </xdr:nvSpPr>
      <xdr:spPr>
        <a:xfrm>
          <a:off x="4445000" y="5243287"/>
          <a:ext cx="3908052" cy="1807883"/>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達成目標 </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新規性や優秀性における機能・性能</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 </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が達成されたことを第三者が客観的に確認できる方法を具体的に記載する</a:t>
          </a:r>
        </a:p>
      </xdr:txBody>
    </xdr:sp>
    <xdr:clientData/>
  </xdr:twoCellAnchor>
  <xdr:twoCellAnchor>
    <xdr:from>
      <xdr:col>2</xdr:col>
      <xdr:colOff>108857</xdr:colOff>
      <xdr:row>1</xdr:row>
      <xdr:rowOff>3909786</xdr:rowOff>
    </xdr:from>
    <xdr:to>
      <xdr:col>9</xdr:col>
      <xdr:colOff>276904</xdr:colOff>
      <xdr:row>3</xdr:row>
      <xdr:rowOff>53294</xdr:rowOff>
    </xdr:to>
    <xdr:sp macro="" textlink="">
      <xdr:nvSpPr>
        <xdr:cNvPr id="16" name="正方形/長方形 15"/>
        <xdr:cNvSpPr/>
      </xdr:nvSpPr>
      <xdr:spPr>
        <a:xfrm>
          <a:off x="979714" y="4163786"/>
          <a:ext cx="3216047" cy="261937"/>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達成目標は</a:t>
          </a:r>
          <a:r>
            <a:rPr lang="en-US" altLang="ja-JP" sz="1400" b="0">
              <a:solidFill>
                <a:srgbClr val="FF0000"/>
              </a:solidFill>
              <a:effectLst/>
              <a:latin typeface="HGSｺﾞｼｯｸE" panose="020B0900000000000000" pitchFamily="50" charset="-128"/>
              <a:ea typeface="HGSｺﾞｼｯｸE" panose="020B0900000000000000" pitchFamily="50" charset="-128"/>
              <a:cs typeface="+mn-cs"/>
            </a:rPr>
            <a:t>1</a:t>
          </a:r>
          <a:r>
            <a:rPr lang="ja-JP" altLang="en-US" sz="1400" b="0">
              <a:solidFill>
                <a:srgbClr val="FF0000"/>
              </a:solidFill>
              <a:effectLst/>
              <a:latin typeface="HGSｺﾞｼｯｸE" panose="020B0900000000000000" pitchFamily="50" charset="-128"/>
              <a:ea typeface="HGSｺﾞｼｯｸE" panose="020B0900000000000000" pitchFamily="50" charset="-128"/>
              <a:cs typeface="+mn-cs"/>
            </a:rPr>
            <a:t>つ以上設定が必要</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23</xdr:col>
      <xdr:colOff>4993</xdr:colOff>
      <xdr:row>2</xdr:row>
      <xdr:rowOff>0</xdr:rowOff>
    </xdr:from>
    <xdr:ext cx="4610099" cy="825867"/>
    <xdr:sp macro="" textlink="">
      <xdr:nvSpPr>
        <xdr:cNvPr id="4" name="正方形/長方形 3"/>
        <xdr:cNvSpPr/>
      </xdr:nvSpPr>
      <xdr:spPr>
        <a:xfrm>
          <a:off x="7918681" y="508000"/>
          <a:ext cx="4610099"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2-3</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達成目標</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（新規性・優秀性）</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」に記載した目標を達成するために、</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a:t>
          </a:r>
          <a:r>
            <a:rPr kumimoji="1" lang="ja-JP" altLang="en-US" sz="1100" b="1" u="sng">
              <a:solidFill>
                <a:schemeClr val="dk1"/>
              </a:solidFill>
              <a:effectLst/>
              <a:latin typeface="ＭＳ Ｐゴシック" panose="020B0600070205080204" pitchFamily="50" charset="-128"/>
              <a:ea typeface="ＭＳ Ｐゴシック" panose="020B0600070205080204" pitchFamily="50" charset="-128"/>
              <a:cs typeface="+mn-cs"/>
            </a:rPr>
            <a:t>又は改良</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上想定される技術的課題とその解決方法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0</xdr:colOff>
      <xdr:row>16</xdr:row>
      <xdr:rowOff>342675</xdr:rowOff>
    </xdr:from>
    <xdr:ext cx="2376000" cy="1926168"/>
    <xdr:sp macro="" textlink="">
      <xdr:nvSpPr>
        <xdr:cNvPr id="5" name="正方形/長方形 4"/>
        <xdr:cNvSpPr/>
      </xdr:nvSpPr>
      <xdr:spPr>
        <a:xfrm>
          <a:off x="7937500" y="57401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222250</xdr:colOff>
      <xdr:row>5</xdr:row>
      <xdr:rowOff>190500</xdr:rowOff>
    </xdr:from>
    <xdr:to>
      <xdr:col>18</xdr:col>
      <xdr:colOff>47625</xdr:colOff>
      <xdr:row>8</xdr:row>
      <xdr:rowOff>222250</xdr:rowOff>
    </xdr:to>
    <xdr:sp macro="" textlink="">
      <xdr:nvSpPr>
        <xdr:cNvPr id="6" name="正方形/長方形 5"/>
        <xdr:cNvSpPr/>
      </xdr:nvSpPr>
      <xdr:spPr>
        <a:xfrm>
          <a:off x="1619250" y="1397000"/>
          <a:ext cx="4381500" cy="11747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0">
              <a:solidFill>
                <a:srgbClr val="FF0000"/>
              </a:solidFill>
              <a:latin typeface="HGPｺﾞｼｯｸE" panose="020B0900000000000000" pitchFamily="50" charset="-128"/>
              <a:ea typeface="HGPｺﾞｼｯｸE" panose="020B0900000000000000" pitchFamily="50" charset="-128"/>
            </a:rPr>
            <a:t>「</a:t>
          </a:r>
          <a:r>
            <a:rPr kumimoji="1" lang="en-US" altLang="ja-JP" sz="1200" b="0">
              <a:solidFill>
                <a:srgbClr val="FF0000"/>
              </a:solidFill>
              <a:latin typeface="HGPｺﾞｼｯｸE" panose="020B0900000000000000" pitchFamily="50" charset="-128"/>
              <a:ea typeface="HGPｺﾞｼｯｸE" panose="020B0900000000000000" pitchFamily="50" charset="-128"/>
            </a:rPr>
            <a:t>2-3</a:t>
          </a:r>
          <a:r>
            <a:rPr kumimoji="1" lang="ja-JP" altLang="en-US" sz="1200" b="0">
              <a:solidFill>
                <a:srgbClr val="FF0000"/>
              </a:solidFill>
              <a:latin typeface="HGPｺﾞｼｯｸE" panose="020B0900000000000000" pitchFamily="50" charset="-128"/>
              <a:ea typeface="HGPｺﾞｼｯｸE" panose="020B0900000000000000" pitchFamily="50" charset="-128"/>
            </a:rPr>
            <a:t>．達成目標」に記載した目標を達成するために、</a:t>
          </a:r>
          <a:r>
            <a:rPr kumimoji="1" lang="ja-JP" altLang="en-US" sz="1200" b="0" u="sng">
              <a:solidFill>
                <a:srgbClr val="FF0000"/>
              </a:solidFill>
              <a:latin typeface="HGPｺﾞｼｯｸE" panose="020B0900000000000000" pitchFamily="50" charset="-128"/>
              <a:ea typeface="HGPｺﾞｼｯｸE" panose="020B0900000000000000" pitchFamily="50" charset="-128"/>
            </a:rPr>
            <a:t>開発又は改良上想定される技術的課題とその解決方法</a:t>
          </a:r>
          <a:r>
            <a:rPr kumimoji="1" lang="ja-JP" altLang="en-US" sz="1200" b="0">
              <a:solidFill>
                <a:srgbClr val="FF0000"/>
              </a:solidFill>
              <a:latin typeface="HGPｺﾞｼｯｸE" panose="020B0900000000000000" pitchFamily="50" charset="-128"/>
              <a:ea typeface="HGPｺﾞｼｯｸE" panose="020B0900000000000000" pitchFamily="50" charset="-128"/>
            </a:rPr>
            <a:t>について記入</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a:p>
          <a:pPr algn="l"/>
          <a:r>
            <a:rPr kumimoji="1" lang="en-US" altLang="ja-JP" sz="1200" b="0">
              <a:solidFill>
                <a:srgbClr val="FF0000"/>
              </a:solidFill>
              <a:latin typeface="HGPｺﾞｼｯｸE" panose="020B0900000000000000" pitchFamily="50" charset="-128"/>
              <a:ea typeface="HGPｺﾞｼｯｸE" panose="020B0900000000000000" pitchFamily="50" charset="-128"/>
            </a:rPr>
            <a:t>※</a:t>
          </a:r>
          <a:r>
            <a:rPr kumimoji="1" lang="ja-JP" altLang="en-US" sz="1200" b="0">
              <a:solidFill>
                <a:srgbClr val="FF0000"/>
              </a:solidFill>
              <a:latin typeface="HGPｺﾞｼｯｸE" panose="020B0900000000000000" pitchFamily="50" charset="-128"/>
              <a:ea typeface="HGPｺﾞｼｯｸE" panose="020B0900000000000000" pitchFamily="50" charset="-128"/>
            </a:rPr>
            <a:t>課題が複数ある場合には、箇条書きで記入してください</a:t>
          </a:r>
          <a:endParaRPr kumimoji="1" lang="en-US" altLang="ja-JP" sz="1200" b="0">
            <a:solidFill>
              <a:srgbClr val="FF0000"/>
            </a:solidFill>
            <a:latin typeface="HGPｺﾞｼｯｸE" panose="020B0900000000000000" pitchFamily="50" charset="-128"/>
            <a:ea typeface="HGPｺﾞｼｯｸE" panose="020B0900000000000000" pitchFamily="50" charset="-128"/>
          </a:endParaRPr>
        </a:p>
      </xdr:txBody>
    </xdr:sp>
    <xdr:clientData/>
  </xdr:twoCellAnchor>
</xdr:wsDr>
</file>

<file path=xl/tables/table1.xml><?xml version="1.0" encoding="utf-8"?>
<table xmlns="http://schemas.openxmlformats.org/spreadsheetml/2006/main" id="3" name="テーブル61024" displayName="テーブル61024" ref="A20:G25" totalsRowShown="0" headerRowDxfId="307" dataDxfId="306">
  <tableColumns count="7">
    <tableColumn id="1" name="申請_x000a_年度" dataDxfId="305"/>
    <tableColumn id="2" name="申 請 先" dataDxfId="304"/>
    <tableColumn id="3" name="助 成 事 業 名" dataDxfId="303"/>
    <tableColumn id="4" name="申 請 テ ー マ" dataDxfId="302"/>
    <tableColumn id="5" name="助成金額（円）" dataDxfId="301" dataCellStyle="桁区切り"/>
    <tableColumn id="6" name="本申請との_x000a_経費の重複" dataDxfId="300"/>
    <tableColumn id="7" name="本申請との_x000a_内容の重複" dataDxfId="299"/>
  </tableColumns>
  <tableStyleInfo name="テーブル スタイル 8" showFirstColumn="0" showLastColumn="0" showRowStripes="1" showColumnStripes="0"/>
</table>
</file>

<file path=xl/tables/table10.xml><?xml version="1.0" encoding="utf-8"?>
<table xmlns="http://schemas.openxmlformats.org/spreadsheetml/2006/main" id="20" name="原材料・副資材費1521" displayName="原材料・副資材費1521" ref="A9:I27" totalsRowCount="1" headerRowDxfId="120" dataDxfId="119" totalsRowDxfId="118" dataCellStyle="標準 2">
  <tableColumns count="9">
    <tableColumn id="1" name="経費_x000a_番号" dataDxfId="117" totalsRowDxfId="116" dataCellStyle="標準 2">
      <calculatedColumnFormula>ROW()-4</calculatedColumnFormula>
    </tableColumn>
    <tableColumn id="2" name="内容" dataDxfId="115" totalsRowDxfId="114" dataCellStyle="標準 2"/>
    <tableColumn id="5" name="数量_x000a_(A)" dataDxfId="113" totalsRowDxfId="112" dataCellStyle="桁区切り"/>
    <tableColumn id="10" name="単位" dataDxfId="111" totalsRowDxfId="110" dataCellStyle="桁区切り"/>
    <tableColumn id="6" name="単価_x000a_（税抜）_x000a_(B)" totalsRowLabel="計" dataDxfId="109" totalsRowDxfId="108" dataCellStyle="桁区切り"/>
    <tableColumn id="7" name="助成対象経費_x000a_（税抜）_x000a_(A)×(B)" totalsRowFunction="sum" dataDxfId="107" totalsRowDxfId="106" dataCellStyle="桁区切り">
      <calculatedColumnFormula>原材料・副資材費1521[[#This Row],[数量
(A)]]*原材料・副資材費1521[[#This Row],[単価
（税抜）
(B)]]</calculatedColumnFormula>
    </tableColumn>
    <tableColumn id="8" name="助成事業に_x000a_要する経費_x000a_（税込）" totalsRowFunction="sum" dataDxfId="105" totalsRowDxfId="104" dataCellStyle="桁区切り">
      <calculatedColumnFormula>ROUNDDOWN(原材料・副資材費1521[[#This Row],[助成対象経費
（税抜）
(A)×(B)]]*1.1,0)</calculatedColumnFormula>
    </tableColumn>
    <tableColumn id="9" name="依頼先事業者名" dataDxfId="103" totalsRowDxfId="102" dataCellStyle="標準 2"/>
    <tableColumn id="12" name="列1" dataDxfId="101" totalsRowDxfId="100" dataCellStyle="標準 2">
      <calculatedColumnFormula>IF(OR(
      AND(B10="",C10="",D10="",E10="",H10=""),
      AND(B10&lt;&gt;"",C10&lt;&gt;"",D10&lt;&gt;"",E10&lt;&gt;"",H10&lt;&gt;"")),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22" name="機械装置・工具器具費1523" displayName="機械装置・工具器具費1523" ref="A7:L25" totalsRowCount="1" headerRowDxfId="80" dataDxfId="79" totalsRowDxfId="78" dataCellStyle="標準 2">
  <tableColumns count="12">
    <tableColumn id="1" name="経費_x000a_番号" dataDxfId="77" totalsRowDxfId="76" dataCellStyle="標準 2">
      <calculatedColumnFormula>ROW()-7</calculatedColumnFormula>
    </tableColumn>
    <tableColumn id="2" name="品　名" dataDxfId="75" totalsRowDxfId="74" dataCellStyle="標準 2"/>
    <tableColumn id="4" name="用　途" dataDxfId="73" totalsRowDxfId="72" dataCellStyle="標準 2"/>
    <tableColumn id="10" name="調達_x000a_方法" dataDxfId="71" totalsRowDxfId="70" dataCellStyle="標準 2"/>
    <tableColumn id="3" name="ﾘｰｽ・_x000a_ﾚﾝﾀﾙ_x000a_期間（月）" dataDxfId="69" totalsRowDxfId="68"/>
    <tableColumn id="5" name="数量_x000a_(A)" dataDxfId="67" totalsRowDxfId="66" dataCellStyle="桁区切り"/>
    <tableColumn id="13" name="単位" dataDxfId="65" totalsRowDxfId="64" dataCellStyle="桁区切り"/>
    <tableColumn id="6" name="購入単価_x000a_又は_x000a_ﾘｰｽ･ﾚﾝﾀﾙ料_x000a_合計（税抜）_x000a_(B)" totalsRowLabel="計" dataDxfId="63" totalsRowDxfId="62" dataCellStyle="桁区切り"/>
    <tableColumn id="7" name="助成対象_x000a_経費_x000a_（税抜）_x000a_(A)×(B）" totalsRowFunction="sum" dataDxfId="61" totalsRowDxfId="60" dataCellStyle="桁区切り">
      <calculatedColumnFormula>機械装置・工具器具費1523[[#This Row],[数量
(A)]]*機械装置・工具器具費1523[[#This Row],[購入単価
又は
ﾘｰｽ･ﾚﾝﾀﾙ料
合計（税抜）
(B)]]</calculatedColumnFormula>
    </tableColumn>
    <tableColumn id="8" name="助成事業に_x000a_要する経費_x000a_（税込）" totalsRowFunction="sum" dataDxfId="59" totalsRowDxfId="58" dataCellStyle="桁区切り">
      <calculatedColumnFormula>ROUNDDOWN(機械装置・工具器具費1523[[#This Row],[助成対象
経費
（税抜）
(A)×(B）]]*1.1,0)</calculatedColumnFormula>
    </tableColumn>
    <tableColumn id="9" name="購入先又は_x000a_ﾘｰｽ･ﾚﾝﾀﾙ先_x000a_事業者名" dataDxfId="57" totalsRowDxfId="56" dataCellStyle="標準 2"/>
    <tableColumn id="12" name="列1" dataDxfId="55" totalsRowDxfId="54" dataCellStyle="標準 2">
      <calculatedColumnFormula>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2" name="委託163" displayName="委託163" ref="A6:I8" totalsRowCount="1" headerRowDxfId="48" dataDxfId="47" totalsRowDxfId="46" dataCellStyle="標準 2">
  <tableColumns count="9">
    <tableColumn id="1" name="経費_x000a_番号" totalsRowDxfId="45" dataCellStyle="標準 2">
      <calculatedColumnFormula>ROW()-6</calculatedColumnFormula>
    </tableColumn>
    <tableColumn id="2" name="名称" dataDxfId="44" totalsRowDxfId="43" dataCellStyle="標準 2"/>
    <tableColumn id="4" name="月額家賃_x000a_（税抜）_x000a_(A)" dataDxfId="42" totalsRowDxfId="41" dataCellStyle="桁区切り"/>
    <tableColumn id="6" name="工事期間_x000a_（月）" dataDxfId="40" totalsRowDxfId="39" dataCellStyle="桁区切り"/>
    <tableColumn id="10" name="交付申請する月数_x000a_(B)" totalsRowLabel="計" dataDxfId="38" totalsRowDxfId="37" dataCellStyle="桁区切り"/>
    <tableColumn id="7" name="助成対象経費_x000a_（税抜）_x000a_(A)×(B）" totalsRowFunction="sum" dataDxfId="36" totalsRowDxfId="35" dataCellStyle="桁区切り">
      <calculatedColumnFormula>委託163[[#This Row],[月額家賃
（税抜）
(A)]]*委託163[[#This Row],[交付申請する月数
(B)]]</calculatedColumnFormula>
    </tableColumn>
    <tableColumn id="8" name="助成事業に_x000a_要する経費_x000a_（税込）" totalsRowFunction="sum" dataDxfId="34" totalsRowDxfId="33" dataCellStyle="桁区切り">
      <calculatedColumnFormula>ROUNDDOWN(委託163[[#This Row],[助成対象経費
（税抜）
(A)×(B）]]*1.1,0)</calculatedColumnFormula>
    </tableColumn>
    <tableColumn id="9" name="物件所有者_x000a_（賃貸の場合は貸主）" dataDxfId="32" totalsRowDxfId="31" dataCellStyle="標準 2"/>
    <tableColumn id="12" name="列1" dataDxfId="30" totalsRowDxfId="29" dataCellStyle="標準 2">
      <calculatedColumnFormula>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5" name="委託費11106" displayName="委託費11106" ref="A5:I23" totalsRowCount="1" headerRowDxfId="21" dataDxfId="20" totalsRowDxfId="19" dataCellStyle="標準 2">
  <tableColumns count="9">
    <tableColumn id="1" name="経費_x000a_番号" dataDxfId="18" totalsRowDxfId="17" dataCellStyle="標準 2">
      <calculatedColumnFormula>ROW()-5</calculatedColumnFormula>
    </tableColumn>
    <tableColumn id="2" name="委託内容" dataDxfId="16" totalsRowDxfId="15" dataCellStyle="標準 2"/>
    <tableColumn id="4" name="数量_x000a_(A)" dataDxfId="14" totalsRowDxfId="13" dataCellStyle="桁区切り"/>
    <tableColumn id="6" name="単位" dataDxfId="12" totalsRowDxfId="11" dataCellStyle="桁区切り"/>
    <tableColumn id="10" name="単価_x000a_（税抜）_x000a_(B)" totalsRowLabel="計" dataDxfId="10" totalsRowDxfId="9" dataCellStyle="桁区切り"/>
    <tableColumn id="7" name="助成対象経費_x000a_（税抜）_x000a_(A)×(B）" totalsRowFunction="sum" dataDxfId="8" totalsRowDxfId="7" dataCellStyle="桁区切り">
      <calculatedColumnFormula>委託費11106[[#This Row],[数量
(A)]]*委託費11106[[#This Row],[単価
（税抜）
(B)]]</calculatedColumnFormula>
    </tableColumn>
    <tableColumn id="8" name="助成事業に_x000a_要する経費_x000a_（税込）" totalsRowFunction="sum" dataDxfId="6" totalsRowDxfId="5" dataCellStyle="桁区切り">
      <calculatedColumnFormula>ROUNDDOWN(委託費11106[[#This Row],[助成対象経費
（税抜）
(A)×(B）]]*1.1,0)</calculatedColumnFormula>
    </tableColumn>
    <tableColumn id="9" name="委託先事業者名／_x000a_専門家所属・氏名   " dataDxfId="4" totalsRowDxfId="3" dataCellStyle="標準 2"/>
    <tableColumn id="12" name="列1" dataDxfId="2" totalsRowDxfId="1" dataCellStyle="標準 2">
      <calculatedColumnFormula>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4" name="テーブル6101235" displayName="テーブル6101235" ref="A28:G33" totalsRowShown="0" headerRowDxfId="298" dataDxfId="297">
  <tableColumns count="7">
    <tableColumn id="1" name="申請_x000a_年度" dataDxfId="296"/>
    <tableColumn id="2" name="申 請 先" dataDxfId="295"/>
    <tableColumn id="3" name="助 成 事 業 名" dataDxfId="294"/>
    <tableColumn id="4" name="申 請 テ ー マ" dataDxfId="293"/>
    <tableColumn id="5" name="助成金額（円）" dataDxfId="292" dataCellStyle="桁区切り"/>
    <tableColumn id="6" name="本申請との_x000a_経費の重複" dataDxfId="291"/>
    <tableColumn id="7" name="本申請との_x000a_内容の重複" dataDxfId="290"/>
  </tableColumns>
  <tableStyleInfo name="テーブル スタイル 8" showFirstColumn="0" showLastColumn="0" showRowStripes="1" showColumnStripes="0"/>
</table>
</file>

<file path=xl/tables/table3.xml><?xml version="1.0" encoding="utf-8"?>
<table xmlns="http://schemas.openxmlformats.org/spreadsheetml/2006/main" id="1" name="テーブル17" displayName="テーブル17" ref="A4:G16" totalsRowShown="0" headerRowDxfId="289" dataDxfId="287" headerRowBorderDxfId="288" tableBorderDxfId="286" totalsRowBorderDxfId="285">
  <tableColumns count="7">
    <tableColumn id="8" name="No." dataDxfId="284">
      <calculatedColumnFormula>ROW()-ROW(テーブル17[[#Headers],[No.]])</calculatedColumnFormula>
    </tableColumn>
    <tableColumn id="1" name="氏　　　名" dataDxfId="283" totalsRowDxfId="282"/>
    <tableColumn id="2" name="役　員" dataDxfId="281" totalsRowDxfId="280"/>
    <tableColumn id="3" name="株　主" dataDxfId="279" totalsRowDxfId="278"/>
    <tableColumn id="4" name="役職／申請事業者_x000a_との関係又は職業" dataDxfId="277" totalsRowDxfId="276"/>
    <tableColumn id="5" name="持ち株数" dataDxfId="275" totalsRowDxfId="274" dataCellStyle="桁区切り"/>
    <tableColumn id="6" name="持ち株比率" dataDxfId="273"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10" name="原材料・副資材費11" displayName="原材料・副資材費11" ref="A8:K26" totalsRowCount="1" headerRowDxfId="264" dataDxfId="263" totalsRowDxfId="262" dataCellStyle="標準 2">
  <tableColumns count="11">
    <tableColumn id="1" name="経費_x000a_番号" dataDxfId="261" totalsRowDxfId="260" dataCellStyle="標準 2">
      <calculatedColumnFormula>ROW()-8</calculatedColumnFormula>
    </tableColumn>
    <tableColumn id="2" name="品　名" dataDxfId="259" totalsRowDxfId="258" dataCellStyle="標準 2"/>
    <tableColumn id="3" name="仕　様" dataDxfId="257" totalsRowDxfId="256" dataCellStyle="標準 2"/>
    <tableColumn id="4" name="用　途" dataDxfId="255" totalsRowDxfId="254" dataCellStyle="標準 2"/>
    <tableColumn id="5" name="数量_x000a_(A)" dataDxfId="253" totalsRowDxfId="252" dataCellStyle="桁区切り"/>
    <tableColumn id="10" name="単位" dataDxfId="251" totalsRowDxfId="250" dataCellStyle="桁区切り"/>
    <tableColumn id="6" name="単価_x000a_（税抜）_x000a_(B)" totalsRowLabel="計" dataDxfId="249" totalsRowDxfId="248" dataCellStyle="桁区切り"/>
    <tableColumn id="7" name="助成対象経費_x000a_（税抜）_x000a_(A)×(B)" totalsRowFunction="sum" dataDxfId="247" totalsRowDxfId="246" dataCellStyle="桁区切り">
      <calculatedColumnFormula>原材料・副資材費11[[#This Row],[数量
(A)]]*原材料・副資材費11[[#This Row],[単価
（税抜）
(B)]]</calculatedColumnFormula>
    </tableColumn>
    <tableColumn id="8" name="助成事業に_x000a_要する経費_x000a_（税込）" totalsRowFunction="sum" dataDxfId="245" totalsRowDxfId="244" dataCellStyle="桁区切り">
      <calculatedColumnFormula>ROUNDDOWN(原材料・副資材費11[[#This Row],[助成対象経費
（税抜）
(A)×(B)]]*1.1,0)</calculatedColumnFormula>
    </tableColumn>
    <tableColumn id="9" name="購入先事業者名" dataDxfId="243" totalsRowDxfId="242" dataCellStyle="標準 2"/>
    <tableColumn id="12" name="列1" dataDxfId="241" totalsRowDxfId="240" dataCellStyle="標準 2">
      <calculatedColumnFormula>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5" name="機械装置・工具器具費1016" displayName="機械装置・工具器具費1016" ref="A7:L25" totalsRowCount="1" headerRowDxfId="230" dataDxfId="229" totalsRowDxfId="228" dataCellStyle="標準 2">
  <tableColumns count="12">
    <tableColumn id="1" name="経費_x000a_番号" dataDxfId="227" totalsRowDxfId="226" dataCellStyle="標準 2">
      <calculatedColumnFormula>ROW()-7</calculatedColumnFormula>
    </tableColumn>
    <tableColumn id="2" name="品　名" dataDxfId="225" totalsRowDxfId="224" dataCellStyle="標準 2"/>
    <tableColumn id="4" name="用　途" dataDxfId="223" totalsRowDxfId="222" dataCellStyle="標準 2"/>
    <tableColumn id="10" name="調達_x000a_方法" dataDxfId="221" totalsRowDxfId="220" dataCellStyle="標準 2"/>
    <tableColumn id="3" name="ﾘｰｽ・_x000a_ﾚﾝﾀﾙ_x000a_期間（月）" dataDxfId="219" totalsRowDxfId="218"/>
    <tableColumn id="5" name="数量_x000a_(A)" dataDxfId="217" totalsRowDxfId="216" dataCellStyle="桁区切り"/>
    <tableColumn id="13" name="単位" dataDxfId="215" totalsRowDxfId="214" dataCellStyle="桁区切り"/>
    <tableColumn id="6" name="購入単価_x000a_又は_x000a_ﾘｰｽ･ﾚﾝﾀﾙ料_x000a_合計（税抜）_x000a_(B)" totalsRowLabel="計" dataDxfId="213" totalsRowDxfId="212" dataCellStyle="桁区切り"/>
    <tableColumn id="7" name="助成対象_x000a_経費_x000a_（税抜）_x000a_(A)×(B）" totalsRowFunction="sum" dataDxfId="211" totalsRowDxfId="210" dataCellStyle="桁区切り">
      <calculatedColumnFormula>機械装置・工具器具費1016[[#This Row],[数量
(A)]]*機械装置・工具器具費1016[[#This Row],[購入単価
又は
ﾘｰｽ･ﾚﾝﾀﾙ料
合計（税抜）
(B)]]</calculatedColumnFormula>
    </tableColumn>
    <tableColumn id="8" name="助成事業に_x000a_要する経費_x000a_（税込）" totalsRowFunction="sum" dataDxfId="209" totalsRowDxfId="208" dataCellStyle="桁区切り">
      <calculatedColumnFormula>ROUNDDOWN(機械装置・工具器具費1016[[#This Row],[助成対象
経費
（税抜）
(A)×(B）]]*1.1,0)</calculatedColumnFormula>
    </tableColumn>
    <tableColumn id="9" name="購入先又は_x000a_ﾘｰｽ･ﾚﾝﾀﾙ先_x000a_事業者名" dataDxfId="207" totalsRowDxfId="206" dataCellStyle="標準 2"/>
    <tableColumn id="12" name="列1" dataDxfId="205" totalsRowDxfId="204" dataCellStyle="標準 2">
      <calculatedColumnFormula>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6" name="委託費1117" displayName="委託費1117" ref="A6:I24" totalsRowCount="1" headerRowDxfId="196" dataDxfId="195" totalsRowDxfId="194" dataCellStyle="標準 2">
  <tableColumns count="9">
    <tableColumn id="1" name="経費_x000a_番号" dataDxfId="193" totalsRowDxfId="192" dataCellStyle="標準 2">
      <calculatedColumnFormula>ROW()-6</calculatedColumnFormula>
    </tableColumn>
    <tableColumn id="2" name="委託内容" dataDxfId="191" totalsRowDxfId="190" dataCellStyle="標準 2"/>
    <tableColumn id="4" name="数量_x000a_(A)" dataDxfId="189" totalsRowDxfId="188" dataCellStyle="桁区切り"/>
    <tableColumn id="6" name="単位" dataDxfId="187" totalsRowDxfId="186" dataCellStyle="桁区切り"/>
    <tableColumn id="10" name="単価_x000a_（税抜）_x000a_(B)" totalsRowLabel="計" dataDxfId="185" totalsRowDxfId="184" dataCellStyle="桁区切り"/>
    <tableColumn id="7" name="助成対象経費_x000a_（税抜）_x000a_(A)×(B）" totalsRowFunction="sum" dataDxfId="183" totalsRowDxfId="182" dataCellStyle="桁区切り">
      <calculatedColumnFormula>委託費1117[[#This Row],[数量
(A)]]*委託費1117[[#This Row],[単価
（税抜）
(B)]]</calculatedColumnFormula>
    </tableColumn>
    <tableColumn id="8" name="助成事業に_x000a_要する経費_x000a_（税込）" totalsRowFunction="sum" dataDxfId="181" totalsRowDxfId="180" dataCellStyle="桁区切り">
      <calculatedColumnFormula>ROUNDDOWN(委託費1117[[#This Row],[助成対象経費
（税抜）
(A)×(B）]]*1.1,0)</calculatedColumnFormula>
    </tableColumn>
    <tableColumn id="9" name="委託先事業者名／_x000a_専門家所属・氏名   " dataDxfId="179" totalsRowDxfId="178" dataCellStyle="標準 2"/>
    <tableColumn id="12" name="列1" dataDxfId="177" totalsRowDxfId="176" dataCellStyle="標準 2">
      <calculatedColumnFormula>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7" name="産業財産権・出願導入費18" displayName="産業財産権・出願導入費18" ref="A4:I15" totalsRowCount="1" headerRowDxfId="173" dataDxfId="172" totalsRowDxfId="171" dataCellStyle="標準 2">
  <tableColumns count="9">
    <tableColumn id="1" name="経費_x000a_番号" dataDxfId="170" totalsRowDxfId="169" dataCellStyle="標準 2">
      <calculatedColumnFormula>ROW()-4</calculatedColumnFormula>
    </tableColumn>
    <tableColumn id="2" name="対象製品・サービス等" dataDxfId="168" totalsRowDxfId="167" dataCellStyle="標準 2"/>
    <tableColumn id="3" name="権利名" dataDxfId="166" totalsRowDxfId="165" dataCellStyle="標準 2"/>
    <tableColumn id="10" name="内容" dataDxfId="164" totalsRowDxfId="163" dataCellStyle="桁区切り"/>
    <tableColumn id="5" name="弁理士事務所_x000a_又は_x000a_権利所有事業者名" dataDxfId="162" totalsRowDxfId="161" dataCellStyle="桁区切り"/>
    <tableColumn id="8" name="単価_x000a_（税抜）" totalsRowLabel="計" dataDxfId="160" totalsRowDxfId="159" dataCellStyle="桁区切り"/>
    <tableColumn id="6" name="助成対象経費_x000a_（税抜）" totalsRowFunction="sum" dataDxfId="158" totalsRowDxfId="157" dataCellStyle="桁区切り">
      <calculatedColumnFormula>産業財産権・出願導入費18[[#This Row],[単価
（税抜）]]</calculatedColumnFormula>
    </tableColumn>
    <tableColumn id="12" name="助成事業に_x000a_要する経費_x000a_（税込）" totalsRowFunction="sum" dataDxfId="156" totalsRowDxfId="155" dataCellStyle="桁区切り">
      <calculatedColumnFormula>ROUNDDOWN(産業財産権・出願導入費18[[#This Row],[助成対象経費
（税抜）]]*1.1,0)</calculatedColumnFormula>
    </tableColumn>
    <tableColumn id="4" name="列2" dataDxfId="154" totalsRowDxfId="153" dataCellStyle="標準 2">
      <calculatedColumnFormula>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8" name="直接人件費19" displayName="直接人件費19" ref="A5:K21" totalsRowCount="1" headerRowDxfId="150" dataDxfId="149" totalsRowDxfId="148" headerRowCellStyle="標準 2">
  <tableColumns count="11">
    <tableColumn id="1" name="経費_x000a_番号" dataDxfId="147" totalsRowDxfId="146" dataCellStyle="標準 2">
      <calculatedColumnFormula>ROW()-5</calculatedColumnFormula>
    </tableColumn>
    <tableColumn id="2" name="従事者氏名" dataDxfId="145" totalsRowDxfId="144" dataCellStyle="標準 2"/>
    <tableColumn id="3" name="所属・役職" dataDxfId="143" totalsRowDxfId="142" dataCellStyle="標準 2"/>
    <tableColumn id="12" name="種別" dataDxfId="141" totalsRowDxfId="140" dataCellStyle="標準 2"/>
    <tableColumn id="10" name="保有資格・経験" dataDxfId="139" totalsRowDxfId="138" dataCellStyle="標準 2"/>
    <tableColumn id="4" name="従事内容" dataDxfId="137" totalsRowDxfId="136" dataCellStyle="桁区切り"/>
    <tableColumn id="5" name="従事時間_x000a_(A)" dataDxfId="135" totalsRowDxfId="134" dataCellStyle="桁区切り">
      <calculatedColumnFormula>#REF!</calculatedColumnFormula>
    </tableColumn>
    <tableColumn id="6" name="時間単価_x000a_(B)" totalsRowLabel="計" dataDxfId="133" totalsRowDxfId="132" dataCellStyle="桁区切り"/>
    <tableColumn id="7" name="助成対象経費_x000a_(A)×(B)" totalsRowFunction="sum" dataDxfId="131" totalsRowDxfId="130" dataCellStyle="桁区切り">
      <calculatedColumnFormula>直接人件費19[[#This Row],[従事時間
(A)]]*直接人件費19[[#This Row],[時間単価
(B)]]</calculatedColumnFormula>
    </tableColumn>
    <tableColumn id="11" name="助成事業に_x000a_要する経費" totalsRowFunction="sum" dataDxfId="129" totalsRowDxfId="128" dataCellStyle="桁区切り">
      <calculatedColumnFormula>直接人件費19[[#This Row],[従事時間
(A)]]*直接人件費19[[#This Row],[時間単価
(B)]]</calculatedColumnFormula>
    </tableColumn>
    <tableColumn id="8" name="列2" dataDxfId="127" totalsRowDxfId="126" dataCellStyle="標準 2">
      <calculatedColumnFormula>IF(OR(
      AND(B6="",C6="",D6="",E6="",F6="",G6="",H6=""),
      AND(B6&lt;&gt;"",C6&lt;&gt;"",D6&lt;&gt;"",E6&lt;&gt;"",F6&lt;&gt;"",G6&lt;&gt;"",H6&lt;&gt;"")),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9" name="人件費単価表20" displayName="人件費単価表20" ref="N22:O48" totalsRowShown="0" headerRowDxfId="125" dataDxfId="124">
  <autoFilter ref="N22:O48"/>
  <tableColumns count="2">
    <tableColumn id="1" name="報酬月額（給与等）" dataDxfId="123"/>
    <tableColumn id="2" name="人件費単価（時給）" dataDxfId="122"/>
  </tableColumns>
  <tableStyleInfo name="テーブル スタイル 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table" Target="../tables/table9.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Z49"/>
  <sheetViews>
    <sheetView showGridLines="0" tabSelected="1" view="pageBreakPreview" zoomScale="80" zoomScaleNormal="100" zoomScaleSheetLayoutView="80" workbookViewId="0">
      <selection sqref="A1:XFD1048576"/>
    </sheetView>
  </sheetViews>
  <sheetFormatPr defaultColWidth="2.4140625" defaultRowHeight="12.5" x14ac:dyDescent="0.55000000000000004"/>
  <cols>
    <col min="1" max="1" width="2.25" style="1" customWidth="1"/>
    <col min="2" max="31" width="3.33203125" style="1" customWidth="1"/>
    <col min="32" max="32" width="1.5" style="1" customWidth="1"/>
    <col min="33" max="16384" width="2.4140625" style="1"/>
  </cols>
  <sheetData>
    <row r="1" spans="1:36" x14ac:dyDescent="0.55000000000000004">
      <c r="A1" s="1" t="s">
        <v>0</v>
      </c>
      <c r="F1" s="2"/>
      <c r="G1" s="2"/>
      <c r="H1" s="2"/>
      <c r="I1" s="2"/>
      <c r="W1" s="164" t="s">
        <v>1</v>
      </c>
      <c r="X1" s="165"/>
      <c r="Y1" s="165"/>
      <c r="Z1" s="165"/>
      <c r="AA1" s="165"/>
      <c r="AB1" s="165"/>
      <c r="AC1" s="165"/>
      <c r="AD1" s="165"/>
      <c r="AE1" s="166"/>
    </row>
    <row r="2" spans="1:36" ht="15" customHeight="1" x14ac:dyDescent="0.55000000000000004">
      <c r="F2" s="2"/>
      <c r="G2" s="2"/>
      <c r="H2" s="2"/>
      <c r="I2" s="2"/>
      <c r="W2" s="164" t="s">
        <v>2</v>
      </c>
      <c r="X2" s="165"/>
      <c r="Y2" s="166"/>
      <c r="Z2" s="167"/>
      <c r="AA2" s="168"/>
      <c r="AB2" s="168"/>
      <c r="AC2" s="168"/>
      <c r="AD2" s="168"/>
      <c r="AE2" s="169"/>
    </row>
    <row r="3" spans="1:36" ht="15" customHeight="1" x14ac:dyDescent="0.55000000000000004">
      <c r="A3" s="1" t="s">
        <v>3</v>
      </c>
      <c r="F3" s="2"/>
      <c r="G3" s="2"/>
      <c r="H3" s="2"/>
      <c r="I3" s="2"/>
      <c r="V3" s="2"/>
      <c r="W3" s="164" t="s">
        <v>4</v>
      </c>
      <c r="X3" s="165"/>
      <c r="Y3" s="166"/>
      <c r="Z3" s="170"/>
      <c r="AA3" s="171"/>
      <c r="AB3" s="171"/>
      <c r="AC3" s="171"/>
      <c r="AD3" s="171"/>
      <c r="AE3" s="172"/>
    </row>
    <row r="4" spans="1:36" ht="15" customHeight="1" x14ac:dyDescent="0.55000000000000004">
      <c r="A4" s="1" t="s">
        <v>5</v>
      </c>
      <c r="F4" s="2"/>
      <c r="G4" s="2"/>
      <c r="H4" s="2"/>
      <c r="I4" s="2"/>
      <c r="W4" s="164" t="s">
        <v>6</v>
      </c>
      <c r="X4" s="165"/>
      <c r="Y4" s="166"/>
      <c r="Z4" s="167"/>
      <c r="AA4" s="168"/>
      <c r="AB4" s="168"/>
      <c r="AC4" s="168"/>
      <c r="AD4" s="168"/>
      <c r="AE4" s="169"/>
    </row>
    <row r="5" spans="1:36" x14ac:dyDescent="0.55000000000000004">
      <c r="F5" s="2"/>
      <c r="G5" s="2"/>
      <c r="H5" s="2"/>
      <c r="I5" s="2"/>
      <c r="X5" s="2"/>
      <c r="Y5" s="3"/>
      <c r="Z5" s="3"/>
      <c r="AA5" s="4"/>
      <c r="AB5" s="4"/>
      <c r="AC5" s="4"/>
      <c r="AD5" s="4"/>
    </row>
    <row r="6" spans="1:36" ht="15" customHeight="1" x14ac:dyDescent="0.55000000000000004">
      <c r="A6" s="5"/>
      <c r="B6" s="5"/>
      <c r="C6" s="5"/>
      <c r="D6" s="5"/>
      <c r="E6" s="5"/>
      <c r="F6" s="5"/>
      <c r="G6" s="5"/>
      <c r="H6" s="5"/>
      <c r="I6" s="5"/>
      <c r="J6" s="5"/>
      <c r="K6" s="5"/>
      <c r="L6" s="5"/>
      <c r="M6" s="5"/>
      <c r="N6" s="5"/>
      <c r="O6" s="762" t="s">
        <v>7</v>
      </c>
      <c r="P6" s="763"/>
      <c r="Q6" s="763"/>
      <c r="R6" s="763"/>
      <c r="S6" s="768" t="str">
        <f>'1-1.申請者概要'!G8</f>
        <v>東京都○○区○○町○－○</v>
      </c>
      <c r="T6" s="769"/>
      <c r="U6" s="769"/>
      <c r="V6" s="769"/>
      <c r="W6" s="769"/>
      <c r="X6" s="769"/>
      <c r="Y6" s="769"/>
      <c r="Z6" s="769"/>
      <c r="AA6" s="769"/>
      <c r="AB6" s="769"/>
      <c r="AC6" s="769"/>
      <c r="AD6" s="770"/>
    </row>
    <row r="7" spans="1:36" ht="15" customHeight="1" x14ac:dyDescent="0.55000000000000004">
      <c r="A7" s="5"/>
      <c r="B7" s="6"/>
      <c r="C7" s="5"/>
      <c r="D7" s="5"/>
      <c r="E7" s="5"/>
      <c r="F7" s="5"/>
      <c r="G7" s="5"/>
      <c r="H7" s="5"/>
      <c r="I7" s="5"/>
      <c r="J7" s="5"/>
      <c r="K7" s="5"/>
      <c r="L7" s="5"/>
      <c r="M7" s="5"/>
      <c r="N7" s="5"/>
      <c r="O7" s="764"/>
      <c r="P7" s="765"/>
      <c r="Q7" s="765"/>
      <c r="R7" s="765"/>
      <c r="S7" s="771"/>
      <c r="T7" s="772"/>
      <c r="U7" s="772"/>
      <c r="V7" s="772"/>
      <c r="W7" s="772"/>
      <c r="X7" s="772"/>
      <c r="Y7" s="772"/>
      <c r="Z7" s="772"/>
      <c r="AA7" s="772"/>
      <c r="AB7" s="772"/>
      <c r="AC7" s="772"/>
      <c r="AD7" s="773"/>
    </row>
    <row r="8" spans="1:36" ht="15" customHeight="1" x14ac:dyDescent="0.55000000000000004">
      <c r="A8" s="5"/>
      <c r="B8" s="5"/>
      <c r="C8" s="5"/>
      <c r="D8" s="5"/>
      <c r="E8" s="5"/>
      <c r="F8" s="5"/>
      <c r="G8" s="5"/>
      <c r="H8" s="5"/>
      <c r="I8" s="5"/>
      <c r="J8" s="5"/>
      <c r="K8" s="5"/>
      <c r="L8" s="5"/>
      <c r="M8" s="5"/>
      <c r="N8" s="5"/>
      <c r="O8" s="766"/>
      <c r="P8" s="767"/>
      <c r="Q8" s="767"/>
      <c r="R8" s="767"/>
      <c r="S8" s="774"/>
      <c r="T8" s="775"/>
      <c r="U8" s="775"/>
      <c r="V8" s="775"/>
      <c r="W8" s="775"/>
      <c r="X8" s="775"/>
      <c r="Y8" s="775"/>
      <c r="Z8" s="775"/>
      <c r="AA8" s="775"/>
      <c r="AB8" s="775"/>
      <c r="AC8" s="775"/>
      <c r="AD8" s="776"/>
    </row>
    <row r="9" spans="1:36" ht="20.149999999999999" customHeight="1" x14ac:dyDescent="0.55000000000000004">
      <c r="A9" s="5"/>
      <c r="B9" s="5"/>
      <c r="C9" s="5"/>
      <c r="D9" s="5"/>
      <c r="E9" s="5"/>
      <c r="F9" s="5"/>
      <c r="G9" s="5"/>
      <c r="H9" s="5"/>
      <c r="I9" s="5"/>
      <c r="J9" s="5"/>
      <c r="K9" s="5"/>
      <c r="L9" s="5"/>
      <c r="M9" s="5"/>
      <c r="N9" s="7"/>
      <c r="O9" s="777" t="s">
        <v>8</v>
      </c>
      <c r="P9" s="778"/>
      <c r="Q9" s="778"/>
      <c r="R9" s="779"/>
      <c r="S9" s="783" t="str">
        <f>'1-1.申請者概要'!C6</f>
        <v>株式会社東京</v>
      </c>
      <c r="T9" s="784"/>
      <c r="U9" s="784"/>
      <c r="V9" s="784"/>
      <c r="W9" s="784"/>
      <c r="X9" s="784"/>
      <c r="Y9" s="784"/>
      <c r="Z9" s="784"/>
      <c r="AA9" s="784"/>
      <c r="AB9" s="784"/>
      <c r="AC9" s="784"/>
      <c r="AD9" s="785"/>
      <c r="AE9" s="2"/>
    </row>
    <row r="10" spans="1:36" x14ac:dyDescent="0.55000000000000004">
      <c r="A10" s="5"/>
      <c r="B10" s="6"/>
      <c r="C10" s="5"/>
      <c r="D10" s="5"/>
      <c r="E10" s="5"/>
      <c r="F10" s="5"/>
      <c r="G10" s="5"/>
      <c r="H10" s="5"/>
      <c r="I10" s="5"/>
      <c r="J10" s="5"/>
      <c r="K10" s="5"/>
      <c r="L10" s="5"/>
      <c r="M10" s="5"/>
      <c r="N10" s="7"/>
      <c r="O10" s="780"/>
      <c r="P10" s="781"/>
      <c r="Q10" s="781"/>
      <c r="R10" s="782"/>
      <c r="S10" s="786"/>
      <c r="T10" s="787"/>
      <c r="U10" s="787"/>
      <c r="V10" s="787"/>
      <c r="W10" s="787"/>
      <c r="X10" s="787"/>
      <c r="Y10" s="787"/>
      <c r="Z10" s="787"/>
      <c r="AA10" s="787"/>
      <c r="AB10" s="787"/>
      <c r="AC10" s="787"/>
      <c r="AD10" s="788"/>
      <c r="AE10" s="2"/>
    </row>
    <row r="11" spans="1:36" ht="20.149999999999999" customHeight="1" x14ac:dyDescent="0.55000000000000004">
      <c r="A11" s="5"/>
      <c r="B11" s="5"/>
      <c r="C11" s="5"/>
      <c r="D11" s="5"/>
      <c r="E11" s="5"/>
      <c r="F11" s="5"/>
      <c r="G11" s="5"/>
      <c r="H11" s="5"/>
      <c r="I11" s="5"/>
      <c r="J11" s="5"/>
      <c r="K11" s="5"/>
      <c r="L11" s="5"/>
      <c r="M11" s="5"/>
      <c r="N11" s="5"/>
      <c r="O11" s="789" t="s">
        <v>9</v>
      </c>
      <c r="P11" s="767"/>
      <c r="Q11" s="767"/>
      <c r="R11" s="790"/>
      <c r="S11" s="794" t="s">
        <v>10</v>
      </c>
      <c r="T11" s="795"/>
      <c r="U11" s="796"/>
      <c r="V11" s="797" t="str">
        <f>'1-1.申請者概要'!L7</f>
        <v>代表取締役</v>
      </c>
      <c r="W11" s="798"/>
      <c r="X11" s="798"/>
      <c r="Y11" s="798"/>
      <c r="Z11" s="798"/>
      <c r="AA11" s="798"/>
      <c r="AB11" s="798"/>
      <c r="AC11" s="798"/>
      <c r="AD11" s="799"/>
      <c r="AE11" s="2"/>
    </row>
    <row r="12" spans="1:36" ht="20.149999999999999" customHeight="1" x14ac:dyDescent="0.55000000000000004">
      <c r="A12" s="5"/>
      <c r="B12" s="6"/>
      <c r="C12" s="5"/>
      <c r="D12" s="5"/>
      <c r="E12" s="5"/>
      <c r="F12" s="5"/>
      <c r="G12" s="5"/>
      <c r="H12" s="5"/>
      <c r="I12" s="5"/>
      <c r="J12" s="5"/>
      <c r="K12" s="5"/>
      <c r="L12" s="5"/>
      <c r="M12" s="5"/>
      <c r="N12" s="5"/>
      <c r="O12" s="791"/>
      <c r="P12" s="792"/>
      <c r="Q12" s="792"/>
      <c r="R12" s="793"/>
      <c r="S12" s="800" t="s">
        <v>11</v>
      </c>
      <c r="T12" s="792"/>
      <c r="U12" s="793"/>
      <c r="V12" s="801" t="str">
        <f>'1-1.申請者概要'!L6</f>
        <v>東京　太郎</v>
      </c>
      <c r="W12" s="802"/>
      <c r="X12" s="802"/>
      <c r="Y12" s="802"/>
      <c r="Z12" s="802"/>
      <c r="AA12" s="802"/>
      <c r="AB12" s="802"/>
      <c r="AC12" s="802"/>
      <c r="AD12" s="788"/>
      <c r="AE12" s="173"/>
    </row>
    <row r="13" spans="1:36" x14ac:dyDescent="0.55000000000000004">
      <c r="A13" s="5"/>
      <c r="B13" s="5"/>
      <c r="C13" s="5"/>
      <c r="D13" s="5"/>
      <c r="E13" s="5"/>
      <c r="F13" s="5"/>
      <c r="G13" s="5"/>
      <c r="H13" s="5"/>
      <c r="I13" s="5"/>
      <c r="J13" s="5"/>
      <c r="K13" s="5"/>
      <c r="L13" s="5"/>
      <c r="M13" s="5"/>
      <c r="N13" s="5"/>
      <c r="O13" s="7"/>
      <c r="P13" s="7"/>
      <c r="Q13" s="7"/>
      <c r="R13" s="7"/>
      <c r="S13" s="7"/>
      <c r="T13" s="7"/>
      <c r="U13" s="7"/>
      <c r="V13" s="7"/>
      <c r="W13" s="7"/>
      <c r="X13" s="7"/>
      <c r="Y13" s="7"/>
      <c r="Z13" s="7"/>
      <c r="AA13" s="7"/>
      <c r="AB13" s="7"/>
      <c r="AC13" s="7"/>
      <c r="AD13" s="5"/>
    </row>
    <row r="14" spans="1:36" ht="14" x14ac:dyDescent="0.55000000000000004">
      <c r="A14" s="758" t="s">
        <v>801</v>
      </c>
      <c r="B14" s="758"/>
      <c r="C14" s="758"/>
      <c r="D14" s="758"/>
      <c r="E14" s="758"/>
      <c r="F14" s="758"/>
      <c r="G14" s="758"/>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F14" s="8"/>
      <c r="AG14" s="8"/>
      <c r="AJ14" s="2"/>
    </row>
    <row r="15" spans="1:36" x14ac:dyDescent="0.55000000000000004">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6" x14ac:dyDescent="0.55000000000000004">
      <c r="A16" s="5"/>
      <c r="B16" s="5" t="s">
        <v>12</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104" x14ac:dyDescent="0.55000000000000004">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F17" s="8"/>
      <c r="AG17" s="8"/>
    </row>
    <row r="18" spans="1:104" ht="18" customHeight="1" x14ac:dyDescent="0.55000000000000004">
      <c r="A18" s="803"/>
      <c r="B18" s="803"/>
      <c r="C18" s="803"/>
      <c r="D18" s="803"/>
      <c r="E18" s="803"/>
      <c r="F18" s="803"/>
      <c r="G18" s="803"/>
      <c r="H18" s="803"/>
      <c r="I18" s="803"/>
      <c r="J18" s="803"/>
      <c r="K18" s="803"/>
      <c r="L18" s="803"/>
      <c r="M18" s="803"/>
      <c r="N18" s="803"/>
      <c r="O18" s="803"/>
      <c r="P18" s="803" t="s">
        <v>13</v>
      </c>
      <c r="Q18" s="803"/>
      <c r="R18" s="803"/>
      <c r="S18" s="803"/>
      <c r="T18" s="803"/>
      <c r="U18" s="803"/>
      <c r="V18" s="803"/>
      <c r="W18" s="803"/>
      <c r="X18" s="803"/>
      <c r="Y18" s="803"/>
      <c r="Z18" s="803"/>
      <c r="AA18" s="803"/>
      <c r="AB18" s="803"/>
      <c r="AC18" s="803"/>
      <c r="AD18" s="803"/>
      <c r="AE18" s="803"/>
    </row>
    <row r="19" spans="1:104" x14ac:dyDescent="0.550000000000000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104" x14ac:dyDescent="0.550000000000000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104" s="8" customFormat="1" ht="25" customHeight="1" x14ac:dyDescent="0.55000000000000004">
      <c r="A21" s="9">
        <v>1</v>
      </c>
      <c r="B21" s="10" t="s">
        <v>14</v>
      </c>
      <c r="C21" s="11"/>
      <c r="D21" s="11"/>
      <c r="E21" s="11"/>
      <c r="F21" s="10"/>
      <c r="G21" s="10"/>
      <c r="H21" s="10"/>
      <c r="I21" s="10"/>
      <c r="J21" s="10"/>
      <c r="K21" s="10"/>
      <c r="L21" s="10"/>
      <c r="M21" s="10"/>
      <c r="N21" s="10"/>
      <c r="O21" s="10"/>
      <c r="P21" s="10"/>
      <c r="Q21" s="10"/>
      <c r="R21" s="10"/>
      <c r="S21" s="10"/>
      <c r="T21" s="10"/>
      <c r="U21" s="10"/>
      <c r="V21" s="10"/>
      <c r="W21" s="10"/>
      <c r="X21" s="10"/>
      <c r="Y21" s="10"/>
      <c r="Z21" s="10"/>
      <c r="AA21" s="10"/>
      <c r="AB21" s="10"/>
      <c r="AC21" s="10"/>
      <c r="AD21" s="9"/>
      <c r="AH21" s="12"/>
    </row>
    <row r="22" spans="1:104" ht="39" customHeight="1" x14ac:dyDescent="0.55000000000000004">
      <c r="A22" s="5"/>
      <c r="B22" s="759" t="str">
        <f>'2-1.実施計画'!H2</f>
        <v>○○における△△の開発</v>
      </c>
      <c r="C22" s="760"/>
      <c r="D22" s="760"/>
      <c r="E22" s="760"/>
      <c r="F22" s="760"/>
      <c r="G22" s="760"/>
      <c r="H22" s="760"/>
      <c r="I22" s="760"/>
      <c r="J22" s="760"/>
      <c r="K22" s="760"/>
      <c r="L22" s="760"/>
      <c r="M22" s="760"/>
      <c r="N22" s="760"/>
      <c r="O22" s="760"/>
      <c r="P22" s="760"/>
      <c r="Q22" s="760"/>
      <c r="R22" s="760"/>
      <c r="S22" s="760"/>
      <c r="T22" s="760"/>
      <c r="U22" s="760"/>
      <c r="V22" s="760"/>
      <c r="W22" s="760"/>
      <c r="X22" s="760"/>
      <c r="Y22" s="760"/>
      <c r="Z22" s="760"/>
      <c r="AA22" s="760"/>
      <c r="AB22" s="760"/>
      <c r="AC22" s="760"/>
      <c r="AD22" s="760"/>
      <c r="AE22" s="761"/>
    </row>
    <row r="23" spans="1:104" ht="18" customHeight="1" x14ac:dyDescent="0.55000000000000004">
      <c r="A23" s="5"/>
      <c r="B23" s="115" t="s">
        <v>294</v>
      </c>
      <c r="C23" s="115"/>
      <c r="D23" s="115"/>
      <c r="E23" s="115"/>
      <c r="F23" s="115"/>
      <c r="G23" s="115"/>
      <c r="H23" s="115"/>
      <c r="I23" s="115"/>
      <c r="J23" s="115"/>
      <c r="K23" s="115"/>
      <c r="L23" s="115"/>
      <c r="M23" s="5"/>
      <c r="N23" s="5"/>
      <c r="O23" s="5"/>
      <c r="P23" s="5"/>
      <c r="Q23" s="5"/>
      <c r="R23" s="5"/>
      <c r="S23" s="5"/>
      <c r="T23" s="5"/>
      <c r="U23" s="5"/>
      <c r="V23" s="5"/>
      <c r="W23" s="5"/>
      <c r="X23" s="5"/>
      <c r="Y23" s="5"/>
      <c r="Z23" s="5"/>
      <c r="AA23" s="5"/>
      <c r="AB23" s="5"/>
      <c r="AC23" s="5"/>
      <c r="AD23" s="13"/>
    </row>
    <row r="24" spans="1:104" x14ac:dyDescent="0.55000000000000004">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13"/>
    </row>
    <row r="25" spans="1:104" s="8" customFormat="1" ht="25" customHeight="1" x14ac:dyDescent="0.55000000000000004">
      <c r="A25" s="9">
        <v>2</v>
      </c>
      <c r="B25" s="756" t="s">
        <v>410</v>
      </c>
      <c r="C25" s="757"/>
      <c r="D25" s="757"/>
      <c r="E25" s="757"/>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15"/>
      <c r="AF25" s="1"/>
      <c r="AG25" s="1"/>
    </row>
    <row r="26" spans="1:104" s="122" customFormat="1" ht="25" customHeight="1" x14ac:dyDescent="0.55000000000000004">
      <c r="A26" s="120"/>
      <c r="B26" s="711" t="s">
        <v>401</v>
      </c>
      <c r="C26" s="712"/>
      <c r="D26" s="712"/>
      <c r="E26" s="712"/>
      <c r="F26" s="712"/>
      <c r="G26" s="712"/>
      <c r="H26" s="712"/>
      <c r="I26" s="712"/>
      <c r="J26" s="712"/>
      <c r="K26" s="712"/>
      <c r="L26" s="712"/>
      <c r="M26" s="712"/>
      <c r="N26" s="712"/>
      <c r="O26" s="712"/>
      <c r="P26" s="712"/>
      <c r="Q26" s="712"/>
      <c r="R26" s="712"/>
      <c r="S26" s="712"/>
      <c r="T26" s="712"/>
      <c r="U26" s="712"/>
      <c r="V26" s="712"/>
      <c r="W26" s="712"/>
      <c r="X26" s="711" t="s">
        <v>415</v>
      </c>
      <c r="Y26" s="712"/>
      <c r="Z26" s="712"/>
      <c r="AA26" s="712"/>
      <c r="AB26" s="712"/>
      <c r="AC26" s="712"/>
      <c r="AD26" s="713"/>
      <c r="AE26" s="121"/>
      <c r="AF26" s="116"/>
      <c r="AG26" s="116"/>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row>
    <row r="27" spans="1:104" s="8" customFormat="1" ht="25" customHeight="1" x14ac:dyDescent="0.55000000000000004">
      <c r="A27" s="9"/>
      <c r="B27" s="127" t="s">
        <v>356</v>
      </c>
      <c r="C27" s="714" t="s">
        <v>402</v>
      </c>
      <c r="D27" s="715"/>
      <c r="E27" s="715"/>
      <c r="F27" s="715"/>
      <c r="G27" s="715"/>
      <c r="H27" s="715"/>
      <c r="I27" s="715"/>
      <c r="J27" s="715"/>
      <c r="K27" s="715"/>
      <c r="L27" s="715"/>
      <c r="M27" s="715"/>
      <c r="N27" s="716"/>
      <c r="O27" s="717" t="s">
        <v>408</v>
      </c>
      <c r="P27" s="718"/>
      <c r="Q27" s="718"/>
      <c r="R27" s="718"/>
      <c r="S27" s="718"/>
      <c r="T27" s="718"/>
      <c r="U27" s="718"/>
      <c r="V27" s="718"/>
      <c r="W27" s="719"/>
      <c r="X27" s="741" t="s">
        <v>751</v>
      </c>
      <c r="Y27" s="742"/>
      <c r="Z27" s="742"/>
      <c r="AA27" s="742"/>
      <c r="AB27" s="742"/>
      <c r="AC27" s="742"/>
      <c r="AD27" s="743"/>
      <c r="AE27" s="15"/>
      <c r="AF27" s="1"/>
      <c r="AG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s="8" customFormat="1" ht="25" customHeight="1" x14ac:dyDescent="0.55000000000000004">
      <c r="A28" s="9"/>
      <c r="B28" s="125" t="s">
        <v>357</v>
      </c>
      <c r="C28" s="750" t="s">
        <v>403</v>
      </c>
      <c r="D28" s="751"/>
      <c r="E28" s="751"/>
      <c r="F28" s="751"/>
      <c r="G28" s="751"/>
      <c r="H28" s="751"/>
      <c r="I28" s="751"/>
      <c r="J28" s="751"/>
      <c r="K28" s="751"/>
      <c r="L28" s="751"/>
      <c r="M28" s="751"/>
      <c r="N28" s="752"/>
      <c r="O28" s="720"/>
      <c r="P28" s="721"/>
      <c r="Q28" s="721"/>
      <c r="R28" s="721"/>
      <c r="S28" s="721"/>
      <c r="T28" s="721"/>
      <c r="U28" s="721"/>
      <c r="V28" s="721"/>
      <c r="W28" s="722"/>
      <c r="X28" s="744"/>
      <c r="Y28" s="745"/>
      <c r="Z28" s="745"/>
      <c r="AA28" s="745"/>
      <c r="AB28" s="745"/>
      <c r="AC28" s="745"/>
      <c r="AD28" s="746"/>
      <c r="AE28" s="15"/>
      <c r="AF28" s="1"/>
      <c r="AG28" s="1"/>
    </row>
    <row r="29" spans="1:104" s="8" customFormat="1" ht="25" customHeight="1" x14ac:dyDescent="0.55000000000000004">
      <c r="A29" s="9"/>
      <c r="B29" s="125" t="s">
        <v>358</v>
      </c>
      <c r="C29" s="735" t="s">
        <v>404</v>
      </c>
      <c r="D29" s="736"/>
      <c r="E29" s="736"/>
      <c r="F29" s="736"/>
      <c r="G29" s="736"/>
      <c r="H29" s="736"/>
      <c r="I29" s="736"/>
      <c r="J29" s="736"/>
      <c r="K29" s="736"/>
      <c r="L29" s="736"/>
      <c r="M29" s="736"/>
      <c r="N29" s="737"/>
      <c r="O29" s="723"/>
      <c r="P29" s="724"/>
      <c r="Q29" s="724"/>
      <c r="R29" s="724"/>
      <c r="S29" s="724"/>
      <c r="T29" s="724"/>
      <c r="U29" s="724"/>
      <c r="V29" s="724"/>
      <c r="W29" s="725"/>
      <c r="X29" s="741"/>
      <c r="Y29" s="742"/>
      <c r="Z29" s="742"/>
      <c r="AA29" s="742"/>
      <c r="AB29" s="742"/>
      <c r="AC29" s="742"/>
      <c r="AD29" s="743"/>
      <c r="AE29" s="15"/>
      <c r="AF29" s="1"/>
      <c r="AG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s="8" customFormat="1" ht="25" customHeight="1" x14ac:dyDescent="0.55000000000000004">
      <c r="A30" s="9"/>
      <c r="B30" s="125" t="s">
        <v>359</v>
      </c>
      <c r="C30" s="714" t="s">
        <v>402</v>
      </c>
      <c r="D30" s="715"/>
      <c r="E30" s="715"/>
      <c r="F30" s="715"/>
      <c r="G30" s="715"/>
      <c r="H30" s="715"/>
      <c r="I30" s="715"/>
      <c r="J30" s="715"/>
      <c r="K30" s="715"/>
      <c r="L30" s="715"/>
      <c r="M30" s="715"/>
      <c r="N30" s="716"/>
      <c r="O30" s="726" t="s">
        <v>409</v>
      </c>
      <c r="P30" s="727"/>
      <c r="Q30" s="727"/>
      <c r="R30" s="727"/>
      <c r="S30" s="727"/>
      <c r="T30" s="727"/>
      <c r="U30" s="727"/>
      <c r="V30" s="727"/>
      <c r="W30" s="728"/>
      <c r="X30" s="747" t="s">
        <v>751</v>
      </c>
      <c r="Y30" s="748"/>
      <c r="Z30" s="748"/>
      <c r="AA30" s="748"/>
      <c r="AB30" s="748"/>
      <c r="AC30" s="748"/>
      <c r="AD30" s="749"/>
      <c r="AE30" s="15"/>
      <c r="AF30" s="1"/>
      <c r="AG30" s="1"/>
    </row>
    <row r="31" spans="1:104" s="8" customFormat="1" ht="25" customHeight="1" x14ac:dyDescent="0.55000000000000004">
      <c r="A31" s="9"/>
      <c r="B31" s="125" t="s">
        <v>360</v>
      </c>
      <c r="C31" s="714" t="s">
        <v>403</v>
      </c>
      <c r="D31" s="715"/>
      <c r="E31" s="715"/>
      <c r="F31" s="715"/>
      <c r="G31" s="715"/>
      <c r="H31" s="715"/>
      <c r="I31" s="715"/>
      <c r="J31" s="715"/>
      <c r="K31" s="715"/>
      <c r="L31" s="715"/>
      <c r="M31" s="715"/>
      <c r="N31" s="716"/>
      <c r="O31" s="729"/>
      <c r="P31" s="730"/>
      <c r="Q31" s="730"/>
      <c r="R31" s="730"/>
      <c r="S31" s="730"/>
      <c r="T31" s="730"/>
      <c r="U31" s="730"/>
      <c r="V31" s="730"/>
      <c r="W31" s="731"/>
      <c r="X31" s="738"/>
      <c r="Y31" s="739"/>
      <c r="Z31" s="739"/>
      <c r="AA31" s="739"/>
      <c r="AB31" s="739"/>
      <c r="AC31" s="739"/>
      <c r="AD31" s="740"/>
      <c r="AE31" s="15"/>
      <c r="AF31" s="1"/>
      <c r="AG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s="8" customFormat="1" ht="25" customHeight="1" x14ac:dyDescent="0.55000000000000004">
      <c r="A32" s="9"/>
      <c r="B32" s="126" t="s">
        <v>361</v>
      </c>
      <c r="C32" s="735" t="s">
        <v>404</v>
      </c>
      <c r="D32" s="736"/>
      <c r="E32" s="736"/>
      <c r="F32" s="736"/>
      <c r="G32" s="736"/>
      <c r="H32" s="736"/>
      <c r="I32" s="736"/>
      <c r="J32" s="736"/>
      <c r="K32" s="736"/>
      <c r="L32" s="736"/>
      <c r="M32" s="736"/>
      <c r="N32" s="737"/>
      <c r="O32" s="732"/>
      <c r="P32" s="733"/>
      <c r="Q32" s="733"/>
      <c r="R32" s="733"/>
      <c r="S32" s="733"/>
      <c r="T32" s="733"/>
      <c r="U32" s="733"/>
      <c r="V32" s="733"/>
      <c r="W32" s="734"/>
      <c r="X32" s="738"/>
      <c r="Y32" s="739"/>
      <c r="Z32" s="739"/>
      <c r="AA32" s="739"/>
      <c r="AB32" s="739"/>
      <c r="AC32" s="739"/>
      <c r="AD32" s="740"/>
      <c r="AE32" s="15"/>
      <c r="AF32" s="1"/>
      <c r="AG32" s="1"/>
    </row>
    <row r="33" spans="1:104" s="8" customFormat="1" ht="25" customHeight="1" x14ac:dyDescent="0.55000000000000004">
      <c r="A33" s="9"/>
      <c r="B33" s="125" t="s">
        <v>362</v>
      </c>
      <c r="C33" s="804" t="s">
        <v>405</v>
      </c>
      <c r="D33" s="804"/>
      <c r="E33" s="804"/>
      <c r="F33" s="804"/>
      <c r="G33" s="804"/>
      <c r="H33" s="804"/>
      <c r="I33" s="804"/>
      <c r="J33" s="804"/>
      <c r="K33" s="804"/>
      <c r="L33" s="804"/>
      <c r="M33" s="804"/>
      <c r="N33" s="804"/>
      <c r="O33" s="804"/>
      <c r="P33" s="804"/>
      <c r="Q33" s="804"/>
      <c r="R33" s="804"/>
      <c r="S33" s="804"/>
      <c r="T33" s="804"/>
      <c r="U33" s="804"/>
      <c r="V33" s="804"/>
      <c r="W33" s="804"/>
      <c r="X33" s="738"/>
      <c r="Y33" s="739"/>
      <c r="Z33" s="739"/>
      <c r="AA33" s="739"/>
      <c r="AB33" s="739"/>
      <c r="AC33" s="739"/>
      <c r="AD33" s="740"/>
      <c r="AE33" s="15"/>
      <c r="AF33" s="1"/>
      <c r="AG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s="8" customFormat="1" ht="25" customHeight="1" x14ac:dyDescent="0.55000000000000004">
      <c r="A34" s="9"/>
      <c r="B34" s="125" t="s">
        <v>363</v>
      </c>
      <c r="C34" s="804" t="s">
        <v>406</v>
      </c>
      <c r="D34" s="804"/>
      <c r="E34" s="804"/>
      <c r="F34" s="804"/>
      <c r="G34" s="804"/>
      <c r="H34" s="804"/>
      <c r="I34" s="804"/>
      <c r="J34" s="804"/>
      <c r="K34" s="804"/>
      <c r="L34" s="804"/>
      <c r="M34" s="804"/>
      <c r="N34" s="804"/>
      <c r="O34" s="804"/>
      <c r="P34" s="804"/>
      <c r="Q34" s="804"/>
      <c r="R34" s="804"/>
      <c r="S34" s="804"/>
      <c r="T34" s="804"/>
      <c r="U34" s="804"/>
      <c r="V34" s="804"/>
      <c r="W34" s="804"/>
      <c r="X34" s="738"/>
      <c r="Y34" s="739"/>
      <c r="Z34" s="739"/>
      <c r="AA34" s="739"/>
      <c r="AB34" s="739"/>
      <c r="AC34" s="739"/>
      <c r="AD34" s="740"/>
      <c r="AE34" s="15"/>
      <c r="AF34" s="1"/>
      <c r="AG34" s="1"/>
    </row>
    <row r="35" spans="1:104" s="8" customFormat="1" ht="25" customHeight="1" x14ac:dyDescent="0.55000000000000004">
      <c r="A35" s="9"/>
      <c r="B35" s="125" t="s">
        <v>364</v>
      </c>
      <c r="C35" s="804" t="s">
        <v>417</v>
      </c>
      <c r="D35" s="804"/>
      <c r="E35" s="804"/>
      <c r="F35" s="804"/>
      <c r="G35" s="804"/>
      <c r="H35" s="804"/>
      <c r="I35" s="804"/>
      <c r="J35" s="804"/>
      <c r="K35" s="804"/>
      <c r="L35" s="804"/>
      <c r="M35" s="804"/>
      <c r="N35" s="804"/>
      <c r="O35" s="804"/>
      <c r="P35" s="804"/>
      <c r="Q35" s="804"/>
      <c r="R35" s="804"/>
      <c r="S35" s="804"/>
      <c r="T35" s="804"/>
      <c r="U35" s="804"/>
      <c r="V35" s="804"/>
      <c r="W35" s="804"/>
      <c r="X35" s="738"/>
      <c r="Y35" s="739"/>
      <c r="Z35" s="739"/>
      <c r="AA35" s="739"/>
      <c r="AB35" s="739"/>
      <c r="AC35" s="739"/>
      <c r="AD35" s="740"/>
      <c r="AE35" s="15"/>
      <c r="AF35" s="1"/>
      <c r="AG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s="8" customFormat="1" ht="25" customHeight="1" x14ac:dyDescent="0.55000000000000004">
      <c r="A36" s="9"/>
      <c r="B36" s="125" t="s">
        <v>365</v>
      </c>
      <c r="C36" s="804" t="s">
        <v>407</v>
      </c>
      <c r="D36" s="804"/>
      <c r="E36" s="804"/>
      <c r="F36" s="804"/>
      <c r="G36" s="804"/>
      <c r="H36" s="804"/>
      <c r="I36" s="804"/>
      <c r="J36" s="804"/>
      <c r="K36" s="804"/>
      <c r="L36" s="804"/>
      <c r="M36" s="804"/>
      <c r="N36" s="804"/>
      <c r="O36" s="804"/>
      <c r="P36" s="804"/>
      <c r="Q36" s="804"/>
      <c r="R36" s="804"/>
      <c r="S36" s="804"/>
      <c r="T36" s="804"/>
      <c r="U36" s="804"/>
      <c r="V36" s="804"/>
      <c r="W36" s="804"/>
      <c r="X36" s="738"/>
      <c r="Y36" s="739"/>
      <c r="Z36" s="739"/>
      <c r="AA36" s="739"/>
      <c r="AB36" s="739"/>
      <c r="AC36" s="739"/>
      <c r="AD36" s="740"/>
      <c r="AE36" s="15"/>
      <c r="AF36" s="1"/>
      <c r="AG36" s="1"/>
    </row>
    <row r="37" spans="1:104" s="8" customFormat="1" ht="25" customHeight="1" x14ac:dyDescent="0.55000000000000004">
      <c r="A37" s="9"/>
      <c r="B37" s="5" t="s">
        <v>712</v>
      </c>
      <c r="C37" s="5"/>
      <c r="D37" s="5"/>
      <c r="E37" s="5"/>
      <c r="F37" s="5"/>
      <c r="G37" s="7"/>
      <c r="H37" s="5"/>
      <c r="I37" s="5"/>
      <c r="J37" s="5"/>
      <c r="K37" s="5"/>
      <c r="L37" s="5"/>
      <c r="M37" s="7"/>
      <c r="N37" s="5"/>
      <c r="O37" s="5"/>
      <c r="P37" s="5"/>
      <c r="Q37" s="5"/>
      <c r="R37" s="5"/>
      <c r="S37" s="7"/>
      <c r="T37" s="7"/>
      <c r="U37" s="7"/>
      <c r="V37" s="7"/>
      <c r="W37" s="7"/>
      <c r="X37" s="7"/>
      <c r="Y37" s="7"/>
      <c r="Z37" s="7"/>
      <c r="AA37" s="7"/>
      <c r="AB37" s="7"/>
      <c r="AC37" s="7"/>
      <c r="AD37" s="7"/>
      <c r="AE37" s="15"/>
      <c r="AF37" s="1"/>
      <c r="AG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x14ac:dyDescent="0.55000000000000004">
      <c r="A38" s="5"/>
      <c r="B38" s="5"/>
      <c r="C38" s="5"/>
      <c r="D38" s="5"/>
      <c r="E38" s="5"/>
      <c r="F38" s="5"/>
      <c r="G38" s="7"/>
      <c r="H38" s="5"/>
      <c r="I38" s="5"/>
      <c r="J38" s="5"/>
      <c r="K38" s="5"/>
      <c r="L38" s="5"/>
      <c r="M38" s="7"/>
      <c r="N38" s="5"/>
      <c r="O38" s="5"/>
      <c r="P38" s="5"/>
      <c r="Q38" s="5"/>
      <c r="R38" s="5"/>
      <c r="S38" s="7"/>
      <c r="T38" s="7"/>
      <c r="U38" s="7"/>
      <c r="V38" s="7"/>
      <c r="W38" s="7"/>
      <c r="X38" s="7"/>
      <c r="Y38" s="7"/>
      <c r="Z38" s="7"/>
      <c r="AA38" s="7"/>
      <c r="AB38" s="7"/>
      <c r="AC38" s="7"/>
      <c r="AD38" s="7"/>
      <c r="AE38" s="2"/>
      <c r="AF38" s="15"/>
      <c r="AG38" s="8"/>
      <c r="BU38" s="8"/>
      <c r="BV38" s="8"/>
      <c r="CW38" s="8"/>
      <c r="CX38" s="8"/>
    </row>
    <row r="39" spans="1:104" s="8" customFormat="1" ht="25" customHeight="1" x14ac:dyDescent="0.55000000000000004">
      <c r="A39" s="9">
        <v>3</v>
      </c>
      <c r="B39" s="700" t="s">
        <v>15</v>
      </c>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15"/>
      <c r="AF39" s="1"/>
      <c r="AG39" s="1"/>
      <c r="BU39" s="1"/>
      <c r="BV39" s="1"/>
      <c r="CW39" s="1"/>
      <c r="CX39" s="1"/>
    </row>
    <row r="40" spans="1:104" ht="25" customHeight="1" x14ac:dyDescent="0.2">
      <c r="A40" s="7"/>
      <c r="B40" s="701" t="s">
        <v>16</v>
      </c>
      <c r="C40" s="701"/>
      <c r="D40" s="701"/>
      <c r="E40" s="701"/>
      <c r="F40" s="701"/>
      <c r="G40" s="701"/>
      <c r="H40" s="701"/>
      <c r="I40" s="701"/>
      <c r="J40" s="701"/>
      <c r="K40" s="702">
        <f>'3.資金計画'!F17</f>
        <v>6361000</v>
      </c>
      <c r="L40" s="703"/>
      <c r="M40" s="703"/>
      <c r="N40" s="703"/>
      <c r="O40" s="703"/>
      <c r="P40" s="703"/>
      <c r="Q40" s="703"/>
      <c r="R40" s="703"/>
      <c r="S40" s="703"/>
      <c r="T40" s="704"/>
      <c r="U40" s="174" t="s">
        <v>17</v>
      </c>
      <c r="V40" s="7"/>
      <c r="W40" s="7"/>
    </row>
    <row r="41" spans="1:104" ht="25" customHeight="1" x14ac:dyDescent="0.2">
      <c r="A41" s="7"/>
      <c r="B41" s="710" t="s">
        <v>411</v>
      </c>
      <c r="C41" s="710"/>
      <c r="D41" s="710"/>
      <c r="E41" s="710"/>
      <c r="F41" s="710"/>
      <c r="G41" s="710"/>
      <c r="H41" s="710"/>
      <c r="I41" s="710"/>
      <c r="J41" s="710"/>
      <c r="K41" s="703">
        <f>'3.資金計画'!F24</f>
        <v>1099000</v>
      </c>
      <c r="L41" s="703"/>
      <c r="M41" s="703"/>
      <c r="N41" s="703"/>
      <c r="O41" s="703"/>
      <c r="P41" s="703"/>
      <c r="Q41" s="703"/>
      <c r="R41" s="703"/>
      <c r="S41" s="703"/>
      <c r="T41" s="704"/>
      <c r="U41" s="174" t="s">
        <v>17</v>
      </c>
      <c r="V41" s="7"/>
      <c r="W41" s="7"/>
      <c r="X41" s="7"/>
      <c r="Y41" s="7"/>
      <c r="AA41" s="7"/>
      <c r="AB41" s="7"/>
      <c r="AC41" s="7"/>
      <c r="AD41" s="7"/>
      <c r="AE41" s="2"/>
    </row>
    <row r="42" spans="1:104" ht="25" customHeight="1" x14ac:dyDescent="0.2">
      <c r="A42" s="7"/>
      <c r="B42" s="701" t="s">
        <v>18</v>
      </c>
      <c r="C42" s="701"/>
      <c r="D42" s="701"/>
      <c r="E42" s="701"/>
      <c r="F42" s="701"/>
      <c r="G42" s="701"/>
      <c r="H42" s="701"/>
      <c r="I42" s="701"/>
      <c r="J42" s="701"/>
      <c r="K42" s="703">
        <f>'3.資金計画'!F29</f>
        <v>7460000</v>
      </c>
      <c r="L42" s="703"/>
      <c r="M42" s="703"/>
      <c r="N42" s="703"/>
      <c r="O42" s="703"/>
      <c r="P42" s="703"/>
      <c r="Q42" s="703"/>
      <c r="R42" s="703"/>
      <c r="S42" s="703"/>
      <c r="T42" s="704"/>
      <c r="U42" s="174" t="s">
        <v>17</v>
      </c>
      <c r="V42" s="7"/>
      <c r="W42" s="7"/>
      <c r="X42" s="7"/>
      <c r="Y42" s="7"/>
      <c r="AA42" s="7"/>
      <c r="AB42" s="7"/>
      <c r="AC42" s="7"/>
      <c r="AD42" s="7"/>
      <c r="AE42" s="2"/>
    </row>
    <row r="43" spans="1:104" x14ac:dyDescent="0.55000000000000004">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104" x14ac:dyDescent="0.550000000000000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BU44" s="8"/>
      <c r="BV44" s="8"/>
      <c r="CW44" s="8"/>
      <c r="CX44" s="8"/>
    </row>
    <row r="45" spans="1:104" s="8" customFormat="1" ht="25" customHeight="1" x14ac:dyDescent="0.55000000000000004">
      <c r="A45" s="9">
        <v>4</v>
      </c>
      <c r="B45" s="14" t="s">
        <v>19</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F45" s="1"/>
      <c r="AG45" s="1"/>
      <c r="BU45" s="1"/>
      <c r="BV45" s="1"/>
      <c r="CW45" s="1"/>
      <c r="CX45" s="1"/>
    </row>
    <row r="46" spans="1:104" ht="32.25" customHeight="1" x14ac:dyDescent="0.55000000000000004">
      <c r="A46" s="7"/>
      <c r="B46" s="705" t="s">
        <v>16</v>
      </c>
      <c r="C46" s="705"/>
      <c r="D46" s="705"/>
      <c r="E46" s="705"/>
      <c r="F46" s="705"/>
      <c r="G46" s="705"/>
      <c r="H46" s="705"/>
      <c r="I46" s="705"/>
      <c r="J46" s="705"/>
      <c r="K46" s="175"/>
      <c r="L46" s="706" t="s">
        <v>20</v>
      </c>
      <c r="M46" s="707"/>
      <c r="N46" s="707"/>
      <c r="O46" s="708">
        <f>'2-9.フロー・スケジュール'!D2</f>
        <v>8</v>
      </c>
      <c r="P46" s="709"/>
      <c r="Q46" s="706" t="s">
        <v>21</v>
      </c>
      <c r="R46" s="707"/>
      <c r="S46" s="708">
        <f>'2-9.フロー・スケジュール'!H2</f>
        <v>1</v>
      </c>
      <c r="T46" s="709"/>
      <c r="U46" s="706" t="s">
        <v>22</v>
      </c>
      <c r="V46" s="707"/>
      <c r="W46" s="708">
        <f>'2-9.フロー・スケジュール'!L2</f>
        <v>31</v>
      </c>
      <c r="X46" s="709"/>
      <c r="Y46" s="706" t="s">
        <v>23</v>
      </c>
      <c r="Z46" s="707"/>
      <c r="AA46" s="176"/>
      <c r="AB46" s="176"/>
      <c r="AC46" s="176"/>
      <c r="AD46" s="176"/>
      <c r="AE46" s="177"/>
    </row>
    <row r="47" spans="1:104" ht="32.25" customHeight="1" x14ac:dyDescent="0.55000000000000004">
      <c r="A47" s="7"/>
      <c r="B47" s="710" t="s">
        <v>411</v>
      </c>
      <c r="C47" s="755"/>
      <c r="D47" s="755"/>
      <c r="E47" s="755"/>
      <c r="F47" s="755"/>
      <c r="G47" s="755"/>
      <c r="H47" s="755"/>
      <c r="I47" s="755"/>
      <c r="J47" s="755"/>
      <c r="K47" s="178"/>
      <c r="L47" s="753" t="s">
        <v>20</v>
      </c>
      <c r="M47" s="753"/>
      <c r="N47" s="753"/>
      <c r="O47" s="754">
        <v>8</v>
      </c>
      <c r="P47" s="754"/>
      <c r="Q47" s="753" t="s">
        <v>21</v>
      </c>
      <c r="R47" s="753"/>
      <c r="S47" s="754">
        <v>10</v>
      </c>
      <c r="T47" s="754"/>
      <c r="U47" s="753" t="s">
        <v>22</v>
      </c>
      <c r="V47" s="753"/>
      <c r="W47" s="754">
        <v>31</v>
      </c>
      <c r="X47" s="754"/>
      <c r="Y47" s="753" t="s">
        <v>23</v>
      </c>
      <c r="Z47" s="753"/>
      <c r="AA47" s="179"/>
      <c r="AB47" s="179"/>
      <c r="AC47" s="179"/>
      <c r="AD47" s="179"/>
      <c r="AE47" s="180"/>
    </row>
    <row r="48" spans="1:104" ht="13" customHeight="1" x14ac:dyDescent="0.55000000000000004">
      <c r="B48" s="122"/>
    </row>
    <row r="49" spans="3:22" x14ac:dyDescent="0.55000000000000004">
      <c r="C49" s="116" t="s">
        <v>802</v>
      </c>
      <c r="D49" s="116"/>
      <c r="E49" s="116"/>
      <c r="F49" s="116"/>
      <c r="G49" s="116"/>
      <c r="H49" s="116"/>
      <c r="I49" s="116"/>
      <c r="J49" s="116"/>
      <c r="K49" s="116"/>
      <c r="L49" s="116"/>
      <c r="M49" s="116"/>
      <c r="N49" s="116"/>
      <c r="O49" s="116"/>
      <c r="P49" s="116"/>
      <c r="Q49" s="116"/>
      <c r="R49" s="116"/>
      <c r="S49" s="116"/>
      <c r="T49" s="116"/>
      <c r="U49" s="116"/>
      <c r="V49" s="116"/>
    </row>
  </sheetData>
  <sheetProtection password="C402" sheet="1" objects="1" scenarios="1" selectLockedCells="1" selectUnlockedCells="1"/>
  <mergeCells count="60">
    <mergeCell ref="X36:AD36"/>
    <mergeCell ref="C33:W33"/>
    <mergeCell ref="C36:W36"/>
    <mergeCell ref="C35:W35"/>
    <mergeCell ref="C34:W34"/>
    <mergeCell ref="X33:AD33"/>
    <mergeCell ref="X34:AD34"/>
    <mergeCell ref="X35:AD35"/>
    <mergeCell ref="B25:AD25"/>
    <mergeCell ref="A14:AD14"/>
    <mergeCell ref="B22:AE22"/>
    <mergeCell ref="O6:R8"/>
    <mergeCell ref="S6:AD8"/>
    <mergeCell ref="O9:R10"/>
    <mergeCell ref="S9:AD10"/>
    <mergeCell ref="O11:R12"/>
    <mergeCell ref="S11:U11"/>
    <mergeCell ref="V11:AD11"/>
    <mergeCell ref="S12:U12"/>
    <mergeCell ref="V12:AD12"/>
    <mergeCell ref="A18:AE18"/>
    <mergeCell ref="U47:V47"/>
    <mergeCell ref="Y47:Z47"/>
    <mergeCell ref="W47:X47"/>
    <mergeCell ref="B42:J42"/>
    <mergeCell ref="K42:T42"/>
    <mergeCell ref="B47:J47"/>
    <mergeCell ref="L47:N47"/>
    <mergeCell ref="O47:P47"/>
    <mergeCell ref="Q47:R47"/>
    <mergeCell ref="S47:T47"/>
    <mergeCell ref="B26:W26"/>
    <mergeCell ref="X26:AD26"/>
    <mergeCell ref="C27:N27"/>
    <mergeCell ref="O27:W29"/>
    <mergeCell ref="O30:W32"/>
    <mergeCell ref="C29:N29"/>
    <mergeCell ref="C30:N30"/>
    <mergeCell ref="X32:AD32"/>
    <mergeCell ref="C31:N31"/>
    <mergeCell ref="C32:N32"/>
    <mergeCell ref="X27:AD27"/>
    <mergeCell ref="X28:AD28"/>
    <mergeCell ref="X29:AD29"/>
    <mergeCell ref="X30:AD30"/>
    <mergeCell ref="X31:AD31"/>
    <mergeCell ref="C28:N28"/>
    <mergeCell ref="B39:AD39"/>
    <mergeCell ref="B40:J40"/>
    <mergeCell ref="K40:T40"/>
    <mergeCell ref="B46:J46"/>
    <mergeCell ref="L46:N46"/>
    <mergeCell ref="O46:P46"/>
    <mergeCell ref="Q46:R46"/>
    <mergeCell ref="S46:T46"/>
    <mergeCell ref="U46:V46"/>
    <mergeCell ref="W46:X46"/>
    <mergeCell ref="Y46:Z46"/>
    <mergeCell ref="B41:J41"/>
    <mergeCell ref="K41:T41"/>
  </mergeCells>
  <phoneticPr fontId="2"/>
  <dataValidations xWindow="730" yWindow="906" count="2">
    <dataValidation allowBlank="1" showInputMessage="1" showErrorMessage="1" prompt="自動転記されますので、直接記入不要です。" sqref="K40:T42 B22:AE22 S6:AD10 V11:AD12 O46:P46 S46:T46 W46:X46"/>
    <dataValidation type="list" allowBlank="1" showInputMessage="1" showErrorMessage="1" sqref="X27:AD36">
      <formula1>"該当するテーマを選択,○"</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184150</xdr:colOff>
                    <xdr:row>24</xdr:row>
                    <xdr:rowOff>0</xdr:rowOff>
                  </from>
                  <to>
                    <xdr:col>25</xdr:col>
                    <xdr:colOff>184150</xdr:colOff>
                    <xdr:row>25</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19"/>
  <sheetViews>
    <sheetView showGridLines="0" view="pageBreakPreview" zoomScale="80" zoomScaleNormal="100" zoomScaleSheetLayoutView="80" workbookViewId="0">
      <selection sqref="A1:XFD1048576"/>
    </sheetView>
  </sheetViews>
  <sheetFormatPr defaultRowHeight="13" x14ac:dyDescent="0.55000000000000004"/>
  <cols>
    <col min="1" max="14" width="5.75" style="74" customWidth="1"/>
    <col min="15" max="17" width="7.33203125" style="74" customWidth="1"/>
    <col min="18" max="18" width="8.6640625" style="74" customWidth="1"/>
    <col min="19" max="16384" width="8.6640625" style="74"/>
  </cols>
  <sheetData>
    <row r="1" spans="1:38" ht="22" customHeight="1" x14ac:dyDescent="0.55000000000000004">
      <c r="A1" s="1249" t="s">
        <v>1062</v>
      </c>
      <c r="B1" s="1250"/>
      <c r="C1" s="1250"/>
      <c r="D1" s="1250"/>
      <c r="E1" s="1250"/>
      <c r="F1" s="1250"/>
      <c r="G1" s="1250"/>
      <c r="H1" s="1250"/>
      <c r="I1" s="1250"/>
      <c r="J1" s="1250"/>
      <c r="K1" s="1250"/>
      <c r="L1" s="1250"/>
      <c r="M1" s="1250"/>
      <c r="N1" s="1250"/>
      <c r="O1" s="1250"/>
      <c r="P1" s="1250"/>
      <c r="Q1" s="1250"/>
      <c r="R1" s="1250"/>
    </row>
    <row r="2" spans="1:38" ht="316" customHeight="1" x14ac:dyDescent="0.55000000000000004">
      <c r="A2" s="1208" t="s">
        <v>167</v>
      </c>
      <c r="B2" s="1209"/>
      <c r="C2" s="1210" t="s">
        <v>1053</v>
      </c>
      <c r="D2" s="1211"/>
      <c r="E2" s="1211"/>
      <c r="F2" s="1211"/>
      <c r="G2" s="1211"/>
      <c r="H2" s="1211"/>
      <c r="I2" s="1211"/>
      <c r="J2" s="1211"/>
      <c r="K2" s="1211"/>
      <c r="L2" s="1211"/>
      <c r="M2" s="1211"/>
      <c r="N2" s="1211"/>
      <c r="O2" s="1211"/>
      <c r="P2" s="1211"/>
      <c r="Q2" s="1211"/>
      <c r="R2" s="1212"/>
      <c r="AC2" s="124"/>
      <c r="AD2" s="124"/>
      <c r="AE2" s="124"/>
      <c r="AF2" s="124"/>
      <c r="AG2" s="124"/>
      <c r="AH2" s="124"/>
      <c r="AI2" s="124"/>
      <c r="AJ2" s="124"/>
      <c r="AK2" s="124"/>
      <c r="AL2" s="123"/>
    </row>
    <row r="3" spans="1:38" x14ac:dyDescent="0.55000000000000004">
      <c r="A3" s="1251"/>
      <c r="B3" s="1251"/>
      <c r="C3" s="1251"/>
      <c r="D3" s="1251"/>
      <c r="E3" s="1251"/>
      <c r="F3" s="1251"/>
      <c r="G3" s="1251"/>
      <c r="H3" s="1251"/>
      <c r="I3" s="1251"/>
      <c r="J3" s="1251"/>
      <c r="K3" s="1251"/>
      <c r="L3" s="1251"/>
      <c r="M3" s="1251"/>
      <c r="N3" s="1251"/>
      <c r="O3" s="1251"/>
      <c r="P3" s="1251"/>
      <c r="Q3" s="1251"/>
      <c r="R3" s="1251"/>
      <c r="AD3" s="123"/>
    </row>
    <row r="4" spans="1:38" ht="50" customHeight="1" x14ac:dyDescent="0.55000000000000004">
      <c r="A4" s="1252"/>
      <c r="B4" s="1215"/>
      <c r="C4" s="1253" t="s">
        <v>304</v>
      </c>
      <c r="D4" s="1254"/>
      <c r="E4" s="1254"/>
      <c r="F4" s="1254"/>
      <c r="G4" s="1254"/>
      <c r="H4" s="1254"/>
      <c r="I4" s="1254"/>
      <c r="J4" s="1255"/>
      <c r="K4" s="1253" t="s">
        <v>355</v>
      </c>
      <c r="L4" s="1254"/>
      <c r="M4" s="1254"/>
      <c r="N4" s="1254"/>
      <c r="O4" s="1254"/>
      <c r="P4" s="1254"/>
      <c r="Q4" s="1254"/>
      <c r="R4" s="1255"/>
    </row>
    <row r="5" spans="1:38" s="75" customFormat="1" ht="50" customHeight="1" x14ac:dyDescent="0.55000000000000004">
      <c r="A5" s="1174" t="s">
        <v>168</v>
      </c>
      <c r="B5" s="1246" t="s">
        <v>833</v>
      </c>
      <c r="C5" s="1180"/>
      <c r="D5" s="1181"/>
      <c r="E5" s="1181"/>
      <c r="F5" s="1181"/>
      <c r="G5" s="1181"/>
      <c r="H5" s="1181"/>
      <c r="I5" s="1181"/>
      <c r="J5" s="1182"/>
      <c r="K5" s="1189"/>
      <c r="L5" s="1190"/>
      <c r="M5" s="1190"/>
      <c r="N5" s="1190"/>
      <c r="O5" s="1190"/>
      <c r="P5" s="1190"/>
      <c r="Q5" s="1190"/>
      <c r="R5" s="1191"/>
    </row>
    <row r="6" spans="1:38" s="75" customFormat="1" ht="50" customHeight="1" x14ac:dyDescent="0.55000000000000004">
      <c r="A6" s="1175"/>
      <c r="B6" s="1247"/>
      <c r="C6" s="1183"/>
      <c r="D6" s="1184"/>
      <c r="E6" s="1184"/>
      <c r="F6" s="1184"/>
      <c r="G6" s="1184"/>
      <c r="H6" s="1184"/>
      <c r="I6" s="1184"/>
      <c r="J6" s="1185"/>
      <c r="K6" s="1192"/>
      <c r="L6" s="1193"/>
      <c r="M6" s="1193"/>
      <c r="N6" s="1193"/>
      <c r="O6" s="1193"/>
      <c r="P6" s="1193"/>
      <c r="Q6" s="1193"/>
      <c r="R6" s="1194"/>
    </row>
    <row r="7" spans="1:38" s="75" customFormat="1" ht="50" customHeight="1" x14ac:dyDescent="0.55000000000000004">
      <c r="A7" s="1176"/>
      <c r="B7" s="1248"/>
      <c r="C7" s="1186"/>
      <c r="D7" s="1187"/>
      <c r="E7" s="1187"/>
      <c r="F7" s="1187"/>
      <c r="G7" s="1187"/>
      <c r="H7" s="1187"/>
      <c r="I7" s="1187"/>
      <c r="J7" s="1188"/>
      <c r="K7" s="1195"/>
      <c r="L7" s="1196"/>
      <c r="M7" s="1196"/>
      <c r="N7" s="1196"/>
      <c r="O7" s="1196"/>
      <c r="P7" s="1196"/>
      <c r="Q7" s="1196"/>
      <c r="R7" s="1197"/>
    </row>
    <row r="8" spans="1:38" s="75" customFormat="1" ht="30" customHeight="1" x14ac:dyDescent="0.55000000000000004">
      <c r="A8" s="1161" t="s">
        <v>180</v>
      </c>
      <c r="B8" s="1162"/>
      <c r="C8" s="1165" t="s">
        <v>169</v>
      </c>
      <c r="D8" s="1166"/>
      <c r="E8" s="1167"/>
      <c r="F8" s="609" t="s">
        <v>751</v>
      </c>
      <c r="G8" s="1168" t="s">
        <v>170</v>
      </c>
      <c r="H8" s="1169"/>
      <c r="I8" s="1170"/>
      <c r="J8" s="609" t="s">
        <v>751</v>
      </c>
      <c r="K8" s="1165" t="s">
        <v>171</v>
      </c>
      <c r="L8" s="1166"/>
      <c r="M8" s="1167"/>
      <c r="N8" s="609"/>
      <c r="O8" s="1168" t="s">
        <v>172</v>
      </c>
      <c r="P8" s="1169"/>
      <c r="Q8" s="1170"/>
      <c r="R8" s="609"/>
    </row>
    <row r="9" spans="1:38" s="75" customFormat="1" ht="30" customHeight="1" x14ac:dyDescent="0.55000000000000004">
      <c r="A9" s="1198"/>
      <c r="B9" s="1199"/>
      <c r="C9" s="1200" t="s">
        <v>173</v>
      </c>
      <c r="D9" s="1201"/>
      <c r="E9" s="1202"/>
      <c r="F9" s="610" t="s">
        <v>751</v>
      </c>
      <c r="G9" s="1200" t="s">
        <v>174</v>
      </c>
      <c r="H9" s="1201"/>
      <c r="I9" s="1202"/>
      <c r="J9" s="610"/>
      <c r="K9" s="1200" t="s">
        <v>175</v>
      </c>
      <c r="L9" s="1201"/>
      <c r="M9" s="1202"/>
      <c r="N9" s="610" t="s">
        <v>751</v>
      </c>
      <c r="O9" s="1203" t="s">
        <v>176</v>
      </c>
      <c r="P9" s="1204"/>
      <c r="Q9" s="1205"/>
      <c r="R9" s="610"/>
    </row>
    <row r="10" spans="1:38" s="75" customFormat="1" ht="50" customHeight="1" x14ac:dyDescent="0.55000000000000004">
      <c r="A10" s="1174" t="s">
        <v>177</v>
      </c>
      <c r="B10" s="1246" t="s">
        <v>834</v>
      </c>
      <c r="C10" s="1180"/>
      <c r="D10" s="1181"/>
      <c r="E10" s="1181"/>
      <c r="F10" s="1181"/>
      <c r="G10" s="1181"/>
      <c r="H10" s="1181"/>
      <c r="I10" s="1181"/>
      <c r="J10" s="1182"/>
      <c r="K10" s="1189"/>
      <c r="L10" s="1190"/>
      <c r="M10" s="1190"/>
      <c r="N10" s="1190"/>
      <c r="O10" s="1190"/>
      <c r="P10" s="1190"/>
      <c r="Q10" s="1190"/>
      <c r="R10" s="1191"/>
    </row>
    <row r="11" spans="1:38" s="75" customFormat="1" ht="50" customHeight="1" x14ac:dyDescent="0.55000000000000004">
      <c r="A11" s="1175"/>
      <c r="B11" s="1247"/>
      <c r="C11" s="1183"/>
      <c r="D11" s="1184"/>
      <c r="E11" s="1184"/>
      <c r="F11" s="1184"/>
      <c r="G11" s="1184"/>
      <c r="H11" s="1184"/>
      <c r="I11" s="1184"/>
      <c r="J11" s="1185"/>
      <c r="K11" s="1192"/>
      <c r="L11" s="1193"/>
      <c r="M11" s="1193"/>
      <c r="N11" s="1193"/>
      <c r="O11" s="1193"/>
      <c r="P11" s="1193"/>
      <c r="Q11" s="1193"/>
      <c r="R11" s="1194"/>
    </row>
    <row r="12" spans="1:38" s="75" customFormat="1" ht="50" customHeight="1" x14ac:dyDescent="0.55000000000000004">
      <c r="A12" s="1176"/>
      <c r="B12" s="1248"/>
      <c r="C12" s="1186"/>
      <c r="D12" s="1187"/>
      <c r="E12" s="1187"/>
      <c r="F12" s="1187"/>
      <c r="G12" s="1187"/>
      <c r="H12" s="1187"/>
      <c r="I12" s="1187"/>
      <c r="J12" s="1188"/>
      <c r="K12" s="1195"/>
      <c r="L12" s="1196"/>
      <c r="M12" s="1196"/>
      <c r="N12" s="1196"/>
      <c r="O12" s="1196"/>
      <c r="P12" s="1196"/>
      <c r="Q12" s="1196"/>
      <c r="R12" s="1197"/>
    </row>
    <row r="13" spans="1:38" s="75" customFormat="1" ht="30" customHeight="1" x14ac:dyDescent="0.55000000000000004">
      <c r="A13" s="1161" t="s">
        <v>180</v>
      </c>
      <c r="B13" s="1162"/>
      <c r="C13" s="1165" t="s">
        <v>169</v>
      </c>
      <c r="D13" s="1166"/>
      <c r="E13" s="1167"/>
      <c r="F13" s="609" t="s">
        <v>181</v>
      </c>
      <c r="G13" s="1168" t="s">
        <v>170</v>
      </c>
      <c r="H13" s="1169"/>
      <c r="I13" s="1170"/>
      <c r="J13" s="609" t="s">
        <v>181</v>
      </c>
      <c r="K13" s="1165" t="s">
        <v>171</v>
      </c>
      <c r="L13" s="1166"/>
      <c r="M13" s="1167"/>
      <c r="N13" s="609"/>
      <c r="O13" s="1168" t="s">
        <v>172</v>
      </c>
      <c r="P13" s="1169"/>
      <c r="Q13" s="1170"/>
      <c r="R13" s="609"/>
    </row>
    <row r="14" spans="1:38" s="75" customFormat="1" ht="30" customHeight="1" x14ac:dyDescent="0.55000000000000004">
      <c r="A14" s="1198"/>
      <c r="B14" s="1199"/>
      <c r="C14" s="1200" t="s">
        <v>173</v>
      </c>
      <c r="D14" s="1201"/>
      <c r="E14" s="1202"/>
      <c r="F14" s="610" t="s">
        <v>181</v>
      </c>
      <c r="G14" s="1200" t="s">
        <v>174</v>
      </c>
      <c r="H14" s="1201"/>
      <c r="I14" s="1202"/>
      <c r="J14" s="610"/>
      <c r="K14" s="1200" t="s">
        <v>175</v>
      </c>
      <c r="L14" s="1201"/>
      <c r="M14" s="1202"/>
      <c r="N14" s="610"/>
      <c r="O14" s="1203" t="s">
        <v>176</v>
      </c>
      <c r="P14" s="1204"/>
      <c r="Q14" s="1205"/>
      <c r="R14" s="610"/>
    </row>
    <row r="15" spans="1:38" s="75" customFormat="1" ht="50" customHeight="1" x14ac:dyDescent="0.55000000000000004">
      <c r="A15" s="1245" t="s">
        <v>178</v>
      </c>
      <c r="B15" s="1246" t="s">
        <v>834</v>
      </c>
      <c r="C15" s="1180"/>
      <c r="D15" s="1181"/>
      <c r="E15" s="1181"/>
      <c r="F15" s="1181"/>
      <c r="G15" s="1181"/>
      <c r="H15" s="1181"/>
      <c r="I15" s="1181"/>
      <c r="J15" s="1182"/>
      <c r="K15" s="1189"/>
      <c r="L15" s="1190"/>
      <c r="M15" s="1190"/>
      <c r="N15" s="1190"/>
      <c r="O15" s="1190"/>
      <c r="P15" s="1190"/>
      <c r="Q15" s="1190"/>
      <c r="R15" s="1191"/>
    </row>
    <row r="16" spans="1:38" ht="50" customHeight="1" x14ac:dyDescent="0.55000000000000004">
      <c r="A16" s="1245"/>
      <c r="B16" s="1247"/>
      <c r="C16" s="1183"/>
      <c r="D16" s="1184"/>
      <c r="E16" s="1184"/>
      <c r="F16" s="1184"/>
      <c r="G16" s="1184"/>
      <c r="H16" s="1184"/>
      <c r="I16" s="1184"/>
      <c r="J16" s="1185"/>
      <c r="K16" s="1192"/>
      <c r="L16" s="1193"/>
      <c r="M16" s="1193"/>
      <c r="N16" s="1193"/>
      <c r="O16" s="1193"/>
      <c r="P16" s="1193"/>
      <c r="Q16" s="1193"/>
      <c r="R16" s="1194"/>
    </row>
    <row r="17" spans="1:18" ht="50" customHeight="1" x14ac:dyDescent="0.55000000000000004">
      <c r="A17" s="1245"/>
      <c r="B17" s="1248"/>
      <c r="C17" s="1186"/>
      <c r="D17" s="1187"/>
      <c r="E17" s="1187"/>
      <c r="F17" s="1187"/>
      <c r="G17" s="1187"/>
      <c r="H17" s="1187"/>
      <c r="I17" s="1187"/>
      <c r="J17" s="1188"/>
      <c r="K17" s="1195"/>
      <c r="L17" s="1196"/>
      <c r="M17" s="1196"/>
      <c r="N17" s="1196"/>
      <c r="O17" s="1196"/>
      <c r="P17" s="1196"/>
      <c r="Q17" s="1196"/>
      <c r="R17" s="1197"/>
    </row>
    <row r="18" spans="1:18" s="75" customFormat="1" ht="30" customHeight="1" x14ac:dyDescent="0.55000000000000004">
      <c r="A18" s="1161" t="s">
        <v>180</v>
      </c>
      <c r="B18" s="1162"/>
      <c r="C18" s="1165" t="s">
        <v>169</v>
      </c>
      <c r="D18" s="1166"/>
      <c r="E18" s="1167"/>
      <c r="F18" s="609" t="s">
        <v>181</v>
      </c>
      <c r="G18" s="1168" t="s">
        <v>170</v>
      </c>
      <c r="H18" s="1169"/>
      <c r="I18" s="1170"/>
      <c r="J18" s="609" t="s">
        <v>181</v>
      </c>
      <c r="K18" s="1165" t="s">
        <v>171</v>
      </c>
      <c r="L18" s="1166"/>
      <c r="M18" s="1167"/>
      <c r="N18" s="609"/>
      <c r="O18" s="1168" t="s">
        <v>172</v>
      </c>
      <c r="P18" s="1169"/>
      <c r="Q18" s="1170"/>
      <c r="R18" s="609"/>
    </row>
    <row r="19" spans="1:18" s="75" customFormat="1" ht="30" customHeight="1" x14ac:dyDescent="0.55000000000000004">
      <c r="A19" s="1198"/>
      <c r="B19" s="1199"/>
      <c r="C19" s="1200" t="s">
        <v>173</v>
      </c>
      <c r="D19" s="1201"/>
      <c r="E19" s="1202"/>
      <c r="F19" s="610" t="s">
        <v>181</v>
      </c>
      <c r="G19" s="1200" t="s">
        <v>174</v>
      </c>
      <c r="H19" s="1201"/>
      <c r="I19" s="1202"/>
      <c r="J19" s="610"/>
      <c r="K19" s="1200" t="s">
        <v>175</v>
      </c>
      <c r="L19" s="1201"/>
      <c r="M19" s="1202"/>
      <c r="N19" s="610"/>
      <c r="O19" s="1203" t="s">
        <v>176</v>
      </c>
      <c r="P19" s="1204"/>
      <c r="Q19" s="1205"/>
      <c r="R19" s="610"/>
    </row>
  </sheetData>
  <sheetProtection password="C402" sheet="1" objects="1" scenarios="1" selectLockedCells="1" selectUnlockedCells="1"/>
  <mergeCells count="46">
    <mergeCell ref="A5:A7"/>
    <mergeCell ref="B5:B7"/>
    <mergeCell ref="C5:J7"/>
    <mergeCell ref="K5:R7"/>
    <mergeCell ref="A1:R1"/>
    <mergeCell ref="A2:B2"/>
    <mergeCell ref="C2:R2"/>
    <mergeCell ref="A3:R3"/>
    <mergeCell ref="A4:B4"/>
    <mergeCell ref="C4:J4"/>
    <mergeCell ref="K4:R4"/>
    <mergeCell ref="A10:A12"/>
    <mergeCell ref="B10:B12"/>
    <mergeCell ref="C10:J12"/>
    <mergeCell ref="K10:R12"/>
    <mergeCell ref="A13:B14"/>
    <mergeCell ref="C13:E13"/>
    <mergeCell ref="G13:I13"/>
    <mergeCell ref="K13:M13"/>
    <mergeCell ref="O13:Q13"/>
    <mergeCell ref="C14:E14"/>
    <mergeCell ref="G14:I14"/>
    <mergeCell ref="K14:M14"/>
    <mergeCell ref="O14:Q14"/>
    <mergeCell ref="A8:B9"/>
    <mergeCell ref="C8:E8"/>
    <mergeCell ref="G8:I8"/>
    <mergeCell ref="K8:M8"/>
    <mergeCell ref="O8:Q8"/>
    <mergeCell ref="C9:E9"/>
    <mergeCell ref="G9:I9"/>
    <mergeCell ref="K9:M9"/>
    <mergeCell ref="O9:Q9"/>
    <mergeCell ref="A15:A17"/>
    <mergeCell ref="B15:B17"/>
    <mergeCell ref="C15:J17"/>
    <mergeCell ref="K15:R17"/>
    <mergeCell ref="A18:B19"/>
    <mergeCell ref="C18:E18"/>
    <mergeCell ref="G18:I18"/>
    <mergeCell ref="K18:M18"/>
    <mergeCell ref="O18:Q18"/>
    <mergeCell ref="C19:E19"/>
    <mergeCell ref="G19:I19"/>
    <mergeCell ref="K19:M19"/>
    <mergeCell ref="O19:Q19"/>
  </mergeCells>
  <phoneticPr fontId="2"/>
  <dataValidations count="3">
    <dataValidation allowBlank="1" showErrorMessage="1" prompt="製品の新規性・優秀性を構成する機能について、主観的な表現を避けて記入してください。" sqref="C5:J7"/>
    <dataValidation type="list" allowBlank="1" showInputMessage="1" showErrorMessage="1" sqref="B5:B7 B10:B12 B15:B17">
      <formula1>"（選択してください）,新規性,優秀性"</formula1>
    </dataValidation>
    <dataValidation type="list" allowBlank="1" showInputMessage="1" showErrorMessage="1" sqref="F8:F9 J8:J9 N8:N9 R8:R9 F13:F14 J13:J14 N13:N14 R13:R14 F18:F19 J18:J19 N18:N19 R18:R19">
      <formula1>"　,○"</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14"/>
  <sheetViews>
    <sheetView showGridLines="0" view="pageBreakPreview" zoomScale="80" zoomScaleNormal="100" zoomScaleSheetLayoutView="80" workbookViewId="0">
      <selection sqref="A1:XFD1048576"/>
    </sheetView>
  </sheetViews>
  <sheetFormatPr defaultRowHeight="18" x14ac:dyDescent="0.55000000000000004"/>
  <cols>
    <col min="1" max="1" width="5.5" style="48" customWidth="1"/>
    <col min="2" max="22" width="4.25" style="48" customWidth="1"/>
    <col min="23" max="16384" width="8.6640625" style="48"/>
  </cols>
  <sheetData>
    <row r="1" spans="1:25" ht="22" customHeight="1" x14ac:dyDescent="0.55000000000000004">
      <c r="A1" s="1236" t="s">
        <v>1063</v>
      </c>
      <c r="B1" s="1261"/>
      <c r="C1" s="1261"/>
      <c r="D1" s="1261"/>
      <c r="E1" s="1261"/>
      <c r="F1" s="1261"/>
      <c r="G1" s="1261"/>
      <c r="H1" s="1261"/>
      <c r="I1" s="1261"/>
      <c r="J1" s="1261"/>
      <c r="K1" s="1261"/>
      <c r="L1" s="1261"/>
      <c r="M1" s="1261"/>
      <c r="N1" s="1261"/>
      <c r="O1" s="1261"/>
      <c r="P1" s="1261"/>
      <c r="Q1" s="1261"/>
      <c r="R1" s="1261"/>
      <c r="S1" s="1261"/>
      <c r="T1" s="1261"/>
      <c r="U1" s="1261"/>
      <c r="V1" s="1261"/>
      <c r="W1" s="49"/>
      <c r="X1" s="49"/>
      <c r="Y1" s="49"/>
    </row>
    <row r="2" spans="1:25" x14ac:dyDescent="0.55000000000000004">
      <c r="A2" s="1244" t="s">
        <v>1054</v>
      </c>
      <c r="B2" s="1244"/>
      <c r="C2" s="1244"/>
      <c r="D2" s="1244"/>
      <c r="E2" s="1244"/>
      <c r="F2" s="1244"/>
      <c r="G2" s="1244"/>
      <c r="H2" s="1244"/>
      <c r="I2" s="1244"/>
      <c r="J2" s="1244"/>
      <c r="K2" s="1244"/>
      <c r="L2" s="1244"/>
      <c r="M2" s="1244"/>
      <c r="N2" s="1244"/>
      <c r="O2" s="1244"/>
      <c r="P2" s="1244"/>
      <c r="Q2" s="1244"/>
      <c r="R2" s="1244"/>
      <c r="S2" s="1244"/>
      <c r="T2" s="1244"/>
      <c r="U2" s="1244"/>
      <c r="V2" s="1244"/>
      <c r="W2" s="49"/>
      <c r="X2" s="49"/>
      <c r="Y2" s="49"/>
    </row>
    <row r="3" spans="1:25" ht="20" customHeight="1" x14ac:dyDescent="0.55000000000000004">
      <c r="A3" s="1237"/>
      <c r="B3" s="1238"/>
      <c r="C3" s="1237" t="s">
        <v>305</v>
      </c>
      <c r="D3" s="1241"/>
      <c r="E3" s="1241"/>
      <c r="F3" s="1241"/>
      <c r="G3" s="1241"/>
      <c r="H3" s="1241"/>
      <c r="I3" s="1241"/>
      <c r="J3" s="1241"/>
      <c r="K3" s="1241"/>
      <c r="L3" s="1238"/>
      <c r="M3" s="1243" t="s">
        <v>183</v>
      </c>
      <c r="N3" s="1243"/>
      <c r="O3" s="1243"/>
      <c r="P3" s="1243"/>
      <c r="Q3" s="1243"/>
      <c r="R3" s="1243"/>
      <c r="S3" s="1243"/>
      <c r="T3" s="1243"/>
      <c r="U3" s="1243"/>
      <c r="V3" s="1243"/>
      <c r="W3" s="49"/>
      <c r="X3" s="49"/>
      <c r="Y3" s="49"/>
    </row>
    <row r="4" spans="1:25" ht="20" customHeight="1" x14ac:dyDescent="0.55000000000000004">
      <c r="A4" s="1239"/>
      <c r="B4" s="1240"/>
      <c r="C4" s="1239"/>
      <c r="D4" s="1242"/>
      <c r="E4" s="1242"/>
      <c r="F4" s="1242"/>
      <c r="G4" s="1242"/>
      <c r="H4" s="1242"/>
      <c r="I4" s="1242"/>
      <c r="J4" s="1242"/>
      <c r="K4" s="1242"/>
      <c r="L4" s="1240"/>
      <c r="M4" s="1243"/>
      <c r="N4" s="1243"/>
      <c r="O4" s="1243"/>
      <c r="P4" s="1243"/>
      <c r="Q4" s="1243"/>
      <c r="R4" s="1243"/>
      <c r="S4" s="1243"/>
      <c r="T4" s="1243"/>
      <c r="U4" s="1243"/>
      <c r="V4" s="1243"/>
      <c r="W4" s="49"/>
      <c r="X4" s="49"/>
      <c r="Y4" s="49"/>
    </row>
    <row r="5" spans="1:25" s="198" customFormat="1" ht="50" customHeight="1" x14ac:dyDescent="0.55000000000000004">
      <c r="A5" s="1221" t="s">
        <v>168</v>
      </c>
      <c r="B5" s="1258" t="s">
        <v>833</v>
      </c>
      <c r="C5" s="1227"/>
      <c r="D5" s="1228"/>
      <c r="E5" s="1228"/>
      <c r="F5" s="1228"/>
      <c r="G5" s="1228"/>
      <c r="H5" s="1228"/>
      <c r="I5" s="1228"/>
      <c r="J5" s="1228"/>
      <c r="K5" s="1228"/>
      <c r="L5" s="1229"/>
      <c r="M5" s="1227"/>
      <c r="N5" s="1228"/>
      <c r="O5" s="1228"/>
      <c r="P5" s="1228"/>
      <c r="Q5" s="1228"/>
      <c r="R5" s="1228"/>
      <c r="S5" s="1228"/>
      <c r="T5" s="1228"/>
      <c r="U5" s="1228"/>
      <c r="V5" s="1229"/>
      <c r="W5" s="197"/>
      <c r="X5" s="197"/>
      <c r="Y5" s="197"/>
    </row>
    <row r="6" spans="1:25" s="198" customFormat="1" ht="50" customHeight="1" x14ac:dyDescent="0.55000000000000004">
      <c r="A6" s="1222"/>
      <c r="B6" s="1259"/>
      <c r="C6" s="1230"/>
      <c r="D6" s="1231"/>
      <c r="E6" s="1231"/>
      <c r="F6" s="1231"/>
      <c r="G6" s="1231"/>
      <c r="H6" s="1231"/>
      <c r="I6" s="1231"/>
      <c r="J6" s="1231"/>
      <c r="K6" s="1231"/>
      <c r="L6" s="1232"/>
      <c r="M6" s="1230"/>
      <c r="N6" s="1231"/>
      <c r="O6" s="1231"/>
      <c r="P6" s="1231"/>
      <c r="Q6" s="1231"/>
      <c r="R6" s="1231"/>
      <c r="S6" s="1231"/>
      <c r="T6" s="1231"/>
      <c r="U6" s="1231"/>
      <c r="V6" s="1232"/>
      <c r="W6" s="197"/>
      <c r="X6" s="197"/>
      <c r="Y6" s="197"/>
    </row>
    <row r="7" spans="1:25" s="198" customFormat="1" ht="50" customHeight="1" x14ac:dyDescent="0.55000000000000004">
      <c r="A7" s="1223"/>
      <c r="B7" s="1260"/>
      <c r="C7" s="1233"/>
      <c r="D7" s="1234"/>
      <c r="E7" s="1234"/>
      <c r="F7" s="1234"/>
      <c r="G7" s="1234"/>
      <c r="H7" s="1234"/>
      <c r="I7" s="1234"/>
      <c r="J7" s="1234"/>
      <c r="K7" s="1234"/>
      <c r="L7" s="1235"/>
      <c r="M7" s="1233"/>
      <c r="N7" s="1234"/>
      <c r="O7" s="1234"/>
      <c r="P7" s="1234"/>
      <c r="Q7" s="1234"/>
      <c r="R7" s="1234"/>
      <c r="S7" s="1234"/>
      <c r="T7" s="1234"/>
      <c r="U7" s="1234"/>
      <c r="V7" s="1235"/>
      <c r="W7" s="197"/>
      <c r="X7" s="197"/>
      <c r="Y7" s="197"/>
    </row>
    <row r="8" spans="1:25" s="198" customFormat="1" ht="50" customHeight="1" x14ac:dyDescent="0.55000000000000004">
      <c r="A8" s="1221" t="s">
        <v>177</v>
      </c>
      <c r="B8" s="1258" t="s">
        <v>834</v>
      </c>
      <c r="C8" s="1227"/>
      <c r="D8" s="1228"/>
      <c r="E8" s="1228"/>
      <c r="F8" s="1228"/>
      <c r="G8" s="1228"/>
      <c r="H8" s="1228"/>
      <c r="I8" s="1228"/>
      <c r="J8" s="1228"/>
      <c r="K8" s="1228"/>
      <c r="L8" s="1229"/>
      <c r="M8" s="1227"/>
      <c r="N8" s="1228"/>
      <c r="O8" s="1228"/>
      <c r="P8" s="1228"/>
      <c r="Q8" s="1228"/>
      <c r="R8" s="1228"/>
      <c r="S8" s="1228"/>
      <c r="T8" s="1228"/>
      <c r="U8" s="1228"/>
      <c r="V8" s="1229"/>
      <c r="W8" s="197"/>
      <c r="X8" s="197"/>
      <c r="Y8" s="197"/>
    </row>
    <row r="9" spans="1:25" s="198" customFormat="1" ht="50" customHeight="1" x14ac:dyDescent="0.55000000000000004">
      <c r="A9" s="1222"/>
      <c r="B9" s="1259"/>
      <c r="C9" s="1230"/>
      <c r="D9" s="1231"/>
      <c r="E9" s="1231"/>
      <c r="F9" s="1231"/>
      <c r="G9" s="1231"/>
      <c r="H9" s="1231"/>
      <c r="I9" s="1231"/>
      <c r="J9" s="1231"/>
      <c r="K9" s="1231"/>
      <c r="L9" s="1232"/>
      <c r="M9" s="1230"/>
      <c r="N9" s="1231"/>
      <c r="O9" s="1231"/>
      <c r="P9" s="1231"/>
      <c r="Q9" s="1231"/>
      <c r="R9" s="1231"/>
      <c r="S9" s="1231"/>
      <c r="T9" s="1231"/>
      <c r="U9" s="1231"/>
      <c r="V9" s="1232"/>
      <c r="W9" s="197"/>
      <c r="X9" s="197"/>
      <c r="Y9" s="197"/>
    </row>
    <row r="10" spans="1:25" s="198" customFormat="1" ht="50" customHeight="1" x14ac:dyDescent="0.55000000000000004">
      <c r="A10" s="1223"/>
      <c r="B10" s="1260"/>
      <c r="C10" s="1233"/>
      <c r="D10" s="1234"/>
      <c r="E10" s="1234"/>
      <c r="F10" s="1234"/>
      <c r="G10" s="1234"/>
      <c r="H10" s="1234"/>
      <c r="I10" s="1234"/>
      <c r="J10" s="1234"/>
      <c r="K10" s="1234"/>
      <c r="L10" s="1235"/>
      <c r="M10" s="1233"/>
      <c r="N10" s="1234"/>
      <c r="O10" s="1234"/>
      <c r="P10" s="1234"/>
      <c r="Q10" s="1234"/>
      <c r="R10" s="1234"/>
      <c r="S10" s="1234"/>
      <c r="T10" s="1234"/>
      <c r="U10" s="1234"/>
      <c r="V10" s="1235"/>
      <c r="W10" s="197"/>
      <c r="X10" s="197"/>
      <c r="Y10" s="197"/>
    </row>
    <row r="11" spans="1:25" s="198" customFormat="1" ht="50" customHeight="1" x14ac:dyDescent="0.55000000000000004">
      <c r="A11" s="1256" t="s">
        <v>178</v>
      </c>
      <c r="B11" s="1258" t="s">
        <v>834</v>
      </c>
      <c r="C11" s="1227"/>
      <c r="D11" s="1228"/>
      <c r="E11" s="1228"/>
      <c r="F11" s="1228"/>
      <c r="G11" s="1228"/>
      <c r="H11" s="1228"/>
      <c r="I11" s="1228"/>
      <c r="J11" s="1228"/>
      <c r="K11" s="1228"/>
      <c r="L11" s="1229"/>
      <c r="M11" s="1227"/>
      <c r="N11" s="1228"/>
      <c r="O11" s="1228"/>
      <c r="P11" s="1228"/>
      <c r="Q11" s="1228"/>
      <c r="R11" s="1228"/>
      <c r="S11" s="1228"/>
      <c r="T11" s="1228"/>
      <c r="U11" s="1228"/>
      <c r="V11" s="1229"/>
      <c r="W11" s="197"/>
      <c r="X11" s="197"/>
      <c r="Y11" s="197"/>
    </row>
    <row r="12" spans="1:25" s="198" customFormat="1" ht="50" customHeight="1" x14ac:dyDescent="0.55000000000000004">
      <c r="A12" s="1257"/>
      <c r="B12" s="1259"/>
      <c r="C12" s="1230"/>
      <c r="D12" s="1231"/>
      <c r="E12" s="1231"/>
      <c r="F12" s="1231"/>
      <c r="G12" s="1231"/>
      <c r="H12" s="1231"/>
      <c r="I12" s="1231"/>
      <c r="J12" s="1231"/>
      <c r="K12" s="1231"/>
      <c r="L12" s="1232"/>
      <c r="M12" s="1230"/>
      <c r="N12" s="1231"/>
      <c r="O12" s="1231"/>
      <c r="P12" s="1231"/>
      <c r="Q12" s="1231"/>
      <c r="R12" s="1231"/>
      <c r="S12" s="1231"/>
      <c r="T12" s="1231"/>
      <c r="U12" s="1231"/>
      <c r="V12" s="1232"/>
      <c r="W12" s="197"/>
      <c r="X12" s="197"/>
      <c r="Y12" s="197"/>
    </row>
    <row r="13" spans="1:25" s="198" customFormat="1" ht="50" customHeight="1" x14ac:dyDescent="0.55000000000000004">
      <c r="A13" s="1257"/>
      <c r="B13" s="1260"/>
      <c r="C13" s="1233"/>
      <c r="D13" s="1234"/>
      <c r="E13" s="1234"/>
      <c r="F13" s="1234"/>
      <c r="G13" s="1234"/>
      <c r="H13" s="1234"/>
      <c r="I13" s="1234"/>
      <c r="J13" s="1234"/>
      <c r="K13" s="1234"/>
      <c r="L13" s="1235"/>
      <c r="M13" s="1233"/>
      <c r="N13" s="1234"/>
      <c r="O13" s="1234"/>
      <c r="P13" s="1234"/>
      <c r="Q13" s="1234"/>
      <c r="R13" s="1234"/>
      <c r="S13" s="1234"/>
      <c r="T13" s="1234"/>
      <c r="U13" s="1234"/>
      <c r="V13" s="1235"/>
      <c r="W13" s="197"/>
      <c r="X13" s="197"/>
      <c r="Y13" s="197"/>
    </row>
    <row r="14" spans="1:25" x14ac:dyDescent="0.55000000000000004">
      <c r="A14" s="1219"/>
      <c r="B14" s="1220"/>
      <c r="C14" s="1220"/>
      <c r="D14" s="1220"/>
      <c r="E14" s="1220"/>
      <c r="F14" s="1220"/>
      <c r="G14" s="1220"/>
      <c r="H14" s="1220"/>
      <c r="I14" s="1220"/>
      <c r="J14" s="1220"/>
      <c r="K14" s="1220"/>
      <c r="L14" s="1220"/>
      <c r="M14" s="1220"/>
      <c r="N14" s="1220"/>
      <c r="O14" s="1220"/>
      <c r="P14" s="1220"/>
      <c r="Q14" s="1220"/>
      <c r="R14" s="1220"/>
      <c r="S14" s="1220"/>
      <c r="T14" s="1220"/>
      <c r="U14" s="1220"/>
      <c r="V14" s="1220"/>
      <c r="W14" s="49"/>
      <c r="X14" s="49"/>
      <c r="Y14" s="49"/>
    </row>
  </sheetData>
  <sheetProtection password="C402" sheet="1" objects="1" scenarios="1" selectLockedCells="1" selectUnlockedCells="1"/>
  <mergeCells count="18">
    <mergeCell ref="A8:A10"/>
    <mergeCell ref="B8:B10"/>
    <mergeCell ref="C8:L10"/>
    <mergeCell ref="M8:V10"/>
    <mergeCell ref="A1:V1"/>
    <mergeCell ref="A3:B4"/>
    <mergeCell ref="C3:L4"/>
    <mergeCell ref="M3:V4"/>
    <mergeCell ref="A5:A7"/>
    <mergeCell ref="B5:B7"/>
    <mergeCell ref="C5:L7"/>
    <mergeCell ref="M5:V7"/>
    <mergeCell ref="A2:V2"/>
    <mergeCell ref="A14:V14"/>
    <mergeCell ref="A11:A13"/>
    <mergeCell ref="B11:B13"/>
    <mergeCell ref="C11:L13"/>
    <mergeCell ref="M11:V13"/>
  </mergeCells>
  <phoneticPr fontId="2"/>
  <dataValidations count="1">
    <dataValidation type="list" allowBlank="1" showInputMessage="1" showErrorMessage="1" sqref="B5:B13">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68"/>
  <sheetViews>
    <sheetView showGridLines="0" view="pageBreakPreview" zoomScale="80" zoomScaleNormal="100" zoomScaleSheetLayoutView="80" workbookViewId="0">
      <selection sqref="A1:XFD1048576"/>
    </sheetView>
  </sheetViews>
  <sheetFormatPr defaultColWidth="4.58203125" defaultRowHeight="15" customHeight="1" x14ac:dyDescent="0.55000000000000004"/>
  <cols>
    <col min="1" max="4" width="5.58203125" style="50" customWidth="1"/>
    <col min="5" max="19" width="5.58203125" style="47" customWidth="1"/>
    <col min="20" max="20" width="4.08203125" style="28" bestFit="1" customWidth="1"/>
    <col min="21" max="26" width="4.58203125" style="28"/>
    <col min="27" max="16384" width="4.58203125" style="47"/>
  </cols>
  <sheetData>
    <row r="1" spans="1:26" ht="22" customHeight="1" x14ac:dyDescent="0.55000000000000004">
      <c r="A1" s="686" t="s">
        <v>1064</v>
      </c>
      <c r="B1" s="51"/>
      <c r="C1" s="51"/>
      <c r="D1" s="51"/>
      <c r="E1" s="51"/>
      <c r="F1" s="51"/>
      <c r="G1" s="51"/>
      <c r="H1" s="51"/>
      <c r="I1" s="51"/>
      <c r="J1" s="51"/>
      <c r="K1" s="51"/>
      <c r="L1" s="51"/>
      <c r="M1" s="51"/>
      <c r="N1" s="51"/>
      <c r="O1" s="51"/>
      <c r="P1" s="51"/>
      <c r="Q1" s="51"/>
      <c r="R1" s="51"/>
      <c r="S1" s="52"/>
      <c r="T1" s="45"/>
      <c r="U1" s="70"/>
    </row>
    <row r="2" spans="1:26" ht="13" customHeight="1" x14ac:dyDescent="0.55000000000000004">
      <c r="A2" s="1040" t="s">
        <v>184</v>
      </c>
      <c r="B2" s="1041"/>
      <c r="C2" s="1041"/>
      <c r="D2" s="1041"/>
      <c r="E2" s="1041"/>
      <c r="F2" s="1041"/>
      <c r="G2" s="1041"/>
      <c r="H2" s="1041"/>
      <c r="I2" s="1041"/>
      <c r="J2" s="1041"/>
      <c r="K2" s="1041"/>
      <c r="L2" s="1041"/>
      <c r="M2" s="1041"/>
      <c r="N2" s="1041"/>
      <c r="O2" s="1041"/>
      <c r="P2" s="1041"/>
      <c r="Q2" s="1041"/>
      <c r="R2" s="1041"/>
      <c r="S2" s="1042"/>
      <c r="T2" s="45"/>
    </row>
    <row r="3" spans="1:26" ht="13" customHeight="1" x14ac:dyDescent="0.55000000000000004">
      <c r="A3" s="1281"/>
      <c r="B3" s="1282"/>
      <c r="C3" s="1282"/>
      <c r="D3" s="1282"/>
      <c r="E3" s="1282"/>
      <c r="F3" s="1282"/>
      <c r="G3" s="1282"/>
      <c r="H3" s="1282"/>
      <c r="I3" s="1282"/>
      <c r="J3" s="1282"/>
      <c r="K3" s="1282"/>
      <c r="L3" s="1282"/>
      <c r="M3" s="1282"/>
      <c r="N3" s="1282"/>
      <c r="O3" s="1282"/>
      <c r="P3" s="1282"/>
      <c r="Q3" s="1282"/>
      <c r="R3" s="1282"/>
      <c r="S3" s="1283"/>
      <c r="T3" s="45"/>
    </row>
    <row r="4" spans="1:26" s="201" customFormat="1" ht="18" x14ac:dyDescent="0.55000000000000004">
      <c r="A4" s="1288"/>
      <c r="B4" s="1289"/>
      <c r="C4" s="1289"/>
      <c r="D4" s="1289"/>
      <c r="E4" s="1289"/>
      <c r="F4" s="1289"/>
      <c r="G4" s="1289"/>
      <c r="H4" s="1289"/>
      <c r="I4" s="1289"/>
      <c r="J4" s="1289"/>
      <c r="K4" s="1289"/>
      <c r="L4" s="1289"/>
      <c r="M4" s="1289"/>
      <c r="N4" s="1289"/>
      <c r="O4" s="1289"/>
      <c r="P4" s="1289"/>
      <c r="Q4" s="1289"/>
      <c r="R4" s="1289"/>
      <c r="S4" s="1290"/>
      <c r="T4" s="200"/>
      <c r="U4" s="200"/>
      <c r="V4" s="200"/>
      <c r="W4" s="200"/>
      <c r="X4" s="200"/>
      <c r="Y4" s="200"/>
      <c r="Z4" s="200"/>
    </row>
    <row r="5" spans="1:26" s="201" customFormat="1" ht="18" x14ac:dyDescent="0.55000000000000004">
      <c r="A5" s="1288"/>
      <c r="B5" s="1289"/>
      <c r="C5" s="1289"/>
      <c r="D5" s="1289"/>
      <c r="E5" s="1289"/>
      <c r="F5" s="1289"/>
      <c r="G5" s="1289"/>
      <c r="H5" s="1289"/>
      <c r="I5" s="1289"/>
      <c r="J5" s="1289"/>
      <c r="K5" s="1289"/>
      <c r="L5" s="1289"/>
      <c r="M5" s="1289"/>
      <c r="N5" s="1289"/>
      <c r="O5" s="1289"/>
      <c r="P5" s="1289"/>
      <c r="Q5" s="1289"/>
      <c r="R5" s="1289"/>
      <c r="S5" s="1290"/>
      <c r="T5" s="200"/>
      <c r="U5" s="200"/>
      <c r="V5" s="200"/>
      <c r="W5" s="200"/>
      <c r="X5" s="200"/>
      <c r="Y5" s="200"/>
      <c r="Z5" s="200"/>
    </row>
    <row r="6" spans="1:26" s="201" customFormat="1" ht="18" x14ac:dyDescent="0.55000000000000004">
      <c r="A6" s="1288"/>
      <c r="B6" s="1289"/>
      <c r="C6" s="1289"/>
      <c r="D6" s="1289"/>
      <c r="E6" s="1289"/>
      <c r="F6" s="1289"/>
      <c r="G6" s="1289"/>
      <c r="H6" s="1289"/>
      <c r="I6" s="1289"/>
      <c r="J6" s="1289"/>
      <c r="K6" s="1289"/>
      <c r="L6" s="1289"/>
      <c r="M6" s="1289"/>
      <c r="N6" s="1289"/>
      <c r="O6" s="1289"/>
      <c r="P6" s="1289"/>
      <c r="Q6" s="1289"/>
      <c r="R6" s="1289"/>
      <c r="S6" s="1290"/>
      <c r="T6" s="200"/>
      <c r="U6" s="200"/>
      <c r="V6" s="200"/>
      <c r="W6" s="200"/>
      <c r="X6" s="200"/>
      <c r="Y6" s="200"/>
      <c r="Z6" s="200"/>
    </row>
    <row r="7" spans="1:26" s="201" customFormat="1" ht="18" x14ac:dyDescent="0.55000000000000004">
      <c r="A7" s="1288"/>
      <c r="B7" s="1289"/>
      <c r="C7" s="1289"/>
      <c r="D7" s="1289"/>
      <c r="E7" s="1289"/>
      <c r="F7" s="1289"/>
      <c r="G7" s="1289"/>
      <c r="H7" s="1289"/>
      <c r="I7" s="1289"/>
      <c r="J7" s="1289"/>
      <c r="K7" s="1289"/>
      <c r="L7" s="1289"/>
      <c r="M7" s="1289"/>
      <c r="N7" s="1289"/>
      <c r="O7" s="1289"/>
      <c r="P7" s="1289"/>
      <c r="Q7" s="1289"/>
      <c r="R7" s="1289"/>
      <c r="S7" s="1290"/>
      <c r="T7" s="200"/>
      <c r="U7" s="200"/>
      <c r="V7" s="200"/>
      <c r="W7" s="200"/>
      <c r="X7" s="200"/>
      <c r="Y7" s="200"/>
      <c r="Z7" s="200"/>
    </row>
    <row r="8" spans="1:26" s="201" customFormat="1" ht="18" x14ac:dyDescent="0.55000000000000004">
      <c r="A8" s="1288"/>
      <c r="B8" s="1289"/>
      <c r="C8" s="1289"/>
      <c r="D8" s="1289"/>
      <c r="E8" s="1289"/>
      <c r="F8" s="1289"/>
      <c r="G8" s="1289"/>
      <c r="H8" s="1289"/>
      <c r="I8" s="1289"/>
      <c r="J8" s="1289"/>
      <c r="K8" s="1289"/>
      <c r="L8" s="1289"/>
      <c r="M8" s="1289"/>
      <c r="N8" s="1289"/>
      <c r="O8" s="1289"/>
      <c r="P8" s="1289"/>
      <c r="Q8" s="1289"/>
      <c r="R8" s="1289"/>
      <c r="S8" s="1290"/>
      <c r="T8" s="200"/>
      <c r="U8" s="200"/>
      <c r="V8" s="200"/>
      <c r="W8" s="200"/>
      <c r="X8" s="200"/>
      <c r="Y8" s="200"/>
      <c r="Z8" s="200"/>
    </row>
    <row r="9" spans="1:26" s="201" customFormat="1" ht="18" x14ac:dyDescent="0.55000000000000004">
      <c r="A9" s="1288"/>
      <c r="B9" s="1289"/>
      <c r="C9" s="1289"/>
      <c r="D9" s="1289"/>
      <c r="E9" s="1289"/>
      <c r="F9" s="1289"/>
      <c r="G9" s="1289"/>
      <c r="H9" s="1289"/>
      <c r="I9" s="1289"/>
      <c r="J9" s="1289"/>
      <c r="K9" s="1289"/>
      <c r="L9" s="1289"/>
      <c r="M9" s="1289"/>
      <c r="N9" s="1289"/>
      <c r="O9" s="1289"/>
      <c r="P9" s="1289"/>
      <c r="Q9" s="1289"/>
      <c r="R9" s="1289"/>
      <c r="S9" s="1290"/>
      <c r="T9" s="200"/>
      <c r="U9" s="200"/>
      <c r="V9" s="200"/>
      <c r="W9" s="200"/>
      <c r="X9" s="200"/>
      <c r="Y9" s="200"/>
      <c r="Z9" s="200"/>
    </row>
    <row r="10" spans="1:26" s="201" customFormat="1" ht="18" x14ac:dyDescent="0.55000000000000004">
      <c r="A10" s="1288"/>
      <c r="B10" s="1289"/>
      <c r="C10" s="1289"/>
      <c r="D10" s="1289"/>
      <c r="E10" s="1289"/>
      <c r="F10" s="1289"/>
      <c r="G10" s="1289"/>
      <c r="H10" s="1289"/>
      <c r="I10" s="1289"/>
      <c r="J10" s="1289"/>
      <c r="K10" s="1289"/>
      <c r="L10" s="1289"/>
      <c r="M10" s="1289"/>
      <c r="N10" s="1289"/>
      <c r="O10" s="1289"/>
      <c r="P10" s="1289"/>
      <c r="Q10" s="1289"/>
      <c r="R10" s="1289"/>
      <c r="S10" s="1290"/>
      <c r="T10" s="200"/>
      <c r="U10" s="200"/>
      <c r="V10" s="200"/>
      <c r="W10" s="200"/>
      <c r="X10" s="200"/>
      <c r="Y10" s="200"/>
      <c r="Z10" s="200"/>
    </row>
    <row r="11" spans="1:26" s="201" customFormat="1" ht="18" x14ac:dyDescent="0.55000000000000004">
      <c r="A11" s="1288"/>
      <c r="B11" s="1289"/>
      <c r="C11" s="1289"/>
      <c r="D11" s="1289"/>
      <c r="E11" s="1289"/>
      <c r="F11" s="1289"/>
      <c r="G11" s="1289"/>
      <c r="H11" s="1289"/>
      <c r="I11" s="1289"/>
      <c r="J11" s="1289"/>
      <c r="K11" s="1289"/>
      <c r="L11" s="1289"/>
      <c r="M11" s="1289"/>
      <c r="N11" s="1289"/>
      <c r="O11" s="1289"/>
      <c r="P11" s="1289"/>
      <c r="Q11" s="1289"/>
      <c r="R11" s="1289"/>
      <c r="S11" s="1290"/>
      <c r="T11" s="200"/>
      <c r="U11" s="200"/>
      <c r="V11" s="200"/>
      <c r="W11" s="200"/>
      <c r="X11" s="200"/>
      <c r="Y11" s="200"/>
      <c r="Z11" s="200"/>
    </row>
    <row r="12" spans="1:26" s="201" customFormat="1" ht="18" x14ac:dyDescent="0.55000000000000004">
      <c r="A12" s="1288"/>
      <c r="B12" s="1289"/>
      <c r="C12" s="1289"/>
      <c r="D12" s="1289"/>
      <c r="E12" s="1289"/>
      <c r="F12" s="1289"/>
      <c r="G12" s="1289"/>
      <c r="H12" s="1289"/>
      <c r="I12" s="1289"/>
      <c r="J12" s="1289"/>
      <c r="K12" s="1289"/>
      <c r="L12" s="1289"/>
      <c r="M12" s="1289"/>
      <c r="N12" s="1289"/>
      <c r="O12" s="1289"/>
      <c r="P12" s="1289"/>
      <c r="Q12" s="1289"/>
      <c r="R12" s="1289"/>
      <c r="S12" s="1290"/>
      <c r="T12" s="200"/>
      <c r="U12" s="200"/>
      <c r="V12" s="200"/>
      <c r="W12" s="200"/>
      <c r="X12" s="200"/>
      <c r="Y12" s="200"/>
      <c r="Z12" s="200"/>
    </row>
    <row r="13" spans="1:26" s="201" customFormat="1" ht="18" x14ac:dyDescent="0.55000000000000004">
      <c r="A13" s="1288"/>
      <c r="B13" s="1289"/>
      <c r="C13" s="1289"/>
      <c r="D13" s="1289"/>
      <c r="E13" s="1289"/>
      <c r="F13" s="1289"/>
      <c r="G13" s="1289"/>
      <c r="H13" s="1289"/>
      <c r="I13" s="1289"/>
      <c r="J13" s="1289"/>
      <c r="K13" s="1289"/>
      <c r="L13" s="1289"/>
      <c r="M13" s="1289"/>
      <c r="N13" s="1289"/>
      <c r="O13" s="1289"/>
      <c r="P13" s="1289"/>
      <c r="Q13" s="1289"/>
      <c r="R13" s="1289"/>
      <c r="S13" s="1290"/>
      <c r="T13" s="200"/>
      <c r="U13" s="200"/>
      <c r="V13" s="200"/>
      <c r="W13" s="200"/>
      <c r="X13" s="200"/>
      <c r="Y13" s="200"/>
      <c r="Z13" s="200"/>
    </row>
    <row r="14" spans="1:26" s="201" customFormat="1" ht="18" x14ac:dyDescent="0.55000000000000004">
      <c r="A14" s="1288"/>
      <c r="B14" s="1289"/>
      <c r="C14" s="1289"/>
      <c r="D14" s="1289"/>
      <c r="E14" s="1289"/>
      <c r="F14" s="1289"/>
      <c r="G14" s="1289"/>
      <c r="H14" s="1289"/>
      <c r="I14" s="1289"/>
      <c r="J14" s="1289"/>
      <c r="K14" s="1289"/>
      <c r="L14" s="1289"/>
      <c r="M14" s="1289"/>
      <c r="N14" s="1289"/>
      <c r="O14" s="1289"/>
      <c r="P14" s="1289"/>
      <c r="Q14" s="1289"/>
      <c r="R14" s="1289"/>
      <c r="S14" s="1290"/>
      <c r="T14" s="200"/>
      <c r="U14" s="200"/>
      <c r="V14" s="200"/>
      <c r="W14" s="200"/>
      <c r="X14" s="200"/>
      <c r="Y14" s="200"/>
      <c r="Z14" s="200"/>
    </row>
    <row r="15" spans="1:26" s="201" customFormat="1" ht="18" x14ac:dyDescent="0.55000000000000004">
      <c r="A15" s="1288"/>
      <c r="B15" s="1289"/>
      <c r="C15" s="1289"/>
      <c r="D15" s="1289"/>
      <c r="E15" s="1289"/>
      <c r="F15" s="1289"/>
      <c r="G15" s="1289"/>
      <c r="H15" s="1289"/>
      <c r="I15" s="1289"/>
      <c r="J15" s="1289"/>
      <c r="K15" s="1289"/>
      <c r="L15" s="1289"/>
      <c r="M15" s="1289"/>
      <c r="N15" s="1289"/>
      <c r="O15" s="1289"/>
      <c r="P15" s="1289"/>
      <c r="Q15" s="1289"/>
      <c r="R15" s="1289"/>
      <c r="S15" s="1290"/>
      <c r="T15" s="200"/>
      <c r="U15" s="200"/>
      <c r="V15" s="200"/>
      <c r="W15" s="200"/>
      <c r="X15" s="200"/>
      <c r="Y15" s="200"/>
      <c r="Z15" s="200"/>
    </row>
    <row r="16" spans="1:26" s="201" customFormat="1" ht="18" x14ac:dyDescent="0.55000000000000004">
      <c r="A16" s="1288"/>
      <c r="B16" s="1289"/>
      <c r="C16" s="1289"/>
      <c r="D16" s="1289"/>
      <c r="E16" s="1289"/>
      <c r="F16" s="1289"/>
      <c r="G16" s="1289"/>
      <c r="H16" s="1289"/>
      <c r="I16" s="1289"/>
      <c r="J16" s="1289"/>
      <c r="K16" s="1289"/>
      <c r="L16" s="1289"/>
      <c r="M16" s="1289"/>
      <c r="N16" s="1289"/>
      <c r="O16" s="1289"/>
      <c r="P16" s="1289"/>
      <c r="Q16" s="1289"/>
      <c r="R16" s="1289"/>
      <c r="S16" s="1290"/>
      <c r="T16" s="200"/>
      <c r="U16" s="200"/>
      <c r="V16" s="200"/>
      <c r="W16" s="200"/>
      <c r="X16" s="200"/>
      <c r="Y16" s="200"/>
      <c r="Z16" s="200"/>
    </row>
    <row r="17" spans="1:26" s="201" customFormat="1" ht="18" x14ac:dyDescent="0.55000000000000004">
      <c r="A17" s="1288"/>
      <c r="B17" s="1289"/>
      <c r="C17" s="1289"/>
      <c r="D17" s="1289"/>
      <c r="E17" s="1289"/>
      <c r="F17" s="1289"/>
      <c r="G17" s="1289"/>
      <c r="H17" s="1289"/>
      <c r="I17" s="1289"/>
      <c r="J17" s="1289"/>
      <c r="K17" s="1289"/>
      <c r="L17" s="1289"/>
      <c r="M17" s="1289"/>
      <c r="N17" s="1289"/>
      <c r="O17" s="1289"/>
      <c r="P17" s="1289"/>
      <c r="Q17" s="1289"/>
      <c r="R17" s="1289"/>
      <c r="S17" s="1290"/>
      <c r="T17" s="200"/>
      <c r="U17" s="200"/>
      <c r="V17" s="200"/>
      <c r="W17" s="200"/>
      <c r="X17" s="200"/>
      <c r="Y17" s="200"/>
      <c r="Z17" s="200"/>
    </row>
    <row r="18" spans="1:26" s="201" customFormat="1" ht="18" x14ac:dyDescent="0.55000000000000004">
      <c r="A18" s="1288"/>
      <c r="B18" s="1289"/>
      <c r="C18" s="1289"/>
      <c r="D18" s="1289"/>
      <c r="E18" s="1289"/>
      <c r="F18" s="1289"/>
      <c r="G18" s="1289"/>
      <c r="H18" s="1289"/>
      <c r="I18" s="1289"/>
      <c r="J18" s="1289"/>
      <c r="K18" s="1289"/>
      <c r="L18" s="1289"/>
      <c r="M18" s="1289"/>
      <c r="N18" s="1289"/>
      <c r="O18" s="1289"/>
      <c r="P18" s="1289"/>
      <c r="Q18" s="1289"/>
      <c r="R18" s="1289"/>
      <c r="S18" s="1290"/>
      <c r="T18" s="200"/>
      <c r="U18" s="200"/>
      <c r="V18" s="200"/>
      <c r="W18" s="200"/>
      <c r="X18" s="200"/>
      <c r="Y18" s="200"/>
      <c r="Z18" s="200"/>
    </row>
    <row r="19" spans="1:26" s="201" customFormat="1" ht="18" x14ac:dyDescent="0.55000000000000004">
      <c r="A19" s="1288"/>
      <c r="B19" s="1289"/>
      <c r="C19" s="1289"/>
      <c r="D19" s="1289"/>
      <c r="E19" s="1289"/>
      <c r="F19" s="1289"/>
      <c r="G19" s="1289"/>
      <c r="H19" s="1289"/>
      <c r="I19" s="1289"/>
      <c r="J19" s="1289"/>
      <c r="K19" s="1289"/>
      <c r="L19" s="1289"/>
      <c r="M19" s="1289"/>
      <c r="N19" s="1289"/>
      <c r="O19" s="1289"/>
      <c r="P19" s="1289"/>
      <c r="Q19" s="1289"/>
      <c r="R19" s="1289"/>
      <c r="S19" s="1290"/>
      <c r="T19" s="200"/>
      <c r="U19" s="200"/>
      <c r="V19" s="200"/>
      <c r="W19" s="200"/>
      <c r="X19" s="200"/>
      <c r="Y19" s="200"/>
      <c r="Z19" s="200"/>
    </row>
    <row r="20" spans="1:26" s="201" customFormat="1" ht="18" x14ac:dyDescent="0.55000000000000004">
      <c r="A20" s="1288"/>
      <c r="B20" s="1289"/>
      <c r="C20" s="1289"/>
      <c r="D20" s="1289"/>
      <c r="E20" s="1289"/>
      <c r="F20" s="1289"/>
      <c r="G20" s="1289"/>
      <c r="H20" s="1289"/>
      <c r="I20" s="1289"/>
      <c r="J20" s="1289"/>
      <c r="K20" s="1289"/>
      <c r="L20" s="1289"/>
      <c r="M20" s="1289"/>
      <c r="N20" s="1289"/>
      <c r="O20" s="1289"/>
      <c r="P20" s="1289"/>
      <c r="Q20" s="1289"/>
      <c r="R20" s="1289"/>
      <c r="S20" s="1290"/>
      <c r="T20" s="200"/>
      <c r="U20" s="200"/>
      <c r="V20" s="200"/>
      <c r="W20" s="200"/>
      <c r="X20" s="200"/>
      <c r="Y20" s="200"/>
      <c r="Z20" s="200"/>
    </row>
    <row r="21" spans="1:26" s="201" customFormat="1" ht="18" x14ac:dyDescent="0.55000000000000004">
      <c r="A21" s="1288"/>
      <c r="B21" s="1289"/>
      <c r="C21" s="1289"/>
      <c r="D21" s="1289"/>
      <c r="E21" s="1289"/>
      <c r="F21" s="1289"/>
      <c r="G21" s="1289"/>
      <c r="H21" s="1289"/>
      <c r="I21" s="1289"/>
      <c r="J21" s="1289"/>
      <c r="K21" s="1289"/>
      <c r="L21" s="1289"/>
      <c r="M21" s="1289"/>
      <c r="N21" s="1289"/>
      <c r="O21" s="1289"/>
      <c r="P21" s="1289"/>
      <c r="Q21" s="1289"/>
      <c r="R21" s="1289"/>
      <c r="S21" s="1290"/>
      <c r="T21" s="200"/>
      <c r="U21" s="200"/>
      <c r="V21" s="200"/>
      <c r="W21" s="200"/>
      <c r="X21" s="200"/>
      <c r="Y21" s="200"/>
      <c r="Z21" s="200"/>
    </row>
    <row r="22" spans="1:26" s="201" customFormat="1" ht="18" x14ac:dyDescent="0.55000000000000004">
      <c r="A22" s="1288"/>
      <c r="B22" s="1289"/>
      <c r="C22" s="1289"/>
      <c r="D22" s="1289"/>
      <c r="E22" s="1289"/>
      <c r="F22" s="1289"/>
      <c r="G22" s="1289"/>
      <c r="H22" s="1289"/>
      <c r="I22" s="1289"/>
      <c r="J22" s="1289"/>
      <c r="K22" s="1289"/>
      <c r="L22" s="1289"/>
      <c r="M22" s="1289"/>
      <c r="N22" s="1289"/>
      <c r="O22" s="1289"/>
      <c r="P22" s="1289"/>
      <c r="Q22" s="1289"/>
      <c r="R22" s="1289"/>
      <c r="S22" s="1290"/>
      <c r="T22" s="200"/>
      <c r="U22" s="200"/>
      <c r="V22" s="200"/>
      <c r="W22" s="200"/>
      <c r="X22" s="200"/>
      <c r="Y22" s="200"/>
      <c r="Z22" s="200"/>
    </row>
    <row r="23" spans="1:26" s="201" customFormat="1" ht="18" x14ac:dyDescent="0.55000000000000004">
      <c r="A23" s="1288"/>
      <c r="B23" s="1289"/>
      <c r="C23" s="1289"/>
      <c r="D23" s="1289"/>
      <c r="E23" s="1289"/>
      <c r="F23" s="1289"/>
      <c r="G23" s="1289"/>
      <c r="H23" s="1289"/>
      <c r="I23" s="1289"/>
      <c r="J23" s="1289"/>
      <c r="K23" s="1289"/>
      <c r="L23" s="1289"/>
      <c r="M23" s="1289"/>
      <c r="N23" s="1289"/>
      <c r="O23" s="1289"/>
      <c r="P23" s="1289"/>
      <c r="Q23" s="1289"/>
      <c r="R23" s="1289"/>
      <c r="S23" s="1290"/>
      <c r="T23" s="200"/>
      <c r="U23" s="200"/>
      <c r="V23" s="200"/>
      <c r="W23" s="200"/>
      <c r="X23" s="200"/>
      <c r="Y23" s="200"/>
      <c r="Z23" s="200"/>
    </row>
    <row r="24" spans="1:26" s="201" customFormat="1" ht="18" x14ac:dyDescent="0.55000000000000004">
      <c r="A24" s="1288"/>
      <c r="B24" s="1289"/>
      <c r="C24" s="1289"/>
      <c r="D24" s="1289"/>
      <c r="E24" s="1289"/>
      <c r="F24" s="1289"/>
      <c r="G24" s="1289"/>
      <c r="H24" s="1289"/>
      <c r="I24" s="1289"/>
      <c r="J24" s="1289"/>
      <c r="K24" s="1289"/>
      <c r="L24" s="1289"/>
      <c r="M24" s="1289"/>
      <c r="N24" s="1289"/>
      <c r="O24" s="1289"/>
      <c r="P24" s="1289"/>
      <c r="Q24" s="1289"/>
      <c r="R24" s="1289"/>
      <c r="S24" s="1290"/>
      <c r="T24" s="200"/>
      <c r="U24" s="200"/>
      <c r="V24" s="202"/>
      <c r="W24" s="203"/>
      <c r="X24" s="203"/>
    </row>
    <row r="25" spans="1:26" s="201" customFormat="1" ht="18" x14ac:dyDescent="0.55000000000000004">
      <c r="A25" s="1288"/>
      <c r="B25" s="1289"/>
      <c r="C25" s="1289"/>
      <c r="D25" s="1289"/>
      <c r="E25" s="1289"/>
      <c r="F25" s="1289"/>
      <c r="G25" s="1289"/>
      <c r="H25" s="1289"/>
      <c r="I25" s="1289"/>
      <c r="J25" s="1289"/>
      <c r="K25" s="1289"/>
      <c r="L25" s="1289"/>
      <c r="M25" s="1289"/>
      <c r="N25" s="1289"/>
      <c r="O25" s="1289"/>
      <c r="P25" s="1289"/>
      <c r="Q25" s="1289"/>
      <c r="R25" s="1289"/>
      <c r="S25" s="1290"/>
      <c r="T25" s="200"/>
      <c r="U25" s="200"/>
      <c r="V25" s="202"/>
      <c r="W25" s="203"/>
      <c r="X25" s="203"/>
    </row>
    <row r="26" spans="1:26" s="201" customFormat="1" ht="18" x14ac:dyDescent="0.55000000000000004">
      <c r="A26" s="1288"/>
      <c r="B26" s="1289"/>
      <c r="C26" s="1289"/>
      <c r="D26" s="1289"/>
      <c r="E26" s="1289"/>
      <c r="F26" s="1289"/>
      <c r="G26" s="1289"/>
      <c r="H26" s="1289"/>
      <c r="I26" s="1289"/>
      <c r="J26" s="1289"/>
      <c r="K26" s="1289"/>
      <c r="L26" s="1289"/>
      <c r="M26" s="1289"/>
      <c r="N26" s="1289"/>
      <c r="O26" s="1289"/>
      <c r="P26" s="1289"/>
      <c r="Q26" s="1289"/>
      <c r="R26" s="1289"/>
      <c r="S26" s="1290"/>
      <c r="T26" s="200"/>
      <c r="U26" s="200"/>
      <c r="V26" s="202"/>
      <c r="W26" s="203"/>
      <c r="X26" s="203"/>
    </row>
    <row r="27" spans="1:26" s="201" customFormat="1" ht="18" x14ac:dyDescent="0.55000000000000004">
      <c r="A27" s="1288"/>
      <c r="B27" s="1289"/>
      <c r="C27" s="1289"/>
      <c r="D27" s="1289"/>
      <c r="E27" s="1289"/>
      <c r="F27" s="1289"/>
      <c r="G27" s="1289"/>
      <c r="H27" s="1289"/>
      <c r="I27" s="1289"/>
      <c r="J27" s="1289"/>
      <c r="K27" s="1289"/>
      <c r="L27" s="1289"/>
      <c r="M27" s="1289"/>
      <c r="N27" s="1289"/>
      <c r="O27" s="1289"/>
      <c r="P27" s="1289"/>
      <c r="Q27" s="1289"/>
      <c r="R27" s="1289"/>
      <c r="S27" s="1290"/>
      <c r="T27" s="200"/>
      <c r="U27" s="200"/>
      <c r="V27" s="202"/>
      <c r="W27" s="203"/>
      <c r="X27" s="203"/>
    </row>
    <row r="28" spans="1:26" s="201" customFormat="1" ht="18" x14ac:dyDescent="0.55000000000000004">
      <c r="A28" s="1288"/>
      <c r="B28" s="1289"/>
      <c r="C28" s="1289"/>
      <c r="D28" s="1289"/>
      <c r="E28" s="1289"/>
      <c r="F28" s="1289"/>
      <c r="G28" s="1289"/>
      <c r="H28" s="1289"/>
      <c r="I28" s="1289"/>
      <c r="J28" s="1289"/>
      <c r="K28" s="1289"/>
      <c r="L28" s="1289"/>
      <c r="M28" s="1289"/>
      <c r="N28" s="1289"/>
      <c r="O28" s="1289"/>
      <c r="P28" s="1289"/>
      <c r="Q28" s="1289"/>
      <c r="R28" s="1289"/>
      <c r="S28" s="1290"/>
      <c r="T28" s="200"/>
      <c r="U28" s="200"/>
      <c r="V28" s="202"/>
      <c r="W28" s="203"/>
      <c r="X28" s="203"/>
    </row>
    <row r="29" spans="1:26" s="201" customFormat="1" ht="18" x14ac:dyDescent="0.55000000000000004">
      <c r="A29" s="1288"/>
      <c r="B29" s="1289"/>
      <c r="C29" s="1289"/>
      <c r="D29" s="1289"/>
      <c r="E29" s="1289"/>
      <c r="F29" s="1289"/>
      <c r="G29" s="1289"/>
      <c r="H29" s="1289"/>
      <c r="I29" s="1289"/>
      <c r="J29" s="1289"/>
      <c r="K29" s="1289"/>
      <c r="L29" s="1289"/>
      <c r="M29" s="1289"/>
      <c r="N29" s="1289"/>
      <c r="O29" s="1289"/>
      <c r="P29" s="1289"/>
      <c r="Q29" s="1289"/>
      <c r="R29" s="1289"/>
      <c r="S29" s="1290"/>
      <c r="T29" s="200"/>
      <c r="U29" s="200"/>
      <c r="V29" s="202"/>
      <c r="W29" s="203"/>
      <c r="X29" s="203"/>
    </row>
    <row r="30" spans="1:26" s="201" customFormat="1" ht="18" x14ac:dyDescent="0.55000000000000004">
      <c r="A30" s="1288"/>
      <c r="B30" s="1289"/>
      <c r="C30" s="1289"/>
      <c r="D30" s="1289"/>
      <c r="E30" s="1289"/>
      <c r="F30" s="1289"/>
      <c r="G30" s="1289"/>
      <c r="H30" s="1289"/>
      <c r="I30" s="1289"/>
      <c r="J30" s="1289"/>
      <c r="K30" s="1289"/>
      <c r="L30" s="1289"/>
      <c r="M30" s="1289"/>
      <c r="N30" s="1289"/>
      <c r="O30" s="1289"/>
      <c r="P30" s="1289"/>
      <c r="Q30" s="1289"/>
      <c r="R30" s="1289"/>
      <c r="S30" s="1290"/>
      <c r="T30" s="200"/>
      <c r="U30" s="200"/>
      <c r="V30" s="202"/>
      <c r="W30" s="203"/>
      <c r="X30" s="203"/>
    </row>
    <row r="31" spans="1:26" s="201" customFormat="1" ht="18" x14ac:dyDescent="0.55000000000000004">
      <c r="A31" s="1288"/>
      <c r="B31" s="1289"/>
      <c r="C31" s="1289"/>
      <c r="D31" s="1289"/>
      <c r="E31" s="1289"/>
      <c r="F31" s="1289"/>
      <c r="G31" s="1289"/>
      <c r="H31" s="1289"/>
      <c r="I31" s="1289"/>
      <c r="J31" s="1289"/>
      <c r="K31" s="1289"/>
      <c r="L31" s="1289"/>
      <c r="M31" s="1289"/>
      <c r="N31" s="1289"/>
      <c r="O31" s="1289"/>
      <c r="P31" s="1289"/>
      <c r="Q31" s="1289"/>
      <c r="R31" s="1289"/>
      <c r="S31" s="1290"/>
      <c r="T31" s="200"/>
      <c r="U31" s="200"/>
      <c r="V31" s="202"/>
      <c r="W31" s="203"/>
      <c r="X31" s="203"/>
    </row>
    <row r="32" spans="1:26" s="201" customFormat="1" ht="18" x14ac:dyDescent="0.55000000000000004">
      <c r="A32" s="1288"/>
      <c r="B32" s="1289"/>
      <c r="C32" s="1289"/>
      <c r="D32" s="1289"/>
      <c r="E32" s="1289"/>
      <c r="F32" s="1289"/>
      <c r="G32" s="1289"/>
      <c r="H32" s="1289"/>
      <c r="I32" s="1289"/>
      <c r="J32" s="1289"/>
      <c r="K32" s="1289"/>
      <c r="L32" s="1289"/>
      <c r="M32" s="1289"/>
      <c r="N32" s="1289"/>
      <c r="O32" s="1289"/>
      <c r="P32" s="1289"/>
      <c r="Q32" s="1289"/>
      <c r="R32" s="1289"/>
      <c r="S32" s="1290"/>
      <c r="T32" s="200"/>
      <c r="U32" s="200"/>
      <c r="V32" s="202"/>
      <c r="W32" s="202"/>
      <c r="X32" s="202"/>
      <c r="Y32" s="202"/>
      <c r="Z32" s="202"/>
    </row>
    <row r="33" spans="1:27" s="201" customFormat="1" ht="18" x14ac:dyDescent="0.55000000000000004">
      <c r="A33" s="1288"/>
      <c r="B33" s="1289"/>
      <c r="C33" s="1289"/>
      <c r="D33" s="1289"/>
      <c r="E33" s="1289"/>
      <c r="F33" s="1289"/>
      <c r="G33" s="1289"/>
      <c r="H33" s="1289"/>
      <c r="I33" s="1289"/>
      <c r="J33" s="1289"/>
      <c r="K33" s="1289"/>
      <c r="L33" s="1289"/>
      <c r="M33" s="1289"/>
      <c r="N33" s="1289"/>
      <c r="O33" s="1289"/>
      <c r="P33" s="1289"/>
      <c r="Q33" s="1289"/>
      <c r="R33" s="1289"/>
      <c r="S33" s="1290"/>
      <c r="T33" s="200"/>
      <c r="U33" s="200"/>
      <c r="V33" s="200"/>
      <c r="W33" s="200"/>
      <c r="X33" s="200"/>
      <c r="Y33" s="200"/>
      <c r="Z33" s="200"/>
    </row>
    <row r="34" spans="1:27" s="201" customFormat="1" ht="18" x14ac:dyDescent="0.55000000000000004">
      <c r="A34" s="1288"/>
      <c r="B34" s="1289"/>
      <c r="C34" s="1289"/>
      <c r="D34" s="1289"/>
      <c r="E34" s="1289"/>
      <c r="F34" s="1289"/>
      <c r="G34" s="1289"/>
      <c r="H34" s="1289"/>
      <c r="I34" s="1289"/>
      <c r="J34" s="1289"/>
      <c r="K34" s="1289"/>
      <c r="L34" s="1289"/>
      <c r="M34" s="1289"/>
      <c r="N34" s="1289"/>
      <c r="O34" s="1289"/>
      <c r="P34" s="1289"/>
      <c r="Q34" s="1289"/>
      <c r="R34" s="1289"/>
      <c r="S34" s="1290"/>
      <c r="T34" s="200"/>
      <c r="U34" s="200"/>
      <c r="V34" s="200"/>
      <c r="W34" s="200"/>
      <c r="X34" s="200"/>
      <c r="Y34" s="200"/>
      <c r="Z34" s="200"/>
    </row>
    <row r="35" spans="1:27" s="201" customFormat="1" ht="18" x14ac:dyDescent="0.55000000000000004">
      <c r="A35" s="1288"/>
      <c r="B35" s="1289"/>
      <c r="C35" s="1289"/>
      <c r="D35" s="1289"/>
      <c r="E35" s="1289"/>
      <c r="F35" s="1289"/>
      <c r="G35" s="1289"/>
      <c r="H35" s="1289"/>
      <c r="I35" s="1289"/>
      <c r="J35" s="1289"/>
      <c r="K35" s="1289"/>
      <c r="L35" s="1289"/>
      <c r="M35" s="1289"/>
      <c r="N35" s="1289"/>
      <c r="O35" s="1289"/>
      <c r="P35" s="1289"/>
      <c r="Q35" s="1289"/>
      <c r="R35" s="1289"/>
      <c r="S35" s="1290"/>
      <c r="T35" s="200"/>
      <c r="U35" s="200"/>
      <c r="V35" s="200"/>
      <c r="W35" s="200"/>
      <c r="X35" s="200"/>
      <c r="Y35" s="200"/>
      <c r="Z35" s="200"/>
    </row>
    <row r="36" spans="1:27" s="201" customFormat="1" ht="18" x14ac:dyDescent="0.55000000000000004">
      <c r="A36" s="1288"/>
      <c r="B36" s="1289"/>
      <c r="C36" s="1289"/>
      <c r="D36" s="1289"/>
      <c r="E36" s="1289"/>
      <c r="F36" s="1289"/>
      <c r="G36" s="1289"/>
      <c r="H36" s="1289"/>
      <c r="I36" s="1289"/>
      <c r="J36" s="1289"/>
      <c r="K36" s="1289"/>
      <c r="L36" s="1289"/>
      <c r="M36" s="1289"/>
      <c r="N36" s="1289"/>
      <c r="O36" s="1289"/>
      <c r="P36" s="1289"/>
      <c r="Q36" s="1289"/>
      <c r="R36" s="1289"/>
      <c r="S36" s="1290"/>
      <c r="T36" s="200"/>
      <c r="U36" s="200"/>
      <c r="V36" s="200"/>
      <c r="W36" s="200"/>
      <c r="X36" s="200"/>
      <c r="Y36" s="200"/>
      <c r="Z36" s="200"/>
    </row>
    <row r="37" spans="1:27" s="201" customFormat="1" ht="18" x14ac:dyDescent="0.55000000000000004">
      <c r="A37" s="1288"/>
      <c r="B37" s="1289"/>
      <c r="C37" s="1289"/>
      <c r="D37" s="1289"/>
      <c r="E37" s="1289"/>
      <c r="F37" s="1289"/>
      <c r="G37" s="1289"/>
      <c r="H37" s="1289"/>
      <c r="I37" s="1289"/>
      <c r="J37" s="1289"/>
      <c r="K37" s="1289"/>
      <c r="L37" s="1289"/>
      <c r="M37" s="1289"/>
      <c r="N37" s="1289"/>
      <c r="O37" s="1289"/>
      <c r="P37" s="1289"/>
      <c r="Q37" s="1289"/>
      <c r="R37" s="1289"/>
      <c r="S37" s="1290"/>
      <c r="T37" s="200"/>
      <c r="U37" s="200"/>
      <c r="V37" s="200"/>
      <c r="W37" s="200"/>
      <c r="X37" s="200"/>
      <c r="Y37" s="200"/>
      <c r="Z37" s="200"/>
    </row>
    <row r="38" spans="1:27" s="201" customFormat="1" ht="18" x14ac:dyDescent="0.55000000000000004">
      <c r="A38" s="1288"/>
      <c r="B38" s="1289"/>
      <c r="C38" s="1289"/>
      <c r="D38" s="1289"/>
      <c r="E38" s="1289"/>
      <c r="F38" s="1289"/>
      <c r="G38" s="1289"/>
      <c r="H38" s="1289"/>
      <c r="I38" s="1289"/>
      <c r="J38" s="1289"/>
      <c r="K38" s="1289"/>
      <c r="L38" s="1289"/>
      <c r="M38" s="1289"/>
      <c r="N38" s="1289"/>
      <c r="O38" s="1289"/>
      <c r="P38" s="1289"/>
      <c r="Q38" s="1289"/>
      <c r="R38" s="1289"/>
      <c r="S38" s="1290"/>
      <c r="T38" s="200"/>
      <c r="U38" s="200"/>
      <c r="V38" s="200"/>
      <c r="W38" s="200"/>
      <c r="X38" s="200"/>
      <c r="Y38" s="200"/>
      <c r="Z38" s="200"/>
    </row>
    <row r="39" spans="1:27" s="201" customFormat="1" ht="18" x14ac:dyDescent="0.55000000000000004">
      <c r="A39" s="1288"/>
      <c r="B39" s="1289"/>
      <c r="C39" s="1289"/>
      <c r="D39" s="1289"/>
      <c r="E39" s="1289"/>
      <c r="F39" s="1289"/>
      <c r="G39" s="1289"/>
      <c r="H39" s="1289"/>
      <c r="I39" s="1289"/>
      <c r="J39" s="1289"/>
      <c r="K39" s="1289"/>
      <c r="L39" s="1289"/>
      <c r="M39" s="1289"/>
      <c r="N39" s="1289"/>
      <c r="O39" s="1289"/>
      <c r="P39" s="1289"/>
      <c r="Q39" s="1289"/>
      <c r="R39" s="1289"/>
      <c r="S39" s="1290"/>
      <c r="T39" s="200"/>
      <c r="U39" s="200"/>
      <c r="V39" s="202"/>
      <c r="W39" s="203"/>
      <c r="X39" s="203"/>
    </row>
    <row r="40" spans="1:27" s="201" customFormat="1" ht="18" x14ac:dyDescent="0.55000000000000004">
      <c r="A40" s="1288"/>
      <c r="B40" s="1289"/>
      <c r="C40" s="1289"/>
      <c r="D40" s="1289"/>
      <c r="E40" s="1289"/>
      <c r="F40" s="1289"/>
      <c r="G40" s="1289"/>
      <c r="H40" s="1289"/>
      <c r="I40" s="1289"/>
      <c r="J40" s="1289"/>
      <c r="K40" s="1289"/>
      <c r="L40" s="1289"/>
      <c r="M40" s="1289"/>
      <c r="N40" s="1289"/>
      <c r="O40" s="1289"/>
      <c r="P40" s="1289"/>
      <c r="Q40" s="1289"/>
      <c r="R40" s="1289"/>
      <c r="S40" s="1290"/>
      <c r="T40" s="200"/>
      <c r="U40" s="200"/>
      <c r="V40" s="200"/>
      <c r="W40" s="200"/>
      <c r="X40" s="200"/>
      <c r="Y40" s="200"/>
      <c r="Z40" s="200"/>
    </row>
    <row r="41" spans="1:27" s="201" customFormat="1" ht="18" x14ac:dyDescent="0.55000000000000004">
      <c r="A41" s="1288"/>
      <c r="B41" s="1289"/>
      <c r="C41" s="1289"/>
      <c r="D41" s="1289"/>
      <c r="E41" s="1289"/>
      <c r="F41" s="1289"/>
      <c r="G41" s="1289"/>
      <c r="H41" s="1289"/>
      <c r="I41" s="1289"/>
      <c r="J41" s="1289"/>
      <c r="K41" s="1289"/>
      <c r="L41" s="1289"/>
      <c r="M41" s="1289"/>
      <c r="N41" s="1289"/>
      <c r="O41" s="1289"/>
      <c r="P41" s="1289"/>
      <c r="Q41" s="1289"/>
      <c r="R41" s="1289"/>
      <c r="S41" s="1290"/>
      <c r="T41" s="200"/>
      <c r="U41" s="200"/>
      <c r="V41" s="200"/>
      <c r="W41" s="200"/>
      <c r="X41" s="200"/>
      <c r="Y41" s="200"/>
      <c r="Z41" s="200"/>
    </row>
    <row r="42" spans="1:27" ht="13" customHeight="1" x14ac:dyDescent="0.55000000000000004">
      <c r="A42" s="1040" t="s">
        <v>306</v>
      </c>
      <c r="B42" s="1041"/>
      <c r="C42" s="1041"/>
      <c r="D42" s="1041"/>
      <c r="E42" s="1041"/>
      <c r="F42" s="1041"/>
      <c r="G42" s="1041"/>
      <c r="H42" s="1041"/>
      <c r="I42" s="1041"/>
      <c r="J42" s="1041"/>
      <c r="K42" s="1041"/>
      <c r="L42" s="1041"/>
      <c r="M42" s="1041"/>
      <c r="N42" s="1041"/>
      <c r="O42" s="1041"/>
      <c r="P42" s="1041"/>
      <c r="Q42" s="1041"/>
      <c r="R42" s="1041"/>
      <c r="S42" s="1042"/>
      <c r="T42" s="45"/>
    </row>
    <row r="43" spans="1:27" ht="13" customHeight="1" x14ac:dyDescent="0.55000000000000004">
      <c r="A43" s="1281"/>
      <c r="B43" s="1282"/>
      <c r="C43" s="1282"/>
      <c r="D43" s="1282"/>
      <c r="E43" s="1282"/>
      <c r="F43" s="1282"/>
      <c r="G43" s="1282"/>
      <c r="H43" s="1282"/>
      <c r="I43" s="1282"/>
      <c r="J43" s="1282"/>
      <c r="K43" s="1282"/>
      <c r="L43" s="1282"/>
      <c r="M43" s="1282"/>
      <c r="N43" s="1282"/>
      <c r="O43" s="1282"/>
      <c r="P43" s="1282"/>
      <c r="Q43" s="1282"/>
      <c r="R43" s="1282"/>
      <c r="S43" s="1283"/>
      <c r="T43" s="45"/>
    </row>
    <row r="44" spans="1:27" s="201" customFormat="1" ht="18" x14ac:dyDescent="0.55000000000000004">
      <c r="A44" s="1275" t="s">
        <v>835</v>
      </c>
      <c r="B44" s="1276"/>
      <c r="C44" s="1276"/>
      <c r="D44" s="1276"/>
      <c r="E44" s="1276"/>
      <c r="F44" s="1276"/>
      <c r="G44" s="1276"/>
      <c r="H44" s="1276"/>
      <c r="I44" s="1276"/>
      <c r="J44" s="1276"/>
      <c r="K44" s="1276"/>
      <c r="L44" s="1276"/>
      <c r="M44" s="1276"/>
      <c r="N44" s="1276"/>
      <c r="O44" s="1276"/>
      <c r="P44" s="1276"/>
      <c r="Q44" s="1276"/>
      <c r="R44" s="1276"/>
      <c r="S44" s="1277"/>
      <c r="T44" s="199"/>
      <c r="U44" s="200"/>
      <c r="V44" s="200"/>
      <c r="W44" s="200"/>
      <c r="X44" s="200"/>
      <c r="Y44" s="200"/>
      <c r="Z44" s="200"/>
      <c r="AA44" s="200"/>
    </row>
    <row r="45" spans="1:27" s="201" customFormat="1" ht="18" x14ac:dyDescent="0.55000000000000004">
      <c r="A45" s="1275"/>
      <c r="B45" s="1276"/>
      <c r="C45" s="1276"/>
      <c r="D45" s="1276"/>
      <c r="E45" s="1276"/>
      <c r="F45" s="1276"/>
      <c r="G45" s="1276"/>
      <c r="H45" s="1276"/>
      <c r="I45" s="1276"/>
      <c r="J45" s="1276"/>
      <c r="K45" s="1276"/>
      <c r="L45" s="1276"/>
      <c r="M45" s="1276"/>
      <c r="N45" s="1276"/>
      <c r="O45" s="1276"/>
      <c r="P45" s="1276"/>
      <c r="Q45" s="1276"/>
      <c r="R45" s="1276"/>
      <c r="S45" s="1277"/>
      <c r="T45" s="199"/>
      <c r="U45" s="200"/>
      <c r="V45" s="200"/>
      <c r="W45" s="200"/>
      <c r="X45" s="200"/>
      <c r="Y45" s="200"/>
      <c r="Z45" s="200"/>
      <c r="AA45" s="200"/>
    </row>
    <row r="46" spans="1:27" s="201" customFormat="1" ht="18" x14ac:dyDescent="0.55000000000000004">
      <c r="A46" s="1275"/>
      <c r="B46" s="1276"/>
      <c r="C46" s="1276"/>
      <c r="D46" s="1276"/>
      <c r="E46" s="1276"/>
      <c r="F46" s="1276"/>
      <c r="G46" s="1276"/>
      <c r="H46" s="1276"/>
      <c r="I46" s="1276"/>
      <c r="J46" s="1276"/>
      <c r="K46" s="1276"/>
      <c r="L46" s="1276"/>
      <c r="M46" s="1276"/>
      <c r="N46" s="1276"/>
      <c r="O46" s="1276"/>
      <c r="P46" s="1276"/>
      <c r="Q46" s="1276"/>
      <c r="R46" s="1276"/>
      <c r="S46" s="1277"/>
      <c r="T46" s="199"/>
      <c r="U46" s="200"/>
      <c r="V46" s="200"/>
      <c r="W46" s="200"/>
      <c r="X46" s="200"/>
      <c r="Y46" s="200"/>
      <c r="Z46" s="200"/>
      <c r="AA46" s="200"/>
    </row>
    <row r="47" spans="1:27" s="201" customFormat="1" ht="18" x14ac:dyDescent="0.55000000000000004">
      <c r="A47" s="1275"/>
      <c r="B47" s="1276"/>
      <c r="C47" s="1276"/>
      <c r="D47" s="1276"/>
      <c r="E47" s="1276"/>
      <c r="F47" s="1276"/>
      <c r="G47" s="1276"/>
      <c r="H47" s="1276"/>
      <c r="I47" s="1276"/>
      <c r="J47" s="1276"/>
      <c r="K47" s="1276"/>
      <c r="L47" s="1276"/>
      <c r="M47" s="1276"/>
      <c r="N47" s="1276"/>
      <c r="O47" s="1276"/>
      <c r="P47" s="1276"/>
      <c r="Q47" s="1276"/>
      <c r="R47" s="1276"/>
      <c r="S47" s="1277"/>
      <c r="T47" s="199"/>
      <c r="U47" s="200"/>
      <c r="V47" s="200"/>
      <c r="W47" s="200"/>
      <c r="X47" s="200"/>
      <c r="Y47" s="200"/>
      <c r="Z47" s="200"/>
      <c r="AA47" s="200"/>
    </row>
    <row r="48" spans="1:27" s="201" customFormat="1" ht="18" x14ac:dyDescent="0.55000000000000004">
      <c r="A48" s="1275"/>
      <c r="B48" s="1276"/>
      <c r="C48" s="1276"/>
      <c r="D48" s="1276"/>
      <c r="E48" s="1276"/>
      <c r="F48" s="1276"/>
      <c r="G48" s="1276"/>
      <c r="H48" s="1276"/>
      <c r="I48" s="1276"/>
      <c r="J48" s="1276"/>
      <c r="K48" s="1276"/>
      <c r="L48" s="1276"/>
      <c r="M48" s="1276"/>
      <c r="N48" s="1276"/>
      <c r="O48" s="1276"/>
      <c r="P48" s="1276"/>
      <c r="Q48" s="1276"/>
      <c r="R48" s="1276"/>
      <c r="S48" s="1277"/>
      <c r="T48" s="199"/>
      <c r="U48" s="200"/>
      <c r="V48" s="200"/>
      <c r="W48" s="200"/>
      <c r="X48" s="200"/>
      <c r="Y48" s="200"/>
      <c r="Z48" s="200"/>
      <c r="AA48" s="200"/>
    </row>
    <row r="49" spans="1:28" ht="13" customHeight="1" x14ac:dyDescent="0.55000000000000004">
      <c r="A49" s="1040" t="s">
        <v>369</v>
      </c>
      <c r="B49" s="1041"/>
      <c r="C49" s="1041"/>
      <c r="D49" s="1041"/>
      <c r="E49" s="1041"/>
      <c r="F49" s="1041"/>
      <c r="G49" s="1041"/>
      <c r="H49" s="1041"/>
      <c r="I49" s="1041"/>
      <c r="J49" s="1041"/>
      <c r="K49" s="1041"/>
      <c r="L49" s="1041"/>
      <c r="M49" s="1041"/>
      <c r="N49" s="1041"/>
      <c r="O49" s="1041"/>
      <c r="P49" s="1041"/>
      <c r="Q49" s="1041"/>
      <c r="R49" s="1041"/>
      <c r="S49" s="1042"/>
      <c r="T49" s="45"/>
      <c r="U49" s="76"/>
      <c r="AB49" s="76"/>
    </row>
    <row r="50" spans="1:28" ht="13" customHeight="1" x14ac:dyDescent="0.55000000000000004">
      <c r="A50" s="1281"/>
      <c r="B50" s="1282"/>
      <c r="C50" s="1282"/>
      <c r="D50" s="1282"/>
      <c r="E50" s="1282"/>
      <c r="F50" s="1282"/>
      <c r="G50" s="1282"/>
      <c r="H50" s="1282"/>
      <c r="I50" s="1282"/>
      <c r="J50" s="1282"/>
      <c r="K50" s="1282"/>
      <c r="L50" s="1282"/>
      <c r="M50" s="1282"/>
      <c r="N50" s="1282"/>
      <c r="O50" s="1282"/>
      <c r="P50" s="1282"/>
      <c r="Q50" s="1282"/>
      <c r="R50" s="1282"/>
      <c r="S50" s="1283"/>
      <c r="T50" s="45"/>
      <c r="U50" s="76"/>
      <c r="AB50" s="76"/>
    </row>
    <row r="51" spans="1:28" ht="18" customHeight="1" x14ac:dyDescent="0.55000000000000004">
      <c r="A51" s="1291" t="s">
        <v>185</v>
      </c>
      <c r="B51" s="1292"/>
      <c r="C51" s="1295" t="s">
        <v>836</v>
      </c>
      <c r="D51" s="1296"/>
      <c r="E51" s="1296"/>
      <c r="F51" s="1296"/>
      <c r="G51" s="1297"/>
      <c r="H51" s="1291" t="s">
        <v>307</v>
      </c>
      <c r="I51" s="1301"/>
      <c r="J51" s="1292"/>
      <c r="K51" s="1295">
        <v>30</v>
      </c>
      <c r="L51" s="1296"/>
      <c r="M51" s="1296"/>
      <c r="N51" s="1296"/>
      <c r="O51" s="1296"/>
      <c r="P51" s="1296"/>
      <c r="Q51" s="1296"/>
      <c r="R51" s="1296"/>
      <c r="S51" s="1297"/>
      <c r="T51" s="45"/>
      <c r="U51" s="76"/>
      <c r="AB51" s="76"/>
    </row>
    <row r="52" spans="1:28" ht="18" x14ac:dyDescent="0.55000000000000004">
      <c r="A52" s="1293"/>
      <c r="B52" s="1294"/>
      <c r="C52" s="1298"/>
      <c r="D52" s="1299"/>
      <c r="E52" s="1299"/>
      <c r="F52" s="1299"/>
      <c r="G52" s="1300"/>
      <c r="H52" s="1293"/>
      <c r="I52" s="1302"/>
      <c r="J52" s="1294"/>
      <c r="K52" s="1298"/>
      <c r="L52" s="1299"/>
      <c r="M52" s="1299"/>
      <c r="N52" s="1299"/>
      <c r="O52" s="1299"/>
      <c r="P52" s="1299"/>
      <c r="Q52" s="1299"/>
      <c r="R52" s="1299"/>
      <c r="S52" s="1300"/>
      <c r="T52" s="45"/>
      <c r="U52" s="76"/>
      <c r="AB52" s="76"/>
    </row>
    <row r="53" spans="1:28" ht="18" x14ac:dyDescent="0.55000000000000004">
      <c r="A53" s="1291" t="s">
        <v>309</v>
      </c>
      <c r="B53" s="1292"/>
      <c r="C53" s="1295" t="s">
        <v>837</v>
      </c>
      <c r="D53" s="1296"/>
      <c r="E53" s="1296"/>
      <c r="F53" s="1296"/>
      <c r="G53" s="1297"/>
      <c r="H53" s="1291" t="s">
        <v>308</v>
      </c>
      <c r="I53" s="1301"/>
      <c r="J53" s="1292"/>
      <c r="K53" s="1295" t="s">
        <v>838</v>
      </c>
      <c r="L53" s="1296"/>
      <c r="M53" s="1296"/>
      <c r="N53" s="1296"/>
      <c r="O53" s="1296"/>
      <c r="P53" s="1296"/>
      <c r="Q53" s="1296"/>
      <c r="R53" s="1296"/>
      <c r="S53" s="1297"/>
      <c r="T53" s="45"/>
      <c r="U53" s="76"/>
      <c r="AB53" s="76"/>
    </row>
    <row r="54" spans="1:28" ht="18" x14ac:dyDescent="0.55000000000000004">
      <c r="A54" s="1293"/>
      <c r="B54" s="1294"/>
      <c r="C54" s="1298"/>
      <c r="D54" s="1299"/>
      <c r="E54" s="1299"/>
      <c r="F54" s="1299"/>
      <c r="G54" s="1300"/>
      <c r="H54" s="1293"/>
      <c r="I54" s="1302"/>
      <c r="J54" s="1294"/>
      <c r="K54" s="1298"/>
      <c r="L54" s="1299"/>
      <c r="M54" s="1299"/>
      <c r="N54" s="1299"/>
      <c r="O54" s="1299"/>
      <c r="P54" s="1299"/>
      <c r="Q54" s="1299"/>
      <c r="R54" s="1299"/>
      <c r="S54" s="1300"/>
      <c r="T54" s="45"/>
      <c r="U54" s="76"/>
      <c r="AB54" s="76"/>
    </row>
    <row r="55" spans="1:28" ht="18" customHeight="1" x14ac:dyDescent="0.55000000000000004">
      <c r="A55" s="1268" t="s">
        <v>310</v>
      </c>
      <c r="B55" s="1269"/>
      <c r="C55" s="1272" t="s">
        <v>839</v>
      </c>
      <c r="D55" s="1273"/>
      <c r="E55" s="1273"/>
      <c r="F55" s="1273"/>
      <c r="G55" s="1273"/>
      <c r="H55" s="1273"/>
      <c r="I55" s="1273"/>
      <c r="J55" s="1273"/>
      <c r="K55" s="1273"/>
      <c r="L55" s="1273"/>
      <c r="M55" s="1273"/>
      <c r="N55" s="1273"/>
      <c r="O55" s="1273"/>
      <c r="P55" s="1273"/>
      <c r="Q55" s="1273"/>
      <c r="R55" s="1273"/>
      <c r="S55" s="1274"/>
      <c r="T55" s="45"/>
      <c r="U55" s="76"/>
      <c r="AB55" s="76"/>
    </row>
    <row r="56" spans="1:28" ht="18" x14ac:dyDescent="0.55000000000000004">
      <c r="A56" s="1052"/>
      <c r="B56" s="1054"/>
      <c r="C56" s="1275"/>
      <c r="D56" s="1276"/>
      <c r="E56" s="1276"/>
      <c r="F56" s="1276"/>
      <c r="G56" s="1276"/>
      <c r="H56" s="1276"/>
      <c r="I56" s="1276"/>
      <c r="J56" s="1276"/>
      <c r="K56" s="1276"/>
      <c r="L56" s="1276"/>
      <c r="M56" s="1276"/>
      <c r="N56" s="1276"/>
      <c r="O56" s="1276"/>
      <c r="P56" s="1276"/>
      <c r="Q56" s="1276"/>
      <c r="R56" s="1276"/>
      <c r="S56" s="1277"/>
      <c r="T56" s="45"/>
      <c r="U56" s="76"/>
      <c r="AB56" s="76"/>
    </row>
    <row r="57" spans="1:28" ht="18" x14ac:dyDescent="0.55000000000000004">
      <c r="A57" s="1052"/>
      <c r="B57" s="1054"/>
      <c r="C57" s="1275"/>
      <c r="D57" s="1276"/>
      <c r="E57" s="1276"/>
      <c r="F57" s="1276"/>
      <c r="G57" s="1276"/>
      <c r="H57" s="1276"/>
      <c r="I57" s="1276"/>
      <c r="J57" s="1276"/>
      <c r="K57" s="1276"/>
      <c r="L57" s="1276"/>
      <c r="M57" s="1276"/>
      <c r="N57" s="1276"/>
      <c r="O57" s="1276"/>
      <c r="P57" s="1276"/>
      <c r="Q57" s="1276"/>
      <c r="R57" s="1276"/>
      <c r="S57" s="1277"/>
      <c r="T57" s="45"/>
      <c r="U57" s="76"/>
      <c r="AB57" s="76"/>
    </row>
    <row r="58" spans="1:28" ht="18" x14ac:dyDescent="0.55000000000000004">
      <c r="A58" s="1270"/>
      <c r="B58" s="1271"/>
      <c r="C58" s="1278"/>
      <c r="D58" s="1279"/>
      <c r="E58" s="1279"/>
      <c r="F58" s="1279"/>
      <c r="G58" s="1279"/>
      <c r="H58" s="1279"/>
      <c r="I58" s="1279"/>
      <c r="J58" s="1279"/>
      <c r="K58" s="1279"/>
      <c r="L58" s="1279"/>
      <c r="M58" s="1279"/>
      <c r="N58" s="1279"/>
      <c r="O58" s="1279"/>
      <c r="P58" s="1279"/>
      <c r="Q58" s="1279"/>
      <c r="R58" s="1279"/>
      <c r="S58" s="1280"/>
      <c r="T58" s="45"/>
      <c r="U58" s="45"/>
      <c r="AA58" s="28"/>
    </row>
    <row r="59" spans="1:28" ht="18" x14ac:dyDescent="0.55000000000000004">
      <c r="A59" s="1268" t="s">
        <v>311</v>
      </c>
      <c r="B59" s="1269"/>
      <c r="C59" s="1272" t="s">
        <v>840</v>
      </c>
      <c r="D59" s="1273"/>
      <c r="E59" s="1273"/>
      <c r="F59" s="1273"/>
      <c r="G59" s="1273"/>
      <c r="H59" s="1273"/>
      <c r="I59" s="1273"/>
      <c r="J59" s="1273"/>
      <c r="K59" s="1273"/>
      <c r="L59" s="1273"/>
      <c r="M59" s="1273"/>
      <c r="N59" s="1273"/>
      <c r="O59" s="1273"/>
      <c r="P59" s="1273"/>
      <c r="Q59" s="1273"/>
      <c r="R59" s="1273"/>
      <c r="S59" s="1274"/>
    </row>
    <row r="60" spans="1:28" ht="18" x14ac:dyDescent="0.55000000000000004">
      <c r="A60" s="1052"/>
      <c r="B60" s="1054"/>
      <c r="C60" s="1275"/>
      <c r="D60" s="1276"/>
      <c r="E60" s="1276"/>
      <c r="F60" s="1276"/>
      <c r="G60" s="1276"/>
      <c r="H60" s="1276"/>
      <c r="I60" s="1276"/>
      <c r="J60" s="1276"/>
      <c r="K60" s="1276"/>
      <c r="L60" s="1276"/>
      <c r="M60" s="1276"/>
      <c r="N60" s="1276"/>
      <c r="O60" s="1276"/>
      <c r="P60" s="1276"/>
      <c r="Q60" s="1276"/>
      <c r="R60" s="1276"/>
      <c r="S60" s="1277"/>
    </row>
    <row r="61" spans="1:28" ht="18" x14ac:dyDescent="0.55000000000000004">
      <c r="A61" s="1052"/>
      <c r="B61" s="1054"/>
      <c r="C61" s="1275"/>
      <c r="D61" s="1276"/>
      <c r="E61" s="1276"/>
      <c r="F61" s="1276"/>
      <c r="G61" s="1276"/>
      <c r="H61" s="1276"/>
      <c r="I61" s="1276"/>
      <c r="J61" s="1276"/>
      <c r="K61" s="1276"/>
      <c r="L61" s="1276"/>
      <c r="M61" s="1276"/>
      <c r="N61" s="1276"/>
      <c r="O61" s="1276"/>
      <c r="P61" s="1276"/>
      <c r="Q61" s="1276"/>
      <c r="R61" s="1276"/>
      <c r="S61" s="1277"/>
    </row>
    <row r="62" spans="1:28" ht="18" x14ac:dyDescent="0.55000000000000004">
      <c r="A62" s="1270"/>
      <c r="B62" s="1271"/>
      <c r="C62" s="1278"/>
      <c r="D62" s="1279"/>
      <c r="E62" s="1279"/>
      <c r="F62" s="1279"/>
      <c r="G62" s="1279"/>
      <c r="H62" s="1279"/>
      <c r="I62" s="1279"/>
      <c r="J62" s="1279"/>
      <c r="K62" s="1279"/>
      <c r="L62" s="1279"/>
      <c r="M62" s="1279"/>
      <c r="N62" s="1279"/>
      <c r="O62" s="1279"/>
      <c r="P62" s="1279"/>
      <c r="Q62" s="1279"/>
      <c r="R62" s="1279"/>
      <c r="S62" s="1280"/>
    </row>
    <row r="63" spans="1:28" ht="13" customHeight="1" x14ac:dyDescent="0.55000000000000004">
      <c r="A63" s="1040" t="s">
        <v>368</v>
      </c>
      <c r="B63" s="1041"/>
      <c r="C63" s="1041"/>
      <c r="D63" s="1041"/>
      <c r="E63" s="1041"/>
      <c r="F63" s="1041"/>
      <c r="G63" s="1041"/>
      <c r="H63" s="1041"/>
      <c r="I63" s="1041"/>
      <c r="J63" s="1041"/>
      <c r="K63" s="1041"/>
      <c r="L63" s="1041"/>
      <c r="M63" s="1041"/>
      <c r="N63" s="1041"/>
      <c r="O63" s="1041"/>
      <c r="P63" s="1041"/>
      <c r="Q63" s="1041"/>
      <c r="R63" s="1041"/>
      <c r="S63" s="1042"/>
    </row>
    <row r="64" spans="1:28" ht="13" customHeight="1" x14ac:dyDescent="0.55000000000000004">
      <c r="A64" s="1281"/>
      <c r="B64" s="1282"/>
      <c r="C64" s="1282"/>
      <c r="D64" s="1282"/>
      <c r="E64" s="1282"/>
      <c r="F64" s="1282"/>
      <c r="G64" s="1282"/>
      <c r="H64" s="1282"/>
      <c r="I64" s="1282"/>
      <c r="J64" s="1282"/>
      <c r="K64" s="1282"/>
      <c r="L64" s="1282"/>
      <c r="M64" s="1282"/>
      <c r="N64" s="1282"/>
      <c r="O64" s="1282"/>
      <c r="P64" s="1282"/>
      <c r="Q64" s="1282"/>
      <c r="R64" s="1282"/>
      <c r="S64" s="1283"/>
    </row>
    <row r="65" spans="1:19" ht="15" customHeight="1" x14ac:dyDescent="0.55000000000000004">
      <c r="A65" s="1268" t="s">
        <v>186</v>
      </c>
      <c r="B65" s="1286"/>
      <c r="C65" s="1286"/>
      <c r="D65" s="1269"/>
      <c r="E65" s="1264">
        <f>'1-1.申請者概要'!F26*1000</f>
        <v>250000000</v>
      </c>
      <c r="F65" s="1265"/>
      <c r="G65" s="1265"/>
      <c r="H65" s="1265"/>
      <c r="I65" s="1262" t="s">
        <v>63</v>
      </c>
      <c r="J65" s="961" t="s">
        <v>187</v>
      </c>
      <c r="K65" s="962"/>
      <c r="L65" s="962"/>
      <c r="M65" s="962"/>
      <c r="N65" s="963"/>
      <c r="O65" s="1264">
        <f>'3.資金計画'!D29</f>
        <v>12168950</v>
      </c>
      <c r="P65" s="1265"/>
      <c r="Q65" s="1265"/>
      <c r="R65" s="1265"/>
      <c r="S65" s="1284" t="s">
        <v>63</v>
      </c>
    </row>
    <row r="66" spans="1:19" ht="15" customHeight="1" x14ac:dyDescent="0.55000000000000004">
      <c r="A66" s="1270"/>
      <c r="B66" s="1287"/>
      <c r="C66" s="1287"/>
      <c r="D66" s="1271"/>
      <c r="E66" s="1266"/>
      <c r="F66" s="1267"/>
      <c r="G66" s="1267"/>
      <c r="H66" s="1267"/>
      <c r="I66" s="1263"/>
      <c r="J66" s="967"/>
      <c r="K66" s="968"/>
      <c r="L66" s="968"/>
      <c r="M66" s="968"/>
      <c r="N66" s="969"/>
      <c r="O66" s="1266"/>
      <c r="P66" s="1267"/>
      <c r="Q66" s="1267"/>
      <c r="R66" s="1267"/>
      <c r="S66" s="1285"/>
    </row>
    <row r="67" spans="1:19" ht="15" customHeight="1" x14ac:dyDescent="0.55000000000000004">
      <c r="E67" s="77"/>
      <c r="F67" s="77"/>
      <c r="G67" s="77"/>
      <c r="H67" s="77"/>
      <c r="I67" s="77"/>
      <c r="J67" s="77"/>
      <c r="K67" s="77"/>
      <c r="L67" s="77"/>
      <c r="M67" s="77"/>
      <c r="N67" s="77"/>
      <c r="O67" s="77"/>
      <c r="P67" s="77"/>
      <c r="Q67" s="77"/>
      <c r="R67" s="77"/>
    </row>
    <row r="68" spans="1:19" ht="15" customHeight="1" x14ac:dyDescent="0.55000000000000004">
      <c r="E68" s="77"/>
      <c r="F68" s="77"/>
      <c r="G68" s="77"/>
      <c r="H68" s="77"/>
      <c r="I68" s="77"/>
      <c r="J68" s="77"/>
      <c r="K68" s="77"/>
      <c r="L68" s="77"/>
      <c r="M68" s="77"/>
      <c r="N68" s="77"/>
      <c r="O68" s="77"/>
      <c r="P68" s="77"/>
      <c r="Q68" s="77"/>
      <c r="R68" s="77"/>
    </row>
  </sheetData>
  <sheetProtection password="C402" sheet="1" objects="1" scenarios="1" selectLockedCells="1" selectUnlockedCells="1"/>
  <mergeCells count="24">
    <mergeCell ref="A2:S3"/>
    <mergeCell ref="A4:S41"/>
    <mergeCell ref="A49:S50"/>
    <mergeCell ref="A53:B54"/>
    <mergeCell ref="C53:G54"/>
    <mergeCell ref="H53:J54"/>
    <mergeCell ref="K53:S54"/>
    <mergeCell ref="A42:S43"/>
    <mergeCell ref="A44:S48"/>
    <mergeCell ref="A51:B52"/>
    <mergeCell ref="C51:G52"/>
    <mergeCell ref="H51:J52"/>
    <mergeCell ref="K51:S52"/>
    <mergeCell ref="I65:I66"/>
    <mergeCell ref="J65:N66"/>
    <mergeCell ref="O65:R66"/>
    <mergeCell ref="A55:B58"/>
    <mergeCell ref="C55:S58"/>
    <mergeCell ref="A59:B62"/>
    <mergeCell ref="C59:S62"/>
    <mergeCell ref="A63:S64"/>
    <mergeCell ref="S65:S66"/>
    <mergeCell ref="A65:D66"/>
    <mergeCell ref="E65:H66"/>
  </mergeCells>
  <phoneticPr fontId="2"/>
  <dataValidations xWindow="273" yWindow="912" count="2">
    <dataValidation allowBlank="1" showInputMessage="1" showErrorMessage="1" prompt="上記の社内体制図には、助成事業の主担当者を必ず記入してください。" sqref="C51:G54"/>
    <dataValidation allowBlank="1" showInputMessage="1" showErrorMessage="1" prompt="自動転記されますので直接記入不要です。" sqref="E65:H66 O65:R66"/>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73"/>
  <sheetViews>
    <sheetView showGridLines="0" view="pageBreakPreview" zoomScale="80" zoomScaleNormal="100" zoomScaleSheetLayoutView="80" workbookViewId="0">
      <selection sqref="A1:XFD1048576"/>
    </sheetView>
  </sheetViews>
  <sheetFormatPr defaultColWidth="4.58203125" defaultRowHeight="15" customHeight="1" x14ac:dyDescent="0.55000000000000004"/>
  <cols>
    <col min="1" max="3" width="4.58203125" style="50"/>
    <col min="4" max="4" width="6.4140625" style="50" customWidth="1"/>
    <col min="5" max="19" width="4.58203125" style="47"/>
    <col min="20" max="20" width="4.08203125" style="28" bestFit="1" customWidth="1"/>
    <col min="21" max="21" width="8.08203125" style="28" bestFit="1" customWidth="1"/>
    <col min="22" max="26" width="4.58203125" style="28"/>
    <col min="27" max="16384" width="4.58203125" style="47"/>
  </cols>
  <sheetData>
    <row r="1" spans="1:21" ht="22" customHeight="1" x14ac:dyDescent="0.55000000000000004">
      <c r="A1" s="1339" t="s">
        <v>1065</v>
      </c>
      <c r="B1" s="1340"/>
      <c r="C1" s="1340"/>
      <c r="D1" s="1340"/>
      <c r="E1" s="1340"/>
      <c r="F1" s="1340"/>
      <c r="G1" s="1340"/>
      <c r="H1" s="1340"/>
      <c r="I1" s="1340"/>
      <c r="J1" s="1340"/>
      <c r="K1" s="1340"/>
      <c r="L1" s="1340"/>
      <c r="M1" s="1340"/>
      <c r="N1" s="1340"/>
      <c r="O1" s="1340"/>
      <c r="P1" s="1340"/>
      <c r="Q1" s="1340"/>
      <c r="R1" s="1340"/>
      <c r="S1" s="1340"/>
      <c r="T1" s="1340"/>
      <c r="U1" s="46"/>
    </row>
    <row r="2" spans="1:21" s="48" customFormat="1" ht="18" customHeight="1" x14ac:dyDescent="0.55000000000000004">
      <c r="A2" s="1341" t="s">
        <v>312</v>
      </c>
      <c r="B2" s="1342"/>
      <c r="C2" s="1342"/>
      <c r="D2" s="1342"/>
      <c r="E2" s="1342"/>
      <c r="F2" s="1342"/>
      <c r="G2" s="1342"/>
      <c r="H2" s="1342"/>
      <c r="I2" s="1342"/>
      <c r="J2" s="1342"/>
      <c r="K2" s="1342"/>
      <c r="L2" s="1342"/>
      <c r="M2" s="1304"/>
      <c r="N2" s="1304"/>
      <c r="O2" s="1304"/>
      <c r="P2" s="1304"/>
      <c r="Q2" s="1304"/>
      <c r="R2" s="1304"/>
      <c r="S2" s="1304"/>
      <c r="T2" s="1305"/>
      <c r="U2" s="48">
        <f>LEN(A5)</f>
        <v>0</v>
      </c>
    </row>
    <row r="3" spans="1:21" s="48" customFormat="1" ht="18" customHeight="1" x14ac:dyDescent="0.55000000000000004">
      <c r="A3" s="1347" t="s">
        <v>1074</v>
      </c>
      <c r="B3" s="1348"/>
      <c r="C3" s="1348"/>
      <c r="D3" s="1348"/>
      <c r="E3" s="1348"/>
      <c r="F3" s="1348"/>
      <c r="G3" s="1348"/>
      <c r="H3" s="1348"/>
      <c r="I3" s="1348"/>
      <c r="J3" s="1348"/>
      <c r="K3" s="1348"/>
      <c r="L3" s="1349"/>
      <c r="M3" s="1343" t="s">
        <v>1085</v>
      </c>
      <c r="N3" s="1343"/>
      <c r="O3" s="1343"/>
      <c r="P3" s="1343"/>
      <c r="Q3" s="1343"/>
      <c r="R3" s="1343"/>
      <c r="S3" s="1343"/>
      <c r="T3" s="1344"/>
    </row>
    <row r="4" spans="1:21" s="48" customFormat="1" ht="18" customHeight="1" x14ac:dyDescent="0.55000000000000004">
      <c r="A4" s="1350"/>
      <c r="B4" s="1351"/>
      <c r="C4" s="1351"/>
      <c r="D4" s="1351"/>
      <c r="E4" s="1351"/>
      <c r="F4" s="1351"/>
      <c r="G4" s="1351"/>
      <c r="H4" s="1351"/>
      <c r="I4" s="1351"/>
      <c r="J4" s="1351"/>
      <c r="K4" s="1351"/>
      <c r="L4" s="1352"/>
      <c r="M4" s="1345"/>
      <c r="N4" s="1345"/>
      <c r="O4" s="1345"/>
      <c r="P4" s="1345"/>
      <c r="Q4" s="1345"/>
      <c r="R4" s="1345"/>
      <c r="S4" s="1345"/>
      <c r="T4" s="1346"/>
    </row>
    <row r="5" spans="1:21" s="198" customFormat="1" ht="18" x14ac:dyDescent="0.55000000000000004">
      <c r="A5" s="1130"/>
      <c r="B5" s="1091"/>
      <c r="C5" s="1091"/>
      <c r="D5" s="1091"/>
      <c r="E5" s="1091"/>
      <c r="F5" s="1091"/>
      <c r="G5" s="1091"/>
      <c r="H5" s="1091"/>
      <c r="I5" s="1091"/>
      <c r="J5" s="1091"/>
      <c r="K5" s="1091"/>
      <c r="L5" s="1091"/>
      <c r="M5" s="1091"/>
      <c r="N5" s="1091"/>
      <c r="O5" s="1091"/>
      <c r="P5" s="1091"/>
      <c r="Q5" s="1091"/>
      <c r="R5" s="1091"/>
      <c r="S5" s="1091"/>
      <c r="T5" s="1092"/>
    </row>
    <row r="6" spans="1:21" s="198" customFormat="1" ht="18" x14ac:dyDescent="0.55000000000000004">
      <c r="A6" s="1093"/>
      <c r="B6" s="1094"/>
      <c r="C6" s="1094"/>
      <c r="D6" s="1094"/>
      <c r="E6" s="1094"/>
      <c r="F6" s="1094"/>
      <c r="G6" s="1094"/>
      <c r="H6" s="1094"/>
      <c r="I6" s="1094"/>
      <c r="J6" s="1094"/>
      <c r="K6" s="1094"/>
      <c r="L6" s="1094"/>
      <c r="M6" s="1094"/>
      <c r="N6" s="1094"/>
      <c r="O6" s="1094"/>
      <c r="P6" s="1094"/>
      <c r="Q6" s="1094"/>
      <c r="R6" s="1094"/>
      <c r="S6" s="1094"/>
      <c r="T6" s="1095"/>
    </row>
    <row r="7" spans="1:21" s="198" customFormat="1" ht="18" x14ac:dyDescent="0.55000000000000004">
      <c r="A7" s="1093"/>
      <c r="B7" s="1094"/>
      <c r="C7" s="1094"/>
      <c r="D7" s="1094"/>
      <c r="E7" s="1094"/>
      <c r="F7" s="1094"/>
      <c r="G7" s="1094"/>
      <c r="H7" s="1094"/>
      <c r="I7" s="1094"/>
      <c r="J7" s="1094"/>
      <c r="K7" s="1094"/>
      <c r="L7" s="1094"/>
      <c r="M7" s="1094"/>
      <c r="N7" s="1094"/>
      <c r="O7" s="1094"/>
      <c r="P7" s="1094"/>
      <c r="Q7" s="1094"/>
      <c r="R7" s="1094"/>
      <c r="S7" s="1094"/>
      <c r="T7" s="1095"/>
    </row>
    <row r="8" spans="1:21" s="198" customFormat="1" ht="18" x14ac:dyDescent="0.55000000000000004">
      <c r="A8" s="1093"/>
      <c r="B8" s="1094"/>
      <c r="C8" s="1094"/>
      <c r="D8" s="1094"/>
      <c r="E8" s="1094"/>
      <c r="F8" s="1094"/>
      <c r="G8" s="1094"/>
      <c r="H8" s="1094"/>
      <c r="I8" s="1094"/>
      <c r="J8" s="1094"/>
      <c r="K8" s="1094"/>
      <c r="L8" s="1094"/>
      <c r="M8" s="1094"/>
      <c r="N8" s="1094"/>
      <c r="O8" s="1094"/>
      <c r="P8" s="1094"/>
      <c r="Q8" s="1094"/>
      <c r="R8" s="1094"/>
      <c r="S8" s="1094"/>
      <c r="T8" s="1095"/>
    </row>
    <row r="9" spans="1:21" s="198" customFormat="1" ht="18" x14ac:dyDescent="0.55000000000000004">
      <c r="A9" s="1093"/>
      <c r="B9" s="1094"/>
      <c r="C9" s="1094"/>
      <c r="D9" s="1094"/>
      <c r="E9" s="1094"/>
      <c r="F9" s="1094"/>
      <c r="G9" s="1094"/>
      <c r="H9" s="1094"/>
      <c r="I9" s="1094"/>
      <c r="J9" s="1094"/>
      <c r="K9" s="1094"/>
      <c r="L9" s="1094"/>
      <c r="M9" s="1094"/>
      <c r="N9" s="1094"/>
      <c r="O9" s="1094"/>
      <c r="P9" s="1094"/>
      <c r="Q9" s="1094"/>
      <c r="R9" s="1094"/>
      <c r="S9" s="1094"/>
      <c r="T9" s="1095"/>
    </row>
    <row r="10" spans="1:21" s="198" customFormat="1" ht="18" x14ac:dyDescent="0.55000000000000004">
      <c r="A10" s="1093"/>
      <c r="B10" s="1094"/>
      <c r="C10" s="1094"/>
      <c r="D10" s="1094"/>
      <c r="E10" s="1094"/>
      <c r="F10" s="1094"/>
      <c r="G10" s="1094"/>
      <c r="H10" s="1094"/>
      <c r="I10" s="1094"/>
      <c r="J10" s="1094"/>
      <c r="K10" s="1094"/>
      <c r="L10" s="1094"/>
      <c r="M10" s="1094"/>
      <c r="N10" s="1094"/>
      <c r="O10" s="1094"/>
      <c r="P10" s="1094"/>
      <c r="Q10" s="1094"/>
      <c r="R10" s="1094"/>
      <c r="S10" s="1094"/>
      <c r="T10" s="1095"/>
    </row>
    <row r="11" spans="1:21" s="198" customFormat="1" ht="18" x14ac:dyDescent="0.55000000000000004">
      <c r="A11" s="1093"/>
      <c r="B11" s="1094"/>
      <c r="C11" s="1094"/>
      <c r="D11" s="1094"/>
      <c r="E11" s="1094"/>
      <c r="F11" s="1094"/>
      <c r="G11" s="1094"/>
      <c r="H11" s="1094"/>
      <c r="I11" s="1094"/>
      <c r="J11" s="1094"/>
      <c r="K11" s="1094"/>
      <c r="L11" s="1094"/>
      <c r="M11" s="1094"/>
      <c r="N11" s="1094"/>
      <c r="O11" s="1094"/>
      <c r="P11" s="1094"/>
      <c r="Q11" s="1094"/>
      <c r="R11" s="1094"/>
      <c r="S11" s="1094"/>
      <c r="T11" s="1095"/>
    </row>
    <row r="12" spans="1:21" s="198" customFormat="1" ht="18" x14ac:dyDescent="0.55000000000000004">
      <c r="A12" s="1093"/>
      <c r="B12" s="1094"/>
      <c r="C12" s="1094"/>
      <c r="D12" s="1094"/>
      <c r="E12" s="1094"/>
      <c r="F12" s="1094"/>
      <c r="G12" s="1094"/>
      <c r="H12" s="1094"/>
      <c r="I12" s="1094"/>
      <c r="J12" s="1094"/>
      <c r="K12" s="1094"/>
      <c r="L12" s="1094"/>
      <c r="M12" s="1094"/>
      <c r="N12" s="1094"/>
      <c r="O12" s="1094"/>
      <c r="P12" s="1094"/>
      <c r="Q12" s="1094"/>
      <c r="R12" s="1094"/>
      <c r="S12" s="1094"/>
      <c r="T12" s="1095"/>
    </row>
    <row r="13" spans="1:21" s="198" customFormat="1" ht="18" x14ac:dyDescent="0.55000000000000004">
      <c r="A13" s="1093"/>
      <c r="B13" s="1094"/>
      <c r="C13" s="1094"/>
      <c r="D13" s="1094"/>
      <c r="E13" s="1094"/>
      <c r="F13" s="1094"/>
      <c r="G13" s="1094"/>
      <c r="H13" s="1094"/>
      <c r="I13" s="1094"/>
      <c r="J13" s="1094"/>
      <c r="K13" s="1094"/>
      <c r="L13" s="1094"/>
      <c r="M13" s="1094"/>
      <c r="N13" s="1094"/>
      <c r="O13" s="1094"/>
      <c r="P13" s="1094"/>
      <c r="Q13" s="1094"/>
      <c r="R13" s="1094"/>
      <c r="S13" s="1094"/>
      <c r="T13" s="1095"/>
    </row>
    <row r="14" spans="1:21" s="48" customFormat="1" ht="18" customHeight="1" x14ac:dyDescent="0.55000000000000004">
      <c r="A14" s="1303" t="s">
        <v>1075</v>
      </c>
      <c r="B14" s="1304"/>
      <c r="C14" s="1304"/>
      <c r="D14" s="1304"/>
      <c r="E14" s="1304"/>
      <c r="F14" s="1304"/>
      <c r="G14" s="1304"/>
      <c r="H14" s="1304"/>
      <c r="I14" s="1304"/>
      <c r="J14" s="1304"/>
      <c r="K14" s="1304"/>
      <c r="L14" s="1304"/>
      <c r="M14" s="1304"/>
      <c r="N14" s="1304"/>
      <c r="O14" s="1304"/>
      <c r="P14" s="1304"/>
      <c r="Q14" s="1304"/>
      <c r="R14" s="1304"/>
      <c r="S14" s="1304"/>
      <c r="T14" s="1305"/>
      <c r="U14" s="48">
        <f>LEN(A15)</f>
        <v>0</v>
      </c>
    </row>
    <row r="15" spans="1:21" s="198" customFormat="1" ht="18" x14ac:dyDescent="0.55000000000000004">
      <c r="A15" s="1130"/>
      <c r="B15" s="1091"/>
      <c r="C15" s="1091"/>
      <c r="D15" s="1091"/>
      <c r="E15" s="1091"/>
      <c r="F15" s="1091"/>
      <c r="G15" s="1091"/>
      <c r="H15" s="1091"/>
      <c r="I15" s="1091"/>
      <c r="J15" s="1091"/>
      <c r="K15" s="1091"/>
      <c r="L15" s="1091"/>
      <c r="M15" s="1091"/>
      <c r="N15" s="1091"/>
      <c r="O15" s="1091"/>
      <c r="P15" s="1091"/>
      <c r="Q15" s="1091"/>
      <c r="R15" s="1091"/>
      <c r="S15" s="1091"/>
      <c r="T15" s="1092"/>
    </row>
    <row r="16" spans="1:21" s="198" customFormat="1" ht="18" x14ac:dyDescent="0.55000000000000004">
      <c r="A16" s="1093"/>
      <c r="B16" s="1094"/>
      <c r="C16" s="1094"/>
      <c r="D16" s="1094"/>
      <c r="E16" s="1094"/>
      <c r="F16" s="1094"/>
      <c r="G16" s="1094"/>
      <c r="H16" s="1094"/>
      <c r="I16" s="1094"/>
      <c r="J16" s="1094"/>
      <c r="K16" s="1094"/>
      <c r="L16" s="1094"/>
      <c r="M16" s="1094"/>
      <c r="N16" s="1094"/>
      <c r="O16" s="1094"/>
      <c r="P16" s="1094"/>
      <c r="Q16" s="1094"/>
      <c r="R16" s="1094"/>
      <c r="S16" s="1094"/>
      <c r="T16" s="1095"/>
    </row>
    <row r="17" spans="1:31" s="198" customFormat="1" ht="18" x14ac:dyDescent="0.55000000000000004">
      <c r="A17" s="1093"/>
      <c r="B17" s="1094"/>
      <c r="C17" s="1094"/>
      <c r="D17" s="1094"/>
      <c r="E17" s="1094"/>
      <c r="F17" s="1094"/>
      <c r="G17" s="1094"/>
      <c r="H17" s="1094"/>
      <c r="I17" s="1094"/>
      <c r="J17" s="1094"/>
      <c r="K17" s="1094"/>
      <c r="L17" s="1094"/>
      <c r="M17" s="1094"/>
      <c r="N17" s="1094"/>
      <c r="O17" s="1094"/>
      <c r="P17" s="1094"/>
      <c r="Q17" s="1094"/>
      <c r="R17" s="1094"/>
      <c r="S17" s="1094"/>
      <c r="T17" s="1095"/>
    </row>
    <row r="18" spans="1:31" s="198" customFormat="1" ht="18" x14ac:dyDescent="0.55000000000000004">
      <c r="A18" s="1093"/>
      <c r="B18" s="1094"/>
      <c r="C18" s="1094"/>
      <c r="D18" s="1094"/>
      <c r="E18" s="1094"/>
      <c r="F18" s="1094"/>
      <c r="G18" s="1094"/>
      <c r="H18" s="1094"/>
      <c r="I18" s="1094"/>
      <c r="J18" s="1094"/>
      <c r="K18" s="1094"/>
      <c r="L18" s="1094"/>
      <c r="M18" s="1094"/>
      <c r="N18" s="1094"/>
      <c r="O18" s="1094"/>
      <c r="P18" s="1094"/>
      <c r="Q18" s="1094"/>
      <c r="R18" s="1094"/>
      <c r="S18" s="1094"/>
      <c r="T18" s="1095"/>
    </row>
    <row r="19" spans="1:31" s="198" customFormat="1" ht="18" x14ac:dyDescent="0.55000000000000004">
      <c r="A19" s="1093"/>
      <c r="B19" s="1094"/>
      <c r="C19" s="1094"/>
      <c r="D19" s="1094"/>
      <c r="E19" s="1094"/>
      <c r="F19" s="1094"/>
      <c r="G19" s="1094"/>
      <c r="H19" s="1094"/>
      <c r="I19" s="1094"/>
      <c r="J19" s="1094"/>
      <c r="K19" s="1094"/>
      <c r="L19" s="1094"/>
      <c r="M19" s="1094"/>
      <c r="N19" s="1094"/>
      <c r="O19" s="1094"/>
      <c r="P19" s="1094"/>
      <c r="Q19" s="1094"/>
      <c r="R19" s="1094"/>
      <c r="S19" s="1094"/>
      <c r="T19" s="1095"/>
    </row>
    <row r="20" spans="1:31" s="198" customFormat="1" ht="18" x14ac:dyDescent="0.55000000000000004">
      <c r="A20" s="1093"/>
      <c r="B20" s="1094"/>
      <c r="C20" s="1094"/>
      <c r="D20" s="1094"/>
      <c r="E20" s="1094"/>
      <c r="F20" s="1094"/>
      <c r="G20" s="1094"/>
      <c r="H20" s="1094"/>
      <c r="I20" s="1094"/>
      <c r="J20" s="1094"/>
      <c r="K20" s="1094"/>
      <c r="L20" s="1094"/>
      <c r="M20" s="1094"/>
      <c r="N20" s="1094"/>
      <c r="O20" s="1094"/>
      <c r="P20" s="1094"/>
      <c r="Q20" s="1094"/>
      <c r="R20" s="1094"/>
      <c r="S20" s="1094"/>
      <c r="T20" s="1095"/>
    </row>
    <row r="21" spans="1:31" s="198" customFormat="1" ht="18" x14ac:dyDescent="0.55000000000000004">
      <c r="A21" s="1093"/>
      <c r="B21" s="1094"/>
      <c r="C21" s="1094"/>
      <c r="D21" s="1094"/>
      <c r="E21" s="1094"/>
      <c r="F21" s="1094"/>
      <c r="G21" s="1094"/>
      <c r="H21" s="1094"/>
      <c r="I21" s="1094"/>
      <c r="J21" s="1094"/>
      <c r="K21" s="1094"/>
      <c r="L21" s="1094"/>
      <c r="M21" s="1094"/>
      <c r="N21" s="1094"/>
      <c r="O21" s="1094"/>
      <c r="P21" s="1094"/>
      <c r="Q21" s="1094"/>
      <c r="R21" s="1094"/>
      <c r="S21" s="1094"/>
      <c r="T21" s="1095"/>
    </row>
    <row r="22" spans="1:31" s="198" customFormat="1" ht="18" x14ac:dyDescent="0.55000000000000004">
      <c r="A22" s="1093"/>
      <c r="B22" s="1094"/>
      <c r="C22" s="1094"/>
      <c r="D22" s="1094"/>
      <c r="E22" s="1094"/>
      <c r="F22" s="1094"/>
      <c r="G22" s="1094"/>
      <c r="H22" s="1094"/>
      <c r="I22" s="1094"/>
      <c r="J22" s="1094"/>
      <c r="K22" s="1094"/>
      <c r="L22" s="1094"/>
      <c r="M22" s="1094"/>
      <c r="N22" s="1094"/>
      <c r="O22" s="1094"/>
      <c r="P22" s="1094"/>
      <c r="Q22" s="1094"/>
      <c r="R22" s="1094"/>
      <c r="S22" s="1094"/>
      <c r="T22" s="1095"/>
    </row>
    <row r="23" spans="1:31" s="198" customFormat="1" ht="18" x14ac:dyDescent="0.55000000000000004">
      <c r="A23" s="1096"/>
      <c r="B23" s="1097"/>
      <c r="C23" s="1097"/>
      <c r="D23" s="1097"/>
      <c r="E23" s="1097"/>
      <c r="F23" s="1097"/>
      <c r="G23" s="1097"/>
      <c r="H23" s="1097"/>
      <c r="I23" s="1097"/>
      <c r="J23" s="1097"/>
      <c r="K23" s="1097"/>
      <c r="L23" s="1097"/>
      <c r="M23" s="1097"/>
      <c r="N23" s="1097"/>
      <c r="O23" s="1097"/>
      <c r="P23" s="1097"/>
      <c r="Q23" s="1097"/>
      <c r="R23" s="1097"/>
      <c r="S23" s="1097"/>
      <c r="T23" s="1098"/>
    </row>
    <row r="24" spans="1:31" s="48" customFormat="1" ht="18" customHeight="1" x14ac:dyDescent="0.55000000000000004">
      <c r="A24" s="1303" t="s">
        <v>313</v>
      </c>
      <c r="B24" s="1304"/>
      <c r="C24" s="1304"/>
      <c r="D24" s="1304"/>
      <c r="E24" s="1304"/>
      <c r="F24" s="1304"/>
      <c r="G24" s="1304"/>
      <c r="H24" s="1304"/>
      <c r="I24" s="1304"/>
      <c r="J24" s="1304"/>
      <c r="K24" s="1304"/>
      <c r="L24" s="1304"/>
      <c r="M24" s="1304"/>
      <c r="N24" s="1304"/>
      <c r="O24" s="1304"/>
      <c r="P24" s="1304"/>
      <c r="Q24" s="1304"/>
      <c r="R24" s="1304"/>
      <c r="S24" s="1304"/>
      <c r="T24" s="1305"/>
      <c r="U24" s="48">
        <f>LEN(A25)</f>
        <v>0</v>
      </c>
    </row>
    <row r="25" spans="1:31" s="198" customFormat="1" ht="18" x14ac:dyDescent="0.55000000000000004">
      <c r="A25" s="1130"/>
      <c r="B25" s="1091"/>
      <c r="C25" s="1091"/>
      <c r="D25" s="1091"/>
      <c r="E25" s="1091"/>
      <c r="F25" s="1091"/>
      <c r="G25" s="1091"/>
      <c r="H25" s="1091"/>
      <c r="I25" s="1091"/>
      <c r="J25" s="1091"/>
      <c r="K25" s="1091"/>
      <c r="L25" s="1091"/>
      <c r="M25" s="1091"/>
      <c r="N25" s="1091"/>
      <c r="O25" s="1091"/>
      <c r="P25" s="1091"/>
      <c r="Q25" s="1091"/>
      <c r="R25" s="1091"/>
      <c r="S25" s="1091"/>
      <c r="T25" s="1092"/>
    </row>
    <row r="26" spans="1:31" s="198" customFormat="1" ht="18" x14ac:dyDescent="0.55000000000000004">
      <c r="A26" s="1093"/>
      <c r="B26" s="1094"/>
      <c r="C26" s="1094"/>
      <c r="D26" s="1094"/>
      <c r="E26" s="1094"/>
      <c r="F26" s="1094"/>
      <c r="G26" s="1094"/>
      <c r="H26" s="1094"/>
      <c r="I26" s="1094"/>
      <c r="J26" s="1094"/>
      <c r="K26" s="1094"/>
      <c r="L26" s="1094"/>
      <c r="M26" s="1094"/>
      <c r="N26" s="1094"/>
      <c r="O26" s="1094"/>
      <c r="P26" s="1094"/>
      <c r="Q26" s="1094"/>
      <c r="R26" s="1094"/>
      <c r="S26" s="1094"/>
      <c r="T26" s="1095"/>
    </row>
    <row r="27" spans="1:31" s="198" customFormat="1" ht="18" x14ac:dyDescent="0.55000000000000004">
      <c r="A27" s="1093"/>
      <c r="B27" s="1094"/>
      <c r="C27" s="1094"/>
      <c r="D27" s="1094"/>
      <c r="E27" s="1094"/>
      <c r="F27" s="1094"/>
      <c r="G27" s="1094"/>
      <c r="H27" s="1094"/>
      <c r="I27" s="1094"/>
      <c r="J27" s="1094"/>
      <c r="K27" s="1094"/>
      <c r="L27" s="1094"/>
      <c r="M27" s="1094"/>
      <c r="N27" s="1094"/>
      <c r="O27" s="1094"/>
      <c r="P27" s="1094"/>
      <c r="Q27" s="1094"/>
      <c r="R27" s="1094"/>
      <c r="S27" s="1094"/>
      <c r="T27" s="1095"/>
      <c r="W27" s="204"/>
      <c r="X27" s="203"/>
      <c r="Y27" s="203"/>
      <c r="Z27" s="1306"/>
      <c r="AA27" s="1306"/>
      <c r="AB27" s="1306"/>
      <c r="AC27" s="1306"/>
      <c r="AD27" s="204"/>
      <c r="AE27" s="203"/>
    </row>
    <row r="28" spans="1:31" s="198" customFormat="1" ht="18" x14ac:dyDescent="0.55000000000000004">
      <c r="A28" s="1093"/>
      <c r="B28" s="1094"/>
      <c r="C28" s="1094"/>
      <c r="D28" s="1094"/>
      <c r="E28" s="1094"/>
      <c r="F28" s="1094"/>
      <c r="G28" s="1094"/>
      <c r="H28" s="1094"/>
      <c r="I28" s="1094"/>
      <c r="J28" s="1094"/>
      <c r="K28" s="1094"/>
      <c r="L28" s="1094"/>
      <c r="M28" s="1094"/>
      <c r="N28" s="1094"/>
      <c r="O28" s="1094"/>
      <c r="P28" s="1094"/>
      <c r="Q28" s="1094"/>
      <c r="R28" s="1094"/>
      <c r="S28" s="1094"/>
      <c r="T28" s="1095"/>
      <c r="W28" s="204"/>
      <c r="X28" s="204"/>
      <c r="Y28" s="204"/>
      <c r="Z28" s="204"/>
      <c r="AA28" s="204"/>
      <c r="AB28" s="204"/>
      <c r="AC28" s="204"/>
      <c r="AD28" s="204"/>
      <c r="AE28" s="204"/>
    </row>
    <row r="29" spans="1:31" s="198" customFormat="1" ht="18" x14ac:dyDescent="0.55000000000000004">
      <c r="A29" s="1093"/>
      <c r="B29" s="1094"/>
      <c r="C29" s="1094"/>
      <c r="D29" s="1094"/>
      <c r="E29" s="1094"/>
      <c r="F29" s="1094"/>
      <c r="G29" s="1094"/>
      <c r="H29" s="1094"/>
      <c r="I29" s="1094"/>
      <c r="J29" s="1094"/>
      <c r="K29" s="1094"/>
      <c r="L29" s="1094"/>
      <c r="M29" s="1094"/>
      <c r="N29" s="1094"/>
      <c r="O29" s="1094"/>
      <c r="P29" s="1094"/>
      <c r="Q29" s="1094"/>
      <c r="R29" s="1094"/>
      <c r="S29" s="1094"/>
      <c r="T29" s="1095"/>
      <c r="W29" s="204"/>
      <c r="X29" s="204"/>
      <c r="Y29" s="204"/>
      <c r="Z29" s="204"/>
      <c r="AA29" s="204"/>
      <c r="AB29" s="204"/>
      <c r="AC29" s="204"/>
      <c r="AD29" s="204"/>
      <c r="AE29" s="204"/>
    </row>
    <row r="30" spans="1:31" s="205" customFormat="1" ht="16.5" x14ac:dyDescent="0.55000000000000004">
      <c r="A30" s="1093"/>
      <c r="B30" s="1094"/>
      <c r="C30" s="1094"/>
      <c r="D30" s="1094"/>
      <c r="E30" s="1094"/>
      <c r="F30" s="1094"/>
      <c r="G30" s="1094"/>
      <c r="H30" s="1094"/>
      <c r="I30" s="1094"/>
      <c r="J30" s="1094"/>
      <c r="K30" s="1094"/>
      <c r="L30" s="1094"/>
      <c r="M30" s="1094"/>
      <c r="N30" s="1094"/>
      <c r="O30" s="1094"/>
      <c r="P30" s="1094"/>
      <c r="Q30" s="1094"/>
      <c r="R30" s="1094"/>
      <c r="S30" s="1094"/>
      <c r="T30" s="1095"/>
      <c r="W30" s="206"/>
      <c r="X30" s="206"/>
      <c r="Y30" s="206"/>
      <c r="Z30" s="206"/>
      <c r="AA30" s="206"/>
      <c r="AB30" s="206"/>
      <c r="AC30" s="206"/>
      <c r="AD30" s="206"/>
      <c r="AE30" s="206"/>
    </row>
    <row r="31" spans="1:31" s="205" customFormat="1" ht="16.5" x14ac:dyDescent="0.55000000000000004">
      <c r="A31" s="1093"/>
      <c r="B31" s="1094"/>
      <c r="C31" s="1094"/>
      <c r="D31" s="1094"/>
      <c r="E31" s="1094"/>
      <c r="F31" s="1094"/>
      <c r="G31" s="1094"/>
      <c r="H31" s="1094"/>
      <c r="I31" s="1094"/>
      <c r="J31" s="1094"/>
      <c r="K31" s="1094"/>
      <c r="L31" s="1094"/>
      <c r="M31" s="1094"/>
      <c r="N31" s="1094"/>
      <c r="O31" s="1094"/>
      <c r="P31" s="1094"/>
      <c r="Q31" s="1094"/>
      <c r="R31" s="1094"/>
      <c r="S31" s="1094"/>
      <c r="T31" s="1095"/>
      <c r="W31" s="206"/>
      <c r="X31" s="206"/>
      <c r="Y31" s="206"/>
      <c r="Z31" s="206"/>
      <c r="AA31" s="206"/>
      <c r="AB31" s="206"/>
      <c r="AC31" s="206"/>
      <c r="AD31" s="206"/>
      <c r="AE31" s="206"/>
    </row>
    <row r="32" spans="1:31" s="198" customFormat="1" ht="18" x14ac:dyDescent="0.55000000000000004">
      <c r="A32" s="1093"/>
      <c r="B32" s="1094"/>
      <c r="C32" s="1094"/>
      <c r="D32" s="1094"/>
      <c r="E32" s="1094"/>
      <c r="F32" s="1094"/>
      <c r="G32" s="1094"/>
      <c r="H32" s="1094"/>
      <c r="I32" s="1094"/>
      <c r="J32" s="1094"/>
      <c r="K32" s="1094"/>
      <c r="L32" s="1094"/>
      <c r="M32" s="1094"/>
      <c r="N32" s="1094"/>
      <c r="O32" s="1094"/>
      <c r="P32" s="1094"/>
      <c r="Q32" s="1094"/>
      <c r="R32" s="1094"/>
      <c r="S32" s="1094"/>
      <c r="T32" s="1095"/>
      <c r="W32" s="204"/>
      <c r="X32" s="204"/>
      <c r="Y32" s="204"/>
      <c r="Z32" s="204"/>
      <c r="AA32" s="204"/>
      <c r="AB32" s="204"/>
      <c r="AC32" s="204"/>
      <c r="AD32" s="204"/>
      <c r="AE32" s="204"/>
    </row>
    <row r="33" spans="1:31" s="198" customFormat="1" ht="18" x14ac:dyDescent="0.55000000000000004">
      <c r="A33" s="1096"/>
      <c r="B33" s="1097"/>
      <c r="C33" s="1097"/>
      <c r="D33" s="1097"/>
      <c r="E33" s="1097"/>
      <c r="F33" s="1097"/>
      <c r="G33" s="1097"/>
      <c r="H33" s="1097"/>
      <c r="I33" s="1097"/>
      <c r="J33" s="1097"/>
      <c r="K33" s="1097"/>
      <c r="L33" s="1097"/>
      <c r="M33" s="1097"/>
      <c r="N33" s="1097"/>
      <c r="O33" s="1097"/>
      <c r="P33" s="1097"/>
      <c r="Q33" s="1097"/>
      <c r="R33" s="1097"/>
      <c r="S33" s="1097"/>
      <c r="T33" s="1098"/>
      <c r="W33" s="204"/>
      <c r="X33" s="204"/>
      <c r="Y33" s="204"/>
      <c r="Z33" s="204"/>
      <c r="AA33" s="204"/>
      <c r="AB33" s="204"/>
      <c r="AC33" s="204"/>
      <c r="AD33" s="204"/>
      <c r="AE33" s="204"/>
    </row>
    <row r="34" spans="1:31" s="48" customFormat="1" ht="36" customHeight="1" x14ac:dyDescent="0.55000000000000004">
      <c r="A34" s="631" t="s">
        <v>703</v>
      </c>
      <c r="B34" s="1308" t="s">
        <v>704</v>
      </c>
      <c r="C34" s="1308"/>
      <c r="D34" s="1308"/>
      <c r="E34" s="1308"/>
      <c r="F34" s="1308" t="s">
        <v>705</v>
      </c>
      <c r="G34" s="1308"/>
      <c r="H34" s="1308"/>
      <c r="I34" s="1308"/>
      <c r="J34" s="1308" t="s">
        <v>706</v>
      </c>
      <c r="K34" s="1308"/>
      <c r="L34" s="1308"/>
      <c r="M34" s="1308"/>
      <c r="N34" s="1308"/>
      <c r="O34" s="1308"/>
      <c r="P34" s="1308"/>
      <c r="Q34" s="1308"/>
      <c r="R34" s="1308"/>
      <c r="S34" s="1308"/>
      <c r="T34" s="1308"/>
      <c r="V34" s="73"/>
    </row>
    <row r="35" spans="1:31" s="48" customFormat="1" ht="18" x14ac:dyDescent="0.55000000000000004">
      <c r="A35" s="1309">
        <v>1</v>
      </c>
      <c r="B35" s="1307" t="s">
        <v>844</v>
      </c>
      <c r="C35" s="1307"/>
      <c r="D35" s="1307"/>
      <c r="E35" s="1307"/>
      <c r="F35" s="1307" t="s">
        <v>841</v>
      </c>
      <c r="G35" s="1307"/>
      <c r="H35" s="1307"/>
      <c r="I35" s="1307"/>
      <c r="J35" s="1307" t="s">
        <v>843</v>
      </c>
      <c r="K35" s="1307"/>
      <c r="L35" s="1307"/>
      <c r="M35" s="1307"/>
      <c r="N35" s="1307"/>
      <c r="O35" s="1307"/>
      <c r="P35" s="1307"/>
      <c r="Q35" s="1307"/>
      <c r="R35" s="1307"/>
      <c r="S35" s="1307"/>
      <c r="T35" s="1307"/>
    </row>
    <row r="36" spans="1:31" s="48" customFormat="1" ht="18" x14ac:dyDescent="0.55000000000000004">
      <c r="A36" s="1310"/>
      <c r="B36" s="1307"/>
      <c r="C36" s="1307"/>
      <c r="D36" s="1307"/>
      <c r="E36" s="1307"/>
      <c r="F36" s="1307"/>
      <c r="G36" s="1307"/>
      <c r="H36" s="1307"/>
      <c r="I36" s="1307"/>
      <c r="J36" s="1307"/>
      <c r="K36" s="1307"/>
      <c r="L36" s="1307"/>
      <c r="M36" s="1307"/>
      <c r="N36" s="1307"/>
      <c r="O36" s="1307"/>
      <c r="P36" s="1307"/>
      <c r="Q36" s="1307"/>
      <c r="R36" s="1307"/>
      <c r="S36" s="1307"/>
      <c r="T36" s="1307"/>
    </row>
    <row r="37" spans="1:31" s="48" customFormat="1" ht="18" x14ac:dyDescent="0.55000000000000004">
      <c r="A37" s="1311"/>
      <c r="B37" s="1307"/>
      <c r="C37" s="1307"/>
      <c r="D37" s="1307"/>
      <c r="E37" s="1307"/>
      <c r="F37" s="1307"/>
      <c r="G37" s="1307"/>
      <c r="H37" s="1307"/>
      <c r="I37" s="1307"/>
      <c r="J37" s="1307"/>
      <c r="K37" s="1307"/>
      <c r="L37" s="1307"/>
      <c r="M37" s="1307"/>
      <c r="N37" s="1307"/>
      <c r="O37" s="1307"/>
      <c r="P37" s="1307"/>
      <c r="Q37" s="1307"/>
      <c r="R37" s="1307"/>
      <c r="S37" s="1307"/>
      <c r="T37" s="1307"/>
    </row>
    <row r="38" spans="1:31" s="48" customFormat="1" ht="18" x14ac:dyDescent="0.55000000000000004">
      <c r="A38" s="1309">
        <v>2</v>
      </c>
      <c r="B38" s="1307" t="s">
        <v>845</v>
      </c>
      <c r="C38" s="1307"/>
      <c r="D38" s="1307"/>
      <c r="E38" s="1307"/>
      <c r="F38" s="1307" t="s">
        <v>842</v>
      </c>
      <c r="G38" s="1307"/>
      <c r="H38" s="1307"/>
      <c r="I38" s="1307"/>
      <c r="J38" s="1307" t="s">
        <v>843</v>
      </c>
      <c r="K38" s="1307"/>
      <c r="L38" s="1307"/>
      <c r="M38" s="1307"/>
      <c r="N38" s="1307"/>
      <c r="O38" s="1307"/>
      <c r="P38" s="1307"/>
      <c r="Q38" s="1307"/>
      <c r="R38" s="1307"/>
      <c r="S38" s="1307"/>
      <c r="T38" s="1307"/>
    </row>
    <row r="39" spans="1:31" s="48" customFormat="1" ht="18" x14ac:dyDescent="0.55000000000000004">
      <c r="A39" s="1310"/>
      <c r="B39" s="1307"/>
      <c r="C39" s="1307"/>
      <c r="D39" s="1307"/>
      <c r="E39" s="1307"/>
      <c r="F39" s="1307"/>
      <c r="G39" s="1307"/>
      <c r="H39" s="1307"/>
      <c r="I39" s="1307"/>
      <c r="J39" s="1307"/>
      <c r="K39" s="1307"/>
      <c r="L39" s="1307"/>
      <c r="M39" s="1307"/>
      <c r="N39" s="1307"/>
      <c r="O39" s="1307"/>
      <c r="P39" s="1307"/>
      <c r="Q39" s="1307"/>
      <c r="R39" s="1307"/>
      <c r="S39" s="1307"/>
      <c r="T39" s="1307"/>
    </row>
    <row r="40" spans="1:31" s="48" customFormat="1" ht="18" x14ac:dyDescent="0.55000000000000004">
      <c r="A40" s="1311"/>
      <c r="B40" s="1307"/>
      <c r="C40" s="1307"/>
      <c r="D40" s="1307"/>
      <c r="E40" s="1307"/>
      <c r="F40" s="1307"/>
      <c r="G40" s="1307"/>
      <c r="H40" s="1307"/>
      <c r="I40" s="1307"/>
      <c r="J40" s="1307"/>
      <c r="K40" s="1307"/>
      <c r="L40" s="1307"/>
      <c r="M40" s="1307"/>
      <c r="N40" s="1307"/>
      <c r="O40" s="1307"/>
      <c r="P40" s="1307"/>
      <c r="Q40" s="1307"/>
      <c r="R40" s="1307"/>
      <c r="S40" s="1307"/>
      <c r="T40" s="1307"/>
    </row>
    <row r="41" spans="1:31" s="48" customFormat="1" ht="18" x14ac:dyDescent="0.55000000000000004">
      <c r="A41" s="1309">
        <v>3</v>
      </c>
      <c r="B41" s="1307"/>
      <c r="C41" s="1307"/>
      <c r="D41" s="1307"/>
      <c r="E41" s="1307"/>
      <c r="F41" s="1307"/>
      <c r="G41" s="1307"/>
      <c r="H41" s="1307"/>
      <c r="I41" s="1307"/>
      <c r="J41" s="1307"/>
      <c r="K41" s="1307"/>
      <c r="L41" s="1307"/>
      <c r="M41" s="1307"/>
      <c r="N41" s="1307"/>
      <c r="O41" s="1307"/>
      <c r="P41" s="1307"/>
      <c r="Q41" s="1307"/>
      <c r="R41" s="1307"/>
      <c r="S41" s="1307"/>
      <c r="T41" s="1307"/>
    </row>
    <row r="42" spans="1:31" s="48" customFormat="1" ht="18" x14ac:dyDescent="0.55000000000000004">
      <c r="A42" s="1310"/>
      <c r="B42" s="1307"/>
      <c r="C42" s="1307"/>
      <c r="D42" s="1307"/>
      <c r="E42" s="1307"/>
      <c r="F42" s="1307"/>
      <c r="G42" s="1307"/>
      <c r="H42" s="1307"/>
      <c r="I42" s="1307"/>
      <c r="J42" s="1307"/>
      <c r="K42" s="1307"/>
      <c r="L42" s="1307"/>
      <c r="M42" s="1307"/>
      <c r="N42" s="1307"/>
      <c r="O42" s="1307"/>
      <c r="P42" s="1307"/>
      <c r="Q42" s="1307"/>
      <c r="R42" s="1307"/>
      <c r="S42" s="1307"/>
      <c r="T42" s="1307"/>
    </row>
    <row r="43" spans="1:31" s="48" customFormat="1" ht="18" x14ac:dyDescent="0.55000000000000004">
      <c r="A43" s="1311"/>
      <c r="B43" s="1307"/>
      <c r="C43" s="1307"/>
      <c r="D43" s="1307"/>
      <c r="E43" s="1307"/>
      <c r="F43" s="1307"/>
      <c r="G43" s="1307"/>
      <c r="H43" s="1307"/>
      <c r="I43" s="1307"/>
      <c r="J43" s="1307"/>
      <c r="K43" s="1307"/>
      <c r="L43" s="1307"/>
      <c r="M43" s="1307"/>
      <c r="N43" s="1307"/>
      <c r="O43" s="1307"/>
      <c r="P43" s="1307"/>
      <c r="Q43" s="1307"/>
      <c r="R43" s="1307"/>
      <c r="S43" s="1307"/>
      <c r="T43" s="1307"/>
    </row>
    <row r="44" spans="1:31" s="48" customFormat="1" ht="20" x14ac:dyDescent="0.55000000000000004">
      <c r="A44" s="1021" t="s">
        <v>314</v>
      </c>
      <c r="B44" s="1337"/>
      <c r="C44" s="1337"/>
      <c r="D44" s="1337"/>
      <c r="E44" s="1337"/>
      <c r="F44" s="1337"/>
      <c r="G44" s="1337"/>
      <c r="H44" s="1337"/>
      <c r="I44" s="1337"/>
      <c r="J44" s="1337"/>
      <c r="K44" s="1337"/>
      <c r="L44" s="1337"/>
      <c r="M44" s="1337"/>
      <c r="N44" s="1337"/>
      <c r="O44" s="1337"/>
      <c r="P44" s="1337"/>
      <c r="Q44" s="1337"/>
      <c r="R44" s="1337"/>
      <c r="S44" s="1337"/>
      <c r="T44" s="1338"/>
      <c r="U44" s="48">
        <f>LEN(A45)</f>
        <v>0</v>
      </c>
      <c r="V44" s="73"/>
    </row>
    <row r="45" spans="1:31" s="198" customFormat="1" ht="18" x14ac:dyDescent="0.55000000000000004">
      <c r="A45" s="1130"/>
      <c r="B45" s="1091"/>
      <c r="C45" s="1091"/>
      <c r="D45" s="1091"/>
      <c r="E45" s="1091"/>
      <c r="F45" s="1091"/>
      <c r="G45" s="1091"/>
      <c r="H45" s="1091"/>
      <c r="I45" s="1091"/>
      <c r="J45" s="1091"/>
      <c r="K45" s="1091"/>
      <c r="L45" s="1091"/>
      <c r="M45" s="1091"/>
      <c r="N45" s="1091"/>
      <c r="O45" s="1091"/>
      <c r="P45" s="1091"/>
      <c r="Q45" s="1091"/>
      <c r="R45" s="1091"/>
      <c r="S45" s="1091"/>
      <c r="T45" s="1092"/>
    </row>
    <row r="46" spans="1:31" s="198" customFormat="1" ht="18" x14ac:dyDescent="0.55000000000000004">
      <c r="A46" s="1093"/>
      <c r="B46" s="1094"/>
      <c r="C46" s="1094"/>
      <c r="D46" s="1094"/>
      <c r="E46" s="1094"/>
      <c r="F46" s="1094"/>
      <c r="G46" s="1094"/>
      <c r="H46" s="1094"/>
      <c r="I46" s="1094"/>
      <c r="J46" s="1094"/>
      <c r="K46" s="1094"/>
      <c r="L46" s="1094"/>
      <c r="M46" s="1094"/>
      <c r="N46" s="1094"/>
      <c r="O46" s="1094"/>
      <c r="P46" s="1094"/>
      <c r="Q46" s="1094"/>
      <c r="R46" s="1094"/>
      <c r="S46" s="1094"/>
      <c r="T46" s="1095"/>
    </row>
    <row r="47" spans="1:31" s="198" customFormat="1" ht="18" x14ac:dyDescent="0.55000000000000004">
      <c r="A47" s="1093"/>
      <c r="B47" s="1094"/>
      <c r="C47" s="1094"/>
      <c r="D47" s="1094"/>
      <c r="E47" s="1094"/>
      <c r="F47" s="1094"/>
      <c r="G47" s="1094"/>
      <c r="H47" s="1094"/>
      <c r="I47" s="1094"/>
      <c r="J47" s="1094"/>
      <c r="K47" s="1094"/>
      <c r="L47" s="1094"/>
      <c r="M47" s="1094"/>
      <c r="N47" s="1094"/>
      <c r="O47" s="1094"/>
      <c r="P47" s="1094"/>
      <c r="Q47" s="1094"/>
      <c r="R47" s="1094"/>
      <c r="S47" s="1094"/>
      <c r="T47" s="1095"/>
    </row>
    <row r="48" spans="1:31" s="198" customFormat="1" ht="18" x14ac:dyDescent="0.55000000000000004">
      <c r="A48" s="1093"/>
      <c r="B48" s="1094"/>
      <c r="C48" s="1094"/>
      <c r="D48" s="1094"/>
      <c r="E48" s="1094"/>
      <c r="F48" s="1094"/>
      <c r="G48" s="1094"/>
      <c r="H48" s="1094"/>
      <c r="I48" s="1094"/>
      <c r="J48" s="1094"/>
      <c r="K48" s="1094"/>
      <c r="L48" s="1094"/>
      <c r="M48" s="1094"/>
      <c r="N48" s="1094"/>
      <c r="O48" s="1094"/>
      <c r="P48" s="1094"/>
      <c r="Q48" s="1094"/>
      <c r="R48" s="1094"/>
      <c r="S48" s="1094"/>
      <c r="T48" s="1095"/>
    </row>
    <row r="49" spans="1:28" s="198" customFormat="1" ht="18" x14ac:dyDescent="0.55000000000000004">
      <c r="A49" s="1093"/>
      <c r="B49" s="1094"/>
      <c r="C49" s="1094"/>
      <c r="D49" s="1094"/>
      <c r="E49" s="1094"/>
      <c r="F49" s="1094"/>
      <c r="G49" s="1094"/>
      <c r="H49" s="1094"/>
      <c r="I49" s="1094"/>
      <c r="J49" s="1094"/>
      <c r="K49" s="1094"/>
      <c r="L49" s="1094"/>
      <c r="M49" s="1094"/>
      <c r="N49" s="1094"/>
      <c r="O49" s="1094"/>
      <c r="P49" s="1094"/>
      <c r="Q49" s="1094"/>
      <c r="R49" s="1094"/>
      <c r="S49" s="1094"/>
      <c r="T49" s="1095"/>
    </row>
    <row r="50" spans="1:28" s="198" customFormat="1" ht="18" x14ac:dyDescent="0.55000000000000004">
      <c r="A50" s="1093"/>
      <c r="B50" s="1094"/>
      <c r="C50" s="1094"/>
      <c r="D50" s="1094"/>
      <c r="E50" s="1094"/>
      <c r="F50" s="1094"/>
      <c r="G50" s="1094"/>
      <c r="H50" s="1094"/>
      <c r="I50" s="1094"/>
      <c r="J50" s="1094"/>
      <c r="K50" s="1094"/>
      <c r="L50" s="1094"/>
      <c r="M50" s="1094"/>
      <c r="N50" s="1094"/>
      <c r="O50" s="1094"/>
      <c r="P50" s="1094"/>
      <c r="Q50" s="1094"/>
      <c r="R50" s="1094"/>
      <c r="S50" s="1094"/>
      <c r="T50" s="1095"/>
    </row>
    <row r="51" spans="1:28" s="198" customFormat="1" ht="18" x14ac:dyDescent="0.55000000000000004">
      <c r="A51" s="1093"/>
      <c r="B51" s="1094"/>
      <c r="C51" s="1094"/>
      <c r="D51" s="1094"/>
      <c r="E51" s="1094"/>
      <c r="F51" s="1094"/>
      <c r="G51" s="1094"/>
      <c r="H51" s="1094"/>
      <c r="I51" s="1094"/>
      <c r="J51" s="1094"/>
      <c r="K51" s="1094"/>
      <c r="L51" s="1094"/>
      <c r="M51" s="1094"/>
      <c r="N51" s="1094"/>
      <c r="O51" s="1094"/>
      <c r="P51" s="1094"/>
      <c r="Q51" s="1094"/>
      <c r="R51" s="1094"/>
      <c r="S51" s="1094"/>
      <c r="T51" s="1095"/>
    </row>
    <row r="52" spans="1:28" s="198" customFormat="1" ht="18" x14ac:dyDescent="0.55000000000000004">
      <c r="A52" s="1093"/>
      <c r="B52" s="1094"/>
      <c r="C52" s="1094"/>
      <c r="D52" s="1094"/>
      <c r="E52" s="1094"/>
      <c r="F52" s="1094"/>
      <c r="G52" s="1094"/>
      <c r="H52" s="1094"/>
      <c r="I52" s="1094"/>
      <c r="J52" s="1094"/>
      <c r="K52" s="1094"/>
      <c r="L52" s="1094"/>
      <c r="M52" s="1094"/>
      <c r="N52" s="1094"/>
      <c r="O52" s="1094"/>
      <c r="P52" s="1094"/>
      <c r="Q52" s="1094"/>
      <c r="R52" s="1094"/>
      <c r="S52" s="1094"/>
      <c r="T52" s="1095"/>
    </row>
    <row r="53" spans="1:28" s="198" customFormat="1" ht="18" x14ac:dyDescent="0.55000000000000004">
      <c r="A53" s="1093"/>
      <c r="B53" s="1094"/>
      <c r="C53" s="1094"/>
      <c r="D53" s="1094"/>
      <c r="E53" s="1094"/>
      <c r="F53" s="1094"/>
      <c r="G53" s="1094"/>
      <c r="H53" s="1094"/>
      <c r="I53" s="1094"/>
      <c r="J53" s="1094"/>
      <c r="K53" s="1094"/>
      <c r="L53" s="1094"/>
      <c r="M53" s="1094"/>
      <c r="N53" s="1094"/>
      <c r="O53" s="1094"/>
      <c r="P53" s="1094"/>
      <c r="Q53" s="1094"/>
      <c r="R53" s="1094"/>
      <c r="S53" s="1094"/>
      <c r="T53" s="1095"/>
    </row>
    <row r="54" spans="1:28" s="48" customFormat="1" ht="20" x14ac:dyDescent="0.55000000000000004">
      <c r="A54" s="1021" t="s">
        <v>379</v>
      </c>
      <c r="B54" s="1337"/>
      <c r="C54" s="1337"/>
      <c r="D54" s="1337"/>
      <c r="E54" s="1337"/>
      <c r="F54" s="1337"/>
      <c r="G54" s="1337"/>
      <c r="H54" s="1337"/>
      <c r="I54" s="1337"/>
      <c r="J54" s="1337"/>
      <c r="K54" s="1337"/>
      <c r="L54" s="1337"/>
      <c r="M54" s="1337"/>
      <c r="N54" s="1337"/>
      <c r="O54" s="1337"/>
      <c r="P54" s="1337"/>
      <c r="Q54" s="1337"/>
      <c r="R54" s="1337"/>
      <c r="S54" s="1337"/>
      <c r="T54" s="1338"/>
      <c r="V54" s="73"/>
    </row>
    <row r="55" spans="1:28" s="48" customFormat="1" ht="20" customHeight="1" x14ac:dyDescent="0.55000000000000004">
      <c r="A55" s="1336" t="s">
        <v>381</v>
      </c>
      <c r="B55" s="1336"/>
      <c r="C55" s="1336"/>
      <c r="D55" s="1336"/>
      <c r="E55" s="1336"/>
      <c r="F55" s="1336"/>
      <c r="G55" s="1336"/>
      <c r="H55" s="1336"/>
      <c r="I55" s="1325" t="s">
        <v>163</v>
      </c>
      <c r="J55" s="1326"/>
      <c r="K55" s="1326"/>
      <c r="L55" s="1327"/>
      <c r="M55" s="1318" t="s">
        <v>164</v>
      </c>
      <c r="N55" s="1319"/>
      <c r="O55" s="1319"/>
      <c r="P55" s="1320"/>
      <c r="Q55" s="1319" t="s">
        <v>165</v>
      </c>
      <c r="R55" s="1319"/>
      <c r="S55" s="1319"/>
      <c r="T55" s="1320"/>
    </row>
    <row r="56" spans="1:28" s="48" customFormat="1" ht="20" customHeight="1" x14ac:dyDescent="0.55000000000000004">
      <c r="A56" s="1336"/>
      <c r="B56" s="1336"/>
      <c r="C56" s="1336"/>
      <c r="D56" s="1336"/>
      <c r="E56" s="1336"/>
      <c r="F56" s="1336"/>
      <c r="G56" s="1336"/>
      <c r="H56" s="1336"/>
      <c r="I56" s="1328"/>
      <c r="J56" s="1329"/>
      <c r="K56" s="1329"/>
      <c r="L56" s="1330"/>
      <c r="M56" s="1321"/>
      <c r="N56" s="1322"/>
      <c r="O56" s="1322"/>
      <c r="P56" s="1323"/>
      <c r="Q56" s="1322"/>
      <c r="R56" s="1322"/>
      <c r="S56" s="1322"/>
      <c r="T56" s="1323"/>
    </row>
    <row r="57" spans="1:28" s="48" customFormat="1" ht="18" customHeight="1" x14ac:dyDescent="0.55000000000000004">
      <c r="A57" s="1324" t="s">
        <v>79</v>
      </c>
      <c r="B57" s="1324"/>
      <c r="C57" s="1324"/>
      <c r="D57" s="1324"/>
      <c r="E57" s="1324"/>
      <c r="F57" s="1324"/>
      <c r="G57" s="1324"/>
      <c r="H57" s="1324"/>
      <c r="I57" s="1312"/>
      <c r="J57" s="1313"/>
      <c r="K57" s="1313"/>
      <c r="L57" s="1316" t="s">
        <v>63</v>
      </c>
      <c r="M57" s="1332"/>
      <c r="N57" s="1333"/>
      <c r="O57" s="1333"/>
      <c r="P57" s="1316" t="s">
        <v>63</v>
      </c>
      <c r="Q57" s="1332"/>
      <c r="R57" s="1333"/>
      <c r="S57" s="1333"/>
      <c r="T57" s="1316" t="s">
        <v>63</v>
      </c>
    </row>
    <row r="58" spans="1:28" s="48" customFormat="1" ht="18" x14ac:dyDescent="0.55000000000000004">
      <c r="A58" s="1324"/>
      <c r="B58" s="1324"/>
      <c r="C58" s="1324"/>
      <c r="D58" s="1324"/>
      <c r="E58" s="1324"/>
      <c r="F58" s="1324"/>
      <c r="G58" s="1324"/>
      <c r="H58" s="1324"/>
      <c r="I58" s="1314"/>
      <c r="J58" s="1315"/>
      <c r="K58" s="1315"/>
      <c r="L58" s="1317"/>
      <c r="M58" s="1334"/>
      <c r="N58" s="1335"/>
      <c r="O58" s="1335"/>
      <c r="P58" s="1317"/>
      <c r="Q58" s="1334"/>
      <c r="R58" s="1335"/>
      <c r="S58" s="1335"/>
      <c r="T58" s="1317"/>
    </row>
    <row r="59" spans="1:28" s="48" customFormat="1" ht="18" customHeight="1" x14ac:dyDescent="0.55000000000000004">
      <c r="A59" s="1324" t="s">
        <v>166</v>
      </c>
      <c r="B59" s="1324"/>
      <c r="C59" s="1324"/>
      <c r="D59" s="1324"/>
      <c r="E59" s="1324"/>
      <c r="F59" s="1324"/>
      <c r="G59" s="1324"/>
      <c r="H59" s="1324"/>
      <c r="I59" s="1312"/>
      <c r="J59" s="1313"/>
      <c r="K59" s="1313"/>
      <c r="L59" s="1316" t="s">
        <v>63</v>
      </c>
      <c r="M59" s="1332"/>
      <c r="N59" s="1333"/>
      <c r="O59" s="1333"/>
      <c r="P59" s="1316" t="s">
        <v>63</v>
      </c>
      <c r="Q59" s="1332"/>
      <c r="R59" s="1333"/>
      <c r="S59" s="1333"/>
      <c r="T59" s="1316" t="s">
        <v>63</v>
      </c>
      <c r="V59" s="1331"/>
      <c r="W59" s="1331"/>
      <c r="X59" s="1331"/>
      <c r="Y59" s="1331"/>
      <c r="Z59" s="1331"/>
      <c r="AA59" s="1331"/>
      <c r="AB59" s="1331"/>
    </row>
    <row r="60" spans="1:28" s="48" customFormat="1" ht="18" x14ac:dyDescent="0.55000000000000004">
      <c r="A60" s="1324"/>
      <c r="B60" s="1324"/>
      <c r="C60" s="1324"/>
      <c r="D60" s="1324"/>
      <c r="E60" s="1324"/>
      <c r="F60" s="1324"/>
      <c r="G60" s="1324"/>
      <c r="H60" s="1324"/>
      <c r="I60" s="1314"/>
      <c r="J60" s="1315"/>
      <c r="K60" s="1315"/>
      <c r="L60" s="1317"/>
      <c r="M60" s="1334"/>
      <c r="N60" s="1335"/>
      <c r="O60" s="1335"/>
      <c r="P60" s="1317"/>
      <c r="Q60" s="1334"/>
      <c r="R60" s="1335"/>
      <c r="S60" s="1335"/>
      <c r="T60" s="1317"/>
    </row>
    <row r="61" spans="1:28" s="48" customFormat="1" ht="20" customHeight="1" x14ac:dyDescent="0.55000000000000004">
      <c r="A61" s="1336" t="s">
        <v>380</v>
      </c>
      <c r="B61" s="1336"/>
      <c r="C61" s="1336"/>
      <c r="D61" s="1336"/>
      <c r="E61" s="1336"/>
      <c r="F61" s="1336"/>
      <c r="G61" s="1336"/>
      <c r="H61" s="1336"/>
      <c r="I61" s="1325" t="s">
        <v>163</v>
      </c>
      <c r="J61" s="1326"/>
      <c r="K61" s="1326"/>
      <c r="L61" s="1327"/>
      <c r="M61" s="1318" t="s">
        <v>164</v>
      </c>
      <c r="N61" s="1319"/>
      <c r="O61" s="1319"/>
      <c r="P61" s="1320"/>
      <c r="Q61" s="1318" t="s">
        <v>165</v>
      </c>
      <c r="R61" s="1319"/>
      <c r="S61" s="1319"/>
      <c r="T61" s="1320"/>
    </row>
    <row r="62" spans="1:28" s="48" customFormat="1" ht="20" customHeight="1" x14ac:dyDescent="0.55000000000000004">
      <c r="A62" s="1336"/>
      <c r="B62" s="1336"/>
      <c r="C62" s="1336"/>
      <c r="D62" s="1336"/>
      <c r="E62" s="1336"/>
      <c r="F62" s="1336"/>
      <c r="G62" s="1336"/>
      <c r="H62" s="1336"/>
      <c r="I62" s="1328"/>
      <c r="J62" s="1329"/>
      <c r="K62" s="1329"/>
      <c r="L62" s="1330"/>
      <c r="M62" s="1321"/>
      <c r="N62" s="1322"/>
      <c r="O62" s="1322"/>
      <c r="P62" s="1323"/>
      <c r="Q62" s="1321"/>
      <c r="R62" s="1322"/>
      <c r="S62" s="1322"/>
      <c r="T62" s="1323"/>
    </row>
    <row r="63" spans="1:28" s="48" customFormat="1" ht="18" customHeight="1" x14ac:dyDescent="0.55000000000000004">
      <c r="A63" s="1324" t="s">
        <v>79</v>
      </c>
      <c r="B63" s="1324"/>
      <c r="C63" s="1324"/>
      <c r="D63" s="1324"/>
      <c r="E63" s="1324"/>
      <c r="F63" s="1324"/>
      <c r="G63" s="1324"/>
      <c r="H63" s="1324"/>
      <c r="I63" s="1312"/>
      <c r="J63" s="1313"/>
      <c r="K63" s="1313"/>
      <c r="L63" s="1316" t="s">
        <v>63</v>
      </c>
      <c r="M63" s="1312"/>
      <c r="N63" s="1313"/>
      <c r="O63" s="1313"/>
      <c r="P63" s="1316" t="s">
        <v>63</v>
      </c>
      <c r="Q63" s="1312"/>
      <c r="R63" s="1313"/>
      <c r="S63" s="1313"/>
      <c r="T63" s="1316" t="s">
        <v>63</v>
      </c>
    </row>
    <row r="64" spans="1:28" s="48" customFormat="1" ht="18" x14ac:dyDescent="0.55000000000000004">
      <c r="A64" s="1324"/>
      <c r="B64" s="1324"/>
      <c r="C64" s="1324"/>
      <c r="D64" s="1324"/>
      <c r="E64" s="1324"/>
      <c r="F64" s="1324"/>
      <c r="G64" s="1324"/>
      <c r="H64" s="1324"/>
      <c r="I64" s="1314"/>
      <c r="J64" s="1315"/>
      <c r="K64" s="1315"/>
      <c r="L64" s="1317"/>
      <c r="M64" s="1314"/>
      <c r="N64" s="1315"/>
      <c r="O64" s="1315"/>
      <c r="P64" s="1317"/>
      <c r="Q64" s="1314"/>
      <c r="R64" s="1315"/>
      <c r="S64" s="1315"/>
      <c r="T64" s="1317"/>
    </row>
    <row r="65" spans="1:21" s="48" customFormat="1" ht="18" customHeight="1" x14ac:dyDescent="0.55000000000000004">
      <c r="A65" s="1324" t="s">
        <v>166</v>
      </c>
      <c r="B65" s="1324"/>
      <c r="C65" s="1324"/>
      <c r="D65" s="1324"/>
      <c r="E65" s="1324"/>
      <c r="F65" s="1324"/>
      <c r="G65" s="1324"/>
      <c r="H65" s="1324"/>
      <c r="I65" s="1312"/>
      <c r="J65" s="1313"/>
      <c r="K65" s="1313"/>
      <c r="L65" s="1316" t="s">
        <v>63</v>
      </c>
      <c r="M65" s="1312"/>
      <c r="N65" s="1313"/>
      <c r="O65" s="1313"/>
      <c r="P65" s="1316" t="s">
        <v>63</v>
      </c>
      <c r="Q65" s="1312"/>
      <c r="R65" s="1313"/>
      <c r="S65" s="1313"/>
      <c r="T65" s="1316" t="s">
        <v>63</v>
      </c>
    </row>
    <row r="66" spans="1:21" s="48" customFormat="1" ht="18" x14ac:dyDescent="0.55000000000000004">
      <c r="A66" s="1324"/>
      <c r="B66" s="1324"/>
      <c r="C66" s="1324"/>
      <c r="D66" s="1324"/>
      <c r="E66" s="1324"/>
      <c r="F66" s="1324"/>
      <c r="G66" s="1324"/>
      <c r="H66" s="1324"/>
      <c r="I66" s="1314"/>
      <c r="J66" s="1315"/>
      <c r="K66" s="1315"/>
      <c r="L66" s="1317"/>
      <c r="M66" s="1314"/>
      <c r="N66" s="1315"/>
      <c r="O66" s="1315"/>
      <c r="P66" s="1317"/>
      <c r="Q66" s="1314"/>
      <c r="R66" s="1315"/>
      <c r="S66" s="1315"/>
      <c r="T66" s="1317"/>
    </row>
    <row r="67" spans="1:21" s="48" customFormat="1" ht="34.5" customHeight="1" x14ac:dyDescent="0.55000000000000004">
      <c r="A67" s="1303" t="s">
        <v>713</v>
      </c>
      <c r="B67" s="1022"/>
      <c r="C67" s="1022"/>
      <c r="D67" s="1022"/>
      <c r="E67" s="1022"/>
      <c r="F67" s="1022"/>
      <c r="G67" s="1022"/>
      <c r="H67" s="1022"/>
      <c r="I67" s="1022"/>
      <c r="J67" s="1022"/>
      <c r="K67" s="1022"/>
      <c r="L67" s="1022"/>
      <c r="M67" s="1022"/>
      <c r="N67" s="1022"/>
      <c r="O67" s="1022"/>
      <c r="P67" s="1022"/>
      <c r="Q67" s="1022"/>
      <c r="R67" s="1022"/>
      <c r="S67" s="1022"/>
      <c r="T67" s="1024"/>
      <c r="U67" s="49"/>
    </row>
    <row r="68" spans="1:21" s="48" customFormat="1" ht="18" customHeight="1" x14ac:dyDescent="0.55000000000000004">
      <c r="A68" s="1353" t="s">
        <v>163</v>
      </c>
      <c r="B68" s="1354"/>
      <c r="C68" s="1355"/>
      <c r="D68" s="1359"/>
      <c r="E68" s="1360"/>
      <c r="F68" s="1360"/>
      <c r="G68" s="1360"/>
      <c r="H68" s="1360"/>
      <c r="I68" s="1360"/>
      <c r="J68" s="1360"/>
      <c r="K68" s="1360"/>
      <c r="L68" s="1360"/>
      <c r="M68" s="1360"/>
      <c r="N68" s="1360"/>
      <c r="O68" s="1360"/>
      <c r="P68" s="1360"/>
      <c r="Q68" s="1360"/>
      <c r="R68" s="1360"/>
      <c r="S68" s="1360"/>
      <c r="T68" s="1361"/>
    </row>
    <row r="69" spans="1:21" s="48" customFormat="1" ht="18" x14ac:dyDescent="0.55000000000000004">
      <c r="A69" s="1356"/>
      <c r="B69" s="1357"/>
      <c r="C69" s="1358"/>
      <c r="D69" s="1362"/>
      <c r="E69" s="1363"/>
      <c r="F69" s="1363"/>
      <c r="G69" s="1363"/>
      <c r="H69" s="1363"/>
      <c r="I69" s="1363"/>
      <c r="J69" s="1363"/>
      <c r="K69" s="1363"/>
      <c r="L69" s="1363"/>
      <c r="M69" s="1363"/>
      <c r="N69" s="1363"/>
      <c r="O69" s="1363"/>
      <c r="P69" s="1363"/>
      <c r="Q69" s="1363"/>
      <c r="R69" s="1363"/>
      <c r="S69" s="1363"/>
      <c r="T69" s="1364"/>
    </row>
    <row r="70" spans="1:21" s="48" customFormat="1" ht="18" customHeight="1" x14ac:dyDescent="0.55000000000000004">
      <c r="A70" s="1353" t="s">
        <v>164</v>
      </c>
      <c r="B70" s="1354"/>
      <c r="C70" s="1355"/>
      <c r="D70" s="1359"/>
      <c r="E70" s="1360"/>
      <c r="F70" s="1360"/>
      <c r="G70" s="1360"/>
      <c r="H70" s="1360"/>
      <c r="I70" s="1360"/>
      <c r="J70" s="1360"/>
      <c r="K70" s="1360"/>
      <c r="L70" s="1360"/>
      <c r="M70" s="1360"/>
      <c r="N70" s="1360"/>
      <c r="O70" s="1360"/>
      <c r="P70" s="1360"/>
      <c r="Q70" s="1360"/>
      <c r="R70" s="1360"/>
      <c r="S70" s="1360"/>
      <c r="T70" s="1361"/>
    </row>
    <row r="71" spans="1:21" s="48" customFormat="1" ht="18" x14ac:dyDescent="0.55000000000000004">
      <c r="A71" s="1356"/>
      <c r="B71" s="1357"/>
      <c r="C71" s="1358"/>
      <c r="D71" s="1362"/>
      <c r="E71" s="1363"/>
      <c r="F71" s="1363"/>
      <c r="G71" s="1363"/>
      <c r="H71" s="1363"/>
      <c r="I71" s="1363"/>
      <c r="J71" s="1363"/>
      <c r="K71" s="1363"/>
      <c r="L71" s="1363"/>
      <c r="M71" s="1363"/>
      <c r="N71" s="1363"/>
      <c r="O71" s="1363"/>
      <c r="P71" s="1363"/>
      <c r="Q71" s="1363"/>
      <c r="R71" s="1363"/>
      <c r="S71" s="1363"/>
      <c r="T71" s="1364"/>
    </row>
    <row r="72" spans="1:21" s="48" customFormat="1" ht="18" customHeight="1" x14ac:dyDescent="0.55000000000000004">
      <c r="A72" s="1353" t="s">
        <v>165</v>
      </c>
      <c r="B72" s="1354"/>
      <c r="C72" s="1355"/>
      <c r="D72" s="1359"/>
      <c r="E72" s="1360"/>
      <c r="F72" s="1360"/>
      <c r="G72" s="1360"/>
      <c r="H72" s="1360"/>
      <c r="I72" s="1360"/>
      <c r="J72" s="1360"/>
      <c r="K72" s="1360"/>
      <c r="L72" s="1360"/>
      <c r="M72" s="1360"/>
      <c r="N72" s="1360"/>
      <c r="O72" s="1360"/>
      <c r="P72" s="1360"/>
      <c r="Q72" s="1360"/>
      <c r="R72" s="1360"/>
      <c r="S72" s="1360"/>
      <c r="T72" s="1361"/>
    </row>
    <row r="73" spans="1:21" s="48" customFormat="1" ht="18" x14ac:dyDescent="0.55000000000000004">
      <c r="A73" s="1356"/>
      <c r="B73" s="1357"/>
      <c r="C73" s="1358"/>
      <c r="D73" s="1362"/>
      <c r="E73" s="1363"/>
      <c r="F73" s="1363"/>
      <c r="G73" s="1363"/>
      <c r="H73" s="1363"/>
      <c r="I73" s="1363"/>
      <c r="J73" s="1363"/>
      <c r="K73" s="1363"/>
      <c r="L73" s="1363"/>
      <c r="M73" s="1363"/>
      <c r="N73" s="1363"/>
      <c r="O73" s="1363"/>
      <c r="P73" s="1363"/>
      <c r="Q73" s="1363"/>
      <c r="R73" s="1363"/>
      <c r="S73" s="1363"/>
      <c r="T73" s="1364"/>
    </row>
  </sheetData>
  <sheetProtection password="C402" sheet="1" objects="1" scenarios="1" selectLockedCells="1" selectUnlockedCells="1"/>
  <mergeCells count="72">
    <mergeCell ref="A68:C69"/>
    <mergeCell ref="A70:C71"/>
    <mergeCell ref="A72:C73"/>
    <mergeCell ref="D72:T73"/>
    <mergeCell ref="D70:T71"/>
    <mergeCell ref="D68:T69"/>
    <mergeCell ref="A59:H60"/>
    <mergeCell ref="T57:T58"/>
    <mergeCell ref="I59:K60"/>
    <mergeCell ref="L59:L60"/>
    <mergeCell ref="M59:O60"/>
    <mergeCell ref="A1:T1"/>
    <mergeCell ref="A2:T2"/>
    <mergeCell ref="A5:T13"/>
    <mergeCell ref="A14:T14"/>
    <mergeCell ref="A15:T23"/>
    <mergeCell ref="M3:T4"/>
    <mergeCell ref="A3:L4"/>
    <mergeCell ref="A44:T44"/>
    <mergeCell ref="A45:T53"/>
    <mergeCell ref="A57:H58"/>
    <mergeCell ref="A55:H56"/>
    <mergeCell ref="I55:L56"/>
    <mergeCell ref="M55:P56"/>
    <mergeCell ref="Q55:T56"/>
    <mergeCell ref="A54:T54"/>
    <mergeCell ref="V59:AB59"/>
    <mergeCell ref="A67:T67"/>
    <mergeCell ref="Q59:S60"/>
    <mergeCell ref="T59:T60"/>
    <mergeCell ref="I57:K58"/>
    <mergeCell ref="L57:L58"/>
    <mergeCell ref="M57:O58"/>
    <mergeCell ref="P57:P58"/>
    <mergeCell ref="Q57:S58"/>
    <mergeCell ref="P59:P60"/>
    <mergeCell ref="A61:H62"/>
    <mergeCell ref="Q65:S66"/>
    <mergeCell ref="T65:T66"/>
    <mergeCell ref="A65:H66"/>
    <mergeCell ref="I65:K66"/>
    <mergeCell ref="L65:L66"/>
    <mergeCell ref="M65:O66"/>
    <mergeCell ref="P65:P66"/>
    <mergeCell ref="M61:P62"/>
    <mergeCell ref="Q61:T62"/>
    <mergeCell ref="A63:H64"/>
    <mergeCell ref="I63:K64"/>
    <mergeCell ref="L63:L64"/>
    <mergeCell ref="M63:O64"/>
    <mergeCell ref="P63:P64"/>
    <mergeCell ref="T63:T64"/>
    <mergeCell ref="I61:L62"/>
    <mergeCell ref="Q63:S64"/>
    <mergeCell ref="A41:A43"/>
    <mergeCell ref="B41:E43"/>
    <mergeCell ref="F41:I43"/>
    <mergeCell ref="J41:T43"/>
    <mergeCell ref="A38:A40"/>
    <mergeCell ref="B38:E40"/>
    <mergeCell ref="A24:T24"/>
    <mergeCell ref="A25:T33"/>
    <mergeCell ref="Z27:AC27"/>
    <mergeCell ref="F38:I40"/>
    <mergeCell ref="J38:T40"/>
    <mergeCell ref="B34:E34"/>
    <mergeCell ref="F34:I34"/>
    <mergeCell ref="J34:T34"/>
    <mergeCell ref="A35:A37"/>
    <mergeCell ref="B35:E37"/>
    <mergeCell ref="F35:I37"/>
    <mergeCell ref="J35:T37"/>
  </mergeCells>
  <phoneticPr fontId="2"/>
  <dataValidations xWindow="424" yWindow="1296" count="3">
    <dataValidation allowBlank="1" showInputMessage="1" showErrorMessage="1" prompt="助成事業で開発・改良した製品・サービスの収益計画について記入してください。" sqref="M57:O60 Q57:S60 I57:K60"/>
    <dataValidation allowBlank="1" showInputMessage="1" showErrorMessage="1" prompt="既存事業等を含む全体の収益計画について記入してください。" sqref="I63:K66 M63:O66 Q63:S66"/>
    <dataValidation type="list" allowBlank="1" showInputMessage="1" showErrorMessage="1" sqref="M3:T4">
      <formula1>"選択してください,高齢者,その他（介護従事者等を含む）"</formula1>
    </dataValidation>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59"/>
  <sheetViews>
    <sheetView showGridLines="0" view="pageBreakPreview" zoomScale="80" zoomScaleNormal="100" zoomScaleSheetLayoutView="80" workbookViewId="0">
      <selection sqref="A1:XFD1048576"/>
    </sheetView>
  </sheetViews>
  <sheetFormatPr defaultColWidth="2.1640625" defaultRowHeight="16.5" x14ac:dyDescent="0.55000000000000004"/>
  <cols>
    <col min="1" max="1" width="4.25" style="78" customWidth="1"/>
    <col min="2" max="2" width="22.25" style="78" customWidth="1"/>
    <col min="3" max="3" width="8.1640625" style="78" customWidth="1"/>
    <col min="4" max="24" width="3.33203125" style="78" customWidth="1"/>
    <col min="25" max="16384" width="2.1640625" style="78"/>
  </cols>
  <sheetData>
    <row r="1" spans="1:24" ht="22" customHeight="1" x14ac:dyDescent="0.55000000000000004">
      <c r="A1" s="1437" t="s">
        <v>1066</v>
      </c>
      <c r="B1" s="1438"/>
      <c r="C1" s="1438"/>
      <c r="D1" s="1438"/>
      <c r="E1" s="1438"/>
      <c r="F1" s="1438"/>
      <c r="G1" s="1438"/>
      <c r="H1" s="1438"/>
      <c r="I1" s="1438"/>
      <c r="J1" s="1438"/>
      <c r="K1" s="1438"/>
      <c r="L1" s="1438"/>
      <c r="M1" s="1438"/>
      <c r="N1" s="1438"/>
      <c r="O1" s="1438"/>
      <c r="P1" s="1438"/>
      <c r="Q1" s="1438"/>
      <c r="R1" s="1438"/>
      <c r="S1" s="1438"/>
      <c r="T1" s="1438"/>
      <c r="U1" s="1438"/>
      <c r="V1" s="1438"/>
      <c r="W1" s="1438"/>
      <c r="X1" s="1438"/>
    </row>
    <row r="2" spans="1:24" ht="35" customHeight="1" x14ac:dyDescent="0.55000000000000004">
      <c r="A2" s="1365" t="s">
        <v>188</v>
      </c>
      <c r="B2" s="1366"/>
      <c r="C2" s="207" t="s">
        <v>20</v>
      </c>
      <c r="D2" s="1369">
        <v>8</v>
      </c>
      <c r="E2" s="1370"/>
      <c r="F2" s="1367" t="s">
        <v>21</v>
      </c>
      <c r="G2" s="1368"/>
      <c r="H2" s="1369">
        <v>1</v>
      </c>
      <c r="I2" s="1370"/>
      <c r="J2" s="1367" t="s">
        <v>22</v>
      </c>
      <c r="K2" s="1368"/>
      <c r="L2" s="1369">
        <v>31</v>
      </c>
      <c r="M2" s="1370"/>
      <c r="N2" s="1367" t="s">
        <v>23</v>
      </c>
      <c r="O2" s="1368"/>
      <c r="P2" s="1439"/>
      <c r="Q2" s="1439"/>
      <c r="R2" s="1439"/>
      <c r="S2" s="1439"/>
      <c r="T2" s="1439"/>
      <c r="U2" s="1439"/>
      <c r="V2" s="1439"/>
      <c r="W2" s="1439"/>
      <c r="X2" s="1440"/>
    </row>
    <row r="3" spans="1:24" ht="35" customHeight="1" x14ac:dyDescent="0.55000000000000004">
      <c r="A3" s="1365" t="s">
        <v>316</v>
      </c>
      <c r="B3" s="1366"/>
      <c r="C3" s="207" t="s">
        <v>20</v>
      </c>
      <c r="D3" s="1369">
        <v>8</v>
      </c>
      <c r="E3" s="1370"/>
      <c r="F3" s="1367" t="s">
        <v>21</v>
      </c>
      <c r="G3" s="1368"/>
      <c r="H3" s="1369">
        <v>10</v>
      </c>
      <c r="I3" s="1370"/>
      <c r="J3" s="1367" t="s">
        <v>22</v>
      </c>
      <c r="K3" s="1368"/>
      <c r="L3" s="1369">
        <v>31</v>
      </c>
      <c r="M3" s="1370"/>
      <c r="N3" s="1367" t="s">
        <v>23</v>
      </c>
      <c r="O3" s="1368"/>
      <c r="P3" s="208"/>
      <c r="Q3" s="208"/>
      <c r="R3" s="208"/>
      <c r="S3" s="208"/>
      <c r="T3" s="208"/>
      <c r="U3" s="208"/>
      <c r="V3" s="208"/>
      <c r="W3" s="208"/>
      <c r="X3" s="209"/>
    </row>
    <row r="4" spans="1:24" ht="35" customHeight="1" x14ac:dyDescent="0.55000000000000004">
      <c r="A4" s="1365" t="s">
        <v>746</v>
      </c>
      <c r="B4" s="1366"/>
      <c r="C4" s="207" t="s">
        <v>20</v>
      </c>
      <c r="D4" s="1369">
        <v>9</v>
      </c>
      <c r="E4" s="1370"/>
      <c r="F4" s="1367" t="s">
        <v>21</v>
      </c>
      <c r="G4" s="1368"/>
      <c r="H4" s="1369">
        <v>4</v>
      </c>
      <c r="I4" s="1370"/>
      <c r="J4" s="1367" t="s">
        <v>189</v>
      </c>
      <c r="K4" s="1368"/>
      <c r="L4" s="211"/>
      <c r="M4" s="211"/>
      <c r="N4" s="211"/>
      <c r="O4" s="211"/>
      <c r="P4" s="1430"/>
      <c r="Q4" s="1430"/>
      <c r="R4" s="1430"/>
      <c r="S4" s="1430"/>
      <c r="T4" s="1430"/>
      <c r="U4" s="1430"/>
      <c r="V4" s="1430"/>
      <c r="W4" s="1430"/>
      <c r="X4" s="1431"/>
    </row>
    <row r="5" spans="1:24" ht="98" customHeight="1" x14ac:dyDescent="0.55000000000000004">
      <c r="A5" s="210" t="s">
        <v>190</v>
      </c>
      <c r="B5" s="1421" t="s">
        <v>414</v>
      </c>
      <c r="C5" s="1422"/>
      <c r="D5" s="1422"/>
      <c r="E5" s="1422"/>
      <c r="F5" s="1422"/>
      <c r="G5" s="1422"/>
      <c r="H5" s="1422"/>
      <c r="I5" s="1422"/>
      <c r="J5" s="1422"/>
      <c r="K5" s="1422"/>
      <c r="L5" s="1422"/>
      <c r="M5" s="1422"/>
      <c r="N5" s="1422"/>
      <c r="O5" s="1422"/>
      <c r="P5" s="1422"/>
      <c r="Q5" s="1422"/>
      <c r="R5" s="1422"/>
      <c r="S5" s="1422"/>
      <c r="T5" s="1422"/>
      <c r="U5" s="1422"/>
      <c r="V5" s="1422"/>
      <c r="W5" s="1422"/>
      <c r="X5" s="1423"/>
    </row>
    <row r="6" spans="1:24" ht="18" x14ac:dyDescent="0.55000000000000004">
      <c r="A6" s="1424" t="s">
        <v>191</v>
      </c>
      <c r="B6" s="1426" t="s">
        <v>192</v>
      </c>
      <c r="C6" s="1428" t="s">
        <v>193</v>
      </c>
      <c r="D6" s="1432" t="s">
        <v>315</v>
      </c>
      <c r="E6" s="1433"/>
      <c r="F6" s="1433"/>
      <c r="G6" s="1433"/>
      <c r="H6" s="1433"/>
      <c r="I6" s="1433"/>
      <c r="J6" s="1433"/>
      <c r="K6" s="1433"/>
      <c r="L6" s="1433"/>
      <c r="M6" s="1433"/>
      <c r="N6" s="1433"/>
      <c r="O6" s="1434" t="s">
        <v>707</v>
      </c>
      <c r="P6" s="1435"/>
      <c r="Q6" s="1435"/>
      <c r="R6" s="1435"/>
      <c r="S6" s="1435"/>
      <c r="T6" s="1435"/>
      <c r="U6" s="1435"/>
      <c r="V6" s="1435"/>
      <c r="W6" s="1435"/>
      <c r="X6" s="1436"/>
    </row>
    <row r="7" spans="1:24" x14ac:dyDescent="0.55000000000000004">
      <c r="A7" s="1425"/>
      <c r="B7" s="1427"/>
      <c r="C7" s="1429"/>
      <c r="D7" s="689">
        <v>2</v>
      </c>
      <c r="E7" s="690">
        <v>3</v>
      </c>
      <c r="F7" s="689">
        <v>4</v>
      </c>
      <c r="G7" s="689">
        <v>5</v>
      </c>
      <c r="H7" s="690">
        <v>6</v>
      </c>
      <c r="I7" s="689">
        <v>7</v>
      </c>
      <c r="J7" s="689">
        <v>8</v>
      </c>
      <c r="K7" s="690">
        <v>9</v>
      </c>
      <c r="L7" s="689">
        <v>10</v>
      </c>
      <c r="M7" s="689">
        <v>11</v>
      </c>
      <c r="N7" s="691">
        <v>12</v>
      </c>
      <c r="O7" s="692">
        <v>1</v>
      </c>
      <c r="P7" s="689">
        <v>2</v>
      </c>
      <c r="Q7" s="690">
        <v>3</v>
      </c>
      <c r="R7" s="690">
        <v>4</v>
      </c>
      <c r="S7" s="689">
        <v>5</v>
      </c>
      <c r="T7" s="690">
        <v>6</v>
      </c>
      <c r="U7" s="690">
        <v>7</v>
      </c>
      <c r="V7" s="689">
        <v>8</v>
      </c>
      <c r="W7" s="690">
        <v>9</v>
      </c>
      <c r="X7" s="693">
        <v>10</v>
      </c>
    </row>
    <row r="8" spans="1:24" x14ac:dyDescent="0.55000000000000004">
      <c r="A8" s="1375">
        <v>1</v>
      </c>
      <c r="B8" s="1405" t="s">
        <v>846</v>
      </c>
      <c r="C8" s="1405" t="s">
        <v>847</v>
      </c>
      <c r="D8" s="1404" t="s">
        <v>751</v>
      </c>
      <c r="E8" s="1412" t="s">
        <v>751</v>
      </c>
      <c r="F8" s="1420" t="s">
        <v>751</v>
      </c>
      <c r="G8" s="1416"/>
      <c r="H8" s="1416"/>
      <c r="I8" s="1416"/>
      <c r="J8" s="1416"/>
      <c r="K8" s="1416"/>
      <c r="L8" s="1416"/>
      <c r="M8" s="1412"/>
      <c r="N8" s="1418"/>
      <c r="O8" s="1419"/>
      <c r="P8" s="1416"/>
      <c r="Q8" s="1412"/>
      <c r="R8" s="1420"/>
      <c r="S8" s="1416"/>
      <c r="T8" s="1416"/>
      <c r="U8" s="1416"/>
      <c r="V8" s="1416"/>
      <c r="W8" s="1416"/>
      <c r="X8" s="1417"/>
    </row>
    <row r="9" spans="1:24" x14ac:dyDescent="0.55000000000000004">
      <c r="A9" s="1376"/>
      <c r="B9" s="1406"/>
      <c r="C9" s="1406"/>
      <c r="D9" s="1408"/>
      <c r="E9" s="1409"/>
      <c r="F9" s="1397"/>
      <c r="G9" s="1397"/>
      <c r="H9" s="1397"/>
      <c r="I9" s="1397"/>
      <c r="J9" s="1397"/>
      <c r="K9" s="1397"/>
      <c r="L9" s="1397"/>
      <c r="M9" s="1409"/>
      <c r="N9" s="1411"/>
      <c r="O9" s="1414"/>
      <c r="P9" s="1397"/>
      <c r="Q9" s="1409"/>
      <c r="R9" s="1397"/>
      <c r="S9" s="1397"/>
      <c r="T9" s="1397"/>
      <c r="U9" s="1397"/>
      <c r="V9" s="1397"/>
      <c r="W9" s="1397"/>
      <c r="X9" s="1398"/>
    </row>
    <row r="10" spans="1:24" x14ac:dyDescent="0.55000000000000004">
      <c r="A10" s="1377"/>
      <c r="B10" s="1407"/>
      <c r="C10" s="1407"/>
      <c r="D10" s="1408"/>
      <c r="E10" s="1409"/>
      <c r="F10" s="1397"/>
      <c r="G10" s="1397"/>
      <c r="H10" s="1397"/>
      <c r="I10" s="1397"/>
      <c r="J10" s="1397"/>
      <c r="K10" s="1397"/>
      <c r="L10" s="1397"/>
      <c r="M10" s="1409"/>
      <c r="N10" s="1412"/>
      <c r="O10" s="1415"/>
      <c r="P10" s="1397"/>
      <c r="Q10" s="1409"/>
      <c r="R10" s="1397"/>
      <c r="S10" s="1397"/>
      <c r="T10" s="1397"/>
      <c r="U10" s="1397"/>
      <c r="V10" s="1397"/>
      <c r="W10" s="1397"/>
      <c r="X10" s="1398"/>
    </row>
    <row r="11" spans="1:24" x14ac:dyDescent="0.55000000000000004">
      <c r="A11" s="1375">
        <v>2</v>
      </c>
      <c r="B11" s="1405" t="s">
        <v>857</v>
      </c>
      <c r="C11" s="1405" t="s">
        <v>858</v>
      </c>
      <c r="D11" s="1408"/>
      <c r="E11" s="1397"/>
      <c r="F11" s="1408" t="s">
        <v>751</v>
      </c>
      <c r="G11" s="1397"/>
      <c r="H11" s="1397"/>
      <c r="I11" s="1397"/>
      <c r="J11" s="1397"/>
      <c r="K11" s="1397"/>
      <c r="L11" s="1397"/>
      <c r="M11" s="1409"/>
      <c r="N11" s="1410"/>
      <c r="O11" s="1413"/>
      <c r="P11" s="1397"/>
      <c r="Q11" s="1409"/>
      <c r="R11" s="1397"/>
      <c r="S11" s="1397"/>
      <c r="T11" s="1397"/>
      <c r="U11" s="1397"/>
      <c r="V11" s="1397"/>
      <c r="W11" s="1397"/>
      <c r="X11" s="1398"/>
    </row>
    <row r="12" spans="1:24" x14ac:dyDescent="0.55000000000000004">
      <c r="A12" s="1376"/>
      <c r="B12" s="1406"/>
      <c r="C12" s="1406"/>
      <c r="D12" s="1408"/>
      <c r="E12" s="1397"/>
      <c r="F12" s="1408"/>
      <c r="G12" s="1397"/>
      <c r="H12" s="1397"/>
      <c r="I12" s="1397"/>
      <c r="J12" s="1397"/>
      <c r="K12" s="1397"/>
      <c r="L12" s="1397"/>
      <c r="M12" s="1409"/>
      <c r="N12" s="1411"/>
      <c r="O12" s="1414"/>
      <c r="P12" s="1397"/>
      <c r="Q12" s="1409"/>
      <c r="R12" s="1397"/>
      <c r="S12" s="1397"/>
      <c r="T12" s="1397"/>
      <c r="U12" s="1397"/>
      <c r="V12" s="1397"/>
      <c r="W12" s="1397"/>
      <c r="X12" s="1398"/>
    </row>
    <row r="13" spans="1:24" x14ac:dyDescent="0.55000000000000004">
      <c r="A13" s="1377"/>
      <c r="B13" s="1407"/>
      <c r="C13" s="1407"/>
      <c r="D13" s="1408"/>
      <c r="E13" s="1397"/>
      <c r="F13" s="1408"/>
      <c r="G13" s="1397"/>
      <c r="H13" s="1397"/>
      <c r="I13" s="1397"/>
      <c r="J13" s="1397"/>
      <c r="K13" s="1397"/>
      <c r="L13" s="1397"/>
      <c r="M13" s="1409"/>
      <c r="N13" s="1412"/>
      <c r="O13" s="1415"/>
      <c r="P13" s="1397"/>
      <c r="Q13" s="1409"/>
      <c r="R13" s="1397"/>
      <c r="S13" s="1397"/>
      <c r="T13" s="1397"/>
      <c r="U13" s="1397"/>
      <c r="V13" s="1397"/>
      <c r="W13" s="1397"/>
      <c r="X13" s="1398"/>
    </row>
    <row r="14" spans="1:24" x14ac:dyDescent="0.55000000000000004">
      <c r="A14" s="1375">
        <v>3</v>
      </c>
      <c r="B14" s="1405" t="s">
        <v>848</v>
      </c>
      <c r="C14" s="1405" t="s">
        <v>849</v>
      </c>
      <c r="D14" s="1408"/>
      <c r="E14" s="1397" t="s">
        <v>751</v>
      </c>
      <c r="F14" s="1408" t="s">
        <v>751</v>
      </c>
      <c r="G14" s="1397"/>
      <c r="H14" s="1397"/>
      <c r="I14" s="1397"/>
      <c r="J14" s="1397"/>
      <c r="K14" s="1397"/>
      <c r="L14" s="1397"/>
      <c r="M14" s="1409"/>
      <c r="N14" s="1410"/>
      <c r="O14" s="1413"/>
      <c r="P14" s="1397"/>
      <c r="Q14" s="1397"/>
      <c r="R14" s="1397"/>
      <c r="S14" s="1397"/>
      <c r="T14" s="1397"/>
      <c r="U14" s="1397"/>
      <c r="V14" s="1397"/>
      <c r="W14" s="1397"/>
      <c r="X14" s="1398"/>
    </row>
    <row r="15" spans="1:24" x14ac:dyDescent="0.55000000000000004">
      <c r="A15" s="1376"/>
      <c r="B15" s="1406"/>
      <c r="C15" s="1406"/>
      <c r="D15" s="1408"/>
      <c r="E15" s="1397"/>
      <c r="F15" s="1408"/>
      <c r="G15" s="1397"/>
      <c r="H15" s="1397"/>
      <c r="I15" s="1397"/>
      <c r="J15" s="1397"/>
      <c r="K15" s="1397"/>
      <c r="L15" s="1397"/>
      <c r="M15" s="1409"/>
      <c r="N15" s="1411"/>
      <c r="O15" s="1414"/>
      <c r="P15" s="1397"/>
      <c r="Q15" s="1397"/>
      <c r="R15" s="1397"/>
      <c r="S15" s="1397"/>
      <c r="T15" s="1397"/>
      <c r="U15" s="1397"/>
      <c r="V15" s="1397"/>
      <c r="W15" s="1397"/>
      <c r="X15" s="1398"/>
    </row>
    <row r="16" spans="1:24" x14ac:dyDescent="0.55000000000000004">
      <c r="A16" s="1377"/>
      <c r="B16" s="1407"/>
      <c r="C16" s="1407"/>
      <c r="D16" s="1408"/>
      <c r="E16" s="1397"/>
      <c r="F16" s="1408"/>
      <c r="G16" s="1397"/>
      <c r="H16" s="1397"/>
      <c r="I16" s="1397"/>
      <c r="J16" s="1397"/>
      <c r="K16" s="1397"/>
      <c r="L16" s="1397"/>
      <c r="M16" s="1409"/>
      <c r="N16" s="1412"/>
      <c r="O16" s="1415"/>
      <c r="P16" s="1397"/>
      <c r="Q16" s="1397"/>
      <c r="R16" s="1397"/>
      <c r="S16" s="1397"/>
      <c r="T16" s="1397"/>
      <c r="U16" s="1397"/>
      <c r="V16" s="1397"/>
      <c r="W16" s="1397"/>
      <c r="X16" s="1398"/>
    </row>
    <row r="17" spans="1:24" x14ac:dyDescent="0.55000000000000004">
      <c r="A17" s="1375">
        <v>4</v>
      </c>
      <c r="B17" s="1405" t="s">
        <v>850</v>
      </c>
      <c r="C17" s="1405" t="s">
        <v>851</v>
      </c>
      <c r="D17" s="1408"/>
      <c r="E17" s="1397"/>
      <c r="F17" s="1408"/>
      <c r="G17" s="1397" t="s">
        <v>751</v>
      </c>
      <c r="H17" s="1397" t="s">
        <v>751</v>
      </c>
      <c r="I17" s="1397"/>
      <c r="J17" s="1397"/>
      <c r="K17" s="1397"/>
      <c r="L17" s="1397"/>
      <c r="M17" s="1409"/>
      <c r="N17" s="1410"/>
      <c r="O17" s="1413"/>
      <c r="P17" s="1397"/>
      <c r="Q17" s="1397"/>
      <c r="R17" s="1397"/>
      <c r="S17" s="1397"/>
      <c r="T17" s="1397"/>
      <c r="U17" s="1397"/>
      <c r="V17" s="1397"/>
      <c r="W17" s="1397"/>
      <c r="X17" s="1398"/>
    </row>
    <row r="18" spans="1:24" x14ac:dyDescent="0.55000000000000004">
      <c r="A18" s="1376"/>
      <c r="B18" s="1406"/>
      <c r="C18" s="1406"/>
      <c r="D18" s="1408"/>
      <c r="E18" s="1397"/>
      <c r="F18" s="1408"/>
      <c r="G18" s="1397"/>
      <c r="H18" s="1397"/>
      <c r="I18" s="1397"/>
      <c r="J18" s="1397"/>
      <c r="K18" s="1397"/>
      <c r="L18" s="1397"/>
      <c r="M18" s="1409"/>
      <c r="N18" s="1411"/>
      <c r="O18" s="1414"/>
      <c r="P18" s="1397"/>
      <c r="Q18" s="1397"/>
      <c r="R18" s="1397"/>
      <c r="S18" s="1397"/>
      <c r="T18" s="1397"/>
      <c r="U18" s="1397"/>
      <c r="V18" s="1397"/>
      <c r="W18" s="1397"/>
      <c r="X18" s="1398"/>
    </row>
    <row r="19" spans="1:24" x14ac:dyDescent="0.55000000000000004">
      <c r="A19" s="1377"/>
      <c r="B19" s="1407"/>
      <c r="C19" s="1407"/>
      <c r="D19" s="1408"/>
      <c r="E19" s="1397"/>
      <c r="F19" s="1408"/>
      <c r="G19" s="1397"/>
      <c r="H19" s="1397"/>
      <c r="I19" s="1397"/>
      <c r="J19" s="1397"/>
      <c r="K19" s="1397"/>
      <c r="L19" s="1397"/>
      <c r="M19" s="1409"/>
      <c r="N19" s="1412"/>
      <c r="O19" s="1415"/>
      <c r="P19" s="1397"/>
      <c r="Q19" s="1397"/>
      <c r="R19" s="1397"/>
      <c r="S19" s="1397"/>
      <c r="T19" s="1397"/>
      <c r="U19" s="1397"/>
      <c r="V19" s="1397"/>
      <c r="W19" s="1397"/>
      <c r="X19" s="1398"/>
    </row>
    <row r="20" spans="1:24" x14ac:dyDescent="0.55000000000000004">
      <c r="A20" s="1375">
        <v>5</v>
      </c>
      <c r="B20" s="1405" t="s">
        <v>852</v>
      </c>
      <c r="C20" s="1405" t="s">
        <v>853</v>
      </c>
      <c r="D20" s="1408"/>
      <c r="E20" s="1397"/>
      <c r="F20" s="1408"/>
      <c r="G20" s="1397" t="s">
        <v>854</v>
      </c>
      <c r="H20" s="1397" t="s">
        <v>854</v>
      </c>
      <c r="I20" s="1397" t="s">
        <v>854</v>
      </c>
      <c r="J20" s="1397"/>
      <c r="K20" s="1397"/>
      <c r="L20" s="1397"/>
      <c r="M20" s="1409"/>
      <c r="N20" s="1399"/>
      <c r="O20" s="1402"/>
      <c r="P20" s="1397"/>
      <c r="Q20" s="1397"/>
      <c r="R20" s="1397"/>
      <c r="S20" s="1397"/>
      <c r="T20" s="1397"/>
      <c r="U20" s="1397"/>
      <c r="V20" s="1397"/>
      <c r="W20" s="1397"/>
      <c r="X20" s="1398"/>
    </row>
    <row r="21" spans="1:24" x14ac:dyDescent="0.55000000000000004">
      <c r="A21" s="1376"/>
      <c r="B21" s="1406"/>
      <c r="C21" s="1406"/>
      <c r="D21" s="1408"/>
      <c r="E21" s="1397"/>
      <c r="F21" s="1408"/>
      <c r="G21" s="1397"/>
      <c r="H21" s="1397"/>
      <c r="I21" s="1397"/>
      <c r="J21" s="1397"/>
      <c r="K21" s="1397"/>
      <c r="L21" s="1397"/>
      <c r="M21" s="1409"/>
      <c r="N21" s="1400"/>
      <c r="O21" s="1403"/>
      <c r="P21" s="1397"/>
      <c r="Q21" s="1397"/>
      <c r="R21" s="1397"/>
      <c r="S21" s="1397"/>
      <c r="T21" s="1397"/>
      <c r="U21" s="1397"/>
      <c r="V21" s="1397"/>
      <c r="W21" s="1397"/>
      <c r="X21" s="1398"/>
    </row>
    <row r="22" spans="1:24" x14ac:dyDescent="0.55000000000000004">
      <c r="A22" s="1377"/>
      <c r="B22" s="1407"/>
      <c r="C22" s="1407"/>
      <c r="D22" s="1408"/>
      <c r="E22" s="1397"/>
      <c r="F22" s="1408"/>
      <c r="G22" s="1397"/>
      <c r="H22" s="1397"/>
      <c r="I22" s="1397"/>
      <c r="J22" s="1397"/>
      <c r="K22" s="1397"/>
      <c r="L22" s="1397"/>
      <c r="M22" s="1409"/>
      <c r="N22" s="1401"/>
      <c r="O22" s="1404"/>
      <c r="P22" s="1397"/>
      <c r="Q22" s="1397"/>
      <c r="R22" s="1397"/>
      <c r="S22" s="1397"/>
      <c r="T22" s="1397"/>
      <c r="U22" s="1397"/>
      <c r="V22" s="1397"/>
      <c r="W22" s="1397"/>
      <c r="X22" s="1398"/>
    </row>
    <row r="23" spans="1:24" x14ac:dyDescent="0.55000000000000004">
      <c r="A23" s="1375">
        <v>6</v>
      </c>
      <c r="B23" s="1405" t="s">
        <v>855</v>
      </c>
      <c r="C23" s="1405" t="s">
        <v>856</v>
      </c>
      <c r="D23" s="1408"/>
      <c r="E23" s="1397"/>
      <c r="F23" s="1408"/>
      <c r="G23" s="1397"/>
      <c r="H23" s="1397" t="s">
        <v>751</v>
      </c>
      <c r="I23" s="1397" t="s">
        <v>751</v>
      </c>
      <c r="J23" s="1397" t="s">
        <v>751</v>
      </c>
      <c r="K23" s="1397"/>
      <c r="L23" s="1397"/>
      <c r="M23" s="1397"/>
      <c r="N23" s="1399"/>
      <c r="O23" s="1402"/>
      <c r="P23" s="1397"/>
      <c r="Q23" s="1397"/>
      <c r="R23" s="1397"/>
      <c r="S23" s="1397"/>
      <c r="T23" s="1397"/>
      <c r="U23" s="1397"/>
      <c r="V23" s="1397"/>
      <c r="W23" s="1397"/>
      <c r="X23" s="1398"/>
    </row>
    <row r="24" spans="1:24" x14ac:dyDescent="0.55000000000000004">
      <c r="A24" s="1376"/>
      <c r="B24" s="1406"/>
      <c r="C24" s="1406"/>
      <c r="D24" s="1408"/>
      <c r="E24" s="1397"/>
      <c r="F24" s="1408"/>
      <c r="G24" s="1397"/>
      <c r="H24" s="1397"/>
      <c r="I24" s="1397"/>
      <c r="J24" s="1397"/>
      <c r="K24" s="1397"/>
      <c r="L24" s="1397"/>
      <c r="M24" s="1397"/>
      <c r="N24" s="1400"/>
      <c r="O24" s="1403"/>
      <c r="P24" s="1397"/>
      <c r="Q24" s="1397"/>
      <c r="R24" s="1397"/>
      <c r="S24" s="1397"/>
      <c r="T24" s="1397"/>
      <c r="U24" s="1397"/>
      <c r="V24" s="1397"/>
      <c r="W24" s="1397"/>
      <c r="X24" s="1398"/>
    </row>
    <row r="25" spans="1:24" x14ac:dyDescent="0.55000000000000004">
      <c r="A25" s="1377"/>
      <c r="B25" s="1407"/>
      <c r="C25" s="1407"/>
      <c r="D25" s="1408"/>
      <c r="E25" s="1397"/>
      <c r="F25" s="1408"/>
      <c r="G25" s="1397"/>
      <c r="H25" s="1397"/>
      <c r="I25" s="1397"/>
      <c r="J25" s="1397"/>
      <c r="K25" s="1397"/>
      <c r="L25" s="1397"/>
      <c r="M25" s="1397"/>
      <c r="N25" s="1401"/>
      <c r="O25" s="1404"/>
      <c r="P25" s="1397"/>
      <c r="Q25" s="1397"/>
      <c r="R25" s="1397"/>
      <c r="S25" s="1397"/>
      <c r="T25" s="1397"/>
      <c r="U25" s="1397"/>
      <c r="V25" s="1397"/>
      <c r="W25" s="1397"/>
      <c r="X25" s="1398"/>
    </row>
    <row r="26" spans="1:24" x14ac:dyDescent="0.55000000000000004">
      <c r="A26" s="1375">
        <v>7</v>
      </c>
      <c r="B26" s="1405" t="s">
        <v>859</v>
      </c>
      <c r="C26" s="1405" t="s">
        <v>861</v>
      </c>
      <c r="D26" s="1408"/>
      <c r="E26" s="1397"/>
      <c r="F26" s="1408"/>
      <c r="G26" s="1397"/>
      <c r="H26" s="1397"/>
      <c r="I26" s="1397"/>
      <c r="J26" s="1397"/>
      <c r="K26" s="1397" t="s">
        <v>860</v>
      </c>
      <c r="L26" s="1397" t="s">
        <v>860</v>
      </c>
      <c r="M26" s="1397" t="s">
        <v>860</v>
      </c>
      <c r="N26" s="1399"/>
      <c r="O26" s="1402"/>
      <c r="P26" s="1397"/>
      <c r="Q26" s="1397"/>
      <c r="R26" s="1397"/>
      <c r="S26" s="1397"/>
      <c r="T26" s="1397"/>
      <c r="U26" s="1397"/>
      <c r="V26" s="1397"/>
      <c r="W26" s="1397"/>
      <c r="X26" s="1398"/>
    </row>
    <row r="27" spans="1:24" x14ac:dyDescent="0.55000000000000004">
      <c r="A27" s="1376"/>
      <c r="B27" s="1406"/>
      <c r="C27" s="1406"/>
      <c r="D27" s="1408"/>
      <c r="E27" s="1397"/>
      <c r="F27" s="1408"/>
      <c r="G27" s="1397"/>
      <c r="H27" s="1397"/>
      <c r="I27" s="1397"/>
      <c r="J27" s="1397"/>
      <c r="K27" s="1397"/>
      <c r="L27" s="1397"/>
      <c r="M27" s="1397"/>
      <c r="N27" s="1400"/>
      <c r="O27" s="1403"/>
      <c r="P27" s="1397"/>
      <c r="Q27" s="1397"/>
      <c r="R27" s="1397"/>
      <c r="S27" s="1397"/>
      <c r="T27" s="1397"/>
      <c r="U27" s="1397"/>
      <c r="V27" s="1397"/>
      <c r="W27" s="1397"/>
      <c r="X27" s="1398"/>
    </row>
    <row r="28" spans="1:24" x14ac:dyDescent="0.55000000000000004">
      <c r="A28" s="1377"/>
      <c r="B28" s="1407"/>
      <c r="C28" s="1407"/>
      <c r="D28" s="1408"/>
      <c r="E28" s="1397"/>
      <c r="F28" s="1408"/>
      <c r="G28" s="1397"/>
      <c r="H28" s="1397"/>
      <c r="I28" s="1397"/>
      <c r="J28" s="1397"/>
      <c r="K28" s="1397"/>
      <c r="L28" s="1397"/>
      <c r="M28" s="1397"/>
      <c r="N28" s="1401"/>
      <c r="O28" s="1404"/>
      <c r="P28" s="1397"/>
      <c r="Q28" s="1397"/>
      <c r="R28" s="1397"/>
      <c r="S28" s="1397"/>
      <c r="T28" s="1397"/>
      <c r="U28" s="1397"/>
      <c r="V28" s="1397"/>
      <c r="W28" s="1397"/>
      <c r="X28" s="1398"/>
    </row>
    <row r="29" spans="1:24" x14ac:dyDescent="0.55000000000000004">
      <c r="A29" s="1375">
        <v>8</v>
      </c>
      <c r="B29" s="1405" t="s">
        <v>862</v>
      </c>
      <c r="C29" s="1405" t="s">
        <v>863</v>
      </c>
      <c r="D29" s="1408"/>
      <c r="E29" s="1397"/>
      <c r="F29" s="1408"/>
      <c r="G29" s="1397"/>
      <c r="H29" s="1397"/>
      <c r="I29" s="1397"/>
      <c r="J29" s="1397"/>
      <c r="K29" s="1397"/>
      <c r="L29" s="1397"/>
      <c r="M29" s="1397"/>
      <c r="N29" s="1399"/>
      <c r="O29" s="1402" t="s">
        <v>751</v>
      </c>
      <c r="P29" s="1397"/>
      <c r="Q29" s="1397"/>
      <c r="R29" s="1397"/>
      <c r="S29" s="1397"/>
      <c r="T29" s="1397"/>
      <c r="U29" s="1397"/>
      <c r="V29" s="1397"/>
      <c r="W29" s="1397"/>
      <c r="X29" s="1398"/>
    </row>
    <row r="30" spans="1:24" x14ac:dyDescent="0.55000000000000004">
      <c r="A30" s="1376"/>
      <c r="B30" s="1406"/>
      <c r="C30" s="1406"/>
      <c r="D30" s="1408"/>
      <c r="E30" s="1397"/>
      <c r="F30" s="1408"/>
      <c r="G30" s="1397"/>
      <c r="H30" s="1397"/>
      <c r="I30" s="1397"/>
      <c r="J30" s="1397"/>
      <c r="K30" s="1397"/>
      <c r="L30" s="1397"/>
      <c r="M30" s="1397"/>
      <c r="N30" s="1400"/>
      <c r="O30" s="1403"/>
      <c r="P30" s="1397"/>
      <c r="Q30" s="1397"/>
      <c r="R30" s="1397"/>
      <c r="S30" s="1397"/>
      <c r="T30" s="1397"/>
      <c r="U30" s="1397"/>
      <c r="V30" s="1397"/>
      <c r="W30" s="1397"/>
      <c r="X30" s="1398"/>
    </row>
    <row r="31" spans="1:24" x14ac:dyDescent="0.55000000000000004">
      <c r="A31" s="1377"/>
      <c r="B31" s="1407"/>
      <c r="C31" s="1407"/>
      <c r="D31" s="1408"/>
      <c r="E31" s="1397"/>
      <c r="F31" s="1408"/>
      <c r="G31" s="1397"/>
      <c r="H31" s="1397"/>
      <c r="I31" s="1397"/>
      <c r="J31" s="1397"/>
      <c r="K31" s="1397"/>
      <c r="L31" s="1397"/>
      <c r="M31" s="1397"/>
      <c r="N31" s="1401"/>
      <c r="O31" s="1404"/>
      <c r="P31" s="1397"/>
      <c r="Q31" s="1397"/>
      <c r="R31" s="1397"/>
      <c r="S31" s="1397"/>
      <c r="T31" s="1397"/>
      <c r="U31" s="1397"/>
      <c r="V31" s="1397"/>
      <c r="W31" s="1397"/>
      <c r="X31" s="1398"/>
    </row>
    <row r="32" spans="1:24" x14ac:dyDescent="0.55000000000000004">
      <c r="A32" s="1375">
        <v>9</v>
      </c>
      <c r="B32" s="1405" t="s">
        <v>866</v>
      </c>
      <c r="C32" s="1405"/>
      <c r="D32" s="1408"/>
      <c r="E32" s="1397"/>
      <c r="F32" s="1408"/>
      <c r="G32" s="1397"/>
      <c r="H32" s="1397"/>
      <c r="I32" s="1397"/>
      <c r="J32" s="1397"/>
      <c r="K32" s="1397"/>
      <c r="L32" s="1397"/>
      <c r="M32" s="1397"/>
      <c r="N32" s="1399"/>
      <c r="O32" s="1402"/>
      <c r="P32" s="1397"/>
      <c r="Q32" s="1397" t="s">
        <v>751</v>
      </c>
      <c r="R32" s="1397" t="s">
        <v>751</v>
      </c>
      <c r="S32" s="1397" t="s">
        <v>751</v>
      </c>
      <c r="T32" s="1397"/>
      <c r="U32" s="1397"/>
      <c r="V32" s="1397"/>
      <c r="W32" s="1397"/>
      <c r="X32" s="1398"/>
    </row>
    <row r="33" spans="1:24" x14ac:dyDescent="0.55000000000000004">
      <c r="A33" s="1376"/>
      <c r="B33" s="1406"/>
      <c r="C33" s="1406"/>
      <c r="D33" s="1408"/>
      <c r="E33" s="1397"/>
      <c r="F33" s="1408"/>
      <c r="G33" s="1397"/>
      <c r="H33" s="1397"/>
      <c r="I33" s="1397"/>
      <c r="J33" s="1397"/>
      <c r="K33" s="1397"/>
      <c r="L33" s="1397"/>
      <c r="M33" s="1397"/>
      <c r="N33" s="1400"/>
      <c r="O33" s="1403"/>
      <c r="P33" s="1397"/>
      <c r="Q33" s="1397"/>
      <c r="R33" s="1397"/>
      <c r="S33" s="1397"/>
      <c r="T33" s="1397"/>
      <c r="U33" s="1397"/>
      <c r="V33" s="1397"/>
      <c r="W33" s="1397"/>
      <c r="X33" s="1398"/>
    </row>
    <row r="34" spans="1:24" x14ac:dyDescent="0.55000000000000004">
      <c r="A34" s="1377"/>
      <c r="B34" s="1407"/>
      <c r="C34" s="1407"/>
      <c r="D34" s="1408"/>
      <c r="E34" s="1397"/>
      <c r="F34" s="1408"/>
      <c r="G34" s="1397"/>
      <c r="H34" s="1397"/>
      <c r="I34" s="1397"/>
      <c r="J34" s="1397"/>
      <c r="K34" s="1397"/>
      <c r="L34" s="1397"/>
      <c r="M34" s="1397"/>
      <c r="N34" s="1401"/>
      <c r="O34" s="1404"/>
      <c r="P34" s="1397"/>
      <c r="Q34" s="1397"/>
      <c r="R34" s="1397"/>
      <c r="S34" s="1397"/>
      <c r="T34" s="1397"/>
      <c r="U34" s="1397"/>
      <c r="V34" s="1397"/>
      <c r="W34" s="1397"/>
      <c r="X34" s="1398"/>
    </row>
    <row r="35" spans="1:24" x14ac:dyDescent="0.55000000000000004">
      <c r="A35" s="1375">
        <v>10</v>
      </c>
      <c r="B35" s="1405" t="s">
        <v>864</v>
      </c>
      <c r="C35" s="1405" t="s">
        <v>865</v>
      </c>
      <c r="D35" s="1408"/>
      <c r="E35" s="1397"/>
      <c r="F35" s="1408"/>
      <c r="G35" s="1397"/>
      <c r="H35" s="1397"/>
      <c r="I35" s="1397"/>
      <c r="J35" s="1397"/>
      <c r="K35" s="1397"/>
      <c r="L35" s="1397"/>
      <c r="M35" s="1397"/>
      <c r="N35" s="1399"/>
      <c r="O35" s="1402"/>
      <c r="P35" s="1397"/>
      <c r="Q35" s="1397"/>
      <c r="R35" s="1397"/>
      <c r="S35" s="1397"/>
      <c r="T35" s="1397" t="s">
        <v>751</v>
      </c>
      <c r="U35" s="1397" t="s">
        <v>751</v>
      </c>
      <c r="V35" s="1397" t="s">
        <v>751</v>
      </c>
      <c r="W35" s="1397" t="s">
        <v>751</v>
      </c>
      <c r="X35" s="1398"/>
    </row>
    <row r="36" spans="1:24" x14ac:dyDescent="0.55000000000000004">
      <c r="A36" s="1376"/>
      <c r="B36" s="1406"/>
      <c r="C36" s="1406"/>
      <c r="D36" s="1408"/>
      <c r="E36" s="1397"/>
      <c r="F36" s="1408"/>
      <c r="G36" s="1397"/>
      <c r="H36" s="1397"/>
      <c r="I36" s="1397"/>
      <c r="J36" s="1397"/>
      <c r="K36" s="1397"/>
      <c r="L36" s="1397"/>
      <c r="M36" s="1397"/>
      <c r="N36" s="1400"/>
      <c r="O36" s="1403"/>
      <c r="P36" s="1397"/>
      <c r="Q36" s="1397"/>
      <c r="R36" s="1397"/>
      <c r="S36" s="1397"/>
      <c r="T36" s="1397"/>
      <c r="U36" s="1397"/>
      <c r="V36" s="1397"/>
      <c r="W36" s="1397"/>
      <c r="X36" s="1398"/>
    </row>
    <row r="37" spans="1:24" x14ac:dyDescent="0.55000000000000004">
      <c r="A37" s="1377"/>
      <c r="B37" s="1407"/>
      <c r="C37" s="1407"/>
      <c r="D37" s="1408"/>
      <c r="E37" s="1397"/>
      <c r="F37" s="1408"/>
      <c r="G37" s="1397"/>
      <c r="H37" s="1397"/>
      <c r="I37" s="1397"/>
      <c r="J37" s="1397"/>
      <c r="K37" s="1397"/>
      <c r="L37" s="1397"/>
      <c r="M37" s="1397"/>
      <c r="N37" s="1401"/>
      <c r="O37" s="1404"/>
      <c r="P37" s="1397"/>
      <c r="Q37" s="1397"/>
      <c r="R37" s="1397"/>
      <c r="S37" s="1397"/>
      <c r="T37" s="1397"/>
      <c r="U37" s="1397"/>
      <c r="V37" s="1397"/>
      <c r="W37" s="1397"/>
      <c r="X37" s="1398"/>
    </row>
    <row r="38" spans="1:24" x14ac:dyDescent="0.55000000000000004">
      <c r="A38" s="1375">
        <v>11</v>
      </c>
      <c r="B38" s="1405" t="s">
        <v>1080</v>
      </c>
      <c r="C38" s="1405"/>
      <c r="D38" s="1408"/>
      <c r="E38" s="1397"/>
      <c r="F38" s="1408"/>
      <c r="G38" s="1397"/>
      <c r="H38" s="1397"/>
      <c r="I38" s="1397"/>
      <c r="J38" s="1397"/>
      <c r="K38" s="1397"/>
      <c r="L38" s="1397"/>
      <c r="M38" s="1397"/>
      <c r="N38" s="1399"/>
      <c r="O38" s="1402"/>
      <c r="P38" s="1397"/>
      <c r="Q38" s="1397"/>
      <c r="R38" s="1397"/>
      <c r="S38" s="1397"/>
      <c r="T38" s="1397"/>
      <c r="U38" s="1397"/>
      <c r="V38" s="1397"/>
      <c r="W38" s="1397" t="s">
        <v>751</v>
      </c>
      <c r="X38" s="1398" t="s">
        <v>751</v>
      </c>
    </row>
    <row r="39" spans="1:24" x14ac:dyDescent="0.55000000000000004">
      <c r="A39" s="1376"/>
      <c r="B39" s="1406"/>
      <c r="C39" s="1406"/>
      <c r="D39" s="1408"/>
      <c r="E39" s="1397"/>
      <c r="F39" s="1408"/>
      <c r="G39" s="1397"/>
      <c r="H39" s="1397"/>
      <c r="I39" s="1397"/>
      <c r="J39" s="1397"/>
      <c r="K39" s="1397"/>
      <c r="L39" s="1397"/>
      <c r="M39" s="1397"/>
      <c r="N39" s="1400"/>
      <c r="O39" s="1403"/>
      <c r="P39" s="1397"/>
      <c r="Q39" s="1397"/>
      <c r="R39" s="1397"/>
      <c r="S39" s="1397"/>
      <c r="T39" s="1397"/>
      <c r="U39" s="1397"/>
      <c r="V39" s="1397"/>
      <c r="W39" s="1397"/>
      <c r="X39" s="1398"/>
    </row>
    <row r="40" spans="1:24" x14ac:dyDescent="0.55000000000000004">
      <c r="A40" s="1377"/>
      <c r="B40" s="1407"/>
      <c r="C40" s="1407"/>
      <c r="D40" s="1408"/>
      <c r="E40" s="1397"/>
      <c r="F40" s="1408"/>
      <c r="G40" s="1397"/>
      <c r="H40" s="1397"/>
      <c r="I40" s="1397"/>
      <c r="J40" s="1397"/>
      <c r="K40" s="1397"/>
      <c r="L40" s="1397"/>
      <c r="M40" s="1397"/>
      <c r="N40" s="1401"/>
      <c r="O40" s="1404"/>
      <c r="P40" s="1397"/>
      <c r="Q40" s="1397"/>
      <c r="R40" s="1397"/>
      <c r="S40" s="1397"/>
      <c r="T40" s="1397"/>
      <c r="U40" s="1397"/>
      <c r="V40" s="1397"/>
      <c r="W40" s="1397"/>
      <c r="X40" s="1398"/>
    </row>
    <row r="41" spans="1:24" x14ac:dyDescent="0.55000000000000004">
      <c r="A41" s="1375">
        <v>12</v>
      </c>
      <c r="B41" s="1378"/>
      <c r="C41" s="1378"/>
      <c r="D41" s="1373"/>
      <c r="E41" s="1371"/>
      <c r="F41" s="1373"/>
      <c r="G41" s="1371"/>
      <c r="H41" s="1371"/>
      <c r="I41" s="1371"/>
      <c r="J41" s="1371"/>
      <c r="K41" s="1371"/>
      <c r="L41" s="1371"/>
      <c r="M41" s="1371"/>
      <c r="N41" s="1387"/>
      <c r="O41" s="1394"/>
      <c r="P41" s="1371"/>
      <c r="Q41" s="1371"/>
      <c r="R41" s="1371"/>
      <c r="S41" s="1371"/>
      <c r="T41" s="1371"/>
      <c r="U41" s="1371"/>
      <c r="V41" s="1371"/>
      <c r="W41" s="1371"/>
      <c r="X41" s="1383"/>
    </row>
    <row r="42" spans="1:24" x14ac:dyDescent="0.55000000000000004">
      <c r="A42" s="1376"/>
      <c r="B42" s="1379"/>
      <c r="C42" s="1379"/>
      <c r="D42" s="1373"/>
      <c r="E42" s="1371"/>
      <c r="F42" s="1373"/>
      <c r="G42" s="1371"/>
      <c r="H42" s="1371"/>
      <c r="I42" s="1371"/>
      <c r="J42" s="1371"/>
      <c r="K42" s="1371"/>
      <c r="L42" s="1371"/>
      <c r="M42" s="1371"/>
      <c r="N42" s="1388"/>
      <c r="O42" s="1395"/>
      <c r="P42" s="1371"/>
      <c r="Q42" s="1371"/>
      <c r="R42" s="1371"/>
      <c r="S42" s="1371"/>
      <c r="T42" s="1371"/>
      <c r="U42" s="1371"/>
      <c r="V42" s="1371"/>
      <c r="W42" s="1371"/>
      <c r="X42" s="1383"/>
    </row>
    <row r="43" spans="1:24" x14ac:dyDescent="0.55000000000000004">
      <c r="A43" s="1377"/>
      <c r="B43" s="1380"/>
      <c r="C43" s="1380"/>
      <c r="D43" s="1373"/>
      <c r="E43" s="1371"/>
      <c r="F43" s="1373"/>
      <c r="G43" s="1371"/>
      <c r="H43" s="1371"/>
      <c r="I43" s="1371"/>
      <c r="J43" s="1371"/>
      <c r="K43" s="1371"/>
      <c r="L43" s="1371"/>
      <c r="M43" s="1371"/>
      <c r="N43" s="1393"/>
      <c r="O43" s="1396"/>
      <c r="P43" s="1371"/>
      <c r="Q43" s="1371"/>
      <c r="R43" s="1371"/>
      <c r="S43" s="1371"/>
      <c r="T43" s="1371"/>
      <c r="U43" s="1371"/>
      <c r="V43" s="1371"/>
      <c r="W43" s="1371"/>
      <c r="X43" s="1383"/>
    </row>
    <row r="44" spans="1:24" x14ac:dyDescent="0.55000000000000004">
      <c r="A44" s="1375">
        <v>13</v>
      </c>
      <c r="B44" s="1378"/>
      <c r="C44" s="1378"/>
      <c r="D44" s="1373"/>
      <c r="E44" s="1371"/>
      <c r="F44" s="1373"/>
      <c r="G44" s="1371"/>
      <c r="H44" s="1371"/>
      <c r="I44" s="1371"/>
      <c r="J44" s="1371"/>
      <c r="K44" s="1371"/>
      <c r="L44" s="1371"/>
      <c r="M44" s="1371"/>
      <c r="N44" s="1387"/>
      <c r="O44" s="1394"/>
      <c r="P44" s="1371"/>
      <c r="Q44" s="1385"/>
      <c r="R44" s="1371"/>
      <c r="S44" s="1371"/>
      <c r="T44" s="1371"/>
      <c r="U44" s="1371"/>
      <c r="V44" s="1371"/>
      <c r="W44" s="1371"/>
      <c r="X44" s="1383"/>
    </row>
    <row r="45" spans="1:24" x14ac:dyDescent="0.55000000000000004">
      <c r="A45" s="1376"/>
      <c r="B45" s="1379"/>
      <c r="C45" s="1379"/>
      <c r="D45" s="1373"/>
      <c r="E45" s="1371"/>
      <c r="F45" s="1373"/>
      <c r="G45" s="1371"/>
      <c r="H45" s="1371"/>
      <c r="I45" s="1371"/>
      <c r="J45" s="1371"/>
      <c r="K45" s="1371"/>
      <c r="L45" s="1371"/>
      <c r="M45" s="1371"/>
      <c r="N45" s="1388"/>
      <c r="O45" s="1395"/>
      <c r="P45" s="1371"/>
      <c r="Q45" s="1385"/>
      <c r="R45" s="1371"/>
      <c r="S45" s="1371"/>
      <c r="T45" s="1371"/>
      <c r="U45" s="1371"/>
      <c r="V45" s="1371"/>
      <c r="W45" s="1371"/>
      <c r="X45" s="1383"/>
    </row>
    <row r="46" spans="1:24" x14ac:dyDescent="0.55000000000000004">
      <c r="A46" s="1377"/>
      <c r="B46" s="1380"/>
      <c r="C46" s="1380"/>
      <c r="D46" s="1373"/>
      <c r="E46" s="1371"/>
      <c r="F46" s="1373"/>
      <c r="G46" s="1371"/>
      <c r="H46" s="1371"/>
      <c r="I46" s="1371"/>
      <c r="J46" s="1371"/>
      <c r="K46" s="1371"/>
      <c r="L46" s="1371"/>
      <c r="M46" s="1371"/>
      <c r="N46" s="1393"/>
      <c r="O46" s="1396"/>
      <c r="P46" s="1371"/>
      <c r="Q46" s="1385"/>
      <c r="R46" s="1371"/>
      <c r="S46" s="1371"/>
      <c r="T46" s="1371"/>
      <c r="U46" s="1371"/>
      <c r="V46" s="1371"/>
      <c r="W46" s="1371"/>
      <c r="X46" s="1383"/>
    </row>
    <row r="47" spans="1:24" x14ac:dyDescent="0.55000000000000004">
      <c r="A47" s="1375">
        <v>14</v>
      </c>
      <c r="B47" s="1378"/>
      <c r="C47" s="1378"/>
      <c r="D47" s="1381"/>
      <c r="E47" s="1371"/>
      <c r="F47" s="1373"/>
      <c r="G47" s="1371"/>
      <c r="H47" s="1371"/>
      <c r="I47" s="1371"/>
      <c r="J47" s="1371"/>
      <c r="K47" s="1371"/>
      <c r="L47" s="1371"/>
      <c r="M47" s="1371"/>
      <c r="N47" s="1387"/>
      <c r="O47" s="1394"/>
      <c r="P47" s="1371"/>
      <c r="Q47" s="1385"/>
      <c r="R47" s="1371"/>
      <c r="S47" s="1371"/>
      <c r="T47" s="1371"/>
      <c r="U47" s="1371"/>
      <c r="V47" s="1371"/>
      <c r="W47" s="1371"/>
      <c r="X47" s="1383"/>
    </row>
    <row r="48" spans="1:24" x14ac:dyDescent="0.55000000000000004">
      <c r="A48" s="1376"/>
      <c r="B48" s="1379"/>
      <c r="C48" s="1379"/>
      <c r="D48" s="1381"/>
      <c r="E48" s="1371"/>
      <c r="F48" s="1373"/>
      <c r="G48" s="1371"/>
      <c r="H48" s="1371"/>
      <c r="I48" s="1371"/>
      <c r="J48" s="1371"/>
      <c r="K48" s="1371"/>
      <c r="L48" s="1371"/>
      <c r="M48" s="1371"/>
      <c r="N48" s="1388"/>
      <c r="O48" s="1395"/>
      <c r="P48" s="1371"/>
      <c r="Q48" s="1385"/>
      <c r="R48" s="1371"/>
      <c r="S48" s="1371"/>
      <c r="T48" s="1371"/>
      <c r="U48" s="1371"/>
      <c r="V48" s="1371"/>
      <c r="W48" s="1371"/>
      <c r="X48" s="1383"/>
    </row>
    <row r="49" spans="1:24" x14ac:dyDescent="0.55000000000000004">
      <c r="A49" s="1377"/>
      <c r="B49" s="1380"/>
      <c r="C49" s="1380"/>
      <c r="D49" s="1381"/>
      <c r="E49" s="1371"/>
      <c r="F49" s="1373"/>
      <c r="G49" s="1371"/>
      <c r="H49" s="1371"/>
      <c r="I49" s="1371"/>
      <c r="J49" s="1371"/>
      <c r="K49" s="1371"/>
      <c r="L49" s="1371"/>
      <c r="M49" s="1371"/>
      <c r="N49" s="1393"/>
      <c r="O49" s="1396"/>
      <c r="P49" s="1371"/>
      <c r="Q49" s="1385"/>
      <c r="R49" s="1371"/>
      <c r="S49" s="1371"/>
      <c r="T49" s="1371"/>
      <c r="U49" s="1371"/>
      <c r="V49" s="1371"/>
      <c r="W49" s="1371"/>
      <c r="X49" s="1383"/>
    </row>
    <row r="50" spans="1:24" x14ac:dyDescent="0.55000000000000004">
      <c r="A50" s="1375">
        <v>15</v>
      </c>
      <c r="B50" s="1378"/>
      <c r="C50" s="1378"/>
      <c r="D50" s="1373"/>
      <c r="E50" s="1371"/>
      <c r="F50" s="1373"/>
      <c r="G50" s="1371"/>
      <c r="H50" s="1371"/>
      <c r="I50" s="1371"/>
      <c r="J50" s="1371"/>
      <c r="K50" s="1371"/>
      <c r="L50" s="1371"/>
      <c r="M50" s="1371"/>
      <c r="N50" s="1387"/>
      <c r="O50" s="1394"/>
      <c r="P50" s="1371"/>
      <c r="Q50" s="1385"/>
      <c r="R50" s="1371"/>
      <c r="S50" s="1371"/>
      <c r="T50" s="1371"/>
      <c r="U50" s="1371"/>
      <c r="V50" s="1371"/>
      <c r="W50" s="1371"/>
      <c r="X50" s="1383"/>
    </row>
    <row r="51" spans="1:24" x14ac:dyDescent="0.55000000000000004">
      <c r="A51" s="1376"/>
      <c r="B51" s="1379"/>
      <c r="C51" s="1379"/>
      <c r="D51" s="1373"/>
      <c r="E51" s="1371"/>
      <c r="F51" s="1373"/>
      <c r="G51" s="1371"/>
      <c r="H51" s="1371"/>
      <c r="I51" s="1371"/>
      <c r="J51" s="1371"/>
      <c r="K51" s="1371"/>
      <c r="L51" s="1371"/>
      <c r="M51" s="1371"/>
      <c r="N51" s="1388"/>
      <c r="O51" s="1395"/>
      <c r="P51" s="1371"/>
      <c r="Q51" s="1385"/>
      <c r="R51" s="1371"/>
      <c r="S51" s="1371"/>
      <c r="T51" s="1371"/>
      <c r="U51" s="1371"/>
      <c r="V51" s="1371"/>
      <c r="W51" s="1371"/>
      <c r="X51" s="1383"/>
    </row>
    <row r="52" spans="1:24" x14ac:dyDescent="0.55000000000000004">
      <c r="A52" s="1377"/>
      <c r="B52" s="1380"/>
      <c r="C52" s="1380"/>
      <c r="D52" s="1373"/>
      <c r="E52" s="1371"/>
      <c r="F52" s="1373"/>
      <c r="G52" s="1371"/>
      <c r="H52" s="1371"/>
      <c r="I52" s="1371"/>
      <c r="J52" s="1371"/>
      <c r="K52" s="1371"/>
      <c r="L52" s="1371"/>
      <c r="M52" s="1371"/>
      <c r="N52" s="1393"/>
      <c r="O52" s="1396"/>
      <c r="P52" s="1371"/>
      <c r="Q52" s="1385"/>
      <c r="R52" s="1371"/>
      <c r="S52" s="1371"/>
      <c r="T52" s="1371"/>
      <c r="U52" s="1371"/>
      <c r="V52" s="1371"/>
      <c r="W52" s="1371"/>
      <c r="X52" s="1383"/>
    </row>
    <row r="53" spans="1:24" x14ac:dyDescent="0.55000000000000004">
      <c r="A53" s="1375">
        <v>16</v>
      </c>
      <c r="B53" s="1378"/>
      <c r="C53" s="1378"/>
      <c r="D53" s="1373"/>
      <c r="E53" s="1371"/>
      <c r="F53" s="1373"/>
      <c r="G53" s="1371"/>
      <c r="H53" s="1371"/>
      <c r="I53" s="1371"/>
      <c r="J53" s="1371"/>
      <c r="K53" s="1371"/>
      <c r="L53" s="1371"/>
      <c r="M53" s="1371"/>
      <c r="N53" s="1387"/>
      <c r="O53" s="1394"/>
      <c r="P53" s="1371"/>
      <c r="Q53" s="1385"/>
      <c r="R53" s="1371"/>
      <c r="S53" s="1371"/>
      <c r="T53" s="1371"/>
      <c r="U53" s="1371"/>
      <c r="V53" s="1371"/>
      <c r="W53" s="1371"/>
      <c r="X53" s="1383"/>
    </row>
    <row r="54" spans="1:24" x14ac:dyDescent="0.55000000000000004">
      <c r="A54" s="1376"/>
      <c r="B54" s="1379"/>
      <c r="C54" s="1379"/>
      <c r="D54" s="1373"/>
      <c r="E54" s="1371"/>
      <c r="F54" s="1373"/>
      <c r="G54" s="1371"/>
      <c r="H54" s="1371"/>
      <c r="I54" s="1371"/>
      <c r="J54" s="1371"/>
      <c r="K54" s="1371"/>
      <c r="L54" s="1371"/>
      <c r="M54" s="1371"/>
      <c r="N54" s="1388"/>
      <c r="O54" s="1395"/>
      <c r="P54" s="1371"/>
      <c r="Q54" s="1385"/>
      <c r="R54" s="1371"/>
      <c r="S54" s="1371"/>
      <c r="T54" s="1371"/>
      <c r="U54" s="1371"/>
      <c r="V54" s="1371"/>
      <c r="W54" s="1371"/>
      <c r="X54" s="1383"/>
    </row>
    <row r="55" spans="1:24" x14ac:dyDescent="0.55000000000000004">
      <c r="A55" s="1377"/>
      <c r="B55" s="1380"/>
      <c r="C55" s="1380"/>
      <c r="D55" s="1373"/>
      <c r="E55" s="1371"/>
      <c r="F55" s="1373"/>
      <c r="G55" s="1371"/>
      <c r="H55" s="1371"/>
      <c r="I55" s="1371"/>
      <c r="J55" s="1371"/>
      <c r="K55" s="1371"/>
      <c r="L55" s="1371"/>
      <c r="M55" s="1371"/>
      <c r="N55" s="1393"/>
      <c r="O55" s="1396"/>
      <c r="P55" s="1371"/>
      <c r="Q55" s="1385"/>
      <c r="R55" s="1371"/>
      <c r="S55" s="1371"/>
      <c r="T55" s="1371"/>
      <c r="U55" s="1371"/>
      <c r="V55" s="1371"/>
      <c r="W55" s="1371"/>
      <c r="X55" s="1383"/>
    </row>
    <row r="56" spans="1:24" x14ac:dyDescent="0.55000000000000004">
      <c r="A56" s="1375">
        <v>17</v>
      </c>
      <c r="B56" s="1378"/>
      <c r="C56" s="1378"/>
      <c r="D56" s="1381"/>
      <c r="E56" s="1371"/>
      <c r="F56" s="1373"/>
      <c r="G56" s="1373"/>
      <c r="H56" s="1373"/>
      <c r="I56" s="1373"/>
      <c r="J56" s="1373"/>
      <c r="K56" s="1373"/>
      <c r="L56" s="1371"/>
      <c r="M56" s="1385"/>
      <c r="N56" s="1387"/>
      <c r="O56" s="1390"/>
      <c r="P56" s="1371"/>
      <c r="Q56" s="1371"/>
      <c r="R56" s="1373"/>
      <c r="S56" s="1371"/>
      <c r="T56" s="1371"/>
      <c r="U56" s="1371"/>
      <c r="V56" s="1371"/>
      <c r="W56" s="1371"/>
      <c r="X56" s="1383"/>
    </row>
    <row r="57" spans="1:24" x14ac:dyDescent="0.55000000000000004">
      <c r="A57" s="1376"/>
      <c r="B57" s="1379"/>
      <c r="C57" s="1379"/>
      <c r="D57" s="1381"/>
      <c r="E57" s="1371"/>
      <c r="F57" s="1373"/>
      <c r="G57" s="1373"/>
      <c r="H57" s="1373"/>
      <c r="I57" s="1373"/>
      <c r="J57" s="1373"/>
      <c r="K57" s="1373"/>
      <c r="L57" s="1371"/>
      <c r="M57" s="1385"/>
      <c r="N57" s="1388"/>
      <c r="O57" s="1391"/>
      <c r="P57" s="1371"/>
      <c r="Q57" s="1371"/>
      <c r="R57" s="1373"/>
      <c r="S57" s="1371"/>
      <c r="T57" s="1371"/>
      <c r="U57" s="1371"/>
      <c r="V57" s="1371"/>
      <c r="W57" s="1371"/>
      <c r="X57" s="1383"/>
    </row>
    <row r="58" spans="1:24" ht="17" thickBot="1" x14ac:dyDescent="0.6">
      <c r="A58" s="1377"/>
      <c r="B58" s="1380"/>
      <c r="C58" s="1380"/>
      <c r="D58" s="1382"/>
      <c r="E58" s="1372"/>
      <c r="F58" s="1374"/>
      <c r="G58" s="1374"/>
      <c r="H58" s="1374"/>
      <c r="I58" s="1374"/>
      <c r="J58" s="1374"/>
      <c r="K58" s="1374"/>
      <c r="L58" s="1372"/>
      <c r="M58" s="1386"/>
      <c r="N58" s="1389"/>
      <c r="O58" s="1392"/>
      <c r="P58" s="1372"/>
      <c r="Q58" s="1372"/>
      <c r="R58" s="1374"/>
      <c r="S58" s="1372"/>
      <c r="T58" s="1372"/>
      <c r="U58" s="1372"/>
      <c r="V58" s="1372"/>
      <c r="W58" s="1372"/>
      <c r="X58" s="1384"/>
    </row>
    <row r="59" spans="1:24" x14ac:dyDescent="0.55000000000000004">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row>
  </sheetData>
  <sheetProtection password="C402" sheet="1" objects="1" scenarios="1" selectLockedCells="1" selectUnlockedCells="1"/>
  <mergeCells count="436">
    <mergeCell ref="A1:X1"/>
    <mergeCell ref="A2:B2"/>
    <mergeCell ref="D2:E2"/>
    <mergeCell ref="F2:G2"/>
    <mergeCell ref="H2:I2"/>
    <mergeCell ref="J2:K2"/>
    <mergeCell ref="L2:M2"/>
    <mergeCell ref="N2:O2"/>
    <mergeCell ref="P2:X2"/>
    <mergeCell ref="B5:X5"/>
    <mergeCell ref="A6:A7"/>
    <mergeCell ref="B6:B7"/>
    <mergeCell ref="C6:C7"/>
    <mergeCell ref="A4:B4"/>
    <mergeCell ref="D4:E4"/>
    <mergeCell ref="F4:G4"/>
    <mergeCell ref="H4:I4"/>
    <mergeCell ref="J4:K4"/>
    <mergeCell ref="P4:X4"/>
    <mergeCell ref="D6:N6"/>
    <mergeCell ref="O6:X6"/>
    <mergeCell ref="G8:G10"/>
    <mergeCell ref="H8:H10"/>
    <mergeCell ref="I8:I10"/>
    <mergeCell ref="J8:J10"/>
    <mergeCell ref="K8:K10"/>
    <mergeCell ref="L8:L10"/>
    <mergeCell ref="A8:A10"/>
    <mergeCell ref="B8:B10"/>
    <mergeCell ref="C8:C10"/>
    <mergeCell ref="D8:D10"/>
    <mergeCell ref="E8:E10"/>
    <mergeCell ref="F8:F10"/>
    <mergeCell ref="S8:S10"/>
    <mergeCell ref="T8:T10"/>
    <mergeCell ref="U8:U10"/>
    <mergeCell ref="V8:V10"/>
    <mergeCell ref="W8:W10"/>
    <mergeCell ref="X8:X10"/>
    <mergeCell ref="M8:M10"/>
    <mergeCell ref="N8:N10"/>
    <mergeCell ref="O8:O10"/>
    <mergeCell ref="P8:P10"/>
    <mergeCell ref="Q8:Q10"/>
    <mergeCell ref="R8:R10"/>
    <mergeCell ref="G11:G13"/>
    <mergeCell ref="H11:H13"/>
    <mergeCell ref="I11:I13"/>
    <mergeCell ref="J11:J13"/>
    <mergeCell ref="K11:K13"/>
    <mergeCell ref="L11:L13"/>
    <mergeCell ref="A11:A13"/>
    <mergeCell ref="B11:B13"/>
    <mergeCell ref="C11:C13"/>
    <mergeCell ref="D11:D13"/>
    <mergeCell ref="E11:E13"/>
    <mergeCell ref="F11:F13"/>
    <mergeCell ref="S11:S13"/>
    <mergeCell ref="T11:T13"/>
    <mergeCell ref="U11:U13"/>
    <mergeCell ref="V11:V13"/>
    <mergeCell ref="W11:W13"/>
    <mergeCell ref="X11:X13"/>
    <mergeCell ref="M11:M13"/>
    <mergeCell ref="N11:N13"/>
    <mergeCell ref="O11:O13"/>
    <mergeCell ref="P11:P13"/>
    <mergeCell ref="Q11:Q13"/>
    <mergeCell ref="R11:R13"/>
    <mergeCell ref="G14:G16"/>
    <mergeCell ref="H14:H16"/>
    <mergeCell ref="I14:I16"/>
    <mergeCell ref="J14:J16"/>
    <mergeCell ref="K14:K16"/>
    <mergeCell ref="L14:L16"/>
    <mergeCell ref="A14:A16"/>
    <mergeCell ref="B14:B16"/>
    <mergeCell ref="C14:C16"/>
    <mergeCell ref="D14:D16"/>
    <mergeCell ref="E14:E16"/>
    <mergeCell ref="F14:F16"/>
    <mergeCell ref="S14:S16"/>
    <mergeCell ref="T14:T16"/>
    <mergeCell ref="U14:U16"/>
    <mergeCell ref="V14:V16"/>
    <mergeCell ref="W14:W16"/>
    <mergeCell ref="X14:X16"/>
    <mergeCell ref="M14:M16"/>
    <mergeCell ref="N14:N16"/>
    <mergeCell ref="O14:O16"/>
    <mergeCell ref="P14:P16"/>
    <mergeCell ref="Q14:Q16"/>
    <mergeCell ref="R14:R16"/>
    <mergeCell ref="G17:G19"/>
    <mergeCell ref="H17:H19"/>
    <mergeCell ref="I17:I19"/>
    <mergeCell ref="J17:J19"/>
    <mergeCell ref="K17:K19"/>
    <mergeCell ref="L17:L19"/>
    <mergeCell ref="A17:A19"/>
    <mergeCell ref="B17:B19"/>
    <mergeCell ref="C17:C19"/>
    <mergeCell ref="D17:D19"/>
    <mergeCell ref="E17:E19"/>
    <mergeCell ref="F17:F19"/>
    <mergeCell ref="S17:S19"/>
    <mergeCell ref="T17:T19"/>
    <mergeCell ref="U17:U19"/>
    <mergeCell ref="V17:V19"/>
    <mergeCell ref="W17:W19"/>
    <mergeCell ref="X17:X19"/>
    <mergeCell ref="M17:M19"/>
    <mergeCell ref="N17:N19"/>
    <mergeCell ref="O17:O19"/>
    <mergeCell ref="P17:P19"/>
    <mergeCell ref="Q17:Q19"/>
    <mergeCell ref="R17:R19"/>
    <mergeCell ref="G20:G22"/>
    <mergeCell ref="H20:H22"/>
    <mergeCell ref="I20:I22"/>
    <mergeCell ref="J20:J22"/>
    <mergeCell ref="K20:K22"/>
    <mergeCell ref="L20:L22"/>
    <mergeCell ref="A20:A22"/>
    <mergeCell ref="B20:B22"/>
    <mergeCell ref="C20:C22"/>
    <mergeCell ref="D20:D22"/>
    <mergeCell ref="E20:E22"/>
    <mergeCell ref="F20:F22"/>
    <mergeCell ref="S20:S22"/>
    <mergeCell ref="T20:T22"/>
    <mergeCell ref="U20:U22"/>
    <mergeCell ref="V20:V22"/>
    <mergeCell ref="W20:W22"/>
    <mergeCell ref="X20:X22"/>
    <mergeCell ref="M20:M22"/>
    <mergeCell ref="N20:N22"/>
    <mergeCell ref="O20:O22"/>
    <mergeCell ref="P20:P22"/>
    <mergeCell ref="Q20:Q22"/>
    <mergeCell ref="R20:R22"/>
    <mergeCell ref="G23:G25"/>
    <mergeCell ref="H23:H25"/>
    <mergeCell ref="I23:I25"/>
    <mergeCell ref="J23:J25"/>
    <mergeCell ref="K23:K25"/>
    <mergeCell ref="L23:L25"/>
    <mergeCell ref="A23:A25"/>
    <mergeCell ref="B23:B25"/>
    <mergeCell ref="C23:C25"/>
    <mergeCell ref="D23:D25"/>
    <mergeCell ref="E23:E25"/>
    <mergeCell ref="F23:F25"/>
    <mergeCell ref="S23:S25"/>
    <mergeCell ref="T23:T25"/>
    <mergeCell ref="U23:U25"/>
    <mergeCell ref="V23:V25"/>
    <mergeCell ref="W23:W25"/>
    <mergeCell ref="X23:X25"/>
    <mergeCell ref="M23:M25"/>
    <mergeCell ref="N23:N25"/>
    <mergeCell ref="O23:O25"/>
    <mergeCell ref="P23:P25"/>
    <mergeCell ref="Q23:Q25"/>
    <mergeCell ref="R23:R25"/>
    <mergeCell ref="G26:G28"/>
    <mergeCell ref="H26:H28"/>
    <mergeCell ref="I26:I28"/>
    <mergeCell ref="J26:J28"/>
    <mergeCell ref="K26:K28"/>
    <mergeCell ref="L26:L28"/>
    <mergeCell ref="A26:A28"/>
    <mergeCell ref="B26:B28"/>
    <mergeCell ref="C26:C28"/>
    <mergeCell ref="D26:D28"/>
    <mergeCell ref="E26:E28"/>
    <mergeCell ref="F26:F28"/>
    <mergeCell ref="S26:S28"/>
    <mergeCell ref="T26:T28"/>
    <mergeCell ref="U26:U28"/>
    <mergeCell ref="V26:V28"/>
    <mergeCell ref="W26:W28"/>
    <mergeCell ref="X26:X28"/>
    <mergeCell ref="M26:M28"/>
    <mergeCell ref="N26:N28"/>
    <mergeCell ref="O26:O28"/>
    <mergeCell ref="P26:P28"/>
    <mergeCell ref="Q26:Q28"/>
    <mergeCell ref="R26:R28"/>
    <mergeCell ref="G29:G31"/>
    <mergeCell ref="H29:H31"/>
    <mergeCell ref="I29:I31"/>
    <mergeCell ref="J29:J31"/>
    <mergeCell ref="K29:K31"/>
    <mergeCell ref="L29:L31"/>
    <mergeCell ref="A29:A31"/>
    <mergeCell ref="B29:B31"/>
    <mergeCell ref="C29:C31"/>
    <mergeCell ref="D29:D31"/>
    <mergeCell ref="E29:E31"/>
    <mergeCell ref="F29:F31"/>
    <mergeCell ref="S29:S31"/>
    <mergeCell ref="T29:T31"/>
    <mergeCell ref="U29:U31"/>
    <mergeCell ref="V29:V31"/>
    <mergeCell ref="W29:W31"/>
    <mergeCell ref="X29:X31"/>
    <mergeCell ref="M29:M31"/>
    <mergeCell ref="N29:N31"/>
    <mergeCell ref="O29:O31"/>
    <mergeCell ref="P29:P31"/>
    <mergeCell ref="Q29:Q31"/>
    <mergeCell ref="R29:R31"/>
    <mergeCell ref="G32:G34"/>
    <mergeCell ref="H32:H34"/>
    <mergeCell ref="I32:I34"/>
    <mergeCell ref="J32:J34"/>
    <mergeCell ref="K32:K34"/>
    <mergeCell ref="L32:L34"/>
    <mergeCell ref="A32:A34"/>
    <mergeCell ref="B32:B34"/>
    <mergeCell ref="C32:C34"/>
    <mergeCell ref="D32:D34"/>
    <mergeCell ref="E32:E34"/>
    <mergeCell ref="F32:F34"/>
    <mergeCell ref="S32:S34"/>
    <mergeCell ref="T32:T34"/>
    <mergeCell ref="U32:U34"/>
    <mergeCell ref="V32:V34"/>
    <mergeCell ref="W32:W34"/>
    <mergeCell ref="X32:X34"/>
    <mergeCell ref="M32:M34"/>
    <mergeCell ref="N32:N34"/>
    <mergeCell ref="O32:O34"/>
    <mergeCell ref="P32:P34"/>
    <mergeCell ref="Q32:Q34"/>
    <mergeCell ref="R32:R34"/>
    <mergeCell ref="G35:G37"/>
    <mergeCell ref="H35:H37"/>
    <mergeCell ref="I35:I37"/>
    <mergeCell ref="J35:J37"/>
    <mergeCell ref="K35:K37"/>
    <mergeCell ref="L35:L37"/>
    <mergeCell ref="A35:A37"/>
    <mergeCell ref="B35:B37"/>
    <mergeCell ref="C35:C37"/>
    <mergeCell ref="D35:D37"/>
    <mergeCell ref="E35:E37"/>
    <mergeCell ref="F35:F37"/>
    <mergeCell ref="S35:S37"/>
    <mergeCell ref="T35:T37"/>
    <mergeCell ref="U35:U37"/>
    <mergeCell ref="V35:V37"/>
    <mergeCell ref="W35:W37"/>
    <mergeCell ref="X35:X37"/>
    <mergeCell ref="M35:M37"/>
    <mergeCell ref="N35:N37"/>
    <mergeCell ref="O35:O37"/>
    <mergeCell ref="P35:P37"/>
    <mergeCell ref="Q35:Q37"/>
    <mergeCell ref="R35:R37"/>
    <mergeCell ref="G38:G40"/>
    <mergeCell ref="H38:H40"/>
    <mergeCell ref="I38:I40"/>
    <mergeCell ref="J38:J40"/>
    <mergeCell ref="K38:K40"/>
    <mergeCell ref="L38:L40"/>
    <mergeCell ref="A38:A40"/>
    <mergeCell ref="B38:B40"/>
    <mergeCell ref="C38:C40"/>
    <mergeCell ref="D38:D40"/>
    <mergeCell ref="E38:E40"/>
    <mergeCell ref="F38:F40"/>
    <mergeCell ref="S38:S40"/>
    <mergeCell ref="T38:T40"/>
    <mergeCell ref="U38:U40"/>
    <mergeCell ref="V38:V40"/>
    <mergeCell ref="W38:W40"/>
    <mergeCell ref="X38:X40"/>
    <mergeCell ref="M38:M40"/>
    <mergeCell ref="N38:N40"/>
    <mergeCell ref="O38:O40"/>
    <mergeCell ref="P38:P40"/>
    <mergeCell ref="Q38:Q40"/>
    <mergeCell ref="R38:R40"/>
    <mergeCell ref="G41:G43"/>
    <mergeCell ref="H41:H43"/>
    <mergeCell ref="I41:I43"/>
    <mergeCell ref="J41:J43"/>
    <mergeCell ref="K41:K43"/>
    <mergeCell ref="L41:L43"/>
    <mergeCell ref="A41:A43"/>
    <mergeCell ref="B41:B43"/>
    <mergeCell ref="C41:C43"/>
    <mergeCell ref="D41:D43"/>
    <mergeCell ref="E41:E43"/>
    <mergeCell ref="F41:F43"/>
    <mergeCell ref="S41:S43"/>
    <mergeCell ref="T41:T43"/>
    <mergeCell ref="U41:U43"/>
    <mergeCell ref="V41:V43"/>
    <mergeCell ref="W41:W43"/>
    <mergeCell ref="X41:X43"/>
    <mergeCell ref="M41:M43"/>
    <mergeCell ref="N41:N43"/>
    <mergeCell ref="O41:O43"/>
    <mergeCell ref="P41:P43"/>
    <mergeCell ref="Q41:Q43"/>
    <mergeCell ref="R41:R43"/>
    <mergeCell ref="G44:G46"/>
    <mergeCell ref="H44:H46"/>
    <mergeCell ref="I44:I46"/>
    <mergeCell ref="J44:J46"/>
    <mergeCell ref="K44:K46"/>
    <mergeCell ref="L44:L46"/>
    <mergeCell ref="A44:A46"/>
    <mergeCell ref="B44:B46"/>
    <mergeCell ref="C44:C46"/>
    <mergeCell ref="D44:D46"/>
    <mergeCell ref="E44:E46"/>
    <mergeCell ref="F44:F46"/>
    <mergeCell ref="S44:S46"/>
    <mergeCell ref="T44:T46"/>
    <mergeCell ref="U44:U46"/>
    <mergeCell ref="V44:V46"/>
    <mergeCell ref="W44:W46"/>
    <mergeCell ref="X44:X46"/>
    <mergeCell ref="M44:M46"/>
    <mergeCell ref="N44:N46"/>
    <mergeCell ref="O44:O46"/>
    <mergeCell ref="P44:P46"/>
    <mergeCell ref="Q44:Q46"/>
    <mergeCell ref="R44:R46"/>
    <mergeCell ref="G47:G49"/>
    <mergeCell ref="H47:H49"/>
    <mergeCell ref="I47:I49"/>
    <mergeCell ref="J47:J49"/>
    <mergeCell ref="K47:K49"/>
    <mergeCell ref="L47:L49"/>
    <mergeCell ref="A47:A49"/>
    <mergeCell ref="B47:B49"/>
    <mergeCell ref="C47:C49"/>
    <mergeCell ref="D47:D49"/>
    <mergeCell ref="E47:E49"/>
    <mergeCell ref="F47:F49"/>
    <mergeCell ref="S47:S49"/>
    <mergeCell ref="T47:T49"/>
    <mergeCell ref="U47:U49"/>
    <mergeCell ref="V47:V49"/>
    <mergeCell ref="W47:W49"/>
    <mergeCell ref="X47:X49"/>
    <mergeCell ref="M47:M49"/>
    <mergeCell ref="N47:N49"/>
    <mergeCell ref="O47:O49"/>
    <mergeCell ref="P47:P49"/>
    <mergeCell ref="Q47:Q49"/>
    <mergeCell ref="R47:R49"/>
    <mergeCell ref="G50:G52"/>
    <mergeCell ref="H50:H52"/>
    <mergeCell ref="I50:I52"/>
    <mergeCell ref="J50:J52"/>
    <mergeCell ref="K50:K52"/>
    <mergeCell ref="L50:L52"/>
    <mergeCell ref="A50:A52"/>
    <mergeCell ref="B50:B52"/>
    <mergeCell ref="C50:C52"/>
    <mergeCell ref="D50:D52"/>
    <mergeCell ref="E50:E52"/>
    <mergeCell ref="F50:F52"/>
    <mergeCell ref="S50:S52"/>
    <mergeCell ref="T50:T52"/>
    <mergeCell ref="U50:U52"/>
    <mergeCell ref="V50:V52"/>
    <mergeCell ref="W50:W52"/>
    <mergeCell ref="X50:X52"/>
    <mergeCell ref="M50:M52"/>
    <mergeCell ref="N50:N52"/>
    <mergeCell ref="O50:O52"/>
    <mergeCell ref="P50:P52"/>
    <mergeCell ref="Q50:Q52"/>
    <mergeCell ref="R50:R52"/>
    <mergeCell ref="H53:H55"/>
    <mergeCell ref="I53:I55"/>
    <mergeCell ref="J53:J55"/>
    <mergeCell ref="K53:K55"/>
    <mergeCell ref="L53:L55"/>
    <mergeCell ref="A53:A55"/>
    <mergeCell ref="B53:B55"/>
    <mergeCell ref="C53:C55"/>
    <mergeCell ref="D53:D55"/>
    <mergeCell ref="E53:E55"/>
    <mergeCell ref="F53:F55"/>
    <mergeCell ref="U53:U55"/>
    <mergeCell ref="V53:V55"/>
    <mergeCell ref="W53:W55"/>
    <mergeCell ref="X53:X55"/>
    <mergeCell ref="M53:M55"/>
    <mergeCell ref="N53:N55"/>
    <mergeCell ref="O53:O55"/>
    <mergeCell ref="P53:P55"/>
    <mergeCell ref="Q53:Q55"/>
    <mergeCell ref="R53:R55"/>
    <mergeCell ref="U56:U58"/>
    <mergeCell ref="V56:V58"/>
    <mergeCell ref="W56:W58"/>
    <mergeCell ref="X56:X58"/>
    <mergeCell ref="M56:M58"/>
    <mergeCell ref="N56:N58"/>
    <mergeCell ref="O56:O58"/>
    <mergeCell ref="P56:P58"/>
    <mergeCell ref="Q56:Q58"/>
    <mergeCell ref="R56:R58"/>
    <mergeCell ref="A3:B3"/>
    <mergeCell ref="F3:G3"/>
    <mergeCell ref="J3:K3"/>
    <mergeCell ref="N3:O3"/>
    <mergeCell ref="D3:E3"/>
    <mergeCell ref="H3:I3"/>
    <mergeCell ref="L3:M3"/>
    <mergeCell ref="S56:S58"/>
    <mergeCell ref="T56:T58"/>
    <mergeCell ref="G56:G58"/>
    <mergeCell ref="H56:H58"/>
    <mergeCell ref="I56:I58"/>
    <mergeCell ref="J56:J58"/>
    <mergeCell ref="K56:K58"/>
    <mergeCell ref="L56:L58"/>
    <mergeCell ref="A56:A58"/>
    <mergeCell ref="B56:B58"/>
    <mergeCell ref="C56:C58"/>
    <mergeCell ref="D56:D58"/>
    <mergeCell ref="E56:E58"/>
    <mergeCell ref="F56:F58"/>
    <mergeCell ref="S53:S55"/>
    <mergeCell ref="T53:T55"/>
    <mergeCell ref="G53:G55"/>
  </mergeCells>
  <phoneticPr fontId="2"/>
  <dataValidations xWindow="453" yWindow="583" count="4">
    <dataValidation allowBlank="1" showInputMessage="1" showErrorMessage="1" prompt="資金支出明細の番号（原－１、機－１等）を記入してください" sqref="C8:C58"/>
    <dataValidation type="list" allowBlank="1" showInputMessage="1" showErrorMessage="1" sqref="Y9 Y24">
      <formula1>"●,　"</formula1>
    </dataValidation>
    <dataValidation type="list" allowBlank="1" showInputMessage="1" showErrorMessage="1" sqref="D8:X58">
      <formula1>"○,●,○●"</formula1>
    </dataValidation>
    <dataValidation allowBlank="1" showInputMessage="1" showErrorMessage="1" prompt="達成目標の達成だけでなく、支払いが全て完了する日（月末）を記入してください。" sqref="H2:I3 L2:M3 D2:E3"/>
  </dataValidations>
  <printOptions horizontalCentered="1" verticalCentered="1"/>
  <pageMargins left="0.23622047244094491" right="0.23622047244094491" top="0.74803149606299213" bottom="0.74803149606299213" header="0.31496062992125984" footer="0.31496062992125984"/>
  <pageSetup paperSize="8" scale="95"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5"/>
  <sheetViews>
    <sheetView showGridLines="0" view="pageBreakPreview" zoomScale="80" zoomScaleNormal="100" zoomScaleSheetLayoutView="80" workbookViewId="0">
      <selection activeCell="U4" sqref="U4"/>
    </sheetView>
  </sheetViews>
  <sheetFormatPr defaultRowHeight="18" x14ac:dyDescent="0.55000000000000004"/>
  <cols>
    <col min="1" max="11" width="4.58203125" style="48" customWidth="1"/>
    <col min="12" max="12" width="10.33203125" style="48" customWidth="1"/>
    <col min="13" max="18" width="6.83203125" style="48" customWidth="1"/>
    <col min="19" max="16384" width="8.6640625" style="48"/>
  </cols>
  <sheetData>
    <row r="1" spans="1:20" ht="22" customHeight="1" x14ac:dyDescent="0.55000000000000004">
      <c r="A1" s="1460" t="s">
        <v>1067</v>
      </c>
      <c r="B1" s="1460"/>
      <c r="C1" s="1460"/>
      <c r="D1" s="1460"/>
      <c r="E1" s="1460"/>
      <c r="F1" s="1460"/>
      <c r="G1" s="1460"/>
      <c r="H1" s="1460"/>
      <c r="I1" s="1460"/>
      <c r="J1" s="1460"/>
      <c r="K1" s="1460"/>
      <c r="L1" s="1460"/>
      <c r="M1" s="1460"/>
      <c r="N1" s="1460"/>
      <c r="O1" s="1460"/>
      <c r="P1" s="1460"/>
      <c r="Q1" s="1460"/>
      <c r="R1" s="1460"/>
      <c r="S1" s="72"/>
    </row>
    <row r="2" spans="1:20" s="28" customFormat="1" ht="35" customHeight="1" x14ac:dyDescent="0.55000000000000004">
      <c r="A2" s="1461" t="s">
        <v>194</v>
      </c>
      <c r="B2" s="1462"/>
      <c r="C2" s="1462"/>
      <c r="D2" s="1462"/>
      <c r="E2" s="1462"/>
      <c r="F2" s="1462"/>
      <c r="G2" s="1462"/>
      <c r="H2" s="1462"/>
      <c r="I2" s="1462"/>
      <c r="J2" s="1462"/>
      <c r="K2" s="1462"/>
      <c r="L2" s="1083"/>
      <c r="M2" s="1463" t="s">
        <v>867</v>
      </c>
      <c r="N2" s="1464"/>
      <c r="O2" s="1464"/>
      <c r="P2" s="1464"/>
      <c r="Q2" s="1464"/>
      <c r="R2" s="1465"/>
      <c r="S2" s="79"/>
      <c r="T2" s="71"/>
    </row>
    <row r="3" spans="1:20" ht="25" customHeight="1" x14ac:dyDescent="0.55000000000000004">
      <c r="A3" s="1454" t="s">
        <v>195</v>
      </c>
      <c r="B3" s="1455"/>
      <c r="C3" s="1455"/>
      <c r="D3" s="1455"/>
      <c r="E3" s="1455"/>
      <c r="F3" s="1455"/>
      <c r="G3" s="1455"/>
      <c r="H3" s="1455"/>
      <c r="I3" s="1455"/>
      <c r="J3" s="1455"/>
      <c r="K3" s="1455"/>
      <c r="L3" s="1455"/>
      <c r="M3" s="1455"/>
      <c r="N3" s="1455"/>
      <c r="O3" s="1455"/>
      <c r="P3" s="1455"/>
      <c r="Q3" s="1455"/>
      <c r="R3" s="1456"/>
    </row>
    <row r="4" spans="1:20" ht="50" customHeight="1" x14ac:dyDescent="0.55000000000000004">
      <c r="A4" s="1466" t="s">
        <v>196</v>
      </c>
      <c r="B4" s="1466"/>
      <c r="C4" s="1466"/>
      <c r="D4" s="1466"/>
      <c r="E4" s="1467"/>
      <c r="F4" s="1468"/>
      <c r="G4" s="1468"/>
      <c r="H4" s="1468"/>
      <c r="I4" s="1468"/>
      <c r="J4" s="1468"/>
      <c r="K4" s="1468"/>
      <c r="L4" s="1468"/>
      <c r="M4" s="1468"/>
      <c r="N4" s="1468"/>
      <c r="O4" s="1468"/>
      <c r="P4" s="1468"/>
      <c r="Q4" s="1468"/>
      <c r="R4" s="1469"/>
    </row>
    <row r="5" spans="1:20" ht="180" customHeight="1" x14ac:dyDescent="0.55000000000000004">
      <c r="A5" s="1446" t="s">
        <v>197</v>
      </c>
      <c r="B5" s="1447"/>
      <c r="C5" s="1447"/>
      <c r="D5" s="1448"/>
      <c r="E5" s="1449"/>
      <c r="F5" s="1450"/>
      <c r="G5" s="1450"/>
      <c r="H5" s="1450"/>
      <c r="I5" s="1450"/>
      <c r="J5" s="1450"/>
      <c r="K5" s="1450"/>
      <c r="L5" s="1450"/>
      <c r="M5" s="1450"/>
      <c r="N5" s="1450"/>
      <c r="O5" s="1450"/>
      <c r="P5" s="1450"/>
      <c r="Q5" s="1450"/>
      <c r="R5" s="1451"/>
    </row>
    <row r="6" spans="1:20" ht="25" customHeight="1" x14ac:dyDescent="0.55000000000000004">
      <c r="A6" s="1336" t="s">
        <v>198</v>
      </c>
      <c r="B6" s="1336"/>
      <c r="C6" s="1336"/>
      <c r="D6" s="1336"/>
      <c r="E6" s="1336"/>
      <c r="F6" s="1336"/>
      <c r="G6" s="1336"/>
      <c r="H6" s="1336"/>
      <c r="I6" s="1336"/>
      <c r="J6" s="1336"/>
      <c r="K6" s="1336"/>
      <c r="L6" s="1336"/>
      <c r="M6" s="1445" t="s">
        <v>868</v>
      </c>
      <c r="N6" s="1445"/>
      <c r="O6" s="1445"/>
      <c r="P6" s="1445"/>
      <c r="Q6" s="1445"/>
      <c r="R6" s="1445"/>
    </row>
    <row r="7" spans="1:20" ht="25" customHeight="1" x14ac:dyDescent="0.55000000000000004">
      <c r="A7" s="1336"/>
      <c r="B7" s="1336"/>
      <c r="C7" s="1336"/>
      <c r="D7" s="1336"/>
      <c r="E7" s="1336"/>
      <c r="F7" s="1336"/>
      <c r="G7" s="1336"/>
      <c r="H7" s="1336"/>
      <c r="I7" s="1336"/>
      <c r="J7" s="1336"/>
      <c r="K7" s="1336"/>
      <c r="L7" s="1336"/>
      <c r="M7" s="1445"/>
      <c r="N7" s="1445"/>
      <c r="O7" s="1445"/>
      <c r="P7" s="1445"/>
      <c r="Q7" s="1445"/>
      <c r="R7" s="1445"/>
    </row>
    <row r="8" spans="1:20" ht="25" customHeight="1" x14ac:dyDescent="0.55000000000000004">
      <c r="A8" s="1444" t="s">
        <v>199</v>
      </c>
      <c r="B8" s="1444"/>
      <c r="C8" s="1444"/>
      <c r="D8" s="1444"/>
      <c r="E8" s="1444"/>
      <c r="F8" s="1444"/>
      <c r="G8" s="1444"/>
      <c r="H8" s="1444"/>
      <c r="I8" s="1444"/>
      <c r="J8" s="1444"/>
      <c r="K8" s="1444"/>
      <c r="L8" s="1444"/>
      <c r="M8" s="890" t="s">
        <v>869</v>
      </c>
      <c r="N8" s="1452"/>
      <c r="O8" s="1452"/>
      <c r="P8" s="1452"/>
      <c r="Q8" s="1452"/>
      <c r="R8" s="1453"/>
    </row>
    <row r="9" spans="1:20" ht="25" customHeight="1" x14ac:dyDescent="0.55000000000000004">
      <c r="A9" s="1444"/>
      <c r="B9" s="1444"/>
      <c r="C9" s="1444"/>
      <c r="D9" s="1444"/>
      <c r="E9" s="1444"/>
      <c r="F9" s="1444"/>
      <c r="G9" s="1444"/>
      <c r="H9" s="1444"/>
      <c r="I9" s="1444"/>
      <c r="J9" s="1444"/>
      <c r="K9" s="1444"/>
      <c r="L9" s="1444"/>
      <c r="M9" s="1441" t="s">
        <v>485</v>
      </c>
      <c r="N9" s="1442"/>
      <c r="O9" s="1442"/>
      <c r="P9" s="1452" t="s">
        <v>870</v>
      </c>
      <c r="Q9" s="1452"/>
      <c r="R9" s="580" t="s">
        <v>486</v>
      </c>
    </row>
    <row r="10" spans="1:20" ht="50" customHeight="1" x14ac:dyDescent="0.55000000000000004">
      <c r="A10" s="1454" t="s">
        <v>200</v>
      </c>
      <c r="B10" s="1455"/>
      <c r="C10" s="1455"/>
      <c r="D10" s="1455"/>
      <c r="E10" s="1455"/>
      <c r="F10" s="1455"/>
      <c r="G10" s="1455"/>
      <c r="H10" s="1455"/>
      <c r="I10" s="1455"/>
      <c r="J10" s="1455"/>
      <c r="K10" s="1455"/>
      <c r="L10" s="1456"/>
      <c r="M10" s="1457" t="s">
        <v>753</v>
      </c>
      <c r="N10" s="1458"/>
      <c r="O10" s="1458"/>
      <c r="P10" s="1458"/>
      <c r="Q10" s="1458"/>
      <c r="R10" s="1459"/>
    </row>
    <row r="11" spans="1:20" ht="25" customHeight="1" x14ac:dyDescent="0.55000000000000004">
      <c r="A11" s="1444" t="s">
        <v>201</v>
      </c>
      <c r="B11" s="1444"/>
      <c r="C11" s="1444"/>
      <c r="D11" s="1444"/>
      <c r="E11" s="1444"/>
      <c r="F11" s="1444"/>
      <c r="G11" s="1444"/>
      <c r="H11" s="1444"/>
      <c r="I11" s="1444"/>
      <c r="J11" s="1444"/>
      <c r="K11" s="1444"/>
      <c r="L11" s="1444"/>
      <c r="M11" s="890" t="s">
        <v>871</v>
      </c>
      <c r="N11" s="1452"/>
      <c r="O11" s="1452"/>
      <c r="P11" s="1452"/>
      <c r="Q11" s="1452"/>
      <c r="R11" s="1453"/>
    </row>
    <row r="12" spans="1:20" ht="25" customHeight="1" x14ac:dyDescent="0.55000000000000004">
      <c r="A12" s="1444"/>
      <c r="B12" s="1444"/>
      <c r="C12" s="1444"/>
      <c r="D12" s="1444"/>
      <c r="E12" s="1444"/>
      <c r="F12" s="1444"/>
      <c r="G12" s="1444"/>
      <c r="H12" s="1444"/>
      <c r="I12" s="1444"/>
      <c r="J12" s="1444"/>
      <c r="K12" s="1444"/>
      <c r="L12" s="1444"/>
      <c r="M12" s="1441" t="s">
        <v>485</v>
      </c>
      <c r="N12" s="1442"/>
      <c r="O12" s="1442"/>
      <c r="P12" s="1443"/>
      <c r="Q12" s="1443"/>
      <c r="R12" s="580" t="s">
        <v>486</v>
      </c>
    </row>
    <row r="13" spans="1:20" ht="25" customHeight="1" x14ac:dyDescent="0.55000000000000004">
      <c r="A13" s="1336" t="s">
        <v>202</v>
      </c>
      <c r="B13" s="1444"/>
      <c r="C13" s="1444"/>
      <c r="D13" s="1444"/>
      <c r="E13" s="1444"/>
      <c r="F13" s="1444"/>
      <c r="G13" s="1444"/>
      <c r="H13" s="1444"/>
      <c r="I13" s="1444"/>
      <c r="J13" s="1444"/>
      <c r="K13" s="1444"/>
      <c r="L13" s="1444"/>
      <c r="M13" s="1445" t="s">
        <v>872</v>
      </c>
      <c r="N13" s="1445"/>
      <c r="O13" s="1445"/>
      <c r="P13" s="1445"/>
      <c r="Q13" s="1445"/>
      <c r="R13" s="1445"/>
    </row>
    <row r="14" spans="1:20" ht="25" customHeight="1" x14ac:dyDescent="0.55000000000000004">
      <c r="A14" s="1444"/>
      <c r="B14" s="1444"/>
      <c r="C14" s="1444"/>
      <c r="D14" s="1444"/>
      <c r="E14" s="1444"/>
      <c r="F14" s="1444"/>
      <c r="G14" s="1444"/>
      <c r="H14" s="1444"/>
      <c r="I14" s="1444"/>
      <c r="J14" s="1444"/>
      <c r="K14" s="1444"/>
      <c r="L14" s="1444"/>
      <c r="M14" s="1445"/>
      <c r="N14" s="1445"/>
      <c r="O14" s="1445"/>
      <c r="P14" s="1445"/>
      <c r="Q14" s="1445"/>
      <c r="R14" s="1445"/>
    </row>
    <row r="15" spans="1:20" ht="68" customHeight="1" x14ac:dyDescent="0.55000000000000004"/>
    <row r="16" spans="1:20" ht="50" customHeight="1" x14ac:dyDescent="0.55000000000000004"/>
    <row r="17" spans="1:18" ht="50" customHeight="1" x14ac:dyDescent="0.55000000000000004"/>
    <row r="18" spans="1:18" ht="50" customHeight="1" x14ac:dyDescent="0.55000000000000004"/>
    <row r="19" spans="1:18" ht="50" customHeight="1" x14ac:dyDescent="0.55000000000000004"/>
    <row r="20" spans="1:18" ht="25" customHeight="1" x14ac:dyDescent="0.55000000000000004"/>
    <row r="21" spans="1:18" ht="150" customHeight="1" x14ac:dyDescent="0.55000000000000004"/>
    <row r="22" spans="1:18" x14ac:dyDescent="0.55000000000000004">
      <c r="A22" s="80"/>
      <c r="B22" s="80"/>
      <c r="C22" s="80"/>
      <c r="D22" s="80"/>
      <c r="E22" s="80"/>
      <c r="F22" s="80"/>
      <c r="G22" s="80"/>
      <c r="H22" s="80"/>
      <c r="I22" s="80"/>
      <c r="J22" s="80"/>
      <c r="K22" s="80"/>
      <c r="L22" s="80"/>
      <c r="M22" s="80"/>
      <c r="N22" s="80"/>
      <c r="O22" s="80"/>
      <c r="P22" s="80"/>
      <c r="Q22" s="80"/>
      <c r="R22" s="80"/>
    </row>
    <row r="23" spans="1:18" x14ac:dyDescent="0.55000000000000004">
      <c r="A23" s="80"/>
      <c r="B23" s="80"/>
      <c r="C23" s="80"/>
      <c r="D23" s="80"/>
      <c r="E23" s="80"/>
      <c r="F23" s="80"/>
      <c r="G23" s="80"/>
      <c r="H23" s="80"/>
      <c r="I23" s="80"/>
      <c r="J23" s="80"/>
      <c r="K23" s="80"/>
      <c r="L23" s="80"/>
      <c r="M23" s="80"/>
      <c r="N23" s="80"/>
      <c r="O23" s="80"/>
      <c r="P23" s="80"/>
      <c r="Q23" s="80"/>
      <c r="R23" s="80"/>
    </row>
    <row r="24" spans="1:18" x14ac:dyDescent="0.55000000000000004">
      <c r="A24" s="80"/>
      <c r="B24" s="80"/>
      <c r="C24" s="80"/>
      <c r="D24" s="80"/>
      <c r="E24" s="80"/>
      <c r="F24" s="80"/>
      <c r="G24" s="80"/>
      <c r="H24" s="80"/>
      <c r="I24" s="80"/>
      <c r="J24" s="80"/>
      <c r="K24" s="80"/>
      <c r="L24" s="80"/>
      <c r="M24" s="80"/>
      <c r="N24" s="80"/>
      <c r="O24" s="80"/>
      <c r="P24" s="80"/>
      <c r="Q24" s="80"/>
      <c r="R24" s="80"/>
    </row>
    <row r="25" spans="1:18" x14ac:dyDescent="0.55000000000000004">
      <c r="A25" s="80"/>
      <c r="B25" s="80"/>
      <c r="C25" s="80"/>
      <c r="D25" s="80"/>
      <c r="E25" s="80"/>
      <c r="F25" s="80"/>
      <c r="G25" s="80"/>
      <c r="H25" s="80"/>
      <c r="I25" s="80"/>
      <c r="J25" s="80"/>
      <c r="K25" s="80"/>
      <c r="L25" s="80"/>
      <c r="M25" s="80"/>
      <c r="N25" s="80"/>
      <c r="O25" s="80"/>
      <c r="P25" s="80"/>
      <c r="Q25" s="80"/>
      <c r="R25" s="80"/>
    </row>
  </sheetData>
  <sheetProtection password="C402" sheet="1" objects="1" scenarios="1" selectLockedCells="1" selectUnlockedCells="1"/>
  <mergeCells count="22">
    <mergeCell ref="A1:R1"/>
    <mergeCell ref="A2:L2"/>
    <mergeCell ref="M2:R2"/>
    <mergeCell ref="A3:R3"/>
    <mergeCell ref="A4:D4"/>
    <mergeCell ref="E4:R4"/>
    <mergeCell ref="M12:O12"/>
    <mergeCell ref="P12:Q12"/>
    <mergeCell ref="A13:L14"/>
    <mergeCell ref="M13:R14"/>
    <mergeCell ref="A5:D5"/>
    <mergeCell ref="E5:R5"/>
    <mergeCell ref="A6:L7"/>
    <mergeCell ref="M6:R7"/>
    <mergeCell ref="A8:L9"/>
    <mergeCell ref="M8:R8"/>
    <mergeCell ref="A10:L10"/>
    <mergeCell ref="M10:R10"/>
    <mergeCell ref="A11:L12"/>
    <mergeCell ref="M11:R11"/>
    <mergeCell ref="M9:O9"/>
    <mergeCell ref="P9:Q9"/>
  </mergeCells>
  <phoneticPr fontId="2"/>
  <conditionalFormatting sqref="M6:R7">
    <cfRule type="expression" dxfId="272" priority="3">
      <formula>$M$6&lt;&gt;"選択してください"</formula>
    </cfRule>
  </conditionalFormatting>
  <conditionalFormatting sqref="M10:R10">
    <cfRule type="expression" dxfId="271" priority="2">
      <formula>$M$10&lt;&gt;"選択してください"</formula>
    </cfRule>
  </conditionalFormatting>
  <conditionalFormatting sqref="M13:R14">
    <cfRule type="expression" dxfId="270" priority="1">
      <formula>$M$13&lt;&gt;"選択してください"</formula>
    </cfRule>
  </conditionalFormatting>
  <dataValidations xWindow="379" yWindow="1077" count="6">
    <dataValidation type="list" allowBlank="1" showInputMessage="1" showErrorMessage="1" sqref="S2">
      <formula1>"選択してください,はい（先行技術調査を行った）,いいえ（先行技術調査を行っていない）,対象外"</formula1>
    </dataValidation>
    <dataValidation type="list" allowBlank="1" showInputMessage="1" showErrorMessage="1" sqref="M13:R14">
      <formula1>"選択してください,特許権を出願予定,実用新案権を出願予定,商標権を出願予定,意匠権を出願予定,予定なし"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5:R5"/>
    <dataValidation type="list" allowBlank="1" showErrorMessage="1" promptTitle="プルダウンより選択してください" prompt="　出願公開前の出願明細書は、記入及び提出書類として添付不要です。" sqref="M8:R8 M11:R11">
      <formula1>"選択してください,特許権,実用新案権,意匠権,商標権,なし"</formula1>
    </dataValidation>
    <dataValidation type="list" allowBlank="1" showInputMessage="1" showErrorMessage="1" sqref="M6:R7 M10:R10">
      <formula1>"選択してください,はい,いいえ"</formula1>
    </dataValidation>
    <dataValidation type="list" allowBlank="1" showInputMessage="1" showErrorMessage="1" sqref="M2:R2">
      <formula1>"選択してください,はい（先行技術調査を実施した）,いいえ（先行技術調査は実施していない）,対象外"</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30"/>
  <sheetViews>
    <sheetView showGridLines="0" view="pageBreakPreview" zoomScale="80" zoomScaleNormal="70" zoomScaleSheetLayoutView="80" workbookViewId="0">
      <selection sqref="A1:XFD1048576"/>
    </sheetView>
  </sheetViews>
  <sheetFormatPr defaultRowHeight="18" x14ac:dyDescent="0.55000000000000004"/>
  <cols>
    <col min="1" max="1" width="5.9140625" style="212" customWidth="1"/>
    <col min="2" max="12" width="8.6640625" style="212"/>
    <col min="13" max="13" width="8.6640625" style="212" customWidth="1"/>
    <col min="14" max="16384" width="8.6640625" style="212"/>
  </cols>
  <sheetData>
    <row r="1" spans="1:18" ht="22" customHeight="1" x14ac:dyDescent="0.55000000000000004">
      <c r="A1" s="1479" t="s">
        <v>1068</v>
      </c>
      <c r="B1" s="1479"/>
      <c r="C1" s="1479"/>
      <c r="D1" s="1479"/>
      <c r="E1" s="1479"/>
      <c r="F1" s="1479"/>
      <c r="G1" s="1479"/>
      <c r="H1" s="1479"/>
      <c r="I1" s="1479"/>
      <c r="J1" s="1479"/>
      <c r="K1" s="1479"/>
      <c r="L1" s="1479"/>
      <c r="M1" s="1479"/>
      <c r="N1" s="1479"/>
      <c r="O1" s="1479"/>
      <c r="P1" s="1479"/>
      <c r="Q1" s="1479"/>
      <c r="R1" s="1479"/>
    </row>
    <row r="2" spans="1:18" ht="71" customHeight="1" x14ac:dyDescent="0.55000000000000004">
      <c r="A2" s="1480" t="s">
        <v>487</v>
      </c>
      <c r="B2" s="1481"/>
      <c r="C2" s="1481"/>
      <c r="D2" s="1481"/>
      <c r="E2" s="1481"/>
      <c r="F2" s="1481"/>
      <c r="G2" s="1481"/>
      <c r="H2" s="1481"/>
      <c r="I2" s="1481"/>
      <c r="J2" s="1481"/>
      <c r="K2" s="1481"/>
      <c r="L2" s="1481"/>
      <c r="M2" s="1481"/>
      <c r="N2" s="1481"/>
      <c r="O2" s="1481"/>
      <c r="P2" s="1481"/>
      <c r="Q2" s="1481"/>
      <c r="R2" s="1482"/>
    </row>
    <row r="3" spans="1:18" ht="101.5" customHeight="1" x14ac:dyDescent="0.55000000000000004">
      <c r="A3" s="1503"/>
      <c r="B3" s="1504"/>
      <c r="C3" s="1504"/>
      <c r="D3" s="1504"/>
      <c r="E3" s="1504"/>
      <c r="F3" s="1504"/>
      <c r="G3" s="1504"/>
      <c r="H3" s="1504"/>
      <c r="I3" s="1504"/>
      <c r="J3" s="1504"/>
      <c r="K3" s="1504"/>
      <c r="L3" s="1504"/>
      <c r="M3" s="1504"/>
      <c r="N3" s="1504"/>
      <c r="O3" s="1504"/>
      <c r="P3" s="1504"/>
      <c r="Q3" s="1504"/>
      <c r="R3" s="1505"/>
    </row>
    <row r="4" spans="1:18" ht="35" customHeight="1" x14ac:dyDescent="0.55000000000000004">
      <c r="A4" s="1483" t="s">
        <v>748</v>
      </c>
      <c r="B4" s="1484"/>
      <c r="C4" s="1484"/>
      <c r="D4" s="1484"/>
      <c r="E4" s="1484"/>
      <c r="F4" s="1484"/>
      <c r="G4" s="1484"/>
      <c r="H4" s="1484"/>
      <c r="I4" s="1484"/>
      <c r="J4" s="1484"/>
      <c r="K4" s="1484"/>
      <c r="L4" s="1484"/>
      <c r="M4" s="1484"/>
      <c r="N4" s="1484"/>
      <c r="O4" s="1484"/>
      <c r="P4" s="1484"/>
      <c r="Q4" s="1484"/>
      <c r="R4" s="1484"/>
    </row>
    <row r="5" spans="1:18" ht="35" customHeight="1" x14ac:dyDescent="0.55000000000000004">
      <c r="A5" s="1485"/>
      <c r="B5" s="1486"/>
      <c r="C5" s="1486"/>
      <c r="D5" s="1486"/>
      <c r="E5" s="1486"/>
      <c r="F5" s="1486"/>
      <c r="G5" s="1486"/>
      <c r="H5" s="1486"/>
      <c r="I5" s="1486"/>
      <c r="J5" s="1486"/>
      <c r="K5" s="1486"/>
      <c r="L5" s="1486"/>
      <c r="M5" s="1486"/>
      <c r="N5" s="1486"/>
      <c r="O5" s="1486"/>
      <c r="P5" s="1486"/>
      <c r="Q5" s="1486"/>
      <c r="R5" s="1486"/>
    </row>
    <row r="6" spans="1:18" ht="22.5" customHeight="1" x14ac:dyDescent="0.55000000000000004">
      <c r="A6" s="1487"/>
      <c r="B6" s="1487"/>
      <c r="C6" s="1487"/>
      <c r="D6" s="1487"/>
      <c r="E6" s="1487"/>
      <c r="F6" s="1487"/>
      <c r="G6" s="1487"/>
      <c r="H6" s="1487"/>
      <c r="I6" s="1487"/>
      <c r="J6" s="1487"/>
      <c r="K6" s="1487"/>
      <c r="L6" s="1487"/>
      <c r="M6" s="1487"/>
      <c r="N6" s="1487"/>
      <c r="O6" s="1487"/>
      <c r="P6" s="1487"/>
      <c r="Q6" s="1487"/>
      <c r="R6" s="1487"/>
    </row>
    <row r="7" spans="1:18" ht="30" customHeight="1" x14ac:dyDescent="0.55000000000000004">
      <c r="A7" s="214" t="s">
        <v>488</v>
      </c>
      <c r="B7" s="1488" t="s">
        <v>489</v>
      </c>
      <c r="C7" s="1489"/>
      <c r="D7" s="1489"/>
      <c r="E7" s="1489"/>
      <c r="F7" s="1489"/>
      <c r="G7" s="1490"/>
      <c r="H7" s="1488" t="s">
        <v>490</v>
      </c>
      <c r="I7" s="1489"/>
      <c r="J7" s="1489"/>
      <c r="K7" s="1490"/>
      <c r="L7" s="1488" t="s">
        <v>491</v>
      </c>
      <c r="M7" s="1489"/>
      <c r="N7" s="1489"/>
      <c r="O7" s="1489"/>
      <c r="P7" s="1489"/>
      <c r="Q7" s="1489"/>
      <c r="R7" s="1490"/>
    </row>
    <row r="8" spans="1:18" ht="35" customHeight="1" x14ac:dyDescent="0.55000000000000004">
      <c r="A8" s="215">
        <v>1</v>
      </c>
      <c r="B8" s="1506" t="s">
        <v>873</v>
      </c>
      <c r="C8" s="1507"/>
      <c r="D8" s="1507"/>
      <c r="E8" s="1507"/>
      <c r="F8" s="1507"/>
      <c r="G8" s="1508"/>
      <c r="H8" s="1494" t="s">
        <v>876</v>
      </c>
      <c r="I8" s="1495"/>
      <c r="J8" s="1495"/>
      <c r="K8" s="1496"/>
      <c r="L8" s="633" t="s">
        <v>879</v>
      </c>
      <c r="M8" s="632">
        <v>10</v>
      </c>
      <c r="N8" s="217" t="s">
        <v>492</v>
      </c>
      <c r="O8" s="632">
        <v>4</v>
      </c>
      <c r="P8" s="217" t="s">
        <v>493</v>
      </c>
      <c r="Q8" s="632">
        <v>1</v>
      </c>
      <c r="R8" s="218" t="s">
        <v>494</v>
      </c>
    </row>
    <row r="9" spans="1:18" ht="35" customHeight="1" x14ac:dyDescent="0.55000000000000004">
      <c r="A9" s="215">
        <v>2</v>
      </c>
      <c r="B9" s="1506" t="s">
        <v>874</v>
      </c>
      <c r="C9" s="1507"/>
      <c r="D9" s="1507"/>
      <c r="E9" s="1507"/>
      <c r="F9" s="1507"/>
      <c r="G9" s="1508"/>
      <c r="H9" s="1494" t="s">
        <v>877</v>
      </c>
      <c r="I9" s="1495"/>
      <c r="J9" s="1495"/>
      <c r="K9" s="1496"/>
      <c r="L9" s="633" t="s">
        <v>400</v>
      </c>
      <c r="M9" s="632">
        <v>7</v>
      </c>
      <c r="N9" s="217" t="s">
        <v>492</v>
      </c>
      <c r="O9" s="632">
        <v>5</v>
      </c>
      <c r="P9" s="217" t="s">
        <v>493</v>
      </c>
      <c r="Q9" s="632">
        <v>1</v>
      </c>
      <c r="R9" s="218" t="s">
        <v>494</v>
      </c>
    </row>
    <row r="10" spans="1:18" ht="35" customHeight="1" x14ac:dyDescent="0.55000000000000004">
      <c r="A10" s="215">
        <v>3</v>
      </c>
      <c r="B10" s="1506" t="s">
        <v>875</v>
      </c>
      <c r="C10" s="1507"/>
      <c r="D10" s="1507"/>
      <c r="E10" s="1507"/>
      <c r="F10" s="1507"/>
      <c r="G10" s="1508"/>
      <c r="H10" s="1494" t="s">
        <v>878</v>
      </c>
      <c r="I10" s="1495"/>
      <c r="J10" s="1495"/>
      <c r="K10" s="1496"/>
      <c r="L10" s="633" t="s">
        <v>400</v>
      </c>
      <c r="M10" s="632">
        <v>8</v>
      </c>
      <c r="N10" s="217" t="s">
        <v>492</v>
      </c>
      <c r="O10" s="632">
        <v>9</v>
      </c>
      <c r="P10" s="217" t="s">
        <v>493</v>
      </c>
      <c r="Q10" s="632">
        <v>1</v>
      </c>
      <c r="R10" s="218" t="s">
        <v>494</v>
      </c>
    </row>
    <row r="11" spans="1:18" ht="35" customHeight="1" x14ac:dyDescent="0.55000000000000004">
      <c r="A11" s="215">
        <v>4</v>
      </c>
      <c r="B11" s="1497"/>
      <c r="C11" s="1498"/>
      <c r="D11" s="1498"/>
      <c r="E11" s="1498"/>
      <c r="F11" s="1498"/>
      <c r="G11" s="1499"/>
      <c r="H11" s="1491" t="s">
        <v>119</v>
      </c>
      <c r="I11" s="1492"/>
      <c r="J11" s="1492"/>
      <c r="K11" s="1493"/>
      <c r="L11" s="216" t="s">
        <v>1086</v>
      </c>
      <c r="M11" s="213"/>
      <c r="N11" s="217" t="s">
        <v>492</v>
      </c>
      <c r="O11" s="213"/>
      <c r="P11" s="217" t="s">
        <v>493</v>
      </c>
      <c r="Q11" s="213"/>
      <c r="R11" s="218" t="s">
        <v>494</v>
      </c>
    </row>
    <row r="12" spans="1:18" ht="35" customHeight="1" x14ac:dyDescent="0.55000000000000004">
      <c r="A12" s="215">
        <v>5</v>
      </c>
      <c r="B12" s="1497"/>
      <c r="C12" s="1498"/>
      <c r="D12" s="1498"/>
      <c r="E12" s="1498"/>
      <c r="F12" s="1498"/>
      <c r="G12" s="1499"/>
      <c r="H12" s="1491" t="s">
        <v>119</v>
      </c>
      <c r="I12" s="1492"/>
      <c r="J12" s="1492"/>
      <c r="K12" s="1493"/>
      <c r="L12" s="216" t="s">
        <v>1086</v>
      </c>
      <c r="M12" s="213"/>
      <c r="N12" s="217" t="s">
        <v>492</v>
      </c>
      <c r="O12" s="213"/>
      <c r="P12" s="217" t="s">
        <v>493</v>
      </c>
      <c r="Q12" s="213"/>
      <c r="R12" s="218" t="s">
        <v>494</v>
      </c>
    </row>
    <row r="13" spans="1:18" ht="35" customHeight="1" x14ac:dyDescent="0.55000000000000004">
      <c r="A13" s="215">
        <v>6</v>
      </c>
      <c r="B13" s="1497"/>
      <c r="C13" s="1498"/>
      <c r="D13" s="1498"/>
      <c r="E13" s="1498"/>
      <c r="F13" s="1498"/>
      <c r="G13" s="1499"/>
      <c r="H13" s="1491" t="s">
        <v>119</v>
      </c>
      <c r="I13" s="1492"/>
      <c r="J13" s="1492"/>
      <c r="K13" s="1493"/>
      <c r="L13" s="216" t="s">
        <v>1086</v>
      </c>
      <c r="M13" s="213"/>
      <c r="N13" s="217" t="s">
        <v>492</v>
      </c>
      <c r="O13" s="213"/>
      <c r="P13" s="217" t="s">
        <v>493</v>
      </c>
      <c r="Q13" s="213"/>
      <c r="R13" s="218" t="s">
        <v>494</v>
      </c>
    </row>
    <row r="14" spans="1:18" ht="35" customHeight="1" x14ac:dyDescent="0.55000000000000004">
      <c r="A14" s="215">
        <v>7</v>
      </c>
      <c r="B14" s="1497"/>
      <c r="C14" s="1498"/>
      <c r="D14" s="1498"/>
      <c r="E14" s="1498"/>
      <c r="F14" s="1498"/>
      <c r="G14" s="1499"/>
      <c r="H14" s="1491" t="s">
        <v>119</v>
      </c>
      <c r="I14" s="1492"/>
      <c r="J14" s="1492"/>
      <c r="K14" s="1493"/>
      <c r="L14" s="216" t="s">
        <v>1086</v>
      </c>
      <c r="M14" s="213"/>
      <c r="N14" s="217" t="s">
        <v>492</v>
      </c>
      <c r="O14" s="213"/>
      <c r="P14" s="217" t="s">
        <v>493</v>
      </c>
      <c r="Q14" s="213"/>
      <c r="R14" s="218" t="s">
        <v>494</v>
      </c>
    </row>
    <row r="15" spans="1:18" ht="35" customHeight="1" x14ac:dyDescent="0.55000000000000004">
      <c r="A15" s="215">
        <v>8</v>
      </c>
      <c r="B15" s="1497"/>
      <c r="C15" s="1498"/>
      <c r="D15" s="1498"/>
      <c r="E15" s="1498"/>
      <c r="F15" s="1498"/>
      <c r="G15" s="1499"/>
      <c r="H15" s="1491" t="s">
        <v>119</v>
      </c>
      <c r="I15" s="1492"/>
      <c r="J15" s="1492"/>
      <c r="K15" s="1493"/>
      <c r="L15" s="216" t="s">
        <v>1086</v>
      </c>
      <c r="M15" s="213"/>
      <c r="N15" s="217" t="s">
        <v>492</v>
      </c>
      <c r="O15" s="213"/>
      <c r="P15" s="217" t="s">
        <v>493</v>
      </c>
      <c r="Q15" s="213"/>
      <c r="R15" s="218" t="s">
        <v>494</v>
      </c>
    </row>
    <row r="16" spans="1:18" ht="35" customHeight="1" x14ac:dyDescent="0.55000000000000004">
      <c r="A16" s="215">
        <v>9</v>
      </c>
      <c r="B16" s="1497"/>
      <c r="C16" s="1498"/>
      <c r="D16" s="1498"/>
      <c r="E16" s="1498"/>
      <c r="F16" s="1498"/>
      <c r="G16" s="1499"/>
      <c r="H16" s="1491" t="s">
        <v>119</v>
      </c>
      <c r="I16" s="1492"/>
      <c r="J16" s="1492"/>
      <c r="K16" s="1493"/>
      <c r="L16" s="216" t="s">
        <v>1086</v>
      </c>
      <c r="M16" s="213"/>
      <c r="N16" s="217" t="s">
        <v>492</v>
      </c>
      <c r="O16" s="213"/>
      <c r="P16" s="217" t="s">
        <v>493</v>
      </c>
      <c r="Q16" s="213"/>
      <c r="R16" s="218" t="s">
        <v>494</v>
      </c>
    </row>
    <row r="17" spans="1:18" ht="35" customHeight="1" x14ac:dyDescent="0.55000000000000004">
      <c r="A17" s="215">
        <v>10</v>
      </c>
      <c r="B17" s="1497"/>
      <c r="C17" s="1498"/>
      <c r="D17" s="1498"/>
      <c r="E17" s="1498"/>
      <c r="F17" s="1498"/>
      <c r="G17" s="1499"/>
      <c r="H17" s="1491" t="s">
        <v>119</v>
      </c>
      <c r="I17" s="1492"/>
      <c r="J17" s="1492"/>
      <c r="K17" s="1493"/>
      <c r="L17" s="216" t="s">
        <v>1086</v>
      </c>
      <c r="M17" s="213"/>
      <c r="N17" s="217" t="s">
        <v>492</v>
      </c>
      <c r="O17" s="213"/>
      <c r="P17" s="217" t="s">
        <v>493</v>
      </c>
      <c r="Q17" s="213"/>
      <c r="R17" s="218" t="s">
        <v>494</v>
      </c>
    </row>
    <row r="18" spans="1:18" ht="35" customHeight="1" x14ac:dyDescent="0.55000000000000004">
      <c r="A18" s="1502" t="s">
        <v>495</v>
      </c>
      <c r="B18" s="1502"/>
      <c r="C18" s="1502"/>
      <c r="D18" s="1502"/>
      <c r="E18" s="1502"/>
      <c r="F18" s="1502"/>
      <c r="G18" s="1502"/>
      <c r="H18" s="1502"/>
      <c r="I18" s="1502"/>
      <c r="J18" s="1502"/>
      <c r="K18" s="1502"/>
      <c r="L18" s="1502"/>
      <c r="M18" s="1502"/>
      <c r="N18" s="1502"/>
      <c r="O18" s="1502"/>
      <c r="P18" s="1502"/>
      <c r="Q18" s="1502"/>
      <c r="R18" s="1502"/>
    </row>
    <row r="19" spans="1:18" ht="186" customHeight="1" x14ac:dyDescent="0.55000000000000004">
      <c r="A19" s="1501"/>
      <c r="B19" s="1501"/>
      <c r="C19" s="1501"/>
      <c r="D19" s="1501"/>
      <c r="E19" s="1501"/>
      <c r="F19" s="1501"/>
      <c r="G19" s="1501"/>
      <c r="H19" s="1501"/>
      <c r="I19" s="1501"/>
      <c r="J19" s="1501"/>
      <c r="K19" s="1501"/>
      <c r="L19" s="1501"/>
      <c r="M19" s="1501"/>
      <c r="N19" s="1501"/>
      <c r="O19" s="1501"/>
      <c r="P19" s="1501"/>
      <c r="Q19" s="1501"/>
      <c r="R19" s="1501"/>
    </row>
    <row r="20" spans="1:18" ht="25" customHeight="1" x14ac:dyDescent="0.55000000000000004">
      <c r="A20" s="1500" t="s">
        <v>1055</v>
      </c>
      <c r="B20" s="1500"/>
      <c r="C20" s="1500"/>
      <c r="D20" s="1500"/>
      <c r="E20" s="1500"/>
      <c r="F20" s="1500"/>
      <c r="G20" s="1500"/>
      <c r="H20" s="1500"/>
      <c r="I20" s="1500"/>
      <c r="J20" s="1500"/>
      <c r="K20" s="1500"/>
      <c r="L20" s="1500"/>
      <c r="M20" s="1500"/>
      <c r="N20" s="1500"/>
      <c r="O20" s="1500"/>
      <c r="P20" s="1500"/>
      <c r="Q20" s="1500"/>
      <c r="R20" s="1500"/>
    </row>
    <row r="21" spans="1:18" x14ac:dyDescent="0.55000000000000004">
      <c r="A21" s="1470"/>
      <c r="B21" s="1471"/>
      <c r="C21" s="1471"/>
      <c r="D21" s="1471"/>
      <c r="E21" s="1471"/>
      <c r="F21" s="1471"/>
      <c r="G21" s="1471"/>
      <c r="H21" s="1471"/>
      <c r="I21" s="1471"/>
      <c r="J21" s="1471"/>
      <c r="K21" s="1471"/>
      <c r="L21" s="1471"/>
      <c r="M21" s="1471"/>
      <c r="N21" s="1471"/>
      <c r="O21" s="1471"/>
      <c r="P21" s="1471"/>
      <c r="Q21" s="1471"/>
      <c r="R21" s="1472"/>
    </row>
    <row r="22" spans="1:18" x14ac:dyDescent="0.55000000000000004">
      <c r="A22" s="1473"/>
      <c r="B22" s="1474"/>
      <c r="C22" s="1474"/>
      <c r="D22" s="1474"/>
      <c r="E22" s="1474"/>
      <c r="F22" s="1474"/>
      <c r="G22" s="1474"/>
      <c r="H22" s="1474"/>
      <c r="I22" s="1474"/>
      <c r="J22" s="1474"/>
      <c r="K22" s="1474"/>
      <c r="L22" s="1474"/>
      <c r="M22" s="1474"/>
      <c r="N22" s="1474"/>
      <c r="O22" s="1474"/>
      <c r="P22" s="1474"/>
      <c r="Q22" s="1474"/>
      <c r="R22" s="1475"/>
    </row>
    <row r="23" spans="1:18" x14ac:dyDescent="0.55000000000000004">
      <c r="A23" s="1473"/>
      <c r="B23" s="1474"/>
      <c r="C23" s="1474"/>
      <c r="D23" s="1474"/>
      <c r="E23" s="1474"/>
      <c r="F23" s="1474"/>
      <c r="G23" s="1474"/>
      <c r="H23" s="1474"/>
      <c r="I23" s="1474"/>
      <c r="J23" s="1474"/>
      <c r="K23" s="1474"/>
      <c r="L23" s="1474"/>
      <c r="M23" s="1474"/>
      <c r="N23" s="1474"/>
      <c r="O23" s="1474"/>
      <c r="P23" s="1474"/>
      <c r="Q23" s="1474"/>
      <c r="R23" s="1475"/>
    </row>
    <row r="24" spans="1:18" x14ac:dyDescent="0.55000000000000004">
      <c r="A24" s="1473"/>
      <c r="B24" s="1474"/>
      <c r="C24" s="1474"/>
      <c r="D24" s="1474"/>
      <c r="E24" s="1474"/>
      <c r="F24" s="1474"/>
      <c r="G24" s="1474"/>
      <c r="H24" s="1474"/>
      <c r="I24" s="1474"/>
      <c r="J24" s="1474"/>
      <c r="K24" s="1474"/>
      <c r="L24" s="1474"/>
      <c r="M24" s="1474"/>
      <c r="N24" s="1474"/>
      <c r="O24" s="1474"/>
      <c r="P24" s="1474"/>
      <c r="Q24" s="1474"/>
      <c r="R24" s="1475"/>
    </row>
    <row r="25" spans="1:18" x14ac:dyDescent="0.55000000000000004">
      <c r="A25" s="1473"/>
      <c r="B25" s="1474"/>
      <c r="C25" s="1474"/>
      <c r="D25" s="1474"/>
      <c r="E25" s="1474"/>
      <c r="F25" s="1474"/>
      <c r="G25" s="1474"/>
      <c r="H25" s="1474"/>
      <c r="I25" s="1474"/>
      <c r="J25" s="1474"/>
      <c r="K25" s="1474"/>
      <c r="L25" s="1474"/>
      <c r="M25" s="1474"/>
      <c r="N25" s="1474"/>
      <c r="O25" s="1474"/>
      <c r="P25" s="1474"/>
      <c r="Q25" s="1474"/>
      <c r="R25" s="1475"/>
    </row>
    <row r="26" spans="1:18" x14ac:dyDescent="0.55000000000000004">
      <c r="A26" s="1473"/>
      <c r="B26" s="1474"/>
      <c r="C26" s="1474"/>
      <c r="D26" s="1474"/>
      <c r="E26" s="1474"/>
      <c r="F26" s="1474"/>
      <c r="G26" s="1474"/>
      <c r="H26" s="1474"/>
      <c r="I26" s="1474"/>
      <c r="J26" s="1474"/>
      <c r="K26" s="1474"/>
      <c r="L26" s="1474"/>
      <c r="M26" s="1474"/>
      <c r="N26" s="1474"/>
      <c r="O26" s="1474"/>
      <c r="P26" s="1474"/>
      <c r="Q26" s="1474"/>
      <c r="R26" s="1475"/>
    </row>
    <row r="27" spans="1:18" x14ac:dyDescent="0.55000000000000004">
      <c r="A27" s="1473"/>
      <c r="B27" s="1474"/>
      <c r="C27" s="1474"/>
      <c r="D27" s="1474"/>
      <c r="E27" s="1474"/>
      <c r="F27" s="1474"/>
      <c r="G27" s="1474"/>
      <c r="H27" s="1474"/>
      <c r="I27" s="1474"/>
      <c r="J27" s="1474"/>
      <c r="K27" s="1474"/>
      <c r="L27" s="1474"/>
      <c r="M27" s="1474"/>
      <c r="N27" s="1474"/>
      <c r="O27" s="1474"/>
      <c r="P27" s="1474"/>
      <c r="Q27" s="1474"/>
      <c r="R27" s="1475"/>
    </row>
    <row r="28" spans="1:18" x14ac:dyDescent="0.55000000000000004">
      <c r="A28" s="1473"/>
      <c r="B28" s="1474"/>
      <c r="C28" s="1474"/>
      <c r="D28" s="1474"/>
      <c r="E28" s="1474"/>
      <c r="F28" s="1474"/>
      <c r="G28" s="1474"/>
      <c r="H28" s="1474"/>
      <c r="I28" s="1474"/>
      <c r="J28" s="1474"/>
      <c r="K28" s="1474"/>
      <c r="L28" s="1474"/>
      <c r="M28" s="1474"/>
      <c r="N28" s="1474"/>
      <c r="O28" s="1474"/>
      <c r="P28" s="1474"/>
      <c r="Q28" s="1474"/>
      <c r="R28" s="1475"/>
    </row>
    <row r="29" spans="1:18" x14ac:dyDescent="0.55000000000000004">
      <c r="A29" s="1473"/>
      <c r="B29" s="1474"/>
      <c r="C29" s="1474"/>
      <c r="D29" s="1474"/>
      <c r="E29" s="1474"/>
      <c r="F29" s="1474"/>
      <c r="G29" s="1474"/>
      <c r="H29" s="1474"/>
      <c r="I29" s="1474"/>
      <c r="J29" s="1474"/>
      <c r="K29" s="1474"/>
      <c r="L29" s="1474"/>
      <c r="M29" s="1474"/>
      <c r="N29" s="1474"/>
      <c r="O29" s="1474"/>
      <c r="P29" s="1474"/>
      <c r="Q29" s="1474"/>
      <c r="R29" s="1475"/>
    </row>
    <row r="30" spans="1:18" x14ac:dyDescent="0.55000000000000004">
      <c r="A30" s="1476"/>
      <c r="B30" s="1477"/>
      <c r="C30" s="1477"/>
      <c r="D30" s="1477"/>
      <c r="E30" s="1477"/>
      <c r="F30" s="1477"/>
      <c r="G30" s="1477"/>
      <c r="H30" s="1477"/>
      <c r="I30" s="1477"/>
      <c r="J30" s="1477"/>
      <c r="K30" s="1477"/>
      <c r="L30" s="1477"/>
      <c r="M30" s="1477"/>
      <c r="N30" s="1477"/>
      <c r="O30" s="1477"/>
      <c r="P30" s="1477"/>
      <c r="Q30" s="1477"/>
      <c r="R30" s="1478"/>
    </row>
  </sheetData>
  <sheetProtection password="C402" sheet="1" objects="1" scenarios="1" selectLockedCells="1" selectUnlockedCells="1"/>
  <mergeCells count="31">
    <mergeCell ref="A3:R3"/>
    <mergeCell ref="B8:G8"/>
    <mergeCell ref="B9:G9"/>
    <mergeCell ref="B10:G10"/>
    <mergeCell ref="B11:G11"/>
    <mergeCell ref="H12:K12"/>
    <mergeCell ref="B15:G15"/>
    <mergeCell ref="A20:R20"/>
    <mergeCell ref="A19:R19"/>
    <mergeCell ref="A18:R18"/>
    <mergeCell ref="B16:G16"/>
    <mergeCell ref="B17:G17"/>
    <mergeCell ref="B12:G12"/>
    <mergeCell ref="B13:G13"/>
    <mergeCell ref="B14:G14"/>
    <mergeCell ref="A21:R30"/>
    <mergeCell ref="A1:R1"/>
    <mergeCell ref="A2:R2"/>
    <mergeCell ref="A4:R6"/>
    <mergeCell ref="B7:G7"/>
    <mergeCell ref="H7:K7"/>
    <mergeCell ref="L7:R7"/>
    <mergeCell ref="H13:K13"/>
    <mergeCell ref="H14:K14"/>
    <mergeCell ref="H15:K15"/>
    <mergeCell ref="H16:K16"/>
    <mergeCell ref="H17:K17"/>
    <mergeCell ref="H8:K8"/>
    <mergeCell ref="H9:K9"/>
    <mergeCell ref="H10:K10"/>
    <mergeCell ref="H11:K11"/>
  </mergeCells>
  <phoneticPr fontId="2"/>
  <dataValidations count="2">
    <dataValidation type="list" allowBlank="1" showInputMessage="1" showErrorMessage="1" sqref="H8:K17">
      <formula1>"選択してください,①取得済み,②開発・改良フェーズの期間中に取得又は申請・届出が必要,③設備投資・事業環境整備フェーズの期間中に取得又は申請・届出が必要,④助成事業完了後に取得又は申請・届出を行う予定"</formula1>
    </dataValidation>
    <dataValidation type="list" allowBlank="1" showInputMessage="1" showErrorMessage="1" sqref="L8:L17">
      <formula1>"元号を選択,昭和,平成,令和"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8" scale="86"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53"/>
  <sheetViews>
    <sheetView showGridLines="0" view="pageBreakPreview" zoomScale="80" zoomScaleNormal="100" zoomScaleSheetLayoutView="80" workbookViewId="0">
      <selection sqref="A1:XFD1048576"/>
    </sheetView>
  </sheetViews>
  <sheetFormatPr defaultColWidth="1.9140625" defaultRowHeight="16.5" x14ac:dyDescent="0.55000000000000004"/>
  <cols>
    <col min="1" max="1" width="1.5" style="226" customWidth="1"/>
    <col min="2" max="2" width="4.5" style="226" customWidth="1"/>
    <col min="3" max="3" width="25.25" style="226" customWidth="1"/>
    <col min="4" max="7" width="18.83203125" style="226" customWidth="1"/>
    <col min="8" max="8" width="1.25" style="226" customWidth="1"/>
    <col min="9" max="9" width="8.1640625" style="226" customWidth="1"/>
    <col min="10" max="10" width="12.25" style="226" customWidth="1"/>
    <col min="11" max="11" width="3.4140625" style="226" customWidth="1"/>
    <col min="12" max="15" width="3.1640625" style="226" customWidth="1"/>
    <col min="16" max="17" width="3.1640625" style="260" customWidth="1"/>
    <col min="18" max="18" width="5" style="260" customWidth="1"/>
    <col min="19" max="22" width="5" style="227" customWidth="1"/>
    <col min="23" max="26" width="3" style="227" customWidth="1"/>
    <col min="27" max="36" width="2.5" style="227" customWidth="1"/>
    <col min="37" max="16384" width="1.9140625" style="227"/>
  </cols>
  <sheetData>
    <row r="1" spans="1:32" ht="22" customHeight="1" x14ac:dyDescent="0.55000000000000004">
      <c r="A1" s="687" t="s">
        <v>1069</v>
      </c>
      <c r="B1" s="223"/>
      <c r="C1" s="224"/>
      <c r="D1" s="225"/>
      <c r="E1" s="225"/>
      <c r="F1" s="225"/>
      <c r="G1" s="225"/>
      <c r="I1" s="1533"/>
      <c r="J1" s="1533"/>
      <c r="K1" s="1533"/>
      <c r="L1" s="1533"/>
      <c r="M1" s="1533"/>
      <c r="N1" s="1533"/>
      <c r="O1" s="1533"/>
      <c r="P1" s="1533"/>
      <c r="Q1" s="1533"/>
      <c r="R1" s="1533"/>
      <c r="S1" s="1533"/>
      <c r="T1" s="1533"/>
    </row>
    <row r="2" spans="1:32" x14ac:dyDescent="0.55000000000000004">
      <c r="A2" s="224" t="s">
        <v>203</v>
      </c>
      <c r="B2" s="225"/>
      <c r="C2" s="225"/>
      <c r="D2" s="225"/>
      <c r="E2" s="225"/>
      <c r="F2" s="228"/>
      <c r="G2" s="229" t="s">
        <v>496</v>
      </c>
      <c r="I2" s="1533"/>
      <c r="J2" s="1533"/>
      <c r="K2" s="1533"/>
      <c r="L2" s="1533"/>
      <c r="M2" s="1533"/>
      <c r="N2" s="1533"/>
      <c r="O2" s="1533"/>
      <c r="P2" s="1533"/>
      <c r="Q2" s="1533"/>
      <c r="R2" s="1533"/>
      <c r="S2" s="1533"/>
      <c r="T2" s="1533"/>
    </row>
    <row r="3" spans="1:32" x14ac:dyDescent="0.55000000000000004">
      <c r="A3" s="230"/>
      <c r="B3" s="1536" t="s">
        <v>204</v>
      </c>
      <c r="C3" s="1537"/>
      <c r="D3" s="231" t="s">
        <v>322</v>
      </c>
      <c r="E3" s="231" t="s">
        <v>497</v>
      </c>
      <c r="F3" s="231" t="s">
        <v>323</v>
      </c>
      <c r="G3" s="1534" t="s">
        <v>498</v>
      </c>
      <c r="H3" s="227"/>
      <c r="I3" s="232"/>
      <c r="J3" s="232"/>
      <c r="K3" s="232"/>
      <c r="L3" s="232"/>
      <c r="M3" s="232"/>
      <c r="N3" s="232"/>
      <c r="O3" s="232"/>
      <c r="P3" s="232"/>
      <c r="Q3" s="232"/>
      <c r="R3" s="232"/>
      <c r="S3" s="232"/>
      <c r="T3" s="232"/>
      <c r="U3" s="232"/>
      <c r="V3" s="232"/>
      <c r="W3" s="232"/>
    </row>
    <row r="4" spans="1:32" x14ac:dyDescent="0.55000000000000004">
      <c r="A4" s="230"/>
      <c r="B4" s="1538"/>
      <c r="C4" s="1539"/>
      <c r="D4" s="233" t="s">
        <v>499</v>
      </c>
      <c r="E4" s="234" t="s">
        <v>500</v>
      </c>
      <c r="F4" s="234" t="s">
        <v>501</v>
      </c>
      <c r="G4" s="1535"/>
      <c r="H4" s="227"/>
      <c r="I4" s="232"/>
      <c r="J4" s="232"/>
      <c r="K4" s="232"/>
      <c r="L4" s="232"/>
      <c r="M4" s="232"/>
      <c r="N4" s="232"/>
      <c r="O4" s="232"/>
      <c r="P4" s="232"/>
      <c r="Q4" s="232"/>
      <c r="R4" s="232"/>
      <c r="S4" s="232"/>
      <c r="T4" s="232"/>
      <c r="U4" s="232"/>
      <c r="V4" s="232"/>
      <c r="W4" s="232"/>
    </row>
    <row r="5" spans="1:32" x14ac:dyDescent="0.55000000000000004">
      <c r="A5" s="230"/>
      <c r="B5" s="1509" t="s">
        <v>502</v>
      </c>
      <c r="C5" s="1509"/>
      <c r="D5" s="1509"/>
      <c r="E5" s="1509"/>
      <c r="F5" s="1509"/>
      <c r="G5" s="1509"/>
      <c r="H5" s="227"/>
      <c r="I5" s="227"/>
      <c r="J5" s="235"/>
      <c r="K5" s="227"/>
      <c r="L5" s="227"/>
      <c r="M5" s="227"/>
      <c r="N5" s="227"/>
      <c r="O5" s="227"/>
      <c r="P5" s="227"/>
      <c r="Q5" s="227"/>
      <c r="R5" s="227"/>
    </row>
    <row r="6" spans="1:32" x14ac:dyDescent="0.55000000000000004">
      <c r="A6" s="230"/>
      <c r="B6" s="236"/>
      <c r="C6" s="237" t="s">
        <v>503</v>
      </c>
      <c r="D6" s="238"/>
      <c r="E6" s="238"/>
      <c r="F6" s="238"/>
      <c r="G6" s="239"/>
      <c r="H6" s="227"/>
      <c r="I6" s="227"/>
      <c r="J6" s="240" t="s">
        <v>504</v>
      </c>
      <c r="K6" s="227"/>
      <c r="L6" s="227"/>
      <c r="M6" s="227"/>
      <c r="N6" s="227"/>
      <c r="O6" s="227"/>
      <c r="P6" s="227"/>
      <c r="Q6" s="227"/>
      <c r="R6" s="227"/>
    </row>
    <row r="7" spans="1:32" ht="18" customHeight="1" x14ac:dyDescent="0.55000000000000004">
      <c r="A7" s="225"/>
      <c r="B7" s="1510" t="s">
        <v>505</v>
      </c>
      <c r="C7" s="241" t="s">
        <v>317</v>
      </c>
      <c r="D7" s="305">
        <f>'3-(1).原材料・副資材費'!I26</f>
        <v>434500</v>
      </c>
      <c r="E7" s="305">
        <f>'3-(1).原材料・副資材費'!H26</f>
        <v>395000</v>
      </c>
      <c r="F7" s="299">
        <f t="shared" ref="F7:F13" si="0">ROUNDDOWN(E7*2/3,-3)-J7</f>
        <v>263000</v>
      </c>
      <c r="G7" s="324"/>
      <c r="I7" s="242" t="s">
        <v>205</v>
      </c>
      <c r="J7" s="243"/>
      <c r="K7" s="212"/>
      <c r="L7" s="212"/>
      <c r="M7" s="212"/>
      <c r="N7" s="212"/>
      <c r="O7" s="212"/>
      <c r="P7" s="212"/>
      <c r="Q7" s="212"/>
      <c r="R7" s="212"/>
      <c r="U7" s="244"/>
      <c r="V7" s="244"/>
      <c r="W7" s="244"/>
      <c r="X7" s="244"/>
      <c r="Y7" s="244"/>
      <c r="Z7" s="244"/>
      <c r="AA7" s="244"/>
      <c r="AB7" s="244"/>
      <c r="AC7" s="244"/>
      <c r="AD7" s="244"/>
      <c r="AE7" s="244"/>
      <c r="AF7" s="244"/>
    </row>
    <row r="8" spans="1:32" ht="18" x14ac:dyDescent="0.55000000000000004">
      <c r="A8" s="225"/>
      <c r="B8" s="1511"/>
      <c r="C8" s="245" t="s">
        <v>506</v>
      </c>
      <c r="D8" s="604">
        <f>'3-(2).機械装置・工具器具備品費'!J25</f>
        <v>2255000</v>
      </c>
      <c r="E8" s="306">
        <f>'3-(2).機械装置・工具器具備品費'!I25</f>
        <v>2050000</v>
      </c>
      <c r="F8" s="300">
        <f t="shared" si="0"/>
        <v>1242000</v>
      </c>
      <c r="G8" s="325"/>
      <c r="I8" s="242" t="s">
        <v>206</v>
      </c>
      <c r="J8" s="674">
        <v>124000</v>
      </c>
      <c r="K8" s="212"/>
      <c r="L8" s="212"/>
      <c r="M8" s="212"/>
      <c r="N8" s="212"/>
      <c r="O8" s="212"/>
      <c r="P8" s="212"/>
      <c r="Q8" s="212"/>
      <c r="R8" s="212"/>
      <c r="U8" s="244"/>
      <c r="V8" s="244"/>
      <c r="W8" s="244"/>
      <c r="X8" s="244"/>
      <c r="Y8" s="244"/>
      <c r="Z8" s="244"/>
      <c r="AA8" s="244"/>
      <c r="AB8" s="244"/>
      <c r="AC8" s="244"/>
      <c r="AD8" s="244"/>
      <c r="AE8" s="244"/>
      <c r="AF8" s="244"/>
    </row>
    <row r="9" spans="1:32" ht="18" x14ac:dyDescent="0.55000000000000004">
      <c r="A9" s="225"/>
      <c r="B9" s="1511"/>
      <c r="C9" s="245" t="s">
        <v>318</v>
      </c>
      <c r="D9" s="306">
        <f>'3-(3).委託・外注費'!G24</f>
        <v>1045000</v>
      </c>
      <c r="E9" s="306">
        <f>'3-(3).委託・外注費'!F24</f>
        <v>950000</v>
      </c>
      <c r="F9" s="301">
        <f t="shared" si="0"/>
        <v>633000</v>
      </c>
      <c r="G9" s="325"/>
      <c r="I9" s="242" t="s">
        <v>207</v>
      </c>
      <c r="J9" s="243"/>
      <c r="K9" s="212"/>
      <c r="L9" s="212"/>
      <c r="M9" s="212"/>
      <c r="N9" s="212"/>
      <c r="O9" s="212"/>
      <c r="P9" s="212"/>
      <c r="Q9" s="212"/>
      <c r="R9" s="212"/>
      <c r="U9" s="244"/>
      <c r="V9" s="244"/>
      <c r="W9" s="244"/>
      <c r="X9" s="244"/>
      <c r="Y9" s="244"/>
      <c r="Z9" s="244"/>
      <c r="AA9" s="244"/>
      <c r="AB9" s="244"/>
      <c r="AC9" s="244"/>
      <c r="AD9" s="244"/>
      <c r="AE9" s="244"/>
      <c r="AF9" s="244"/>
    </row>
    <row r="10" spans="1:32" x14ac:dyDescent="0.55000000000000004">
      <c r="A10" s="230"/>
      <c r="B10" s="1511"/>
      <c r="C10" s="245" t="s">
        <v>319</v>
      </c>
      <c r="D10" s="306">
        <f>'3-(4).産業財産権出願・導入費'!H15</f>
        <v>660000</v>
      </c>
      <c r="E10" s="306">
        <f>'3-(4).産業財産権出願・導入費'!G15</f>
        <v>600000</v>
      </c>
      <c r="F10" s="302">
        <f t="shared" si="0"/>
        <v>400000</v>
      </c>
      <c r="G10" s="325"/>
      <c r="H10" s="227"/>
      <c r="I10" s="242" t="s">
        <v>208</v>
      </c>
      <c r="J10" s="243"/>
      <c r="K10" s="227"/>
      <c r="L10" s="227"/>
      <c r="M10" s="227"/>
      <c r="N10" s="227"/>
      <c r="O10" s="227"/>
      <c r="P10" s="227"/>
      <c r="Q10" s="227"/>
      <c r="R10" s="227"/>
    </row>
    <row r="11" spans="1:32" x14ac:dyDescent="0.55000000000000004">
      <c r="A11" s="230"/>
      <c r="B11" s="1511"/>
      <c r="C11" s="246" t="s">
        <v>320</v>
      </c>
      <c r="D11" s="307">
        <f>'3-(5).専門家指導費'!I16</f>
        <v>330000</v>
      </c>
      <c r="E11" s="307">
        <f>'3-(5).専門家指導費'!H16</f>
        <v>300000</v>
      </c>
      <c r="F11" s="302">
        <f t="shared" si="0"/>
        <v>200000</v>
      </c>
      <c r="G11" s="320"/>
      <c r="H11" s="227"/>
      <c r="I11" s="242" t="s">
        <v>209</v>
      </c>
      <c r="J11" s="243"/>
      <c r="K11" s="227"/>
      <c r="L11" s="227"/>
      <c r="M11" s="227"/>
      <c r="N11" s="227"/>
      <c r="O11" s="227"/>
      <c r="P11" s="227"/>
      <c r="Q11" s="227"/>
      <c r="R11" s="227"/>
    </row>
    <row r="12" spans="1:32" x14ac:dyDescent="0.55000000000000004">
      <c r="A12" s="230"/>
      <c r="B12" s="1511"/>
      <c r="C12" s="246" t="s">
        <v>321</v>
      </c>
      <c r="D12" s="307">
        <f>'3-(6).直接人件費'!I21</f>
        <v>4054800</v>
      </c>
      <c r="E12" s="307">
        <f>'3-(6).直接人件費'!J21</f>
        <v>4054800</v>
      </c>
      <c r="F12" s="302">
        <f t="shared" si="0"/>
        <v>2703000</v>
      </c>
      <c r="G12" s="320"/>
      <c r="H12" s="227"/>
      <c r="I12" s="242" t="s">
        <v>210</v>
      </c>
      <c r="J12" s="243"/>
      <c r="K12" s="227"/>
      <c r="L12" s="227"/>
      <c r="M12" s="227"/>
      <c r="N12" s="227"/>
      <c r="O12" s="227"/>
      <c r="P12" s="227"/>
      <c r="Q12" s="227"/>
      <c r="R12" s="227"/>
    </row>
    <row r="13" spans="1:32" x14ac:dyDescent="0.55000000000000004">
      <c r="A13" s="230"/>
      <c r="B13" s="1512"/>
      <c r="C13" s="246" t="s">
        <v>507</v>
      </c>
      <c r="D13" s="307">
        <f>'3-(7).規格認証・登録費'!G27</f>
        <v>495000</v>
      </c>
      <c r="E13" s="307">
        <f>'3-(7).規格認証・登録費'!F27</f>
        <v>450000</v>
      </c>
      <c r="F13" s="302">
        <f t="shared" si="0"/>
        <v>300000</v>
      </c>
      <c r="G13" s="320"/>
      <c r="H13" s="227"/>
      <c r="I13" s="242" t="s">
        <v>211</v>
      </c>
      <c r="J13" s="243"/>
      <c r="K13" s="227"/>
      <c r="L13" s="227"/>
      <c r="M13" s="227"/>
      <c r="N13" s="227"/>
      <c r="O13" s="227"/>
      <c r="P13" s="227"/>
      <c r="Q13" s="227"/>
      <c r="R13" s="227"/>
    </row>
    <row r="14" spans="1:32" x14ac:dyDescent="0.55000000000000004">
      <c r="A14" s="230"/>
      <c r="B14" s="247"/>
      <c r="C14" s="237" t="s">
        <v>508</v>
      </c>
      <c r="D14" s="248"/>
      <c r="E14" s="248"/>
      <c r="F14" s="248"/>
      <c r="G14" s="249"/>
      <c r="H14" s="227"/>
      <c r="I14" s="242"/>
      <c r="J14" s="314"/>
      <c r="K14" s="227"/>
      <c r="L14" s="227"/>
      <c r="M14" s="227"/>
      <c r="N14" s="227"/>
      <c r="O14" s="227"/>
      <c r="P14" s="227"/>
      <c r="Q14" s="227"/>
      <c r="R14" s="227"/>
    </row>
    <row r="15" spans="1:32" x14ac:dyDescent="0.55000000000000004">
      <c r="A15" s="230"/>
      <c r="B15" s="1510" t="s">
        <v>509</v>
      </c>
      <c r="C15" s="250" t="s">
        <v>510</v>
      </c>
      <c r="D15" s="308">
        <f>'3-(8).展示会等参加費'!K11</f>
        <v>708400</v>
      </c>
      <c r="E15" s="308">
        <f>'3-(8).展示会等参加費'!J11</f>
        <v>644000</v>
      </c>
      <c r="F15" s="302">
        <f>ROUNDDOWN(E15*2/3,-3)-J15</f>
        <v>429000</v>
      </c>
      <c r="G15" s="323"/>
      <c r="H15" s="227"/>
      <c r="I15" s="242" t="s">
        <v>511</v>
      </c>
      <c r="J15" s="243"/>
      <c r="K15" s="227"/>
      <c r="L15" s="227"/>
      <c r="M15" s="227"/>
      <c r="N15" s="227"/>
      <c r="O15" s="227"/>
      <c r="P15" s="227"/>
      <c r="Q15" s="227"/>
      <c r="R15" s="227"/>
    </row>
    <row r="16" spans="1:32" x14ac:dyDescent="0.55000000000000004">
      <c r="A16" s="230"/>
      <c r="B16" s="1512"/>
      <c r="C16" s="246" t="s">
        <v>512</v>
      </c>
      <c r="D16" s="307">
        <f>'3-(9).広告宣伝費'!J12</f>
        <v>316250</v>
      </c>
      <c r="E16" s="307">
        <f>'3-(9).広告宣伝費'!I12</f>
        <v>287500</v>
      </c>
      <c r="F16" s="302">
        <f>ROUNDDOWN(E16*2/3,-3)-J16</f>
        <v>191000</v>
      </c>
      <c r="G16" s="322"/>
      <c r="H16" s="227"/>
      <c r="I16" s="242" t="s">
        <v>513</v>
      </c>
      <c r="J16" s="243"/>
      <c r="K16" s="227"/>
      <c r="L16" s="227"/>
      <c r="M16" s="227"/>
      <c r="N16" s="227"/>
      <c r="O16" s="227"/>
      <c r="P16" s="227"/>
      <c r="Q16" s="227"/>
      <c r="R16" s="227"/>
    </row>
    <row r="17" spans="1:18" x14ac:dyDescent="0.55000000000000004">
      <c r="A17" s="230"/>
      <c r="B17" s="1518" t="s">
        <v>514</v>
      </c>
      <c r="C17" s="1519"/>
      <c r="D17" s="311">
        <f>SUM(D7:D13,D15:D16)</f>
        <v>10298950</v>
      </c>
      <c r="E17" s="311">
        <f>SUM(E7:E13,E15:E16)</f>
        <v>9731300</v>
      </c>
      <c r="F17" s="311">
        <f>SUM(F7:F13,F15:F16)</f>
        <v>6361000</v>
      </c>
      <c r="G17" s="251"/>
      <c r="H17" s="227"/>
      <c r="I17" s="242"/>
      <c r="J17" s="252"/>
      <c r="K17" s="227"/>
      <c r="L17" s="227"/>
      <c r="M17" s="227"/>
      <c r="N17" s="227"/>
      <c r="O17" s="227"/>
      <c r="P17" s="227"/>
      <c r="Q17" s="227"/>
      <c r="R17" s="227"/>
    </row>
    <row r="18" spans="1:18" x14ac:dyDescent="0.55000000000000004">
      <c r="A18" s="230"/>
      <c r="B18" s="1509" t="s">
        <v>515</v>
      </c>
      <c r="C18" s="1509"/>
      <c r="D18" s="1509"/>
      <c r="E18" s="1509"/>
      <c r="F18" s="1509"/>
      <c r="G18" s="1509"/>
      <c r="H18" s="227"/>
      <c r="I18" s="242"/>
      <c r="J18" s="253"/>
      <c r="K18" s="227"/>
      <c r="L18" s="227"/>
      <c r="M18" s="227"/>
      <c r="N18" s="227"/>
      <c r="O18" s="227"/>
      <c r="P18" s="227"/>
      <c r="Q18" s="227"/>
      <c r="R18" s="227"/>
    </row>
    <row r="19" spans="1:18" x14ac:dyDescent="0.55000000000000004">
      <c r="A19" s="230"/>
      <c r="B19" s="254"/>
      <c r="C19" s="237" t="s">
        <v>516</v>
      </c>
      <c r="D19" s="255"/>
      <c r="E19" s="255"/>
      <c r="F19" s="255"/>
      <c r="G19" s="256"/>
      <c r="H19" s="227"/>
      <c r="I19" s="242"/>
      <c r="J19" s="253"/>
      <c r="K19" s="227"/>
      <c r="L19" s="227"/>
      <c r="M19" s="227"/>
      <c r="N19" s="227"/>
      <c r="O19" s="227"/>
      <c r="P19" s="227"/>
      <c r="Q19" s="227"/>
      <c r="R19" s="227"/>
    </row>
    <row r="20" spans="1:18" x14ac:dyDescent="0.55000000000000004">
      <c r="A20" s="230"/>
      <c r="B20" s="1510" t="s">
        <v>517</v>
      </c>
      <c r="C20" s="241" t="s">
        <v>518</v>
      </c>
      <c r="D20" s="309">
        <f>'3-(10).機械装置・工具器具備品費'!J25</f>
        <v>495000</v>
      </c>
      <c r="E20" s="309">
        <f>'3-(10).機械装置・工具器具備品費'!I25</f>
        <v>450000</v>
      </c>
      <c r="F20" s="299">
        <f>ROUNDDOWN(E20*2/3,-3)-J20</f>
        <v>300000</v>
      </c>
      <c r="G20" s="321"/>
      <c r="H20" s="227"/>
      <c r="I20" s="242" t="s">
        <v>519</v>
      </c>
      <c r="J20" s="243"/>
      <c r="K20" s="227"/>
      <c r="L20" s="227"/>
      <c r="M20" s="227"/>
      <c r="N20" s="227"/>
      <c r="O20" s="227"/>
      <c r="P20" s="227"/>
      <c r="Q20" s="227"/>
      <c r="R20" s="227"/>
    </row>
    <row r="21" spans="1:18" x14ac:dyDescent="0.55000000000000004">
      <c r="A21" s="230"/>
      <c r="B21" s="1511"/>
      <c r="C21" s="246" t="s">
        <v>520</v>
      </c>
      <c r="D21" s="307">
        <f>'3-(11).店舗新装・改装工事費'!G24</f>
        <v>550000</v>
      </c>
      <c r="E21" s="307">
        <f>'3-(11).店舗新装・改装工事費'!F24</f>
        <v>500000</v>
      </c>
      <c r="F21" s="303">
        <f>ROUNDDOWN(E21*2/3,-3)-J21</f>
        <v>333000</v>
      </c>
      <c r="G21" s="320"/>
      <c r="H21" s="227"/>
      <c r="I21" s="242" t="s">
        <v>521</v>
      </c>
      <c r="J21" s="243"/>
      <c r="K21" s="227"/>
      <c r="L21" s="227"/>
      <c r="M21" s="227"/>
      <c r="N21" s="227"/>
      <c r="O21" s="227"/>
      <c r="P21" s="227"/>
      <c r="Q21" s="227"/>
      <c r="R21" s="227"/>
    </row>
    <row r="22" spans="1:18" x14ac:dyDescent="0.55000000000000004">
      <c r="A22" s="230"/>
      <c r="B22" s="1511"/>
      <c r="C22" s="246" t="s">
        <v>522</v>
      </c>
      <c r="D22" s="307">
        <f>'3-(12).店舗賃借料'!G8</f>
        <v>165000</v>
      </c>
      <c r="E22" s="307">
        <f>'3-(12).店舗賃借料'!F8</f>
        <v>150000</v>
      </c>
      <c r="F22" s="303">
        <f>ROUNDDOWN(E22*2/3,-3)-J22</f>
        <v>100000</v>
      </c>
      <c r="G22" s="320"/>
      <c r="H22" s="227"/>
      <c r="I22" s="242" t="s">
        <v>523</v>
      </c>
      <c r="J22" s="243"/>
      <c r="K22" s="227"/>
      <c r="L22" s="227"/>
      <c r="M22" s="227"/>
      <c r="N22" s="227"/>
      <c r="O22" s="227"/>
      <c r="P22" s="227"/>
      <c r="Q22" s="227"/>
      <c r="R22" s="227"/>
    </row>
    <row r="23" spans="1:18" x14ac:dyDescent="0.55000000000000004">
      <c r="A23" s="230"/>
      <c r="B23" s="1512"/>
      <c r="C23" s="257" t="s">
        <v>524</v>
      </c>
      <c r="D23" s="310">
        <f>'3-(13).委託・外注費'!G23</f>
        <v>605000</v>
      </c>
      <c r="E23" s="310">
        <f>'3-(13).委託・外注費'!F23</f>
        <v>550000</v>
      </c>
      <c r="F23" s="304">
        <f>ROUNDDOWN(E23*2/3,-3)-J23</f>
        <v>366000</v>
      </c>
      <c r="G23" s="319"/>
      <c r="H23" s="227"/>
      <c r="I23" s="242" t="s">
        <v>525</v>
      </c>
      <c r="J23" s="243"/>
      <c r="K23" s="227"/>
      <c r="L23" s="227"/>
      <c r="M23" s="227"/>
      <c r="N23" s="258"/>
      <c r="O23" s="227"/>
      <c r="P23" s="227"/>
      <c r="Q23" s="227"/>
      <c r="R23" s="227"/>
    </row>
    <row r="24" spans="1:18" x14ac:dyDescent="0.55000000000000004">
      <c r="A24" s="228"/>
      <c r="B24" s="1513" t="s">
        <v>526</v>
      </c>
      <c r="C24" s="1514"/>
      <c r="D24" s="312">
        <f>SUM(D20:D23)</f>
        <v>1815000</v>
      </c>
      <c r="E24" s="312">
        <f>SUM(E20:E23)</f>
        <v>1650000</v>
      </c>
      <c r="F24" s="312">
        <f>SUM(F20:F23)</f>
        <v>1099000</v>
      </c>
      <c r="G24" s="259"/>
      <c r="Q24" s="227"/>
      <c r="R24" s="227"/>
    </row>
    <row r="25" spans="1:18" x14ac:dyDescent="0.55000000000000004">
      <c r="A25" s="228"/>
      <c r="B25" s="1509" t="s">
        <v>527</v>
      </c>
      <c r="C25" s="1509"/>
      <c r="D25" s="1509"/>
      <c r="E25" s="1509"/>
      <c r="F25" s="1509"/>
      <c r="G25" s="1509"/>
      <c r="Q25" s="227"/>
      <c r="R25" s="227"/>
    </row>
    <row r="26" spans="1:18" x14ac:dyDescent="0.55000000000000004">
      <c r="A26" s="228"/>
      <c r="B26" s="1518" t="s">
        <v>212</v>
      </c>
      <c r="C26" s="1519"/>
      <c r="D26" s="315">
        <f>'3-(14).その他'!J9</f>
        <v>55000</v>
      </c>
      <c r="E26" s="261"/>
      <c r="F26" s="261"/>
      <c r="G26" s="262"/>
      <c r="Q26" s="227"/>
      <c r="R26" s="227"/>
    </row>
    <row r="27" spans="1:18" x14ac:dyDescent="0.55000000000000004">
      <c r="A27" s="228"/>
      <c r="B27" s="263"/>
      <c r="C27" s="264"/>
      <c r="D27" s="265"/>
      <c r="E27" s="265"/>
      <c r="F27" s="266"/>
      <c r="G27" s="267"/>
      <c r="Q27" s="227"/>
      <c r="R27" s="227"/>
    </row>
    <row r="28" spans="1:18" ht="18.5" customHeight="1" thickBot="1" x14ac:dyDescent="0.6">
      <c r="A28" s="228"/>
      <c r="B28" s="1520" t="s">
        <v>528</v>
      </c>
      <c r="C28" s="1521"/>
      <c r="D28" s="1521"/>
      <c r="E28" s="1521"/>
      <c r="F28" s="1521"/>
      <c r="G28" s="1522"/>
      <c r="J28" s="226" t="s">
        <v>529</v>
      </c>
      <c r="Q28" s="227"/>
      <c r="R28" s="227"/>
    </row>
    <row r="29" spans="1:18" ht="17.5" thickTop="1" thickBot="1" x14ac:dyDescent="0.6">
      <c r="A29" s="228"/>
      <c r="B29" s="1523" t="s">
        <v>530</v>
      </c>
      <c r="C29" s="1524"/>
      <c r="D29" s="313">
        <f>D17+D24+D26</f>
        <v>12168950</v>
      </c>
      <c r="E29" s="313">
        <f>SUM(E17,E24)</f>
        <v>11381300</v>
      </c>
      <c r="F29" s="313">
        <f>SUM(F17,F24)</f>
        <v>7460000</v>
      </c>
      <c r="G29" s="268"/>
      <c r="J29" s="316">
        <f>SUM(F7:F13,F15:F16,F20:F23)</f>
        <v>7460000</v>
      </c>
      <c r="K29" s="226" t="s">
        <v>531</v>
      </c>
      <c r="Q29" s="227"/>
      <c r="R29" s="227"/>
    </row>
    <row r="30" spans="1:18" ht="17" thickTop="1" x14ac:dyDescent="0.55000000000000004">
      <c r="A30" s="228"/>
      <c r="B30" s="228"/>
      <c r="C30" s="269"/>
      <c r="D30" s="270" t="str">
        <f>IF($D$29=$D$37,"","↑修正してください（資金調達額と一致させてください）")</f>
        <v/>
      </c>
      <c r="E30" s="271"/>
      <c r="F30" s="271"/>
      <c r="G30" s="272"/>
      <c r="Q30" s="227"/>
      <c r="R30" s="227"/>
    </row>
    <row r="31" spans="1:18" x14ac:dyDescent="0.55000000000000004">
      <c r="A31" s="230"/>
      <c r="B31" s="224" t="s">
        <v>213</v>
      </c>
      <c r="C31" s="225"/>
      <c r="D31" s="225"/>
      <c r="E31" s="225"/>
      <c r="F31" s="225"/>
      <c r="G31" s="225"/>
    </row>
    <row r="32" spans="1:18" s="276" customFormat="1" ht="17" thickBot="1" x14ac:dyDescent="0.6">
      <c r="A32" s="273"/>
      <c r="B32" s="1525" t="s">
        <v>214</v>
      </c>
      <c r="C32" s="1526"/>
      <c r="D32" s="274" t="s">
        <v>215</v>
      </c>
      <c r="E32" s="274" t="s">
        <v>216</v>
      </c>
      <c r="F32" s="274" t="s">
        <v>217</v>
      </c>
      <c r="G32" s="274" t="s">
        <v>218</v>
      </c>
      <c r="H32" s="275"/>
      <c r="I32" s="275"/>
      <c r="J32" s="275" t="s">
        <v>532</v>
      </c>
      <c r="L32" s="275"/>
      <c r="M32" s="275"/>
    </row>
    <row r="33" spans="1:18" s="276" customFormat="1" ht="17" thickBot="1" x14ac:dyDescent="0.6">
      <c r="A33" s="273"/>
      <c r="B33" s="1527" t="s">
        <v>509</v>
      </c>
      <c r="C33" s="277" t="s">
        <v>324</v>
      </c>
      <c r="D33" s="278">
        <v>6168950</v>
      </c>
      <c r="E33" s="279"/>
      <c r="F33" s="279"/>
      <c r="G33" s="280"/>
      <c r="H33" s="275"/>
      <c r="I33" s="275"/>
      <c r="J33" s="317">
        <f>D29</f>
        <v>12168950</v>
      </c>
      <c r="K33" s="276" t="s">
        <v>531</v>
      </c>
      <c r="L33" s="275"/>
      <c r="M33" s="275"/>
    </row>
    <row r="34" spans="1:18" s="276" customFormat="1" ht="18" customHeight="1" thickBot="1" x14ac:dyDescent="0.6">
      <c r="A34" s="273"/>
      <c r="B34" s="1528"/>
      <c r="C34" s="281" t="s">
        <v>325</v>
      </c>
      <c r="D34" s="675">
        <v>4500000</v>
      </c>
      <c r="E34" s="635" t="s">
        <v>882</v>
      </c>
      <c r="F34" s="634" t="s">
        <v>880</v>
      </c>
      <c r="G34" s="283"/>
      <c r="H34" s="275"/>
      <c r="I34" s="275"/>
      <c r="J34" s="275" t="s">
        <v>533</v>
      </c>
      <c r="L34" s="275"/>
      <c r="M34" s="275"/>
    </row>
    <row r="35" spans="1:18" s="276" customFormat="1" ht="18" customHeight="1" thickBot="1" x14ac:dyDescent="0.6">
      <c r="A35" s="273"/>
      <c r="B35" s="1528"/>
      <c r="C35" s="285" t="s">
        <v>326</v>
      </c>
      <c r="D35" s="676">
        <v>1500000</v>
      </c>
      <c r="E35" s="634" t="s">
        <v>883</v>
      </c>
      <c r="F35" s="634" t="s">
        <v>881</v>
      </c>
      <c r="G35" s="284"/>
      <c r="H35" s="275"/>
      <c r="I35" s="275"/>
      <c r="J35" s="316">
        <f>D37</f>
        <v>12168950</v>
      </c>
      <c r="K35" s="276" t="s">
        <v>531</v>
      </c>
      <c r="L35" s="275"/>
      <c r="M35" s="275"/>
    </row>
    <row r="36" spans="1:18" ht="18" customHeight="1" x14ac:dyDescent="0.55000000000000004">
      <c r="A36" s="230"/>
      <c r="B36" s="1529"/>
      <c r="C36" s="318" t="s">
        <v>534</v>
      </c>
      <c r="D36" s="282"/>
      <c r="E36" s="283"/>
      <c r="F36" s="283" t="s">
        <v>119</v>
      </c>
      <c r="G36" s="283"/>
      <c r="H36" s="286"/>
      <c r="I36" s="286"/>
      <c r="J36" s="286"/>
      <c r="K36" s="286"/>
      <c r="L36" s="286"/>
      <c r="M36" s="286"/>
      <c r="N36" s="286"/>
      <c r="O36" s="286"/>
      <c r="P36" s="287"/>
      <c r="Q36" s="287"/>
      <c r="R36" s="287"/>
    </row>
    <row r="37" spans="1:18" x14ac:dyDescent="0.55000000000000004">
      <c r="A37" s="230"/>
      <c r="B37" s="1530" t="s">
        <v>219</v>
      </c>
      <c r="C37" s="1530"/>
      <c r="D37" s="288">
        <f>SUM(D33:D36)</f>
        <v>12168950</v>
      </c>
      <c r="E37" s="289"/>
      <c r="F37" s="289"/>
      <c r="G37" s="289"/>
      <c r="H37" s="286"/>
      <c r="I37" s="286"/>
      <c r="J37" s="286"/>
      <c r="K37" s="286"/>
      <c r="L37" s="286"/>
      <c r="M37" s="286"/>
      <c r="N37" s="286"/>
      <c r="O37" s="286"/>
      <c r="P37" s="287"/>
      <c r="Q37" s="287"/>
      <c r="R37" s="287"/>
    </row>
    <row r="38" spans="1:18" ht="17" thickBot="1" x14ac:dyDescent="0.6">
      <c r="A38" s="225"/>
      <c r="B38" s="225"/>
      <c r="C38" s="225"/>
      <c r="D38" s="290"/>
      <c r="E38" s="290"/>
      <c r="F38" s="290"/>
      <c r="G38" s="290"/>
      <c r="H38" s="286"/>
      <c r="I38" s="286"/>
      <c r="J38" s="286"/>
      <c r="K38" s="286"/>
      <c r="L38" s="286"/>
      <c r="M38" s="286"/>
      <c r="N38" s="286"/>
      <c r="O38" s="286"/>
      <c r="P38" s="287"/>
      <c r="Q38" s="287"/>
      <c r="R38" s="287"/>
    </row>
    <row r="39" spans="1:18" ht="17" thickBot="1" x14ac:dyDescent="0.6">
      <c r="A39" s="225"/>
      <c r="B39" s="291" t="s">
        <v>535</v>
      </c>
      <c r="C39" s="1531" t="s">
        <v>536</v>
      </c>
      <c r="D39" s="1532"/>
      <c r="E39" s="1532"/>
      <c r="F39" s="1532"/>
      <c r="G39" s="1532"/>
      <c r="H39" s="286"/>
      <c r="I39" s="286"/>
      <c r="J39" s="286"/>
      <c r="K39" s="286"/>
      <c r="L39" s="286"/>
      <c r="M39" s="286"/>
      <c r="N39" s="286"/>
      <c r="O39" s="286"/>
      <c r="P39" s="287"/>
      <c r="Q39" s="287"/>
      <c r="R39" s="287"/>
    </row>
    <row r="40" spans="1:18" ht="13" customHeight="1" thickBot="1" x14ac:dyDescent="0.6">
      <c r="A40" s="225"/>
      <c r="B40" s="225"/>
      <c r="C40" s="225"/>
      <c r="D40" s="290"/>
      <c r="E40" s="290"/>
      <c r="F40" s="290"/>
      <c r="G40" s="290"/>
      <c r="H40" s="286"/>
      <c r="I40" s="286"/>
      <c r="J40" s="286"/>
      <c r="K40" s="286"/>
      <c r="L40" s="286"/>
      <c r="M40" s="286"/>
      <c r="N40" s="286"/>
      <c r="O40" s="286"/>
      <c r="P40" s="287"/>
      <c r="Q40" s="287"/>
      <c r="R40" s="287"/>
    </row>
    <row r="41" spans="1:18" ht="17" customHeight="1" thickBot="1" x14ac:dyDescent="0.6">
      <c r="A41" s="225"/>
      <c r="B41" s="291" t="s">
        <v>537</v>
      </c>
      <c r="C41" s="1515" t="s">
        <v>538</v>
      </c>
      <c r="D41" s="1516"/>
      <c r="E41" s="1516"/>
      <c r="F41" s="1516"/>
      <c r="G41" s="1516"/>
      <c r="H41" s="286"/>
      <c r="I41" s="286"/>
      <c r="J41" s="286"/>
      <c r="K41" s="286"/>
      <c r="L41" s="286"/>
      <c r="M41" s="286"/>
      <c r="N41" s="286"/>
      <c r="O41" s="286"/>
      <c r="P41" s="287"/>
      <c r="Q41" s="287"/>
      <c r="R41" s="287"/>
    </row>
    <row r="42" spans="1:18" ht="13" customHeight="1" thickBot="1" x14ac:dyDescent="0.6">
      <c r="A42" s="225"/>
      <c r="B42" s="225"/>
      <c r="C42" s="293"/>
      <c r="D42" s="293"/>
      <c r="E42" s="293"/>
      <c r="F42" s="293"/>
      <c r="G42" s="293"/>
      <c r="H42" s="294"/>
      <c r="I42" s="294"/>
      <c r="J42" s="294"/>
      <c r="K42" s="294"/>
      <c r="L42" s="294"/>
      <c r="M42" s="294"/>
      <c r="N42" s="294"/>
      <c r="O42" s="294"/>
      <c r="P42" s="295"/>
      <c r="Q42" s="295"/>
      <c r="R42" s="295"/>
    </row>
    <row r="43" spans="1:18" ht="17" thickBot="1" x14ac:dyDescent="0.6">
      <c r="A43" s="225"/>
      <c r="B43" s="291" t="s">
        <v>539</v>
      </c>
      <c r="C43" s="1517" t="s">
        <v>540</v>
      </c>
      <c r="D43" s="1517"/>
      <c r="E43" s="1517"/>
      <c r="F43" s="1517"/>
      <c r="G43" s="1517"/>
      <c r="P43" s="226"/>
      <c r="Q43" s="226"/>
      <c r="R43" s="226"/>
    </row>
    <row r="44" spans="1:18" ht="17" thickBot="1" x14ac:dyDescent="0.6">
      <c r="A44" s="297"/>
      <c r="B44" s="297"/>
      <c r="C44" s="1517"/>
      <c r="D44" s="1517"/>
      <c r="E44" s="1517"/>
      <c r="F44" s="1517"/>
      <c r="G44" s="1517"/>
      <c r="P44" s="226"/>
      <c r="Q44" s="226"/>
      <c r="R44" s="226"/>
    </row>
    <row r="45" spans="1:18" ht="17" thickBot="1" x14ac:dyDescent="0.6">
      <c r="A45" s="297"/>
      <c r="B45" s="298" t="s">
        <v>541</v>
      </c>
      <c r="C45" s="1517" t="s">
        <v>542</v>
      </c>
      <c r="D45" s="1517"/>
      <c r="E45" s="1517"/>
      <c r="F45" s="1517"/>
      <c r="G45" s="1517"/>
    </row>
    <row r="46" spans="1:18" ht="17" thickBot="1" x14ac:dyDescent="0.6">
      <c r="A46" s="225"/>
      <c r="B46" s="225"/>
      <c r="C46" s="1517"/>
      <c r="D46" s="1517"/>
      <c r="E46" s="1517"/>
      <c r="F46" s="1517"/>
      <c r="G46" s="1517"/>
    </row>
    <row r="47" spans="1:18" ht="17" thickBot="1" x14ac:dyDescent="0.6">
      <c r="A47" s="225"/>
      <c r="B47" s="291" t="s">
        <v>543</v>
      </c>
      <c r="C47" s="1531" t="s">
        <v>544</v>
      </c>
      <c r="D47" s="1532"/>
      <c r="E47" s="1532"/>
      <c r="F47" s="1532"/>
      <c r="G47" s="1532"/>
    </row>
    <row r="48" spans="1:18" ht="13" customHeight="1" thickBot="1" x14ac:dyDescent="0.6">
      <c r="A48" s="225"/>
      <c r="B48" s="225"/>
      <c r="C48" s="87"/>
      <c r="D48" s="87"/>
      <c r="E48" s="87"/>
      <c r="F48" s="87"/>
      <c r="G48" s="87"/>
    </row>
    <row r="49" spans="1:7" ht="17" customHeight="1" thickBot="1" x14ac:dyDescent="0.6">
      <c r="A49" s="225"/>
      <c r="B49" s="291" t="s">
        <v>545</v>
      </c>
      <c r="C49" s="1540" t="s">
        <v>546</v>
      </c>
      <c r="D49" s="1517"/>
      <c r="E49" s="1517"/>
      <c r="F49" s="1517"/>
      <c r="G49" s="1517"/>
    </row>
    <row r="50" spans="1:7" ht="13" customHeight="1" thickBot="1" x14ac:dyDescent="0.6">
      <c r="A50" s="225"/>
      <c r="B50" s="225"/>
      <c r="C50" s="293"/>
      <c r="D50" s="293"/>
      <c r="E50" s="293"/>
      <c r="F50" s="293"/>
      <c r="G50" s="293"/>
    </row>
    <row r="51" spans="1:7" ht="17" thickBot="1" x14ac:dyDescent="0.6">
      <c r="A51" s="225"/>
      <c r="B51" s="291" t="s">
        <v>547</v>
      </c>
      <c r="C51" s="1517" t="s">
        <v>548</v>
      </c>
      <c r="D51" s="1517"/>
      <c r="E51" s="1517"/>
      <c r="F51" s="1517"/>
      <c r="G51" s="1517"/>
    </row>
    <row r="52" spans="1:7" ht="17" thickBot="1" x14ac:dyDescent="0.6">
      <c r="A52" s="225"/>
      <c r="B52" s="225"/>
      <c r="C52" s="1517"/>
      <c r="D52" s="1517"/>
      <c r="E52" s="1517"/>
      <c r="F52" s="1517"/>
      <c r="G52" s="1517"/>
    </row>
    <row r="53" spans="1:7" ht="17" thickBot="1" x14ac:dyDescent="0.6">
      <c r="A53" s="225"/>
      <c r="B53" s="291" t="s">
        <v>549</v>
      </c>
      <c r="C53" s="1531" t="s">
        <v>550</v>
      </c>
      <c r="D53" s="1532"/>
      <c r="E53" s="1532"/>
      <c r="F53" s="1532"/>
      <c r="G53" s="1532"/>
    </row>
  </sheetData>
  <sheetProtection password="C402" sheet="1" objects="1" scenarios="1" selectLockedCells="1" selectUnlockedCells="1"/>
  <mergeCells count="25">
    <mergeCell ref="C47:G47"/>
    <mergeCell ref="C51:G52"/>
    <mergeCell ref="C53:G53"/>
    <mergeCell ref="C45:G46"/>
    <mergeCell ref="C49:G49"/>
    <mergeCell ref="I1:T2"/>
    <mergeCell ref="B5:G5"/>
    <mergeCell ref="B17:C17"/>
    <mergeCell ref="B7:B13"/>
    <mergeCell ref="B15:B16"/>
    <mergeCell ref="G3:G4"/>
    <mergeCell ref="B3:C4"/>
    <mergeCell ref="B18:G18"/>
    <mergeCell ref="B20:B23"/>
    <mergeCell ref="B24:C24"/>
    <mergeCell ref="C41:G41"/>
    <mergeCell ref="C43:G44"/>
    <mergeCell ref="B25:G25"/>
    <mergeCell ref="B26:C26"/>
    <mergeCell ref="B28:G28"/>
    <mergeCell ref="B29:C29"/>
    <mergeCell ref="B32:C32"/>
    <mergeCell ref="B33:B36"/>
    <mergeCell ref="B37:C37"/>
    <mergeCell ref="C39:G39"/>
  </mergeCells>
  <phoneticPr fontId="2"/>
  <conditionalFormatting sqref="F34:F36">
    <cfRule type="expression" dxfId="269" priority="2">
      <formula>AND($D34&lt;&gt;"",$F34="")</formula>
    </cfRule>
  </conditionalFormatting>
  <conditionalFormatting sqref="E34:E36">
    <cfRule type="expression" dxfId="268" priority="1">
      <formula>AND($D34&lt;&gt;"",$E34="")</formula>
    </cfRule>
  </conditionalFormatting>
  <conditionalFormatting sqref="D29">
    <cfRule type="cellIs" dxfId="267" priority="3" operator="notEqual">
      <formula>$D$37</formula>
    </cfRule>
  </conditionalFormatting>
  <dataValidations count="3">
    <dataValidation allowBlank="1" showInputMessage="1" showErrorMessage="1" prompt="自動計算されます。" sqref="D15:F16 D7:F13"/>
    <dataValidation type="list" allowBlank="1" showInputMessage="1" showErrorMessage="1" sqref="F34:F36">
      <formula1>"選択してください,調達済,内諾済,折衝中,相談前"</formula1>
    </dataValidation>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27"/>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6"/>
  <sheetViews>
    <sheetView showGridLines="0" view="pageBreakPreview" zoomScale="80" zoomScaleNormal="100" zoomScaleSheetLayoutView="80" workbookViewId="0">
      <selection sqref="A1:XFD1048576"/>
    </sheetView>
  </sheetViews>
  <sheetFormatPr defaultColWidth="1.9140625" defaultRowHeight="13" x14ac:dyDescent="0.55000000000000004"/>
  <cols>
    <col min="1" max="1" width="6.33203125" style="293" customWidth="1"/>
    <col min="2" max="2" width="12.75" style="228" customWidth="1"/>
    <col min="3" max="3" width="9.83203125" style="228" customWidth="1"/>
    <col min="4" max="4" width="13.1640625" style="228" customWidth="1"/>
    <col min="5" max="5" width="4.58203125" style="326" customWidth="1"/>
    <col min="6" max="6" width="4" style="293" customWidth="1"/>
    <col min="7" max="7" width="6.75" style="293" customWidth="1"/>
    <col min="8" max="8" width="10.5" style="293" customWidth="1"/>
    <col min="9" max="9" width="8.83203125" style="293" customWidth="1"/>
    <col min="10" max="10" width="12.33203125" style="228" customWidth="1"/>
    <col min="11" max="11" width="2.25" style="328" customWidth="1"/>
    <col min="12" max="12" width="8.25" style="329" customWidth="1"/>
    <col min="13" max="17" width="1.9140625" style="329"/>
    <col min="18" max="54" width="1.9140625" style="90" customWidth="1"/>
    <col min="55" max="55" width="2.75" style="90" customWidth="1"/>
    <col min="56" max="213" width="1.9140625" style="90" customWidth="1"/>
    <col min="214" max="16384" width="1.9140625" style="90"/>
  </cols>
  <sheetData>
    <row r="1" spans="1:26" ht="25" customHeight="1" x14ac:dyDescent="0.55000000000000004">
      <c r="J1" s="327" t="s">
        <v>551</v>
      </c>
    </row>
    <row r="2" spans="1:26" s="336" customFormat="1" ht="22" customHeight="1" x14ac:dyDescent="0.55000000000000004">
      <c r="A2" s="688" t="s">
        <v>1070</v>
      </c>
      <c r="B2" s="331"/>
      <c r="C2" s="331"/>
      <c r="D2" s="331"/>
      <c r="E2" s="331"/>
      <c r="F2" s="331"/>
      <c r="G2" s="331"/>
      <c r="H2" s="332"/>
      <c r="I2" s="331"/>
      <c r="J2" s="327"/>
      <c r="K2" s="333"/>
      <c r="L2" s="329"/>
      <c r="M2" s="329"/>
      <c r="N2" s="329"/>
      <c r="O2" s="329"/>
      <c r="P2" s="329"/>
      <c r="Q2" s="329"/>
      <c r="R2" s="331"/>
      <c r="S2" s="331"/>
      <c r="T2" s="334"/>
      <c r="U2" s="335"/>
      <c r="V2" s="334"/>
      <c r="W2" s="334"/>
      <c r="X2" s="334"/>
      <c r="Y2" s="334"/>
      <c r="Z2" s="334"/>
    </row>
    <row r="3" spans="1:26" s="337" customFormat="1" ht="16.5" x14ac:dyDescent="0.55000000000000004">
      <c r="A3" s="330" t="s">
        <v>552</v>
      </c>
      <c r="K3" s="338"/>
      <c r="L3" s="329"/>
      <c r="M3" s="329"/>
      <c r="N3" s="329"/>
      <c r="O3" s="329"/>
      <c r="P3" s="329"/>
      <c r="Q3" s="329"/>
      <c r="T3" s="339"/>
      <c r="U3" s="339"/>
      <c r="V3" s="339"/>
      <c r="W3" s="339"/>
      <c r="X3" s="339"/>
      <c r="Y3" s="339"/>
      <c r="Z3" s="339"/>
    </row>
    <row r="4" spans="1:26" s="336" customFormat="1" ht="16.5" x14ac:dyDescent="0.55000000000000004">
      <c r="A4" s="340" t="s">
        <v>220</v>
      </c>
      <c r="B4" s="331"/>
      <c r="C4" s="331"/>
      <c r="D4" s="331"/>
      <c r="E4" s="331"/>
      <c r="F4" s="331"/>
      <c r="G4" s="331"/>
      <c r="H4" s="331"/>
      <c r="I4" s="331"/>
      <c r="J4" s="331"/>
      <c r="K4" s="333"/>
      <c r="L4" s="329"/>
      <c r="M4" s="329"/>
      <c r="N4" s="329"/>
      <c r="O4" s="329"/>
      <c r="P4" s="329"/>
      <c r="Q4" s="329"/>
      <c r="R4" s="331"/>
      <c r="S4" s="331"/>
      <c r="T4" s="341"/>
      <c r="U4" s="341"/>
      <c r="V4" s="341"/>
      <c r="W4" s="341"/>
      <c r="X4" s="341"/>
      <c r="Y4" s="341"/>
      <c r="Z4" s="341"/>
    </row>
    <row r="5" spans="1:26" s="336" customFormat="1" ht="13" customHeight="1" x14ac:dyDescent="0.55000000000000004">
      <c r="A5" s="273" t="s">
        <v>553</v>
      </c>
      <c r="B5" s="331"/>
      <c r="C5" s="331"/>
      <c r="D5" s="331"/>
      <c r="E5" s="331"/>
      <c r="F5" s="331"/>
      <c r="G5" s="331"/>
      <c r="H5" s="331"/>
      <c r="I5" s="331"/>
      <c r="J5" s="331"/>
      <c r="K5" s="333"/>
      <c r="L5" s="329"/>
      <c r="M5" s="329"/>
      <c r="N5" s="329"/>
      <c r="O5" s="329"/>
      <c r="P5" s="329"/>
      <c r="Q5" s="329"/>
      <c r="R5" s="331"/>
      <c r="S5" s="331"/>
      <c r="T5" s="341"/>
      <c r="U5" s="341"/>
      <c r="V5" s="341"/>
      <c r="W5" s="341"/>
      <c r="X5" s="341"/>
      <c r="Y5" s="341"/>
      <c r="Z5" s="341"/>
    </row>
    <row r="6" spans="1:26" x14ac:dyDescent="0.55000000000000004">
      <c r="A6" s="272" t="s">
        <v>554</v>
      </c>
      <c r="B6" s="342"/>
      <c r="C6" s="342"/>
      <c r="D6" s="342"/>
      <c r="E6" s="342"/>
      <c r="F6" s="342"/>
      <c r="G6" s="342"/>
      <c r="H6" s="342"/>
      <c r="I6" s="342"/>
      <c r="J6" s="342"/>
    </row>
    <row r="7" spans="1:26" x14ac:dyDescent="0.55000000000000004">
      <c r="A7" s="272" t="s">
        <v>555</v>
      </c>
      <c r="B7" s="225"/>
      <c r="C7" s="343"/>
      <c r="D7" s="343"/>
      <c r="E7" s="344"/>
      <c r="F7" s="343"/>
      <c r="G7" s="343"/>
      <c r="H7" s="343"/>
      <c r="I7" s="343"/>
      <c r="J7" s="345" t="s">
        <v>221</v>
      </c>
    </row>
    <row r="8" spans="1:26" ht="48" x14ac:dyDescent="0.55000000000000004">
      <c r="A8" s="346" t="s">
        <v>222</v>
      </c>
      <c r="B8" s="347" t="s">
        <v>223</v>
      </c>
      <c r="C8" s="347" t="s">
        <v>224</v>
      </c>
      <c r="D8" s="347" t="s">
        <v>225</v>
      </c>
      <c r="E8" s="347" t="s">
        <v>226</v>
      </c>
      <c r="F8" s="348" t="s">
        <v>227</v>
      </c>
      <c r="G8" s="347" t="s">
        <v>228</v>
      </c>
      <c r="H8" s="349" t="s">
        <v>229</v>
      </c>
      <c r="I8" s="349" t="s">
        <v>230</v>
      </c>
      <c r="J8" s="350" t="s">
        <v>231</v>
      </c>
      <c r="K8" s="351" t="s">
        <v>232</v>
      </c>
    </row>
    <row r="9" spans="1:26" ht="35" customHeight="1" x14ac:dyDescent="0.55000000000000004">
      <c r="A9" s="352">
        <f t="shared" ref="A9:A25" si="0">ROW()-8</f>
        <v>1</v>
      </c>
      <c r="B9" s="636" t="s">
        <v>884</v>
      </c>
      <c r="C9" s="636" t="s">
        <v>885</v>
      </c>
      <c r="D9" s="636" t="s">
        <v>886</v>
      </c>
      <c r="E9" s="637">
        <v>1</v>
      </c>
      <c r="F9" s="638" t="s">
        <v>891</v>
      </c>
      <c r="G9" s="639">
        <v>150000</v>
      </c>
      <c r="H9" s="355">
        <f>原材料・副資材費11[[#This Row],[数量
(A)]]*原材料・副資材費11[[#This Row],[単価
（税抜）
(B)]]</f>
        <v>150000</v>
      </c>
      <c r="I9" s="355">
        <f>ROUNDDOWN(原材料・副資材費11[[#This Row],[助成対象経費
（税抜）
(A)×(B)]]*1.1,0)</f>
        <v>165000</v>
      </c>
      <c r="J9" s="640" t="s">
        <v>892</v>
      </c>
      <c r="K9"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0" spans="1:26" ht="35" customHeight="1" x14ac:dyDescent="0.55000000000000004">
      <c r="A10" s="352">
        <f t="shared" si="0"/>
        <v>2</v>
      </c>
      <c r="B10" s="636" t="s">
        <v>887</v>
      </c>
      <c r="C10" s="636" t="s">
        <v>885</v>
      </c>
      <c r="D10" s="636" t="s">
        <v>888</v>
      </c>
      <c r="E10" s="637">
        <v>1</v>
      </c>
      <c r="F10" s="638" t="s">
        <v>891</v>
      </c>
      <c r="G10" s="639">
        <v>200000</v>
      </c>
      <c r="H10" s="355">
        <f>原材料・副資材費11[[#This Row],[数量
(A)]]*原材料・副資材費11[[#This Row],[単価
（税抜）
(B)]]</f>
        <v>200000</v>
      </c>
      <c r="I10" s="355">
        <f>ROUNDDOWN(原材料・副資材費11[[#This Row],[助成対象経費
（税抜）
(A)×(B)]]*1.1,0)</f>
        <v>220000</v>
      </c>
      <c r="J10" s="640" t="s">
        <v>892</v>
      </c>
      <c r="K10"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1" spans="1:26" ht="35" customHeight="1" x14ac:dyDescent="0.55000000000000004">
      <c r="A11" s="352">
        <f t="shared" si="0"/>
        <v>3</v>
      </c>
      <c r="B11" s="636" t="s">
        <v>889</v>
      </c>
      <c r="C11" s="636" t="s">
        <v>890</v>
      </c>
      <c r="D11" s="636" t="s">
        <v>886</v>
      </c>
      <c r="E11" s="637">
        <v>1</v>
      </c>
      <c r="F11" s="638" t="s">
        <v>891</v>
      </c>
      <c r="G11" s="639">
        <v>45000</v>
      </c>
      <c r="H11" s="355">
        <f>原材料・副資材費11[[#This Row],[数量
(A)]]*原材料・副資材費11[[#This Row],[単価
（税抜）
(B)]]</f>
        <v>45000</v>
      </c>
      <c r="I11" s="355">
        <f>ROUNDDOWN(原材料・副資材費11[[#This Row],[助成対象経費
（税抜）
(A)×(B)]]*1.1,0)</f>
        <v>49500</v>
      </c>
      <c r="J11" s="640" t="s">
        <v>893</v>
      </c>
      <c r="K11"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2" spans="1:26" ht="35" customHeight="1" x14ac:dyDescent="0.55000000000000004">
      <c r="A12" s="352">
        <f t="shared" si="0"/>
        <v>4</v>
      </c>
      <c r="B12" s="353"/>
      <c r="C12" s="353"/>
      <c r="D12" s="353"/>
      <c r="E12" s="83"/>
      <c r="F12" s="85"/>
      <c r="G12" s="354"/>
      <c r="H12" s="355">
        <f>原材料・副資材費11[[#This Row],[数量
(A)]]*原材料・副資材費11[[#This Row],[単価
（税抜）
(B)]]</f>
        <v>0</v>
      </c>
      <c r="I12" s="355">
        <f>ROUNDDOWN(原材料・副資材費11[[#This Row],[助成対象経費
（税抜）
(A)×(B)]]*1.1,0)</f>
        <v>0</v>
      </c>
      <c r="J12" s="356"/>
      <c r="K12"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3" spans="1:26" ht="35" customHeight="1" x14ac:dyDescent="0.55000000000000004">
      <c r="A13" s="352">
        <f t="shared" si="0"/>
        <v>5</v>
      </c>
      <c r="B13" s="353"/>
      <c r="C13" s="353"/>
      <c r="D13" s="353"/>
      <c r="E13" s="83"/>
      <c r="F13" s="85"/>
      <c r="G13" s="354"/>
      <c r="H13" s="355">
        <f>原材料・副資材費11[[#This Row],[数量
(A)]]*原材料・副資材費11[[#This Row],[単価
（税抜）
(B)]]</f>
        <v>0</v>
      </c>
      <c r="I13" s="355">
        <f>ROUNDDOWN(原材料・副資材費11[[#This Row],[助成対象経費
（税抜）
(A)×(B)]]*1.1,0)</f>
        <v>0</v>
      </c>
      <c r="J13" s="356"/>
      <c r="K13"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4" spans="1:26" ht="35" customHeight="1" x14ac:dyDescent="0.55000000000000004">
      <c r="A14" s="352">
        <f t="shared" si="0"/>
        <v>6</v>
      </c>
      <c r="B14" s="353"/>
      <c r="C14" s="353"/>
      <c r="D14" s="353"/>
      <c r="E14" s="83"/>
      <c r="F14" s="85"/>
      <c r="G14" s="354"/>
      <c r="H14" s="355">
        <f>原材料・副資材費11[[#This Row],[数量
(A)]]*原材料・副資材費11[[#This Row],[単価
（税抜）
(B)]]</f>
        <v>0</v>
      </c>
      <c r="I14" s="355">
        <f>ROUNDDOWN(原材料・副資材費11[[#This Row],[助成対象経費
（税抜）
(A)×(B)]]*1.1,0)</f>
        <v>0</v>
      </c>
      <c r="J14" s="356"/>
      <c r="K14"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5" spans="1:26" ht="35" customHeight="1" x14ac:dyDescent="0.55000000000000004">
      <c r="A15" s="352">
        <f t="shared" si="0"/>
        <v>7</v>
      </c>
      <c r="B15" s="353"/>
      <c r="C15" s="353"/>
      <c r="D15" s="353"/>
      <c r="E15" s="83"/>
      <c r="F15" s="85"/>
      <c r="G15" s="354"/>
      <c r="H15" s="355">
        <f>原材料・副資材費11[[#This Row],[数量
(A)]]*原材料・副資材費11[[#This Row],[単価
（税抜）
(B)]]</f>
        <v>0</v>
      </c>
      <c r="I15" s="355">
        <f>ROUNDDOWN(原材料・副資材費11[[#This Row],[助成対象経費
（税抜）
(A)×(B)]]*1.1,0)</f>
        <v>0</v>
      </c>
      <c r="J15" s="356"/>
      <c r="K15"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6" spans="1:26" ht="35" customHeight="1" x14ac:dyDescent="0.55000000000000004">
      <c r="A16" s="352">
        <f t="shared" si="0"/>
        <v>8</v>
      </c>
      <c r="B16" s="353"/>
      <c r="C16" s="353"/>
      <c r="D16" s="353"/>
      <c r="E16" s="83"/>
      <c r="F16" s="85"/>
      <c r="G16" s="354"/>
      <c r="H16" s="355">
        <f>原材料・副資材費11[[#This Row],[数量
(A)]]*原材料・副資材費11[[#This Row],[単価
（税抜）
(B)]]</f>
        <v>0</v>
      </c>
      <c r="I16" s="355">
        <f>ROUNDDOWN(原材料・副資材費11[[#This Row],[助成対象経費
（税抜）
(A)×(B)]]*1.1,0)</f>
        <v>0</v>
      </c>
      <c r="J16" s="356"/>
      <c r="K16"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7" spans="1:11" ht="35" customHeight="1" x14ac:dyDescent="0.55000000000000004">
      <c r="A17" s="352">
        <f t="shared" si="0"/>
        <v>9</v>
      </c>
      <c r="B17" s="353"/>
      <c r="C17" s="353"/>
      <c r="D17" s="353"/>
      <c r="E17" s="83"/>
      <c r="F17" s="85"/>
      <c r="G17" s="354"/>
      <c r="H17" s="355">
        <f>原材料・副資材費11[[#This Row],[数量
(A)]]*原材料・副資材費11[[#This Row],[単価
（税抜）
(B)]]</f>
        <v>0</v>
      </c>
      <c r="I17" s="355">
        <f>ROUNDDOWN(原材料・副資材費11[[#This Row],[助成対象経費
（税抜）
(A)×(B)]]*1.1,0)</f>
        <v>0</v>
      </c>
      <c r="J17" s="356"/>
      <c r="K17"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8" spans="1:11" ht="35" customHeight="1" x14ac:dyDescent="0.55000000000000004">
      <c r="A18" s="352">
        <f t="shared" si="0"/>
        <v>10</v>
      </c>
      <c r="B18" s="353"/>
      <c r="C18" s="353"/>
      <c r="D18" s="353"/>
      <c r="E18" s="83"/>
      <c r="F18" s="85"/>
      <c r="G18" s="354"/>
      <c r="H18" s="355">
        <f>原材料・副資材費11[[#This Row],[数量
(A)]]*原材料・副資材費11[[#This Row],[単価
（税抜）
(B)]]</f>
        <v>0</v>
      </c>
      <c r="I18" s="355">
        <f>ROUNDDOWN(原材料・副資材費11[[#This Row],[助成対象経費
（税抜）
(A)×(B)]]*1.1,0)</f>
        <v>0</v>
      </c>
      <c r="J18" s="356"/>
      <c r="K18"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9" spans="1:11" ht="35" customHeight="1" x14ac:dyDescent="0.55000000000000004">
      <c r="A19" s="352">
        <f t="shared" si="0"/>
        <v>11</v>
      </c>
      <c r="B19" s="353"/>
      <c r="C19" s="353"/>
      <c r="D19" s="353"/>
      <c r="E19" s="83"/>
      <c r="F19" s="85"/>
      <c r="G19" s="354"/>
      <c r="H19" s="355">
        <f>原材料・副資材費11[[#This Row],[数量
(A)]]*原材料・副資材費11[[#This Row],[単価
（税抜）
(B)]]</f>
        <v>0</v>
      </c>
      <c r="I19" s="355">
        <f>ROUNDDOWN(原材料・副資材費11[[#This Row],[助成対象経費
（税抜）
(A)×(B)]]*1.1,0)</f>
        <v>0</v>
      </c>
      <c r="J19" s="356"/>
      <c r="K19"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0" spans="1:11" ht="35" customHeight="1" x14ac:dyDescent="0.55000000000000004">
      <c r="A20" s="352">
        <f t="shared" si="0"/>
        <v>12</v>
      </c>
      <c r="B20" s="353"/>
      <c r="C20" s="353"/>
      <c r="D20" s="353"/>
      <c r="E20" s="83"/>
      <c r="F20" s="85"/>
      <c r="G20" s="354"/>
      <c r="H20" s="355">
        <f>原材料・副資材費11[[#This Row],[数量
(A)]]*原材料・副資材費11[[#This Row],[単価
（税抜）
(B)]]</f>
        <v>0</v>
      </c>
      <c r="I20" s="355">
        <f>ROUNDDOWN(原材料・副資材費11[[#This Row],[助成対象経費
（税抜）
(A)×(B)]]*1.1,0)</f>
        <v>0</v>
      </c>
      <c r="J20" s="356"/>
      <c r="K20"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1" spans="1:11" ht="35" customHeight="1" x14ac:dyDescent="0.55000000000000004">
      <c r="A21" s="352">
        <f t="shared" si="0"/>
        <v>13</v>
      </c>
      <c r="B21" s="353"/>
      <c r="C21" s="353"/>
      <c r="D21" s="353"/>
      <c r="E21" s="83"/>
      <c r="F21" s="85"/>
      <c r="G21" s="354"/>
      <c r="H21" s="355">
        <f>原材料・副資材費11[[#This Row],[数量
(A)]]*原材料・副資材費11[[#This Row],[単価
（税抜）
(B)]]</f>
        <v>0</v>
      </c>
      <c r="I21" s="355">
        <f>ROUNDDOWN(原材料・副資材費11[[#This Row],[助成対象経費
（税抜）
(A)×(B)]]*1.1,0)</f>
        <v>0</v>
      </c>
      <c r="J21" s="356"/>
      <c r="K21"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2" spans="1:11" ht="35" customHeight="1" x14ac:dyDescent="0.55000000000000004">
      <c r="A22" s="352">
        <f t="shared" si="0"/>
        <v>14</v>
      </c>
      <c r="B22" s="353"/>
      <c r="C22" s="353"/>
      <c r="D22" s="353"/>
      <c r="E22" s="83"/>
      <c r="F22" s="85"/>
      <c r="G22" s="354"/>
      <c r="H22" s="355">
        <f>原材料・副資材費11[[#This Row],[数量
(A)]]*原材料・副資材費11[[#This Row],[単価
（税抜）
(B)]]</f>
        <v>0</v>
      </c>
      <c r="I22" s="355">
        <f>ROUNDDOWN(原材料・副資材費11[[#This Row],[助成対象経費
（税抜）
(A)×(B)]]*1.1,0)</f>
        <v>0</v>
      </c>
      <c r="J22" s="356"/>
      <c r="K22"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3" spans="1:11" ht="35" customHeight="1" x14ac:dyDescent="0.55000000000000004">
      <c r="A23" s="352">
        <f t="shared" si="0"/>
        <v>15</v>
      </c>
      <c r="B23" s="353"/>
      <c r="C23" s="84"/>
      <c r="D23" s="84"/>
      <c r="E23" s="83"/>
      <c r="F23" s="85"/>
      <c r="G23" s="354"/>
      <c r="H23" s="355">
        <f>原材料・副資材費11[[#This Row],[数量
(A)]]*原材料・副資材費11[[#This Row],[単価
（税抜）
(B)]]</f>
        <v>0</v>
      </c>
      <c r="I23" s="355">
        <f>ROUNDDOWN(原材料・副資材費11[[#This Row],[助成対象経費
（税抜）
(A)×(B)]]*1.1,0)</f>
        <v>0</v>
      </c>
      <c r="J23" s="356"/>
      <c r="K23" s="358"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4" spans="1:11" ht="35" customHeight="1" x14ac:dyDescent="0.55000000000000004">
      <c r="A24" s="352">
        <f t="shared" si="0"/>
        <v>16</v>
      </c>
      <c r="B24" s="353"/>
      <c r="C24" s="84"/>
      <c r="D24" s="84"/>
      <c r="E24" s="83"/>
      <c r="F24" s="85"/>
      <c r="G24" s="354"/>
      <c r="H24" s="355">
        <f>原材料・副資材費11[[#This Row],[数量
(A)]]*原材料・副資材費11[[#This Row],[単価
（税抜）
(B)]]</f>
        <v>0</v>
      </c>
      <c r="I24" s="355">
        <f>ROUNDDOWN(原材料・副資材費11[[#This Row],[助成対象経費
（税抜）
(A)×(B)]]*1.1,0)</f>
        <v>0</v>
      </c>
      <c r="J24" s="356"/>
      <c r="K24" s="358"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5" spans="1:11" ht="35" customHeight="1" x14ac:dyDescent="0.55000000000000004">
      <c r="A25" s="352">
        <f t="shared" si="0"/>
        <v>17</v>
      </c>
      <c r="B25" s="353"/>
      <c r="C25" s="353"/>
      <c r="D25" s="353"/>
      <c r="E25" s="83"/>
      <c r="F25" s="85"/>
      <c r="G25" s="354"/>
      <c r="H25" s="355">
        <f>原材料・副資材費11[[#This Row],[数量
(A)]]*原材料・副資材費11[[#This Row],[単価
（税抜）
(B)]]</f>
        <v>0</v>
      </c>
      <c r="I25" s="355">
        <f>ROUNDDOWN(原材料・副資材費11[[#This Row],[助成対象経費
（税抜）
(A)×(B)]]*1.1,0)</f>
        <v>0</v>
      </c>
      <c r="J25" s="356"/>
      <c r="K25" s="35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6" spans="1:11" ht="35" customHeight="1" x14ac:dyDescent="0.55000000000000004">
      <c r="A26" s="359"/>
      <c r="B26" s="360"/>
      <c r="C26" s="360"/>
      <c r="D26" s="360"/>
      <c r="E26" s="361"/>
      <c r="F26" s="362"/>
      <c r="G26" s="363" t="s">
        <v>233</v>
      </c>
      <c r="H26" s="364">
        <f>SUBTOTAL(109,原材料・副資材費11[助成対象経費
（税抜）
(A)×(B)])</f>
        <v>395000</v>
      </c>
      <c r="I26" s="364">
        <f>SUBTOTAL(109,原材料・副資材費11[助成事業に
要する経費
（税込）])</f>
        <v>434500</v>
      </c>
      <c r="J26" s="365"/>
      <c r="K26" s="366"/>
    </row>
  </sheetData>
  <sheetProtection password="C402" sheet="1" objects="1" scenarios="1" selectLockedCells="1" selectUnlockedCells="1"/>
  <phoneticPr fontId="2"/>
  <conditionalFormatting sqref="F9:G25 J9:J25 B9:D25">
    <cfRule type="expression" dxfId="266" priority="2">
      <formula>AND(OR($B9&lt;&gt;"",$C9&lt;&gt;"",$D9&lt;&gt;"",$E9&lt;&gt;"",$F9&lt;&gt;"",$G9&lt;&gt;""),B9="")</formula>
    </cfRule>
  </conditionalFormatting>
  <conditionalFormatting sqref="E9:E25">
    <cfRule type="expression" dxfId="265" priority="1">
      <formula>AND(OR($B9&lt;&gt;"",$C9&lt;&gt;"",$D9&lt;&gt;"",$E9&lt;&gt;"",$F9&lt;&gt;"",$G9&lt;&gt;""),E9="")</formula>
    </cfRule>
  </conditionalFormatting>
  <dataValidations count="8">
    <dataValidation allowBlank="1" showInputMessage="1" showErrorMessage="1" prompt="自動計算されます。" sqref="H9:I25"/>
    <dataValidation allowBlank="1" showInputMessage="1" showErrorMessage="1" prompt="未定等不明確の場合は、 申請時点の候補先を記入してください。「未定、検討中」等の記入はできません。" sqref="J9:J25"/>
    <dataValidation type="custom" imeMode="disabled" allowBlank="1" showInputMessage="1" showErrorMessage="1" prompt="本助成事業に必要な最小限の数量を記入してください。" sqref="E9:E25">
      <formula1>ISERROR(FIND(CHAR(10),E9))</formula1>
    </dataValidation>
    <dataValidation allowBlank="1" showErrorMessage="1" prompt="_x000a_" sqref="B9:B25"/>
    <dataValidation type="custom" allowBlank="1" showInputMessage="1" showErrorMessage="1" sqref="K9:K25">
      <formula1>ISERROR(FIND(CHAR(10),K9))</formula1>
    </dataValidation>
    <dataValidation imeMode="disabled" allowBlank="1" showInputMessage="1" showErrorMessage="1" sqref="G9:G25"/>
    <dataValidation allowBlank="1" showInputMessage="1" showErrorMessage="1" prompt="大きさ、材質、規格等を記入してください。" sqref="C9:C25"/>
    <dataValidation allowBlank="1" showInputMessage="1" showErrorMessage="1" prompt="（例）_x000a_・○○部に組込_x000a_・試験用_x000a_" sqref="D9:D2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sqref="A1:XFD1048576"/>
    </sheetView>
  </sheetViews>
  <sheetFormatPr defaultColWidth="1.9140625" defaultRowHeight="15" customHeight="1" x14ac:dyDescent="0.55000000000000004"/>
  <cols>
    <col min="1" max="1" width="5.58203125" style="90" customWidth="1"/>
    <col min="2" max="3" width="13.08203125" style="293" customWidth="1"/>
    <col min="4" max="6" width="4.58203125" style="293" customWidth="1"/>
    <col min="7" max="7" width="4" style="293" customWidth="1"/>
    <col min="8" max="8" width="9.75" style="293" customWidth="1"/>
    <col min="9" max="9" width="8.58203125" style="293" customWidth="1"/>
    <col min="10" max="10" width="8.83203125" style="293" customWidth="1"/>
    <col min="11" max="11" width="11.83203125" style="293" customWidth="1"/>
    <col min="12" max="12" width="2.25" style="328" customWidth="1"/>
    <col min="13" max="162" width="1.9140625" style="90" customWidth="1"/>
    <col min="163" max="16384" width="1.9140625" style="90"/>
  </cols>
  <sheetData>
    <row r="1" spans="1:12" s="336" customFormat="1" ht="25" customHeight="1" x14ac:dyDescent="0.55000000000000004">
      <c r="A1" s="367"/>
      <c r="B1" s="331"/>
      <c r="C1" s="331"/>
      <c r="D1" s="331"/>
      <c r="E1" s="331"/>
      <c r="F1" s="331"/>
      <c r="G1" s="331"/>
      <c r="H1" s="331"/>
      <c r="I1" s="331"/>
      <c r="J1" s="368"/>
      <c r="K1" s="327" t="s">
        <v>551</v>
      </c>
      <c r="L1" s="369"/>
    </row>
    <row r="2" spans="1:12" ht="25" customHeight="1" x14ac:dyDescent="0.55000000000000004">
      <c r="A2" s="340" t="s">
        <v>386</v>
      </c>
      <c r="B2" s="342"/>
      <c r="C2" s="342"/>
      <c r="D2" s="342"/>
      <c r="E2" s="342"/>
      <c r="F2" s="342"/>
      <c r="G2" s="342"/>
      <c r="H2" s="342"/>
      <c r="I2" s="342"/>
      <c r="J2" s="342"/>
      <c r="K2" s="342"/>
    </row>
    <row r="3" spans="1:12" ht="25" customHeight="1" x14ac:dyDescent="0.55000000000000004">
      <c r="A3" s="1532" t="s">
        <v>557</v>
      </c>
      <c r="B3" s="1532"/>
      <c r="C3" s="1532"/>
      <c r="D3" s="1532"/>
      <c r="E3" s="1532"/>
      <c r="F3" s="1532"/>
      <c r="G3" s="1532"/>
      <c r="H3" s="1532"/>
      <c r="I3" s="1532"/>
      <c r="J3" s="1532"/>
      <c r="K3" s="1532"/>
    </row>
    <row r="4" spans="1:12" ht="25" customHeight="1" x14ac:dyDescent="0.55000000000000004">
      <c r="A4" s="1532" t="s">
        <v>558</v>
      </c>
      <c r="B4" s="1532"/>
      <c r="C4" s="1532"/>
      <c r="D4" s="1532"/>
      <c r="E4" s="1532"/>
      <c r="F4" s="1532"/>
      <c r="G4" s="1532"/>
      <c r="H4" s="1532"/>
      <c r="I4" s="1532"/>
      <c r="J4" s="1532"/>
      <c r="K4" s="1532"/>
    </row>
    <row r="5" spans="1:12" ht="25" customHeight="1" x14ac:dyDescent="0.55000000000000004">
      <c r="A5" s="1541" t="s">
        <v>1016</v>
      </c>
      <c r="B5" s="1542"/>
      <c r="C5" s="1542"/>
      <c r="D5" s="1542"/>
      <c r="E5" s="1542"/>
      <c r="F5" s="1542"/>
      <c r="G5" s="1542"/>
      <c r="H5" s="1542"/>
      <c r="I5" s="1542"/>
      <c r="J5" s="1542"/>
      <c r="K5" s="87"/>
    </row>
    <row r="6" spans="1:12" ht="25" customHeight="1" x14ac:dyDescent="0.55000000000000004">
      <c r="A6" s="1543"/>
      <c r="B6" s="1543"/>
      <c r="C6" s="1543"/>
      <c r="D6" s="1543"/>
      <c r="E6" s="1543"/>
      <c r="F6" s="1543"/>
      <c r="G6" s="1543"/>
      <c r="H6" s="1543"/>
      <c r="I6" s="1543"/>
      <c r="J6" s="1543"/>
      <c r="K6" s="345" t="s">
        <v>221</v>
      </c>
      <c r="L6" s="370"/>
    </row>
    <row r="7" spans="1:12" ht="72" x14ac:dyDescent="0.55000000000000004">
      <c r="A7" s="371" t="s">
        <v>222</v>
      </c>
      <c r="B7" s="372" t="s">
        <v>559</v>
      </c>
      <c r="C7" s="372" t="s">
        <v>560</v>
      </c>
      <c r="D7" s="372" t="s">
        <v>561</v>
      </c>
      <c r="E7" s="373" t="s">
        <v>562</v>
      </c>
      <c r="F7" s="373" t="s">
        <v>563</v>
      </c>
      <c r="G7" s="374" t="s">
        <v>564</v>
      </c>
      <c r="H7" s="372" t="s">
        <v>565</v>
      </c>
      <c r="I7" s="372" t="s">
        <v>240</v>
      </c>
      <c r="J7" s="372" t="s">
        <v>566</v>
      </c>
      <c r="K7" s="375" t="s">
        <v>242</v>
      </c>
      <c r="L7" s="376" t="s">
        <v>243</v>
      </c>
    </row>
    <row r="8" spans="1:12" ht="35" customHeight="1" x14ac:dyDescent="0.55000000000000004">
      <c r="A8" s="377">
        <f t="shared" ref="A8:A24" si="0">ROW()-7</f>
        <v>1</v>
      </c>
      <c r="B8" s="636" t="s">
        <v>894</v>
      </c>
      <c r="C8" s="636" t="s">
        <v>895</v>
      </c>
      <c r="D8" s="641" t="s">
        <v>896</v>
      </c>
      <c r="E8" s="642"/>
      <c r="F8" s="643">
        <v>1</v>
      </c>
      <c r="G8" s="638" t="s">
        <v>897</v>
      </c>
      <c r="H8" s="643">
        <v>1100000</v>
      </c>
      <c r="I8" s="355">
        <f>機械装置・工具器具費1016[[#This Row],[数量
(A)]]*機械装置・工具器具費1016[[#This Row],[購入単価
又は
ﾘｰｽ･ﾚﾝﾀﾙ料
合計（税抜）
(B)]]</f>
        <v>1100000</v>
      </c>
      <c r="J8" s="355">
        <f>ROUNDDOWN(機械装置・工具器具費1016[[#This Row],[助成対象
経費
（税抜）
(A)×(B）]]*1.1,0)</f>
        <v>1210000</v>
      </c>
      <c r="K8" s="644" t="s">
        <v>892</v>
      </c>
      <c r="L8"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9" spans="1:12" ht="35" customHeight="1" x14ac:dyDescent="0.55000000000000004">
      <c r="A9" s="377">
        <f t="shared" si="0"/>
        <v>2</v>
      </c>
      <c r="B9" s="636" t="s">
        <v>902</v>
      </c>
      <c r="C9" s="636" t="s">
        <v>903</v>
      </c>
      <c r="D9" s="641" t="s">
        <v>896</v>
      </c>
      <c r="E9" s="642"/>
      <c r="F9" s="643">
        <v>1</v>
      </c>
      <c r="G9" s="638" t="s">
        <v>904</v>
      </c>
      <c r="H9" s="643">
        <v>900000</v>
      </c>
      <c r="I9" s="355">
        <f>機械装置・工具器具費1016[[#This Row],[数量
(A)]]*機械装置・工具器具費1016[[#This Row],[購入単価
又は
ﾘｰｽ･ﾚﾝﾀﾙ料
合計（税抜）
(B)]]</f>
        <v>900000</v>
      </c>
      <c r="J9" s="355">
        <f>ROUNDDOWN(機械装置・工具器具費1016[[#This Row],[助成対象
経費
（税抜）
(A)×(B）]]*1.1,0)</f>
        <v>990000</v>
      </c>
      <c r="K9" s="644" t="s">
        <v>905</v>
      </c>
      <c r="L9"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0" spans="1:12" ht="35" customHeight="1" x14ac:dyDescent="0.55000000000000004">
      <c r="A10" s="377">
        <f t="shared" si="0"/>
        <v>3</v>
      </c>
      <c r="B10" s="636" t="s">
        <v>906</v>
      </c>
      <c r="C10" s="636" t="s">
        <v>907</v>
      </c>
      <c r="D10" s="641" t="s">
        <v>896</v>
      </c>
      <c r="E10" s="642"/>
      <c r="F10" s="643">
        <v>1</v>
      </c>
      <c r="G10" s="638" t="s">
        <v>904</v>
      </c>
      <c r="H10" s="643">
        <v>5000</v>
      </c>
      <c r="I10" s="355">
        <f>機械装置・工具器具費1016[[#This Row],[数量
(A)]]*機械装置・工具器具費1016[[#This Row],[購入単価
又は
ﾘｰｽ･ﾚﾝﾀﾙ料
合計（税抜）
(B)]]</f>
        <v>5000</v>
      </c>
      <c r="J10" s="355">
        <f>ROUNDDOWN(機械装置・工具器具費1016[[#This Row],[助成対象
経費
（税抜）
(A)×(B）]]*1.1,0)</f>
        <v>5500</v>
      </c>
      <c r="K10" s="644" t="s">
        <v>905</v>
      </c>
      <c r="L10"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1" spans="1:12" ht="35" customHeight="1" x14ac:dyDescent="0.55000000000000004">
      <c r="A11" s="377">
        <f t="shared" si="0"/>
        <v>4</v>
      </c>
      <c r="B11" s="636" t="s">
        <v>898</v>
      </c>
      <c r="C11" s="636" t="s">
        <v>899</v>
      </c>
      <c r="D11" s="641" t="s">
        <v>900</v>
      </c>
      <c r="E11" s="642">
        <v>6</v>
      </c>
      <c r="F11" s="643">
        <v>1</v>
      </c>
      <c r="G11" s="638" t="s">
        <v>901</v>
      </c>
      <c r="H11" s="643">
        <v>45000</v>
      </c>
      <c r="I11" s="355">
        <f>機械装置・工具器具費1016[[#This Row],[数量
(A)]]*機械装置・工具器具費1016[[#This Row],[購入単価
又は
ﾘｰｽ･ﾚﾝﾀﾙ料
合計（税抜）
(B)]]</f>
        <v>45000</v>
      </c>
      <c r="J11" s="355">
        <f>ROUNDDOWN(機械装置・工具器具費1016[[#This Row],[助成対象
経費
（税抜）
(A)×(B）]]*1.1,0)</f>
        <v>49500</v>
      </c>
      <c r="K11" s="644" t="s">
        <v>893</v>
      </c>
      <c r="L11"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2" spans="1:12" ht="35" customHeight="1" x14ac:dyDescent="0.55000000000000004">
      <c r="A12" s="377">
        <f t="shared" si="0"/>
        <v>5</v>
      </c>
      <c r="B12" s="353"/>
      <c r="C12" s="353"/>
      <c r="D12" s="378"/>
      <c r="E12" s="379"/>
      <c r="F12" s="95"/>
      <c r="G12" s="85"/>
      <c r="H12" s="95"/>
      <c r="I12" s="355">
        <f>機械装置・工具器具費1016[[#This Row],[数量
(A)]]*機械装置・工具器具費1016[[#This Row],[購入単価
又は
ﾘｰｽ･ﾚﾝﾀﾙ料
合計（税抜）
(B)]]</f>
        <v>0</v>
      </c>
      <c r="J12" s="355">
        <f>ROUNDDOWN(機械装置・工具器具費1016[[#This Row],[助成対象
経費
（税抜）
(A)×(B）]]*1.1,0)</f>
        <v>0</v>
      </c>
      <c r="K12" s="380"/>
      <c r="L12"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3" spans="1:12" ht="35" customHeight="1" x14ac:dyDescent="0.55000000000000004">
      <c r="A13" s="377">
        <f t="shared" si="0"/>
        <v>6</v>
      </c>
      <c r="B13" s="353"/>
      <c r="C13" s="353"/>
      <c r="D13" s="378"/>
      <c r="E13" s="379"/>
      <c r="F13" s="95"/>
      <c r="G13" s="85"/>
      <c r="H13" s="95"/>
      <c r="I13" s="355">
        <f>機械装置・工具器具費1016[[#This Row],[数量
(A)]]*機械装置・工具器具費1016[[#This Row],[購入単価
又は
ﾘｰｽ･ﾚﾝﾀﾙ料
合計（税抜）
(B)]]</f>
        <v>0</v>
      </c>
      <c r="J13" s="355">
        <f>ROUNDDOWN(機械装置・工具器具費1016[[#This Row],[助成対象
経費
（税抜）
(A)×(B）]]*1.1,0)</f>
        <v>0</v>
      </c>
      <c r="K13" s="380"/>
      <c r="L13"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4" spans="1:12" ht="35" customHeight="1" x14ac:dyDescent="0.55000000000000004">
      <c r="A14" s="377">
        <f t="shared" si="0"/>
        <v>7</v>
      </c>
      <c r="B14" s="353"/>
      <c r="C14" s="353"/>
      <c r="D14" s="378"/>
      <c r="E14" s="379"/>
      <c r="F14" s="95"/>
      <c r="G14" s="85"/>
      <c r="H14" s="95"/>
      <c r="I14" s="355">
        <f>機械装置・工具器具費1016[[#This Row],[数量
(A)]]*機械装置・工具器具費1016[[#This Row],[購入単価
又は
ﾘｰｽ･ﾚﾝﾀﾙ料
合計（税抜）
(B)]]</f>
        <v>0</v>
      </c>
      <c r="J14" s="355">
        <f>ROUNDDOWN(機械装置・工具器具費1016[[#This Row],[助成対象
経費
（税抜）
(A)×(B）]]*1.1,0)</f>
        <v>0</v>
      </c>
      <c r="K14" s="380"/>
      <c r="L14"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5" spans="1:12" ht="35" customHeight="1" x14ac:dyDescent="0.55000000000000004">
      <c r="A15" s="377">
        <f t="shared" si="0"/>
        <v>8</v>
      </c>
      <c r="B15" s="353"/>
      <c r="C15" s="353"/>
      <c r="D15" s="378"/>
      <c r="E15" s="379"/>
      <c r="F15" s="95"/>
      <c r="G15" s="85"/>
      <c r="H15" s="95"/>
      <c r="I15" s="355">
        <f>機械装置・工具器具費1016[[#This Row],[数量
(A)]]*機械装置・工具器具費1016[[#This Row],[購入単価
又は
ﾘｰｽ･ﾚﾝﾀﾙ料
合計（税抜）
(B)]]</f>
        <v>0</v>
      </c>
      <c r="J15" s="355">
        <f>ROUNDDOWN(機械装置・工具器具費1016[[#This Row],[助成対象
経費
（税抜）
(A)×(B）]]*1.1,0)</f>
        <v>0</v>
      </c>
      <c r="K15" s="380"/>
      <c r="L15"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6" spans="1:12" ht="35" customHeight="1" x14ac:dyDescent="0.55000000000000004">
      <c r="A16" s="377">
        <f t="shared" si="0"/>
        <v>9</v>
      </c>
      <c r="B16" s="353"/>
      <c r="C16" s="353"/>
      <c r="D16" s="378"/>
      <c r="E16" s="379"/>
      <c r="F16" s="95"/>
      <c r="G16" s="85"/>
      <c r="H16" s="95"/>
      <c r="I16" s="355">
        <f>機械装置・工具器具費1016[[#This Row],[数量
(A)]]*機械装置・工具器具費1016[[#This Row],[購入単価
又は
ﾘｰｽ･ﾚﾝﾀﾙ料
合計（税抜）
(B)]]</f>
        <v>0</v>
      </c>
      <c r="J16" s="355">
        <f>ROUNDDOWN(機械装置・工具器具費1016[[#This Row],[助成対象
経費
（税抜）
(A)×(B）]]*1.1,0)</f>
        <v>0</v>
      </c>
      <c r="K16" s="380"/>
      <c r="L16"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7" spans="1:12" ht="35" customHeight="1" x14ac:dyDescent="0.55000000000000004">
      <c r="A17" s="377">
        <f t="shared" si="0"/>
        <v>10</v>
      </c>
      <c r="B17" s="353"/>
      <c r="C17" s="353"/>
      <c r="D17" s="378"/>
      <c r="E17" s="379"/>
      <c r="F17" s="95"/>
      <c r="G17" s="85"/>
      <c r="H17" s="95"/>
      <c r="I17" s="355">
        <f>機械装置・工具器具費1016[[#This Row],[数量
(A)]]*機械装置・工具器具費1016[[#This Row],[購入単価
又は
ﾘｰｽ･ﾚﾝﾀﾙ料
合計（税抜）
(B)]]</f>
        <v>0</v>
      </c>
      <c r="J17" s="355">
        <f>ROUNDDOWN(機械装置・工具器具費1016[[#This Row],[助成対象
経費
（税抜）
(A)×(B）]]*1.1,0)</f>
        <v>0</v>
      </c>
      <c r="K17" s="380"/>
      <c r="L17"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8" spans="1:12" ht="35" customHeight="1" x14ac:dyDescent="0.55000000000000004">
      <c r="A18" s="377">
        <f t="shared" si="0"/>
        <v>11</v>
      </c>
      <c r="B18" s="353"/>
      <c r="C18" s="353"/>
      <c r="D18" s="378"/>
      <c r="E18" s="379"/>
      <c r="F18" s="95"/>
      <c r="G18" s="85"/>
      <c r="H18" s="95"/>
      <c r="I18" s="355">
        <f>機械装置・工具器具費1016[[#This Row],[数量
(A)]]*機械装置・工具器具費1016[[#This Row],[購入単価
又は
ﾘｰｽ･ﾚﾝﾀﾙ料
合計（税抜）
(B)]]</f>
        <v>0</v>
      </c>
      <c r="J18" s="355">
        <f>ROUNDDOWN(機械装置・工具器具費1016[[#This Row],[助成対象
経費
（税抜）
(A)×(B）]]*1.1,0)</f>
        <v>0</v>
      </c>
      <c r="K18" s="380"/>
      <c r="L18"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9" spans="1:12" ht="35" customHeight="1" x14ac:dyDescent="0.55000000000000004">
      <c r="A19" s="377">
        <f t="shared" si="0"/>
        <v>12</v>
      </c>
      <c r="B19" s="353"/>
      <c r="C19" s="353"/>
      <c r="D19" s="378"/>
      <c r="E19" s="379"/>
      <c r="F19" s="95"/>
      <c r="G19" s="85"/>
      <c r="H19" s="95"/>
      <c r="I19" s="355">
        <f>機械装置・工具器具費1016[[#This Row],[数量
(A)]]*機械装置・工具器具費1016[[#This Row],[購入単価
又は
ﾘｰｽ･ﾚﾝﾀﾙ料
合計（税抜）
(B)]]</f>
        <v>0</v>
      </c>
      <c r="J19" s="355">
        <f>ROUNDDOWN(機械装置・工具器具費1016[[#This Row],[助成対象
経費
（税抜）
(A)×(B）]]*1.1,0)</f>
        <v>0</v>
      </c>
      <c r="K19" s="380"/>
      <c r="L19"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0" spans="1:12" ht="35" customHeight="1" x14ac:dyDescent="0.55000000000000004">
      <c r="A20" s="377">
        <f t="shared" si="0"/>
        <v>13</v>
      </c>
      <c r="B20" s="353"/>
      <c r="C20" s="353"/>
      <c r="D20" s="378"/>
      <c r="E20" s="379"/>
      <c r="F20" s="95"/>
      <c r="G20" s="85"/>
      <c r="H20" s="95"/>
      <c r="I20" s="355">
        <f>機械装置・工具器具費1016[[#This Row],[数量
(A)]]*機械装置・工具器具費1016[[#This Row],[購入単価
又は
ﾘｰｽ･ﾚﾝﾀﾙ料
合計（税抜）
(B)]]</f>
        <v>0</v>
      </c>
      <c r="J20" s="355">
        <f>ROUNDDOWN(機械装置・工具器具費1016[[#This Row],[助成対象
経費
（税抜）
(A)×(B）]]*1.1,0)</f>
        <v>0</v>
      </c>
      <c r="K20" s="380"/>
      <c r="L20"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1" spans="1:12" ht="35" customHeight="1" x14ac:dyDescent="0.55000000000000004">
      <c r="A21" s="377">
        <f t="shared" si="0"/>
        <v>14</v>
      </c>
      <c r="B21" s="353"/>
      <c r="C21" s="353"/>
      <c r="D21" s="378"/>
      <c r="E21" s="379"/>
      <c r="F21" s="95"/>
      <c r="G21" s="85"/>
      <c r="H21" s="95"/>
      <c r="I21" s="355">
        <f>機械装置・工具器具費1016[[#This Row],[数量
(A)]]*機械装置・工具器具費1016[[#This Row],[購入単価
又は
ﾘｰｽ･ﾚﾝﾀﾙ料
合計（税抜）
(B)]]</f>
        <v>0</v>
      </c>
      <c r="J21" s="355">
        <f>ROUNDDOWN(機械装置・工具器具費1016[[#This Row],[助成対象
経費
（税抜）
(A)×(B）]]*1.1,0)</f>
        <v>0</v>
      </c>
      <c r="K21" s="380"/>
      <c r="L21"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2" spans="1:12" ht="35" customHeight="1" x14ac:dyDescent="0.55000000000000004">
      <c r="A22" s="377">
        <f t="shared" si="0"/>
        <v>15</v>
      </c>
      <c r="B22" s="84"/>
      <c r="C22" s="84"/>
      <c r="D22" s="86"/>
      <c r="E22" s="379"/>
      <c r="F22" s="95"/>
      <c r="G22" s="85"/>
      <c r="H22" s="95"/>
      <c r="I22" s="355">
        <f>機械装置・工具器具費1016[[#This Row],[数量
(A)]]*機械装置・工具器具費1016[[#This Row],[購入単価
又は
ﾘｰｽ･ﾚﾝﾀﾙ料
合計（税抜）
(B)]]</f>
        <v>0</v>
      </c>
      <c r="J22" s="355">
        <f>ROUNDDOWN(機械装置・工具器具費1016[[#This Row],[助成対象
経費
（税抜）
(A)×(B）]]*1.1,0)</f>
        <v>0</v>
      </c>
      <c r="K22" s="382"/>
      <c r="L22" s="3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3" spans="1:12" ht="35" customHeight="1" x14ac:dyDescent="0.55000000000000004">
      <c r="A23" s="377">
        <f t="shared" si="0"/>
        <v>16</v>
      </c>
      <c r="B23" s="84"/>
      <c r="C23" s="84"/>
      <c r="D23" s="86"/>
      <c r="E23" s="379"/>
      <c r="F23" s="95"/>
      <c r="G23" s="85"/>
      <c r="H23" s="95"/>
      <c r="I23" s="355">
        <f>機械装置・工具器具費1016[[#This Row],[数量
(A)]]*機械装置・工具器具費1016[[#This Row],[購入単価
又は
ﾘｰｽ･ﾚﾝﾀﾙ料
合計（税抜）
(B)]]</f>
        <v>0</v>
      </c>
      <c r="J23" s="355">
        <f>ROUNDDOWN(機械装置・工具器具費1016[[#This Row],[助成対象
経費
（税抜）
(A)×(B）]]*1.1,0)</f>
        <v>0</v>
      </c>
      <c r="K23" s="382"/>
      <c r="L23" s="383"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4" spans="1:12" ht="35" customHeight="1" x14ac:dyDescent="0.55000000000000004">
      <c r="A24" s="377">
        <f t="shared" si="0"/>
        <v>17</v>
      </c>
      <c r="B24" s="353"/>
      <c r="C24" s="353"/>
      <c r="D24" s="378"/>
      <c r="E24" s="379"/>
      <c r="F24" s="95"/>
      <c r="G24" s="85"/>
      <c r="H24" s="95"/>
      <c r="I24" s="355">
        <f>機械装置・工具器具費1016[[#This Row],[数量
(A)]]*機械装置・工具器具費1016[[#This Row],[購入単価
又は
ﾘｰｽ･ﾚﾝﾀﾙ料
合計（税抜）
(B)]]</f>
        <v>0</v>
      </c>
      <c r="J24" s="355">
        <f>ROUNDDOWN(機械装置・工具器具費1016[[#This Row],[助成対象
経費
（税抜）
(A)×(B）]]*1.1,0)</f>
        <v>0</v>
      </c>
      <c r="K24" s="380"/>
      <c r="L24" s="38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5" spans="1:12" ht="35" customHeight="1" x14ac:dyDescent="0.55000000000000004">
      <c r="A25" s="384"/>
      <c r="B25" s="385"/>
      <c r="C25" s="385"/>
      <c r="D25" s="385"/>
      <c r="E25" s="385"/>
      <c r="F25" s="385"/>
      <c r="G25" s="385"/>
      <c r="H25" s="386" t="s">
        <v>568</v>
      </c>
      <c r="I25" s="387">
        <f>SUBTOTAL(109,機械装置・工具器具費1016[助成対象
経費
（税抜）
(A)×(B）])</f>
        <v>2050000</v>
      </c>
      <c r="J25" s="387">
        <f>SUBTOTAL(109,機械装置・工具器具費1016[助成事業に
要する経費
（税込）])</f>
        <v>2255000</v>
      </c>
      <c r="K25" s="388"/>
      <c r="L25" s="389"/>
    </row>
  </sheetData>
  <sheetProtection password="C402" sheet="1" objects="1" scenarios="1" selectLockedCells="1" selectUnlockedCells="1"/>
  <mergeCells count="3">
    <mergeCell ref="A3:K3"/>
    <mergeCell ref="A4:K4"/>
    <mergeCell ref="A5:J6"/>
  </mergeCells>
  <phoneticPr fontId="2"/>
  <conditionalFormatting sqref="B8:D8 F8:H8 F12:H24 B12:D24 F10:H10 B10:D10 K8:K24">
    <cfRule type="expression" dxfId="239" priority="9">
      <formula>AND(OR($B8&lt;&gt;"",$C8&lt;&gt;"",$D8&lt;&gt;"",$F8&lt;&gt;"",$G8&lt;&gt;"",$H8&lt;&gt;""),B8="")</formula>
    </cfRule>
  </conditionalFormatting>
  <conditionalFormatting sqref="E8 E12:E24 E10">
    <cfRule type="expression" dxfId="238" priority="7">
      <formula>$D8="購入"</formula>
    </cfRule>
  </conditionalFormatting>
  <conditionalFormatting sqref="E8 E12:E24 E10">
    <cfRule type="expression" dxfId="237" priority="8">
      <formula>AND(OR($B8&lt;&gt;"",$C8&lt;&gt;"",$D8&lt;&gt;"",$E8&lt;&gt;"",$F8&lt;&gt;"",$G8&lt;&gt;"",$H8&lt;&gt;""),E8="")</formula>
    </cfRule>
  </conditionalFormatting>
  <conditionalFormatting sqref="B11:D11 F11:H11">
    <cfRule type="expression" dxfId="236" priority="6">
      <formula>AND(OR($B11&lt;&gt;"",$C11&lt;&gt;"",$D11&lt;&gt;"",$F11&lt;&gt;"",$G11&lt;&gt;"",$H11&lt;&gt;""),B11="")</formula>
    </cfRule>
  </conditionalFormatting>
  <conditionalFormatting sqref="E11">
    <cfRule type="expression" dxfId="235" priority="4">
      <formula>$D11="購入"</formula>
    </cfRule>
  </conditionalFormatting>
  <conditionalFormatting sqref="E11">
    <cfRule type="expression" dxfId="234" priority="5">
      <formula>AND(OR($B11&lt;&gt;"",$C11&lt;&gt;"",$D11&lt;&gt;"",$E11&lt;&gt;"",$F11&lt;&gt;"",$G11&lt;&gt;"",$H11&lt;&gt;""),E11="")</formula>
    </cfRule>
  </conditionalFormatting>
  <conditionalFormatting sqref="F9:H9 B9:D9">
    <cfRule type="expression" dxfId="233" priority="3">
      <formula>AND(OR($B9&lt;&gt;"",$C9&lt;&gt;"",$D9&lt;&gt;"",$F9&lt;&gt;"",$G9&lt;&gt;"",$H9&lt;&gt;""),B9="")</formula>
    </cfRule>
  </conditionalFormatting>
  <conditionalFormatting sqref="E9">
    <cfRule type="expression" dxfId="232" priority="1">
      <formula>$D9="購入"</formula>
    </cfRule>
  </conditionalFormatting>
  <conditionalFormatting sqref="E9">
    <cfRule type="expression" dxfId="231" priority="2">
      <formula>AND(OR($B9&lt;&gt;"",$C9&lt;&gt;"",$D9&lt;&gt;"",$E9&lt;&gt;"",$F9&lt;&gt;"",$G9&lt;&gt;"",$H9&lt;&gt;""),E9="")</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H24"/>
    <dataValidation allowBlank="1" showInputMessage="1" showErrorMessage="1" prompt="自動計算されます。" sqref="I8:J24"/>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E24">
      <formula1>1</formula1>
      <formula2>21</formula2>
    </dataValidation>
    <dataValidation allowBlank="1" showInputMessage="1" showErrorMessage="1" prompt="未定等不明確の場合は、 申請時点の候補先を記入してください。「未定、検討中」等の記入はできません。" sqref="K8:K24"/>
    <dataValidation allowBlank="1" showInputMessage="1" showErrorMessage="1" prompt="（例）_x000a_○○加工_x000a_" sqref="C8:C24"/>
    <dataValidation type="list" allowBlank="1" showInputMessage="1" showErrorMessage="1" sqref="D8:D24">
      <formula1>"購入,ﾘｰｽ,ﾚﾝﾀﾙ"</formula1>
    </dataValidation>
    <dataValidation imeMode="halfAlpha" allowBlank="1" showInputMessage="1" showErrorMessage="1" prompt="本助成事業に必要な最小限の数量を記入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64"/>
  <sheetViews>
    <sheetView showGridLines="0" view="pageBreakPreview" zoomScale="80" zoomScaleNormal="100" zoomScaleSheetLayoutView="80" workbookViewId="0">
      <selection sqref="A1:XFD1048576"/>
    </sheetView>
  </sheetViews>
  <sheetFormatPr defaultColWidth="8.25" defaultRowHeight="15" x14ac:dyDescent="0.55000000000000004"/>
  <cols>
    <col min="1" max="1" width="5.1640625" style="128" customWidth="1"/>
    <col min="2" max="2" width="8.25" style="128"/>
    <col min="3" max="3" width="3.4140625" style="128" customWidth="1"/>
    <col min="4" max="4" width="5.75" style="128" customWidth="1"/>
    <col min="5" max="5" width="5.25" style="128" bestFit="1" customWidth="1"/>
    <col min="6" max="6" width="6.83203125" style="128" customWidth="1"/>
    <col min="7" max="9" width="4.58203125" style="128" customWidth="1"/>
    <col min="10" max="10" width="6.83203125" style="128" customWidth="1"/>
    <col min="11" max="11" width="10.33203125" style="128" customWidth="1"/>
    <col min="12" max="12" width="8.6640625" style="128" customWidth="1"/>
    <col min="13" max="13" width="5.75" style="128" customWidth="1"/>
    <col min="14" max="14" width="4.6640625" style="128" customWidth="1"/>
    <col min="15" max="15" width="3.4140625" style="128" customWidth="1"/>
    <col min="16" max="16" width="6.83203125" style="128" customWidth="1"/>
    <col min="17" max="18" width="8.58203125" style="128" customWidth="1"/>
    <col min="19" max="19" width="4.6640625" style="128" customWidth="1"/>
    <col min="20" max="20" width="2.4140625" style="128" customWidth="1"/>
    <col min="21" max="21" width="2.5" style="128" customWidth="1"/>
    <col min="22" max="22" width="72.33203125" style="128" hidden="1" customWidth="1"/>
    <col min="23" max="23" width="37.6640625" style="128" hidden="1" customWidth="1"/>
    <col min="24" max="24" width="29.6640625" style="128" hidden="1" customWidth="1"/>
    <col min="25" max="25" width="26.75" style="128" hidden="1" customWidth="1"/>
    <col min="26" max="16384" width="8.25" style="128"/>
  </cols>
  <sheetData>
    <row r="1" spans="1:25" ht="30" customHeight="1" x14ac:dyDescent="0.55000000000000004">
      <c r="A1" s="832" t="s">
        <v>418</v>
      </c>
      <c r="B1" s="832"/>
      <c r="C1" s="832"/>
      <c r="D1" s="832"/>
      <c r="E1" s="832"/>
      <c r="F1" s="832"/>
      <c r="G1" s="832"/>
      <c r="H1" s="832"/>
      <c r="I1" s="832"/>
      <c r="J1" s="832"/>
      <c r="K1" s="832"/>
      <c r="L1" s="832"/>
      <c r="M1" s="832"/>
      <c r="N1" s="832"/>
      <c r="O1" s="832"/>
      <c r="P1" s="832"/>
      <c r="Q1" s="832"/>
      <c r="R1" s="832"/>
      <c r="S1" s="832"/>
      <c r="V1" s="129" t="s">
        <v>419</v>
      </c>
      <c r="W1" s="129" t="s">
        <v>420</v>
      </c>
      <c r="X1" s="129" t="s">
        <v>421</v>
      </c>
      <c r="Y1" s="129" t="s">
        <v>422</v>
      </c>
    </row>
    <row r="2" spans="1:25" ht="15" customHeight="1" x14ac:dyDescent="0.55000000000000004">
      <c r="A2" s="832"/>
      <c r="B2" s="832"/>
      <c r="C2" s="832"/>
      <c r="D2" s="832"/>
      <c r="E2" s="832"/>
      <c r="F2" s="832"/>
      <c r="G2" s="832"/>
      <c r="H2" s="832"/>
      <c r="I2" s="832"/>
      <c r="J2" s="832"/>
      <c r="K2" s="832"/>
      <c r="L2" s="832"/>
      <c r="M2" s="832"/>
      <c r="N2" s="832"/>
      <c r="O2" s="832"/>
      <c r="P2" s="832"/>
      <c r="Q2" s="832"/>
      <c r="R2" s="832"/>
      <c r="S2" s="832"/>
      <c r="T2" s="130"/>
      <c r="U2" s="130"/>
      <c r="V2" s="131" t="s">
        <v>24</v>
      </c>
      <c r="W2" s="131" t="s">
        <v>25</v>
      </c>
      <c r="X2" s="132" t="s">
        <v>26</v>
      </c>
      <c r="Y2" s="132" t="s">
        <v>27</v>
      </c>
    </row>
    <row r="3" spans="1:25" ht="22" customHeight="1" x14ac:dyDescent="0.55000000000000004">
      <c r="A3" s="677" t="s">
        <v>1040</v>
      </c>
      <c r="B3" s="622"/>
      <c r="C3" s="622"/>
      <c r="D3" s="622"/>
      <c r="E3" s="622"/>
      <c r="F3" s="622"/>
      <c r="G3" s="622"/>
      <c r="H3" s="622"/>
      <c r="I3" s="622"/>
      <c r="J3" s="622"/>
      <c r="K3" s="622"/>
      <c r="L3" s="622"/>
      <c r="M3" s="622"/>
      <c r="N3" s="622"/>
      <c r="O3" s="622"/>
      <c r="P3" s="622"/>
      <c r="Q3" s="622"/>
      <c r="R3" s="622"/>
      <c r="S3" s="622"/>
      <c r="T3" s="130"/>
      <c r="U3" s="130"/>
      <c r="V3" s="131"/>
      <c r="W3" s="131"/>
      <c r="X3" s="132"/>
      <c r="Y3" s="132"/>
    </row>
    <row r="4" spans="1:25" s="135" customFormat="1" ht="18.75" customHeight="1" x14ac:dyDescent="0.55000000000000004">
      <c r="A4" s="133" t="s">
        <v>423</v>
      </c>
      <c r="B4" s="134"/>
      <c r="C4" s="134"/>
      <c r="D4" s="134"/>
      <c r="E4" s="134"/>
      <c r="F4" s="134"/>
      <c r="G4" s="134"/>
      <c r="H4" s="134"/>
      <c r="I4" s="134"/>
      <c r="J4" s="134"/>
      <c r="K4" s="134"/>
      <c r="L4" s="134"/>
      <c r="M4" s="134"/>
      <c r="N4" s="134"/>
      <c r="O4" s="134"/>
      <c r="P4" s="626"/>
      <c r="Q4" s="626"/>
      <c r="R4" s="626"/>
      <c r="S4" s="625" t="s">
        <v>812</v>
      </c>
      <c r="V4" s="136" t="s">
        <v>28</v>
      </c>
      <c r="W4" s="137" t="s">
        <v>29</v>
      </c>
      <c r="X4" s="16" t="s">
        <v>424</v>
      </c>
      <c r="Y4" s="16" t="s">
        <v>30</v>
      </c>
    </row>
    <row r="5" spans="1:25" ht="33.75" customHeight="1" x14ac:dyDescent="0.55000000000000004">
      <c r="A5" s="830" t="s">
        <v>425</v>
      </c>
      <c r="B5" s="830"/>
      <c r="C5" s="833" t="s">
        <v>754</v>
      </c>
      <c r="D5" s="833"/>
      <c r="E5" s="833"/>
      <c r="F5" s="833"/>
      <c r="G5" s="833"/>
      <c r="H5" s="833"/>
      <c r="I5" s="833"/>
      <c r="J5" s="817" t="s">
        <v>426</v>
      </c>
      <c r="K5" s="219" t="s">
        <v>425</v>
      </c>
      <c r="L5" s="831" t="s">
        <v>757</v>
      </c>
      <c r="M5" s="831"/>
      <c r="N5" s="831"/>
      <c r="O5" s="831"/>
      <c r="P5" s="831"/>
      <c r="Q5" s="831"/>
      <c r="R5" s="831"/>
      <c r="S5" s="831"/>
      <c r="V5" s="138" t="s">
        <v>31</v>
      </c>
      <c r="W5" s="131" t="s">
        <v>32</v>
      </c>
      <c r="X5" s="132" t="s">
        <v>427</v>
      </c>
      <c r="Y5" s="132" t="s">
        <v>33</v>
      </c>
    </row>
    <row r="6" spans="1:25" ht="33.75" customHeight="1" x14ac:dyDescent="0.55000000000000004">
      <c r="A6" s="834" t="s">
        <v>428</v>
      </c>
      <c r="B6" s="834"/>
      <c r="C6" s="835" t="s">
        <v>755</v>
      </c>
      <c r="D6" s="835"/>
      <c r="E6" s="835"/>
      <c r="F6" s="835"/>
      <c r="G6" s="835"/>
      <c r="H6" s="835"/>
      <c r="I6" s="835"/>
      <c r="J6" s="817"/>
      <c r="K6" s="566" t="s">
        <v>429</v>
      </c>
      <c r="L6" s="836" t="s">
        <v>758</v>
      </c>
      <c r="M6" s="836"/>
      <c r="N6" s="836"/>
      <c r="O6" s="836"/>
      <c r="P6" s="836"/>
      <c r="Q6" s="836"/>
      <c r="R6" s="836"/>
      <c r="S6" s="836"/>
      <c r="V6" s="138" t="s">
        <v>34</v>
      </c>
      <c r="W6" s="131" t="s">
        <v>35</v>
      </c>
      <c r="X6" s="132" t="s">
        <v>430</v>
      </c>
      <c r="Y6" s="132" t="s">
        <v>36</v>
      </c>
    </row>
    <row r="7" spans="1:25" ht="33.75" customHeight="1" x14ac:dyDescent="0.55000000000000004">
      <c r="A7" s="815" t="s">
        <v>431</v>
      </c>
      <c r="B7" s="837"/>
      <c r="C7" s="838" t="s">
        <v>756</v>
      </c>
      <c r="D7" s="838"/>
      <c r="E7" s="838"/>
      <c r="F7" s="838"/>
      <c r="G7" s="838"/>
      <c r="H7" s="838"/>
      <c r="I7" s="838"/>
      <c r="J7" s="817"/>
      <c r="K7" s="221" t="s">
        <v>432</v>
      </c>
      <c r="L7" s="808" t="s">
        <v>759</v>
      </c>
      <c r="M7" s="808"/>
      <c r="N7" s="808"/>
      <c r="O7" s="808"/>
      <c r="P7" s="808"/>
      <c r="Q7" s="808"/>
      <c r="R7" s="808"/>
      <c r="S7" s="808"/>
      <c r="V7" s="138" t="s">
        <v>37</v>
      </c>
      <c r="W7" s="131" t="s">
        <v>38</v>
      </c>
      <c r="X7" s="132" t="s">
        <v>39</v>
      </c>
      <c r="Y7" s="132" t="s">
        <v>40</v>
      </c>
    </row>
    <row r="8" spans="1:25" ht="33.75" customHeight="1" x14ac:dyDescent="0.55000000000000004">
      <c r="A8" s="809" t="s">
        <v>433</v>
      </c>
      <c r="B8" s="809"/>
      <c r="C8" s="579" t="s">
        <v>434</v>
      </c>
      <c r="D8" s="810" t="s">
        <v>760</v>
      </c>
      <c r="E8" s="811"/>
      <c r="F8" s="812"/>
      <c r="G8" s="813" t="s">
        <v>761</v>
      </c>
      <c r="H8" s="814"/>
      <c r="I8" s="814"/>
      <c r="J8" s="814"/>
      <c r="K8" s="814"/>
      <c r="L8" s="814"/>
      <c r="M8" s="814"/>
      <c r="N8" s="814"/>
      <c r="O8" s="814"/>
      <c r="P8" s="814"/>
      <c r="Q8" s="814"/>
      <c r="R8" s="814"/>
      <c r="S8" s="814"/>
      <c r="V8" s="128" t="s">
        <v>435</v>
      </c>
      <c r="W8" s="131" t="s">
        <v>436</v>
      </c>
      <c r="X8" s="132" t="s">
        <v>41</v>
      </c>
      <c r="Y8" s="132" t="s">
        <v>42</v>
      </c>
    </row>
    <row r="9" spans="1:25" ht="33.75" customHeight="1" x14ac:dyDescent="0.55000000000000004">
      <c r="A9" s="815" t="s">
        <v>43</v>
      </c>
      <c r="B9" s="815"/>
      <c r="C9" s="816" t="s">
        <v>762</v>
      </c>
      <c r="D9" s="816"/>
      <c r="E9" s="816"/>
      <c r="F9" s="816"/>
      <c r="G9" s="816"/>
      <c r="H9" s="816"/>
      <c r="I9" s="816"/>
      <c r="J9" s="816"/>
      <c r="K9" s="817" t="s">
        <v>437</v>
      </c>
      <c r="L9" s="817"/>
      <c r="M9" s="818" t="s">
        <v>763</v>
      </c>
      <c r="N9" s="819"/>
      <c r="O9" s="819"/>
      <c r="P9" s="819"/>
      <c r="Q9" s="819"/>
      <c r="R9" s="819"/>
      <c r="S9" s="819"/>
      <c r="V9" s="138" t="s">
        <v>44</v>
      </c>
      <c r="W9" s="131" t="s">
        <v>438</v>
      </c>
      <c r="X9" s="132" t="s">
        <v>45</v>
      </c>
      <c r="Y9" s="132" t="s">
        <v>46</v>
      </c>
    </row>
    <row r="10" spans="1:25" ht="33.75" customHeight="1" x14ac:dyDescent="0.25">
      <c r="A10" s="809" t="s">
        <v>439</v>
      </c>
      <c r="B10" s="809"/>
      <c r="C10" s="579" t="s">
        <v>434</v>
      </c>
      <c r="D10" s="821"/>
      <c r="E10" s="822"/>
      <c r="F10" s="823"/>
      <c r="G10" s="824" t="s">
        <v>764</v>
      </c>
      <c r="H10" s="825"/>
      <c r="I10" s="825"/>
      <c r="J10" s="825"/>
      <c r="K10" s="826"/>
      <c r="L10" s="826"/>
      <c r="M10" s="826"/>
      <c r="N10" s="826"/>
      <c r="O10" s="826"/>
      <c r="P10" s="826"/>
      <c r="Q10" s="826"/>
      <c r="R10" s="826"/>
      <c r="S10" s="826"/>
      <c r="V10" s="138" t="s">
        <v>47</v>
      </c>
      <c r="W10" s="131" t="s">
        <v>440</v>
      </c>
      <c r="X10" s="132" t="s">
        <v>48</v>
      </c>
      <c r="Y10" s="139"/>
    </row>
    <row r="11" spans="1:25" ht="33.75" customHeight="1" x14ac:dyDescent="0.55000000000000004">
      <c r="A11" s="815" t="s">
        <v>43</v>
      </c>
      <c r="B11" s="815"/>
      <c r="C11" s="827"/>
      <c r="D11" s="827"/>
      <c r="E11" s="827"/>
      <c r="F11" s="827"/>
      <c r="G11" s="827"/>
      <c r="H11" s="827"/>
      <c r="I11" s="827"/>
      <c r="J11" s="827"/>
      <c r="K11" s="828" t="s">
        <v>441</v>
      </c>
      <c r="L11" s="828"/>
      <c r="M11" s="828"/>
      <c r="N11" s="828"/>
      <c r="O11" s="828"/>
      <c r="P11" s="828"/>
      <c r="Q11" s="828"/>
      <c r="R11" s="828"/>
      <c r="S11" s="828"/>
      <c r="V11" s="138" t="s">
        <v>49</v>
      </c>
      <c r="W11" s="131" t="s">
        <v>442</v>
      </c>
      <c r="X11" s="132" t="s">
        <v>50</v>
      </c>
      <c r="Y11" s="140"/>
    </row>
    <row r="12" spans="1:25" ht="33.75" customHeight="1" x14ac:dyDescent="0.25">
      <c r="A12" s="809" t="s">
        <v>443</v>
      </c>
      <c r="B12" s="809"/>
      <c r="C12" s="579" t="s">
        <v>434</v>
      </c>
      <c r="D12" s="810" t="s">
        <v>760</v>
      </c>
      <c r="E12" s="811"/>
      <c r="F12" s="812"/>
      <c r="G12" s="813" t="s">
        <v>765</v>
      </c>
      <c r="H12" s="814"/>
      <c r="I12" s="814"/>
      <c r="J12" s="814"/>
      <c r="K12" s="814"/>
      <c r="L12" s="814"/>
      <c r="M12" s="814"/>
      <c r="N12" s="814"/>
      <c r="O12" s="814"/>
      <c r="P12" s="814"/>
      <c r="Q12" s="814"/>
      <c r="R12" s="814"/>
      <c r="S12" s="814"/>
      <c r="V12" s="138" t="s">
        <v>51</v>
      </c>
      <c r="W12" s="131" t="s">
        <v>444</v>
      </c>
      <c r="X12" s="132" t="s">
        <v>52</v>
      </c>
      <c r="Y12" s="139"/>
    </row>
    <row r="13" spans="1:25" ht="33.75" customHeight="1" x14ac:dyDescent="0.25">
      <c r="A13" s="815" t="s">
        <v>43</v>
      </c>
      <c r="B13" s="815"/>
      <c r="C13" s="816" t="s">
        <v>762</v>
      </c>
      <c r="D13" s="816"/>
      <c r="E13" s="816"/>
      <c r="F13" s="816"/>
      <c r="G13" s="816"/>
      <c r="H13" s="816"/>
      <c r="I13" s="816"/>
      <c r="J13" s="816"/>
      <c r="K13" s="820"/>
      <c r="L13" s="820"/>
      <c r="M13" s="820"/>
      <c r="N13" s="820"/>
      <c r="O13" s="820"/>
      <c r="P13" s="820"/>
      <c r="Q13" s="820"/>
      <c r="R13" s="820"/>
      <c r="S13" s="820"/>
      <c r="V13" s="138" t="s">
        <v>53</v>
      </c>
      <c r="W13" s="131" t="s">
        <v>445</v>
      </c>
      <c r="X13" s="132" t="s">
        <v>54</v>
      </c>
      <c r="Y13" s="139"/>
    </row>
    <row r="14" spans="1:25" ht="33.75" customHeight="1" x14ac:dyDescent="0.25">
      <c r="A14" s="829" t="s">
        <v>446</v>
      </c>
      <c r="B14" s="829"/>
      <c r="C14" s="830" t="s">
        <v>425</v>
      </c>
      <c r="D14" s="830"/>
      <c r="E14" s="831" t="s">
        <v>766</v>
      </c>
      <c r="F14" s="831"/>
      <c r="G14" s="831"/>
      <c r="H14" s="831"/>
      <c r="I14" s="831"/>
      <c r="J14" s="831"/>
      <c r="K14" s="829" t="s">
        <v>447</v>
      </c>
      <c r="L14" s="817"/>
      <c r="M14" s="839" t="s">
        <v>767</v>
      </c>
      <c r="N14" s="840"/>
      <c r="O14" s="840"/>
      <c r="P14" s="840"/>
      <c r="Q14" s="840"/>
      <c r="R14" s="840"/>
      <c r="S14" s="840"/>
      <c r="V14" s="138" t="s">
        <v>55</v>
      </c>
      <c r="W14" s="131" t="s">
        <v>448</v>
      </c>
      <c r="X14" s="132" t="s">
        <v>56</v>
      </c>
      <c r="Y14" s="139"/>
    </row>
    <row r="15" spans="1:25" ht="33.75" customHeight="1" x14ac:dyDescent="0.25">
      <c r="A15" s="829"/>
      <c r="B15" s="829"/>
      <c r="C15" s="834" t="s">
        <v>429</v>
      </c>
      <c r="D15" s="834"/>
      <c r="E15" s="836" t="s">
        <v>768</v>
      </c>
      <c r="F15" s="836"/>
      <c r="G15" s="836"/>
      <c r="H15" s="836"/>
      <c r="I15" s="836"/>
      <c r="J15" s="836"/>
      <c r="K15" s="817"/>
      <c r="L15" s="817"/>
      <c r="M15" s="840"/>
      <c r="N15" s="840"/>
      <c r="O15" s="840"/>
      <c r="P15" s="840"/>
      <c r="Q15" s="840"/>
      <c r="R15" s="840"/>
      <c r="S15" s="840"/>
      <c r="V15" s="138" t="s">
        <v>57</v>
      </c>
      <c r="W15" s="141"/>
      <c r="X15" s="132" t="s">
        <v>58</v>
      </c>
      <c r="Y15" s="139"/>
    </row>
    <row r="16" spans="1:25" ht="33.75" customHeight="1" x14ac:dyDescent="0.25">
      <c r="A16" s="829"/>
      <c r="B16" s="829"/>
      <c r="C16" s="837" t="s">
        <v>449</v>
      </c>
      <c r="D16" s="837"/>
      <c r="E16" s="841" t="s">
        <v>769</v>
      </c>
      <c r="F16" s="842"/>
      <c r="G16" s="842"/>
      <c r="H16" s="842"/>
      <c r="I16" s="842"/>
      <c r="J16" s="842"/>
      <c r="K16" s="843"/>
      <c r="L16" s="843"/>
      <c r="M16" s="843"/>
      <c r="N16" s="843"/>
      <c r="O16" s="843"/>
      <c r="P16" s="843"/>
      <c r="Q16" s="843"/>
      <c r="R16" s="843"/>
      <c r="S16" s="843"/>
      <c r="V16" s="138" t="s">
        <v>59</v>
      </c>
      <c r="W16" s="131"/>
      <c r="X16" s="132" t="s">
        <v>60</v>
      </c>
      <c r="Y16" s="139"/>
    </row>
    <row r="17" spans="1:25" ht="21" hidden="1" customHeight="1" x14ac:dyDescent="0.25">
      <c r="A17" s="563"/>
      <c r="B17" s="563"/>
      <c r="C17" s="220"/>
      <c r="D17" s="220"/>
      <c r="E17" s="849"/>
      <c r="F17" s="849"/>
      <c r="G17" s="849"/>
      <c r="H17" s="849"/>
      <c r="I17" s="849"/>
      <c r="J17" s="849"/>
      <c r="K17" s="849"/>
      <c r="L17" s="849"/>
      <c r="M17" s="849"/>
      <c r="N17" s="849"/>
      <c r="O17" s="849"/>
      <c r="P17" s="849"/>
      <c r="Q17" s="849"/>
      <c r="R17" s="849"/>
      <c r="S17" s="849"/>
      <c r="V17" s="138" t="s">
        <v>61</v>
      </c>
      <c r="W17" s="131" t="s">
        <v>438</v>
      </c>
      <c r="X17" s="132" t="s">
        <v>62</v>
      </c>
      <c r="Y17" s="139"/>
    </row>
    <row r="18" spans="1:25" ht="33.75" customHeight="1" x14ac:dyDescent="0.25">
      <c r="A18" s="817" t="s">
        <v>450</v>
      </c>
      <c r="B18" s="817"/>
      <c r="C18" s="817" t="s">
        <v>451</v>
      </c>
      <c r="D18" s="817"/>
      <c r="E18" s="850" t="s">
        <v>452</v>
      </c>
      <c r="F18" s="851"/>
      <c r="G18" s="852">
        <v>36526</v>
      </c>
      <c r="H18" s="853"/>
      <c r="I18" s="853"/>
      <c r="J18" s="853"/>
      <c r="K18" s="817" t="s">
        <v>453</v>
      </c>
      <c r="L18" s="817"/>
      <c r="M18" s="854">
        <v>20000000</v>
      </c>
      <c r="N18" s="855"/>
      <c r="O18" s="855"/>
      <c r="P18" s="855"/>
      <c r="Q18" s="855"/>
      <c r="R18" s="855"/>
      <c r="S18" s="858" t="s">
        <v>63</v>
      </c>
      <c r="V18" s="138" t="s">
        <v>64</v>
      </c>
      <c r="W18" s="131"/>
      <c r="X18" s="132" t="s">
        <v>65</v>
      </c>
      <c r="Y18" s="139"/>
    </row>
    <row r="19" spans="1:25" ht="33.75" customHeight="1" x14ac:dyDescent="0.25">
      <c r="A19" s="817"/>
      <c r="B19" s="817"/>
      <c r="C19" s="817" t="s">
        <v>454</v>
      </c>
      <c r="D19" s="817"/>
      <c r="E19" s="850" t="s">
        <v>452</v>
      </c>
      <c r="F19" s="851"/>
      <c r="G19" s="852">
        <v>36617</v>
      </c>
      <c r="H19" s="853"/>
      <c r="I19" s="853"/>
      <c r="J19" s="853"/>
      <c r="K19" s="817"/>
      <c r="L19" s="817"/>
      <c r="M19" s="856"/>
      <c r="N19" s="857"/>
      <c r="O19" s="857"/>
      <c r="P19" s="857"/>
      <c r="Q19" s="857"/>
      <c r="R19" s="857"/>
      <c r="S19" s="859"/>
      <c r="T19" s="142"/>
      <c r="V19" s="138" t="s">
        <v>66</v>
      </c>
      <c r="W19" s="131"/>
      <c r="X19" s="132" t="s">
        <v>67</v>
      </c>
      <c r="Y19" s="139"/>
    </row>
    <row r="20" spans="1:25" ht="33.75" customHeight="1" x14ac:dyDescent="0.25">
      <c r="A20" s="817" t="s">
        <v>455</v>
      </c>
      <c r="B20" s="817"/>
      <c r="C20" s="844">
        <v>3</v>
      </c>
      <c r="D20" s="844"/>
      <c r="E20" s="844"/>
      <c r="F20" s="845"/>
      <c r="G20" s="846" t="s">
        <v>456</v>
      </c>
      <c r="H20" s="847"/>
      <c r="I20" s="847"/>
      <c r="J20" s="847"/>
      <c r="K20" s="817" t="s">
        <v>457</v>
      </c>
      <c r="L20" s="817"/>
      <c r="M20" s="844">
        <v>15</v>
      </c>
      <c r="N20" s="845"/>
      <c r="O20" s="578" t="s">
        <v>458</v>
      </c>
      <c r="P20" s="846" t="s">
        <v>459</v>
      </c>
      <c r="Q20" s="848"/>
      <c r="R20" s="614">
        <v>5</v>
      </c>
      <c r="S20" s="577" t="s">
        <v>460</v>
      </c>
      <c r="T20" s="143"/>
      <c r="V20" s="138" t="s">
        <v>68</v>
      </c>
      <c r="W20" s="131"/>
      <c r="X20" s="132" t="s">
        <v>69</v>
      </c>
      <c r="Y20" s="139"/>
    </row>
    <row r="21" spans="1:25" ht="41.25" customHeight="1" x14ac:dyDescent="0.55000000000000004">
      <c r="A21" s="817" t="s">
        <v>461</v>
      </c>
      <c r="B21" s="817"/>
      <c r="C21" s="863" t="s">
        <v>770</v>
      </c>
      <c r="D21" s="863"/>
      <c r="E21" s="863"/>
      <c r="F21" s="863"/>
      <c r="G21" s="863"/>
      <c r="H21" s="863"/>
      <c r="I21" s="863"/>
      <c r="J21" s="863"/>
      <c r="K21" s="817" t="s">
        <v>462</v>
      </c>
      <c r="L21" s="144" t="s">
        <v>463</v>
      </c>
      <c r="M21" s="864" t="s">
        <v>419</v>
      </c>
      <c r="N21" s="865"/>
      <c r="O21" s="865"/>
      <c r="P21" s="865"/>
      <c r="Q21" s="865"/>
      <c r="R21" s="865"/>
      <c r="S21" s="866"/>
      <c r="V21" s="128" t="s">
        <v>464</v>
      </c>
      <c r="W21" s="131"/>
      <c r="X21" s="132" t="s">
        <v>70</v>
      </c>
    </row>
    <row r="22" spans="1:25" ht="41.25" customHeight="1" x14ac:dyDescent="0.25">
      <c r="A22" s="817"/>
      <c r="B22" s="817"/>
      <c r="C22" s="863"/>
      <c r="D22" s="863"/>
      <c r="E22" s="863"/>
      <c r="F22" s="863"/>
      <c r="G22" s="863"/>
      <c r="H22" s="863"/>
      <c r="I22" s="863"/>
      <c r="J22" s="863"/>
      <c r="K22" s="817"/>
      <c r="L22" s="145" t="s">
        <v>465</v>
      </c>
      <c r="M22" s="867" t="s">
        <v>81</v>
      </c>
      <c r="N22" s="867"/>
      <c r="O22" s="867"/>
      <c r="P22" s="867"/>
      <c r="Q22" s="867"/>
      <c r="R22" s="867"/>
      <c r="S22" s="868"/>
      <c r="V22" s="138" t="s">
        <v>71</v>
      </c>
      <c r="W22" s="131"/>
      <c r="X22" s="132" t="s">
        <v>72</v>
      </c>
      <c r="Y22" s="139"/>
    </row>
    <row r="23" spans="1:25" ht="33.75" customHeight="1" x14ac:dyDescent="0.25">
      <c r="A23" s="817"/>
      <c r="B23" s="817"/>
      <c r="C23" s="863"/>
      <c r="D23" s="863"/>
      <c r="E23" s="863"/>
      <c r="F23" s="863"/>
      <c r="G23" s="863"/>
      <c r="H23" s="863"/>
      <c r="I23" s="863"/>
      <c r="J23" s="863"/>
      <c r="K23" s="829" t="s">
        <v>699</v>
      </c>
      <c r="L23" s="829"/>
      <c r="M23" s="567">
        <v>1</v>
      </c>
      <c r="N23" s="869" t="s">
        <v>772</v>
      </c>
      <c r="O23" s="870"/>
      <c r="P23" s="810"/>
      <c r="Q23" s="871">
        <v>50000</v>
      </c>
      <c r="R23" s="872"/>
      <c r="S23" s="572" t="s">
        <v>466</v>
      </c>
      <c r="V23" s="138" t="s">
        <v>73</v>
      </c>
      <c r="W23" s="141"/>
      <c r="X23" s="132" t="s">
        <v>74</v>
      </c>
      <c r="Y23" s="139"/>
    </row>
    <row r="24" spans="1:25" ht="33.75" customHeight="1" x14ac:dyDescent="0.25">
      <c r="A24" s="817" t="s">
        <v>467</v>
      </c>
      <c r="B24" s="817"/>
      <c r="C24" s="863" t="s">
        <v>771</v>
      </c>
      <c r="D24" s="863"/>
      <c r="E24" s="863"/>
      <c r="F24" s="863"/>
      <c r="G24" s="863"/>
      <c r="H24" s="863"/>
      <c r="I24" s="863"/>
      <c r="J24" s="863"/>
      <c r="K24" s="829"/>
      <c r="L24" s="829"/>
      <c r="M24" s="568">
        <v>2</v>
      </c>
      <c r="N24" s="873" t="s">
        <v>773</v>
      </c>
      <c r="O24" s="874"/>
      <c r="P24" s="875"/>
      <c r="Q24" s="876">
        <v>30000</v>
      </c>
      <c r="R24" s="877"/>
      <c r="S24" s="576" t="s">
        <v>466</v>
      </c>
      <c r="V24" s="138" t="s">
        <v>75</v>
      </c>
      <c r="W24" s="141"/>
      <c r="X24" s="132" t="s">
        <v>76</v>
      </c>
      <c r="Y24" s="139"/>
    </row>
    <row r="25" spans="1:25" ht="33.75" customHeight="1" x14ac:dyDescent="0.55000000000000004">
      <c r="A25" s="817"/>
      <c r="B25" s="817"/>
      <c r="C25" s="863"/>
      <c r="D25" s="863"/>
      <c r="E25" s="863"/>
      <c r="F25" s="863"/>
      <c r="G25" s="863"/>
      <c r="H25" s="863"/>
      <c r="I25" s="863"/>
      <c r="J25" s="863"/>
      <c r="K25" s="829"/>
      <c r="L25" s="829"/>
      <c r="M25" s="569">
        <v>3</v>
      </c>
      <c r="N25" s="878" t="s">
        <v>774</v>
      </c>
      <c r="O25" s="879"/>
      <c r="P25" s="880"/>
      <c r="Q25" s="881">
        <v>20000</v>
      </c>
      <c r="R25" s="882"/>
      <c r="S25" s="573" t="s">
        <v>466</v>
      </c>
      <c r="V25" s="138" t="s">
        <v>77</v>
      </c>
      <c r="X25" s="132" t="s">
        <v>78</v>
      </c>
    </row>
    <row r="26" spans="1:25" ht="35.25" customHeight="1" x14ac:dyDescent="0.25">
      <c r="A26" s="897" t="s">
        <v>468</v>
      </c>
      <c r="B26" s="564" t="s">
        <v>469</v>
      </c>
      <c r="C26" s="830" t="s">
        <v>79</v>
      </c>
      <c r="D26" s="830"/>
      <c r="E26" s="830"/>
      <c r="F26" s="898">
        <v>250000</v>
      </c>
      <c r="G26" s="898"/>
      <c r="H26" s="899"/>
      <c r="I26" s="572" t="s">
        <v>466</v>
      </c>
      <c r="J26" s="830" t="s">
        <v>470</v>
      </c>
      <c r="K26" s="830"/>
      <c r="L26" s="883">
        <v>10000</v>
      </c>
      <c r="M26" s="884"/>
      <c r="N26" s="574" t="s">
        <v>80</v>
      </c>
      <c r="O26" s="900" t="s">
        <v>471</v>
      </c>
      <c r="P26" s="900"/>
      <c r="Q26" s="883">
        <v>5000</v>
      </c>
      <c r="R26" s="884"/>
      <c r="S26" s="572" t="s">
        <v>466</v>
      </c>
      <c r="V26" s="138" t="s">
        <v>81</v>
      </c>
      <c r="W26" s="141"/>
      <c r="X26" s="132" t="s">
        <v>82</v>
      </c>
      <c r="Y26" s="139"/>
    </row>
    <row r="27" spans="1:25" ht="35.25" customHeight="1" x14ac:dyDescent="0.25">
      <c r="A27" s="897"/>
      <c r="B27" s="565" t="s">
        <v>472</v>
      </c>
      <c r="C27" s="837" t="s">
        <v>79</v>
      </c>
      <c r="D27" s="837"/>
      <c r="E27" s="837"/>
      <c r="F27" s="885">
        <v>240000</v>
      </c>
      <c r="G27" s="885"/>
      <c r="H27" s="881"/>
      <c r="I27" s="573" t="s">
        <v>466</v>
      </c>
      <c r="J27" s="837" t="s">
        <v>470</v>
      </c>
      <c r="K27" s="837"/>
      <c r="L27" s="885">
        <v>8000</v>
      </c>
      <c r="M27" s="881"/>
      <c r="N27" s="575" t="s">
        <v>80</v>
      </c>
      <c r="O27" s="886" t="s">
        <v>471</v>
      </c>
      <c r="P27" s="886"/>
      <c r="Q27" s="885">
        <v>4000</v>
      </c>
      <c r="R27" s="881"/>
      <c r="S27" s="573" t="s">
        <v>466</v>
      </c>
      <c r="V27" s="138" t="s">
        <v>83</v>
      </c>
      <c r="W27" s="141"/>
      <c r="X27" s="132" t="s">
        <v>84</v>
      </c>
      <c r="Y27" s="139"/>
    </row>
    <row r="28" spans="1:25" ht="35.25" hidden="1" customHeight="1" x14ac:dyDescent="0.25">
      <c r="A28" s="897"/>
      <c r="B28" s="563" t="s">
        <v>473</v>
      </c>
      <c r="C28" s="850" t="s">
        <v>79</v>
      </c>
      <c r="D28" s="850"/>
      <c r="E28" s="850"/>
      <c r="F28" s="901"/>
      <c r="G28" s="901"/>
      <c r="H28" s="902"/>
      <c r="I28" s="146" t="s">
        <v>466</v>
      </c>
      <c r="J28" s="850" t="s">
        <v>470</v>
      </c>
      <c r="K28" s="850"/>
      <c r="L28" s="860"/>
      <c r="M28" s="861"/>
      <c r="N28" s="147" t="s">
        <v>80</v>
      </c>
      <c r="O28" s="862" t="s">
        <v>471</v>
      </c>
      <c r="P28" s="862"/>
      <c r="Q28" s="860"/>
      <c r="R28" s="861"/>
      <c r="S28" s="146" t="s">
        <v>466</v>
      </c>
      <c r="V28" s="138" t="s">
        <v>85</v>
      </c>
      <c r="W28" s="141"/>
      <c r="X28" s="132" t="s">
        <v>86</v>
      </c>
      <c r="Y28" s="139"/>
    </row>
    <row r="29" spans="1:25" ht="33.75" customHeight="1" x14ac:dyDescent="0.55000000000000004">
      <c r="A29" s="148"/>
      <c r="B29" s="148"/>
      <c r="C29" s="148"/>
      <c r="D29" s="148"/>
      <c r="E29" s="148"/>
      <c r="F29" s="148"/>
      <c r="G29" s="148"/>
      <c r="H29" s="148"/>
      <c r="I29" s="148"/>
      <c r="J29" s="148"/>
      <c r="K29" s="148"/>
      <c r="L29" s="148"/>
      <c r="M29" s="148"/>
      <c r="N29" s="148"/>
      <c r="O29" s="148"/>
      <c r="P29" s="148"/>
      <c r="Q29" s="148"/>
      <c r="R29" s="148"/>
      <c r="S29" s="148"/>
      <c r="V29" s="138" t="s">
        <v>87</v>
      </c>
      <c r="X29" s="132" t="s">
        <v>88</v>
      </c>
    </row>
    <row r="30" spans="1:25" ht="18.75" customHeight="1" x14ac:dyDescent="0.25">
      <c r="A30" s="149" t="s">
        <v>474</v>
      </c>
      <c r="B30" s="150"/>
      <c r="C30" s="150"/>
      <c r="D30" s="150"/>
      <c r="E30" s="150"/>
      <c r="F30" s="150"/>
      <c r="G30" s="150"/>
      <c r="H30" s="150"/>
      <c r="I30" s="150"/>
      <c r="J30" s="150"/>
      <c r="K30" s="150"/>
      <c r="L30" s="150"/>
      <c r="M30" s="150"/>
      <c r="N30" s="150"/>
      <c r="O30" s="150"/>
      <c r="P30" s="150"/>
      <c r="Q30" s="150"/>
      <c r="R30" s="150"/>
      <c r="S30" s="150"/>
      <c r="V30" s="138" t="s">
        <v>89</v>
      </c>
      <c r="W30" s="141"/>
      <c r="Y30" s="139"/>
    </row>
    <row r="31" spans="1:25" ht="25" customHeight="1" x14ac:dyDescent="0.25">
      <c r="A31" s="891" t="s">
        <v>752</v>
      </c>
      <c r="B31" s="891"/>
      <c r="C31" s="891"/>
      <c r="D31" s="891"/>
      <c r="E31" s="891"/>
      <c r="F31" s="891"/>
      <c r="G31" s="891"/>
      <c r="H31" s="891"/>
      <c r="I31" s="891"/>
      <c r="J31" s="891"/>
      <c r="K31" s="891"/>
      <c r="L31" s="891"/>
      <c r="M31" s="891"/>
      <c r="N31" s="891"/>
      <c r="O31" s="891"/>
      <c r="P31" s="891"/>
      <c r="Q31" s="891"/>
      <c r="R31" s="891"/>
      <c r="S31" s="891"/>
      <c r="V31" s="138" t="s">
        <v>90</v>
      </c>
      <c r="W31" s="141"/>
      <c r="Y31" s="139"/>
    </row>
    <row r="32" spans="1:25" ht="25" customHeight="1" x14ac:dyDescent="0.25">
      <c r="A32" s="891"/>
      <c r="B32" s="891"/>
      <c r="C32" s="891"/>
      <c r="D32" s="891"/>
      <c r="E32" s="891"/>
      <c r="F32" s="891"/>
      <c r="G32" s="891"/>
      <c r="H32" s="891"/>
      <c r="I32" s="891"/>
      <c r="J32" s="891"/>
      <c r="K32" s="891"/>
      <c r="L32" s="891"/>
      <c r="M32" s="891"/>
      <c r="N32" s="891"/>
      <c r="O32" s="891"/>
      <c r="P32" s="891"/>
      <c r="Q32" s="891"/>
      <c r="R32" s="891"/>
      <c r="S32" s="891"/>
      <c r="V32" s="138"/>
      <c r="W32" s="141"/>
      <c r="Y32" s="139"/>
    </row>
    <row r="33" spans="1:25" ht="25" customHeight="1" x14ac:dyDescent="0.25">
      <c r="A33" s="892"/>
      <c r="B33" s="892"/>
      <c r="C33" s="892"/>
      <c r="D33" s="892"/>
      <c r="E33" s="892"/>
      <c r="F33" s="892"/>
      <c r="G33" s="892"/>
      <c r="H33" s="892"/>
      <c r="I33" s="892"/>
      <c r="J33" s="892"/>
      <c r="K33" s="892"/>
      <c r="L33" s="892"/>
      <c r="M33" s="892"/>
      <c r="N33" s="892"/>
      <c r="O33" s="892"/>
      <c r="P33" s="892"/>
      <c r="Q33" s="892"/>
      <c r="R33" s="892"/>
      <c r="S33" s="892"/>
      <c r="V33" s="138" t="s">
        <v>91</v>
      </c>
      <c r="W33" s="141"/>
      <c r="Y33" s="139"/>
    </row>
    <row r="34" spans="1:25" ht="33.75" customHeight="1" x14ac:dyDescent="0.25">
      <c r="A34" s="817" t="s">
        <v>475</v>
      </c>
      <c r="B34" s="817"/>
      <c r="C34" s="817"/>
      <c r="D34" s="893" t="s">
        <v>775</v>
      </c>
      <c r="E34" s="893"/>
      <c r="F34" s="893"/>
      <c r="G34" s="893"/>
      <c r="H34" s="893"/>
      <c r="I34" s="893"/>
      <c r="J34" s="893"/>
      <c r="K34" s="817" t="s">
        <v>476</v>
      </c>
      <c r="L34" s="817"/>
      <c r="M34" s="894" t="s">
        <v>762</v>
      </c>
      <c r="N34" s="894"/>
      <c r="O34" s="894"/>
      <c r="P34" s="894"/>
      <c r="Q34" s="894"/>
      <c r="R34" s="894"/>
      <c r="S34" s="894"/>
      <c r="V34" s="138" t="s">
        <v>92</v>
      </c>
      <c r="W34" s="141"/>
      <c r="X34" s="139"/>
      <c r="Y34" s="139"/>
    </row>
    <row r="35" spans="1:25" ht="33.75" customHeight="1" x14ac:dyDescent="0.25">
      <c r="A35" s="817" t="s">
        <v>477</v>
      </c>
      <c r="B35" s="817"/>
      <c r="C35" s="817"/>
      <c r="D35" s="571" t="s">
        <v>434</v>
      </c>
      <c r="E35" s="895" t="s">
        <v>760</v>
      </c>
      <c r="F35" s="896"/>
      <c r="G35" s="805" t="s">
        <v>776</v>
      </c>
      <c r="H35" s="806"/>
      <c r="I35" s="806"/>
      <c r="J35" s="806"/>
      <c r="K35" s="806"/>
      <c r="L35" s="806"/>
      <c r="M35" s="806"/>
      <c r="N35" s="806"/>
      <c r="O35" s="806"/>
      <c r="P35" s="806"/>
      <c r="Q35" s="806"/>
      <c r="R35" s="806"/>
      <c r="S35" s="807"/>
      <c r="V35" s="138" t="s">
        <v>93</v>
      </c>
      <c r="W35" s="141"/>
      <c r="X35" s="140"/>
      <c r="Y35" s="139"/>
    </row>
    <row r="36" spans="1:25" ht="33.75" customHeight="1" x14ac:dyDescent="0.25">
      <c r="A36" s="817" t="s">
        <v>478</v>
      </c>
      <c r="B36" s="817"/>
      <c r="C36" s="817"/>
      <c r="D36" s="817" t="s">
        <v>479</v>
      </c>
      <c r="E36" s="817"/>
      <c r="F36" s="887" t="s">
        <v>777</v>
      </c>
      <c r="G36" s="887"/>
      <c r="H36" s="887"/>
      <c r="I36" s="888"/>
      <c r="J36" s="570" t="s">
        <v>480</v>
      </c>
      <c r="K36" s="817" t="s">
        <v>481</v>
      </c>
      <c r="L36" s="817"/>
      <c r="M36" s="889" t="s">
        <v>778</v>
      </c>
      <c r="N36" s="889"/>
      <c r="O36" s="889"/>
      <c r="P36" s="889"/>
      <c r="Q36" s="889"/>
      <c r="R36" s="890"/>
      <c r="S36" s="570" t="s">
        <v>94</v>
      </c>
      <c r="V36" s="138" t="s">
        <v>95</v>
      </c>
      <c r="W36" s="141"/>
      <c r="X36" s="139"/>
      <c r="Y36" s="139"/>
    </row>
    <row r="37" spans="1:25" ht="33.75" customHeight="1" x14ac:dyDescent="0.25">
      <c r="A37" s="850" t="s">
        <v>750</v>
      </c>
      <c r="B37" s="850"/>
      <c r="C37" s="850"/>
      <c r="D37" s="850"/>
      <c r="E37" s="850"/>
      <c r="F37" s="850"/>
      <c r="G37" s="850"/>
      <c r="H37" s="850"/>
      <c r="I37" s="850"/>
      <c r="J37" s="850"/>
      <c r="K37" s="850"/>
      <c r="L37" s="850"/>
      <c r="M37" s="840" t="s">
        <v>753</v>
      </c>
      <c r="N37" s="840"/>
      <c r="O37" s="840"/>
      <c r="P37" s="840"/>
      <c r="Q37" s="840"/>
      <c r="R37" s="840"/>
      <c r="S37" s="840"/>
      <c r="V37" s="138" t="s">
        <v>96</v>
      </c>
      <c r="W37" s="141"/>
      <c r="X37" s="139"/>
      <c r="Y37" s="139"/>
    </row>
    <row r="38" spans="1:25" ht="33.75" customHeight="1" x14ac:dyDescent="0.25">
      <c r="V38" s="138" t="s">
        <v>97</v>
      </c>
      <c r="W38" s="141"/>
      <c r="X38" s="139"/>
      <c r="Y38" s="139"/>
    </row>
    <row r="39" spans="1:25" ht="33.75" customHeight="1" x14ac:dyDescent="0.25">
      <c r="V39" s="138" t="s">
        <v>98</v>
      </c>
      <c r="W39" s="141"/>
      <c r="X39" s="139"/>
      <c r="Y39" s="139"/>
    </row>
    <row r="40" spans="1:25" ht="33.75" customHeight="1" x14ac:dyDescent="0.25">
      <c r="V40" s="138" t="s">
        <v>99</v>
      </c>
      <c r="W40" s="141"/>
      <c r="X40" s="139"/>
      <c r="Y40" s="139"/>
    </row>
    <row r="41" spans="1:25" ht="33.75" customHeight="1" x14ac:dyDescent="0.25">
      <c r="V41" s="138" t="s">
        <v>482</v>
      </c>
      <c r="W41" s="141"/>
      <c r="X41" s="139"/>
      <c r="Y41" s="139"/>
    </row>
    <row r="42" spans="1:25" ht="33.75" customHeight="1" x14ac:dyDescent="0.25">
      <c r="V42" s="138" t="s">
        <v>100</v>
      </c>
      <c r="W42" s="141"/>
      <c r="X42" s="139"/>
      <c r="Y42" s="139"/>
    </row>
    <row r="43" spans="1:25" ht="33.75" customHeight="1" x14ac:dyDescent="0.25">
      <c r="V43" s="138" t="s">
        <v>483</v>
      </c>
      <c r="W43" s="141"/>
      <c r="X43" s="139"/>
      <c r="Y43" s="139"/>
    </row>
    <row r="44" spans="1:25" ht="33.75" customHeight="1" x14ac:dyDescent="0.25">
      <c r="V44" s="138" t="s">
        <v>101</v>
      </c>
      <c r="W44" s="141"/>
      <c r="X44" s="139"/>
      <c r="Y44" s="139"/>
    </row>
    <row r="45" spans="1:25" ht="33.75" customHeight="1" x14ac:dyDescent="0.25">
      <c r="V45" s="138" t="s">
        <v>102</v>
      </c>
      <c r="W45" s="141"/>
      <c r="X45" s="139"/>
      <c r="Y45" s="139"/>
    </row>
    <row r="46" spans="1:25" ht="33.75" customHeight="1" x14ac:dyDescent="0.25">
      <c r="V46" s="138" t="s">
        <v>103</v>
      </c>
      <c r="W46" s="141"/>
      <c r="X46" s="139"/>
      <c r="Y46" s="139"/>
    </row>
    <row r="47" spans="1:25" ht="33.75" customHeight="1" x14ac:dyDescent="0.25">
      <c r="V47" s="138" t="s">
        <v>104</v>
      </c>
      <c r="W47" s="141"/>
      <c r="X47" s="139"/>
      <c r="Y47" s="139"/>
    </row>
    <row r="48" spans="1:25" ht="33.75" customHeight="1" x14ac:dyDescent="0.25">
      <c r="V48" s="138" t="s">
        <v>105</v>
      </c>
      <c r="W48" s="141"/>
      <c r="X48" s="139"/>
      <c r="Y48" s="139"/>
    </row>
    <row r="49" spans="22:25" ht="33.75" customHeight="1" x14ac:dyDescent="0.25">
      <c r="V49" s="138" t="s">
        <v>106</v>
      </c>
      <c r="W49" s="141"/>
      <c r="X49" s="139"/>
      <c r="Y49" s="151"/>
    </row>
    <row r="50" spans="22:25" ht="33.75" customHeight="1" x14ac:dyDescent="0.25">
      <c r="V50" s="138" t="s">
        <v>107</v>
      </c>
      <c r="W50" s="141"/>
      <c r="X50" s="139"/>
      <c r="Y50" s="152"/>
    </row>
    <row r="51" spans="22:25" ht="33.75" customHeight="1" x14ac:dyDescent="0.25">
      <c r="V51" s="138" t="s">
        <v>108</v>
      </c>
      <c r="W51" s="141"/>
      <c r="X51" s="139"/>
      <c r="Y51" s="153"/>
    </row>
    <row r="52" spans="22:25" ht="33.75" customHeight="1" x14ac:dyDescent="0.25">
      <c r="V52" s="138" t="s">
        <v>109</v>
      </c>
      <c r="W52" s="141"/>
      <c r="X52" s="139"/>
      <c r="Y52" s="139"/>
    </row>
    <row r="53" spans="22:25" ht="33.75" customHeight="1" x14ac:dyDescent="0.25">
      <c r="V53" s="138" t="s">
        <v>110</v>
      </c>
      <c r="W53" s="141"/>
      <c r="X53" s="139"/>
      <c r="Y53" s="139"/>
    </row>
    <row r="54" spans="22:25" ht="33.75" customHeight="1" x14ac:dyDescent="0.25">
      <c r="V54" s="138" t="s">
        <v>111</v>
      </c>
      <c r="W54" s="141"/>
      <c r="X54" s="139"/>
      <c r="Y54" s="139"/>
    </row>
    <row r="55" spans="22:25" ht="33.75" customHeight="1" x14ac:dyDescent="0.25">
      <c r="V55" s="138" t="s">
        <v>112</v>
      </c>
      <c r="W55" s="141"/>
      <c r="X55" s="139"/>
      <c r="Y55" s="139"/>
    </row>
    <row r="56" spans="22:25" ht="33.75" customHeight="1" x14ac:dyDescent="0.25">
      <c r="V56" s="138" t="s">
        <v>113</v>
      </c>
      <c r="W56" s="141"/>
      <c r="X56" s="139"/>
      <c r="Y56" s="139"/>
    </row>
    <row r="57" spans="22:25" ht="33.75" customHeight="1" x14ac:dyDescent="0.25">
      <c r="V57" s="138" t="s">
        <v>114</v>
      </c>
      <c r="W57" s="141"/>
      <c r="X57" s="139"/>
      <c r="Y57" s="139"/>
    </row>
    <row r="58" spans="22:25" ht="33.75" customHeight="1" x14ac:dyDescent="0.25">
      <c r="V58" s="138" t="s">
        <v>115</v>
      </c>
      <c r="W58" s="141"/>
      <c r="X58" s="139"/>
      <c r="Y58" s="139"/>
    </row>
    <row r="59" spans="22:25" ht="33.75" customHeight="1" x14ac:dyDescent="0.25">
      <c r="V59" s="138" t="s">
        <v>484</v>
      </c>
      <c r="W59" s="141"/>
      <c r="X59" s="139"/>
      <c r="Y59" s="139"/>
    </row>
    <row r="60" spans="22:25" ht="33.75" customHeight="1" x14ac:dyDescent="0.25">
      <c r="V60" s="138" t="s">
        <v>116</v>
      </c>
      <c r="W60" s="141"/>
      <c r="X60" s="139"/>
      <c r="Y60" s="139"/>
    </row>
    <row r="61" spans="22:25" ht="33.75" customHeight="1" x14ac:dyDescent="0.25">
      <c r="V61" s="138" t="s">
        <v>117</v>
      </c>
      <c r="W61" s="141"/>
      <c r="X61" s="139"/>
      <c r="Y61" s="139"/>
    </row>
    <row r="62" spans="22:25" ht="33.75" customHeight="1" x14ac:dyDescent="0.25">
      <c r="V62" s="138" t="s">
        <v>118</v>
      </c>
      <c r="W62" s="141"/>
      <c r="X62" s="139"/>
      <c r="Y62" s="139"/>
    </row>
    <row r="63" spans="22:25" ht="33.75" customHeight="1" x14ac:dyDescent="0.25">
      <c r="W63" s="141"/>
      <c r="X63" s="139"/>
      <c r="Y63" s="139"/>
    </row>
    <row r="64" spans="22:25" ht="33.75" customHeight="1" x14ac:dyDescent="0.55000000000000004"/>
  </sheetData>
  <sheetProtection password="C402" sheet="1" objects="1" scenarios="1" selectLockedCells="1" selectUnlockedCells="1"/>
  <dataConsolidate/>
  <mergeCells count="104">
    <mergeCell ref="A37:L37"/>
    <mergeCell ref="M37:S37"/>
    <mergeCell ref="O27:P27"/>
    <mergeCell ref="Q27:R27"/>
    <mergeCell ref="A36:C36"/>
    <mergeCell ref="D36:E36"/>
    <mergeCell ref="F36:I36"/>
    <mergeCell ref="K36:L36"/>
    <mergeCell ref="M36:R36"/>
    <mergeCell ref="A31:S33"/>
    <mergeCell ref="A34:C34"/>
    <mergeCell ref="D34:J34"/>
    <mergeCell ref="K34:L34"/>
    <mergeCell ref="M34:S34"/>
    <mergeCell ref="A35:C35"/>
    <mergeCell ref="E35:F35"/>
    <mergeCell ref="A26:A28"/>
    <mergeCell ref="C26:E26"/>
    <mergeCell ref="F26:H26"/>
    <mergeCell ref="J26:K26"/>
    <mergeCell ref="L26:M26"/>
    <mergeCell ref="O26:P26"/>
    <mergeCell ref="C28:E28"/>
    <mergeCell ref="F28:H28"/>
    <mergeCell ref="J28:K28"/>
    <mergeCell ref="L28:M28"/>
    <mergeCell ref="O28:P28"/>
    <mergeCell ref="A21:B23"/>
    <mergeCell ref="C21:J23"/>
    <mergeCell ref="K21:K22"/>
    <mergeCell ref="M21:S21"/>
    <mergeCell ref="M22:S22"/>
    <mergeCell ref="K23:L25"/>
    <mergeCell ref="N23:P23"/>
    <mergeCell ref="Q23:R23"/>
    <mergeCell ref="A24:B25"/>
    <mergeCell ref="C24:J25"/>
    <mergeCell ref="N24:P24"/>
    <mergeCell ref="Q24:R24"/>
    <mergeCell ref="N25:P25"/>
    <mergeCell ref="Q25:R25"/>
    <mergeCell ref="Q28:R28"/>
    <mergeCell ref="Q26:R26"/>
    <mergeCell ref="C27:E27"/>
    <mergeCell ref="F27:H27"/>
    <mergeCell ref="J27:K27"/>
    <mergeCell ref="L27:M27"/>
    <mergeCell ref="K14:L15"/>
    <mergeCell ref="M14:S15"/>
    <mergeCell ref="C15:D15"/>
    <mergeCell ref="E15:J15"/>
    <mergeCell ref="C16:D16"/>
    <mergeCell ref="E16:S16"/>
    <mergeCell ref="A20:B20"/>
    <mergeCell ref="C20:F20"/>
    <mergeCell ref="G20:J20"/>
    <mergeCell ref="K20:L20"/>
    <mergeCell ref="M20:N20"/>
    <mergeCell ref="P20:Q20"/>
    <mergeCell ref="E17:S17"/>
    <mergeCell ref="A18:B19"/>
    <mergeCell ref="C18:D18"/>
    <mergeCell ref="E18:F18"/>
    <mergeCell ref="G18:J18"/>
    <mergeCell ref="K18:L19"/>
    <mergeCell ref="C19:D19"/>
    <mergeCell ref="E19:F19"/>
    <mergeCell ref="G19:J19"/>
    <mergeCell ref="M18:R19"/>
    <mergeCell ref="S18:S19"/>
    <mergeCell ref="A1:S2"/>
    <mergeCell ref="A5:B5"/>
    <mergeCell ref="C5:I5"/>
    <mergeCell ref="J5:J7"/>
    <mergeCell ref="L5:S5"/>
    <mergeCell ref="A6:B6"/>
    <mergeCell ref="C6:I6"/>
    <mergeCell ref="L6:S6"/>
    <mergeCell ref="A7:B7"/>
    <mergeCell ref="C7:I7"/>
    <mergeCell ref="G35:S35"/>
    <mergeCell ref="L7:S7"/>
    <mergeCell ref="A8:B8"/>
    <mergeCell ref="D8:F8"/>
    <mergeCell ref="G8:S8"/>
    <mergeCell ref="A9:B9"/>
    <mergeCell ref="C9:J9"/>
    <mergeCell ref="K9:L9"/>
    <mergeCell ref="M9:S9"/>
    <mergeCell ref="A12:B12"/>
    <mergeCell ref="D12:F12"/>
    <mergeCell ref="G12:S12"/>
    <mergeCell ref="A13:B13"/>
    <mergeCell ref="C13:J13"/>
    <mergeCell ref="K13:S13"/>
    <mergeCell ref="A10:B10"/>
    <mergeCell ref="D10:F10"/>
    <mergeCell ref="G10:S10"/>
    <mergeCell ref="A11:B11"/>
    <mergeCell ref="C11:J11"/>
    <mergeCell ref="K11:S11"/>
    <mergeCell ref="A14:B16"/>
    <mergeCell ref="C14:D14"/>
    <mergeCell ref="E14:J14"/>
  </mergeCells>
  <phoneticPr fontId="2"/>
  <dataValidations xWindow="628" yWindow="1069" count="19">
    <dataValidation allowBlank="1" showInputMessage="1" showErrorMessage="1" prompt="連絡担当者は、申請事業者の役員・従業員に限ります。" sqref="E15:J15"/>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8:S8"/>
    <dataValidation imeMode="disabled" allowBlank="1" showInputMessage="1" showErrorMessage="1" prompt="直近の決算書記載の売上高を記入してください。_x000a_売上未計上の場合は記入不要です。" sqref="F26:H26"/>
    <dataValidation type="list" allowBlank="1" showInputMessage="1" showErrorMessage="1" prompt="大分類から先に選択してください。" sqref="M22:S22">
      <formula1>INDIRECT($M$21)</formula1>
    </dataValidation>
    <dataValidation type="list" allowBlank="1" showInputMessage="1" showErrorMessage="1" prompt="募集要項P.32「日本標準産業分類表」を参照してください。_x000a_大分類から先に選択してください。" sqref="M21:S21">
      <formula1>$V$1:$Y$1</formula1>
    </dataValidation>
    <dataValidation imeMode="disabled" allowBlank="1" showInputMessage="1" showErrorMessage="1" prompt="従業員は、派遣社員やアルバイトを含めた全ての従業員を指します。" sqref="M20:N20"/>
    <dataValidation imeMode="disabled" allowBlank="1" showInputMessage="1" showErrorMessage="1" sqref="R20 C9:J9 C13:J13 D10:F10 C11:J11 F27:H27 M9:S9 D12:F12 Q23:R27 E16:S16 C20:F20 M34:S34 D8:F8 L26:M27 E35:F35"/>
    <dataValidation allowBlank="1" showInputMessage="1" showErrorMessage="1" prompt="個人事業者は「屋号」ではなく「代表者名」を記入してください。" sqref="C6:I6"/>
    <dataValidation imeMode="hiragana" allowBlank="1" showInputMessage="1" showErrorMessage="1" prompt="和暦で年月日を記入してください。" sqref="G18:J19"/>
    <dataValidation imeMode="hiragana" allowBlank="1" showInputMessage="1" showErrorMessage="1" prompt="本店所在地と同じ場合は「同上」と記入してください。" sqref="G10:S10"/>
    <dataValidation type="custom" imeMode="halfAlpha" allowBlank="1" showInputMessage="1" showErrorMessage="1" sqref="F28:H28 L28:M28 Q28:R28">
      <formula1>LENB(F28)=LEN(F28)</formula1>
    </dataValidation>
    <dataValidation allowBlank="1" showErrorMessage="1" sqref="G12:S12"/>
    <dataValidation imeMode="halfAlpha" allowBlank="1" showInputMessage="1" showErrorMessage="1" sqref="E17"/>
    <dataValidation imeMode="fullKatakana" allowBlank="1" showInputMessage="1" showErrorMessage="1" sqref="L5:S5 C5:I5 E14:J14"/>
    <dataValidation allowBlank="1" showErrorMessage="1" promptTitle="主要取引先を上位３位記入してください" prompt="　" sqref="C26:E26"/>
    <dataValidation imeMode="disabled" allowBlank="1" showInputMessage="1" showErrorMessage="1" prompt="資本準備金等を含めない、履歴事項全部証明書に記載の金額を入力してください。" sqref="M18:R19"/>
    <dataValidation type="list" allowBlank="1" showInputMessage="1" showErrorMessage="1" sqref="M37:S37">
      <formula1>"選択してください,いいえ,はい（上記は公社訪問場所の情報となります）"</formula1>
    </dataValidation>
    <dataValidation type="list" allowBlank="1" showInputMessage="1" showErrorMessage="1" prompt="令和５年11月１日時点の組織形態を選択してください。" sqref="C7:I7">
      <formula1>"法人,個人事業者,中小企業団体等,中小企業グループ（共同申請）,創業予定の個人"</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4:J34"/>
  </dataValidations>
  <pageMargins left="0.59055118110236227" right="0.19685039370078741" top="0.39370078740157483" bottom="0.39370078740157483" header="0.31496062992125984" footer="0.19685039370078741"/>
  <pageSetup paperSize="9" scale="68"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zoomScale="80" zoomScaleNormal="100" zoomScaleSheetLayoutView="80" workbookViewId="0">
      <selection sqref="A1:XFD1048576"/>
    </sheetView>
  </sheetViews>
  <sheetFormatPr defaultColWidth="1.9140625" defaultRowHeight="12" x14ac:dyDescent="0.55000000000000004"/>
  <cols>
    <col min="1" max="12" width="2.08203125" style="87" customWidth="1"/>
    <col min="13" max="16" width="3.58203125" style="87" customWidth="1"/>
    <col min="17" max="45" width="2.08203125" style="87" customWidth="1"/>
    <col min="46" max="251" width="1.9140625" style="87" customWidth="1"/>
    <col min="252" max="16384" width="1.9140625" style="87"/>
  </cols>
  <sheetData>
    <row r="1" spans="1:79" ht="25" customHeight="1" x14ac:dyDescent="0.55000000000000004">
      <c r="AS1" s="327" t="s">
        <v>551</v>
      </c>
    </row>
    <row r="2" spans="1:79" ht="25" customHeight="1" x14ac:dyDescent="0.55000000000000004">
      <c r="A2" s="340" t="s">
        <v>387</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Q2" s="273"/>
      <c r="AR2" s="273"/>
      <c r="AS2" s="327"/>
    </row>
    <row r="3" spans="1:79" ht="13" customHeight="1" x14ac:dyDescent="0.55000000000000004">
      <c r="A3" s="1544" t="s">
        <v>569</v>
      </c>
      <c r="B3" s="1544"/>
      <c r="C3" s="1544"/>
      <c r="D3" s="1544"/>
      <c r="E3" s="1544"/>
      <c r="F3" s="1544"/>
      <c r="G3" s="1544"/>
      <c r="H3" s="1544"/>
      <c r="I3" s="1544"/>
      <c r="J3" s="1544"/>
      <c r="K3" s="1544"/>
      <c r="L3" s="1544"/>
      <c r="M3" s="1544"/>
      <c r="N3" s="1544"/>
      <c r="O3" s="1544"/>
      <c r="P3" s="1544"/>
      <c r="Q3" s="1544"/>
      <c r="R3" s="1544"/>
      <c r="S3" s="1544"/>
      <c r="T3" s="1544"/>
      <c r="U3" s="1544"/>
      <c r="V3" s="1544"/>
      <c r="W3" s="1544"/>
      <c r="X3" s="1544"/>
      <c r="Y3" s="1544"/>
      <c r="Z3" s="1544"/>
      <c r="AA3" s="1544"/>
      <c r="AB3" s="1544"/>
      <c r="AC3" s="1544"/>
      <c r="AD3" s="1544"/>
      <c r="AE3" s="1544"/>
      <c r="AF3" s="1544"/>
      <c r="AG3" s="1544"/>
      <c r="AH3" s="1544"/>
      <c r="AI3" s="1544"/>
      <c r="AJ3" s="1544"/>
      <c r="AK3" s="1544"/>
      <c r="AL3" s="1544"/>
      <c r="AM3" s="1544"/>
      <c r="AN3" s="1544"/>
      <c r="AO3" s="1544"/>
      <c r="AP3" s="1544"/>
      <c r="AQ3" s="1544"/>
      <c r="AR3" s="1544"/>
      <c r="AS3" s="1544"/>
    </row>
    <row r="4" spans="1:79" ht="13" customHeight="1" x14ac:dyDescent="0.55000000000000004">
      <c r="A4" s="1544" t="s">
        <v>570</v>
      </c>
      <c r="B4" s="1544"/>
      <c r="C4" s="1544"/>
      <c r="D4" s="1544"/>
      <c r="E4" s="1544"/>
      <c r="F4" s="1544"/>
      <c r="G4" s="1544"/>
      <c r="H4" s="1544"/>
      <c r="I4" s="1544"/>
      <c r="J4" s="1544"/>
      <c r="K4" s="1544"/>
      <c r="L4" s="1544"/>
      <c r="M4" s="1544"/>
      <c r="N4" s="1544"/>
      <c r="O4" s="1544"/>
      <c r="P4" s="1544"/>
      <c r="Q4" s="1544"/>
      <c r="R4" s="1544"/>
      <c r="S4" s="1544"/>
      <c r="T4" s="1544"/>
      <c r="U4" s="1544"/>
      <c r="V4" s="1544"/>
      <c r="W4" s="1544"/>
      <c r="X4" s="1544"/>
      <c r="Y4" s="1544"/>
      <c r="Z4" s="1544"/>
      <c r="AA4" s="1544"/>
      <c r="AB4" s="1544"/>
      <c r="AC4" s="1544"/>
      <c r="AD4" s="1544"/>
      <c r="AE4" s="1544"/>
      <c r="AF4" s="1544"/>
      <c r="AG4" s="1544"/>
      <c r="AH4" s="1544"/>
      <c r="AI4" s="1544"/>
      <c r="AJ4" s="1544"/>
      <c r="AK4" s="1544"/>
      <c r="AL4" s="1544"/>
      <c r="AM4" s="1544"/>
      <c r="AN4" s="1544"/>
      <c r="AO4" s="1544"/>
      <c r="AP4" s="1544"/>
      <c r="AQ4" s="1544"/>
      <c r="AR4" s="1544"/>
      <c r="AS4" s="1544"/>
    </row>
    <row r="5" spans="1:79" ht="13" customHeight="1" x14ac:dyDescent="0.55000000000000004">
      <c r="A5" s="1624" t="s">
        <v>245</v>
      </c>
      <c r="B5" s="1624"/>
      <c r="C5" s="1624"/>
      <c r="D5" s="1624"/>
      <c r="E5" s="1624"/>
      <c r="F5" s="1624"/>
      <c r="G5" s="1624"/>
      <c r="H5" s="1624"/>
      <c r="I5" s="1624"/>
      <c r="J5" s="1624"/>
      <c r="K5" s="1624"/>
      <c r="L5" s="1624"/>
      <c r="M5" s="1624"/>
      <c r="N5" s="1624"/>
      <c r="O5" s="1624"/>
      <c r="P5" s="1624"/>
      <c r="Q5" s="1624"/>
      <c r="R5" s="1624"/>
      <c r="S5" s="1624"/>
      <c r="T5" s="1624"/>
      <c r="U5" s="1624"/>
      <c r="V5" s="1624"/>
      <c r="W5" s="1624"/>
      <c r="X5" s="1624"/>
      <c r="Y5" s="1624"/>
      <c r="Z5" s="1624"/>
      <c r="AA5" s="1624"/>
      <c r="AB5" s="1624"/>
      <c r="AC5" s="1624"/>
      <c r="AD5" s="1624"/>
      <c r="AE5" s="1624"/>
      <c r="AF5" s="1624"/>
      <c r="AG5" s="1624"/>
      <c r="AH5" s="1624"/>
      <c r="AI5" s="1624"/>
      <c r="AJ5" s="1624"/>
      <c r="AK5" s="1624"/>
      <c r="AL5" s="1624"/>
      <c r="AM5" s="1624"/>
      <c r="AN5" s="1624"/>
      <c r="AO5" s="1624"/>
      <c r="AP5" s="1624"/>
      <c r="AQ5" s="1624"/>
      <c r="AR5" s="1624"/>
      <c r="AS5" s="1624"/>
    </row>
    <row r="6" spans="1:79" ht="25" customHeight="1" x14ac:dyDescent="0.55000000000000004">
      <c r="A6" s="1625" t="s">
        <v>246</v>
      </c>
      <c r="B6" s="1626"/>
      <c r="C6" s="1627"/>
      <c r="D6" s="1628" t="s">
        <v>908</v>
      </c>
      <c r="E6" s="1629"/>
      <c r="F6" s="1629"/>
      <c r="G6" s="1630"/>
      <c r="H6" s="1631" t="s">
        <v>248</v>
      </c>
      <c r="I6" s="1632"/>
      <c r="J6" s="1632"/>
      <c r="K6" s="1632"/>
      <c r="L6" s="1633"/>
      <c r="M6" s="1621" t="s">
        <v>909</v>
      </c>
      <c r="N6" s="1622"/>
      <c r="O6" s="1622"/>
      <c r="P6" s="1622"/>
      <c r="Q6" s="1622"/>
      <c r="R6" s="1622"/>
      <c r="S6" s="1622"/>
      <c r="T6" s="1622"/>
      <c r="U6" s="1622"/>
      <c r="V6" s="1622"/>
      <c r="W6" s="1622"/>
      <c r="X6" s="1622"/>
      <c r="Y6" s="1622"/>
      <c r="Z6" s="1622"/>
      <c r="AA6" s="1622"/>
      <c r="AB6" s="1622"/>
      <c r="AC6" s="1623"/>
      <c r="AD6" s="1634" t="s">
        <v>249</v>
      </c>
      <c r="AE6" s="1635"/>
      <c r="AF6" s="1635"/>
      <c r="AG6" s="1636"/>
      <c r="AH6" s="1640" t="s">
        <v>910</v>
      </c>
      <c r="AI6" s="1641"/>
      <c r="AJ6" s="1641"/>
      <c r="AK6" s="1641"/>
      <c r="AL6" s="1641"/>
      <c r="AM6" s="1641"/>
      <c r="AN6" s="1641"/>
      <c r="AO6" s="1641"/>
      <c r="AP6" s="1641"/>
      <c r="AQ6" s="1641"/>
      <c r="AR6" s="1641"/>
      <c r="AS6" s="1642"/>
      <c r="AX6" s="392"/>
      <c r="AY6" s="392"/>
      <c r="AZ6" s="392"/>
      <c r="BA6" s="392"/>
      <c r="BB6" s="392"/>
      <c r="BC6" s="392"/>
      <c r="BD6" s="392"/>
      <c r="BE6" s="392"/>
      <c r="BF6" s="392"/>
      <c r="BG6" s="392"/>
      <c r="BH6" s="392"/>
      <c r="BI6" s="392"/>
      <c r="BJ6" s="392"/>
      <c r="BK6" s="392"/>
      <c r="BL6" s="392"/>
      <c r="BM6" s="392"/>
      <c r="BN6" s="392"/>
      <c r="BO6" s="392"/>
      <c r="BP6" s="392"/>
      <c r="BQ6" s="392"/>
      <c r="BR6" s="392"/>
      <c r="BS6" s="392"/>
      <c r="BT6" s="392"/>
      <c r="BU6" s="392"/>
      <c r="BV6" s="392"/>
      <c r="BW6" s="392"/>
      <c r="BX6" s="392"/>
      <c r="BY6" s="392"/>
      <c r="BZ6" s="392"/>
      <c r="CA6" s="392"/>
    </row>
    <row r="7" spans="1:79" ht="25" customHeight="1" x14ac:dyDescent="0.55000000000000004">
      <c r="A7" s="1620" t="s">
        <v>250</v>
      </c>
      <c r="B7" s="1599"/>
      <c r="C7" s="1599"/>
      <c r="D7" s="1599"/>
      <c r="E7" s="1599"/>
      <c r="F7" s="1599"/>
      <c r="G7" s="1599"/>
      <c r="H7" s="1599"/>
      <c r="I7" s="1599"/>
      <c r="J7" s="1599"/>
      <c r="K7" s="1599"/>
      <c r="L7" s="1600"/>
      <c r="M7" s="1646" t="s">
        <v>911</v>
      </c>
      <c r="N7" s="1647"/>
      <c r="O7" s="1647"/>
      <c r="P7" s="1647"/>
      <c r="Q7" s="1647"/>
      <c r="R7" s="1647"/>
      <c r="S7" s="1647"/>
      <c r="T7" s="1647"/>
      <c r="U7" s="1647"/>
      <c r="V7" s="1647"/>
      <c r="W7" s="1647"/>
      <c r="X7" s="1647"/>
      <c r="Y7" s="1647"/>
      <c r="Z7" s="1647"/>
      <c r="AA7" s="1647"/>
      <c r="AB7" s="1647"/>
      <c r="AC7" s="1648"/>
      <c r="AD7" s="1637"/>
      <c r="AE7" s="1638"/>
      <c r="AF7" s="1638"/>
      <c r="AG7" s="1639"/>
      <c r="AH7" s="1643"/>
      <c r="AI7" s="1644"/>
      <c r="AJ7" s="1644"/>
      <c r="AK7" s="1644"/>
      <c r="AL7" s="1644"/>
      <c r="AM7" s="1644"/>
      <c r="AN7" s="1644"/>
      <c r="AO7" s="1644"/>
      <c r="AP7" s="1644"/>
      <c r="AQ7" s="1644"/>
      <c r="AR7" s="1644"/>
      <c r="AS7" s="1645"/>
      <c r="AX7" s="392"/>
      <c r="AY7" s="392"/>
      <c r="AZ7" s="392"/>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392"/>
      <c r="BZ7" s="392"/>
      <c r="CA7" s="392"/>
    </row>
    <row r="8" spans="1:79" ht="25" customHeight="1" x14ac:dyDescent="0.55000000000000004">
      <c r="A8" s="1550" t="s">
        <v>251</v>
      </c>
      <c r="B8" s="1551"/>
      <c r="C8" s="1551"/>
      <c r="D8" s="1551"/>
      <c r="E8" s="1551"/>
      <c r="F8" s="1551"/>
      <c r="G8" s="1551"/>
      <c r="H8" s="1551"/>
      <c r="I8" s="1551"/>
      <c r="J8" s="1551"/>
      <c r="K8" s="1551"/>
      <c r="L8" s="1552"/>
      <c r="M8" s="1614" t="s">
        <v>252</v>
      </c>
      <c r="N8" s="1615"/>
      <c r="O8" s="1615"/>
      <c r="P8" s="1616"/>
      <c r="Q8" s="1611" t="s">
        <v>912</v>
      </c>
      <c r="R8" s="1612"/>
      <c r="S8" s="1612"/>
      <c r="T8" s="1612"/>
      <c r="U8" s="1612"/>
      <c r="V8" s="1612"/>
      <c r="W8" s="1612"/>
      <c r="X8" s="1612"/>
      <c r="Y8" s="1612"/>
      <c r="Z8" s="1612"/>
      <c r="AA8" s="1612"/>
      <c r="AB8" s="1612"/>
      <c r="AC8" s="1612"/>
      <c r="AD8" s="1612"/>
      <c r="AE8" s="1612"/>
      <c r="AF8" s="1612"/>
      <c r="AG8" s="1612"/>
      <c r="AH8" s="1612"/>
      <c r="AI8" s="1612"/>
      <c r="AJ8" s="1612"/>
      <c r="AK8" s="1612"/>
      <c r="AL8" s="1612"/>
      <c r="AM8" s="1612"/>
      <c r="AN8" s="1612"/>
      <c r="AO8" s="1612"/>
      <c r="AP8" s="1612"/>
      <c r="AQ8" s="1612"/>
      <c r="AR8" s="1612"/>
      <c r="AS8" s="1613"/>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row>
    <row r="9" spans="1:79" ht="25" customHeight="1" x14ac:dyDescent="0.55000000000000004">
      <c r="A9" s="1553"/>
      <c r="B9" s="1554"/>
      <c r="C9" s="1554"/>
      <c r="D9" s="1554"/>
      <c r="E9" s="1554"/>
      <c r="F9" s="1554"/>
      <c r="G9" s="1554"/>
      <c r="H9" s="1554"/>
      <c r="I9" s="1554"/>
      <c r="J9" s="1554"/>
      <c r="K9" s="1554"/>
      <c r="L9" s="1555"/>
      <c r="M9" s="1614" t="s">
        <v>253</v>
      </c>
      <c r="N9" s="1615"/>
      <c r="O9" s="1615"/>
      <c r="P9" s="1616"/>
      <c r="Q9" s="1559"/>
      <c r="R9" s="1560"/>
      <c r="S9" s="1560"/>
      <c r="T9" s="1560"/>
      <c r="U9" s="1560"/>
      <c r="V9" s="1560"/>
      <c r="W9" s="1560"/>
      <c r="X9" s="1560"/>
      <c r="Y9" s="1560"/>
      <c r="Z9" s="1560"/>
      <c r="AA9" s="1560"/>
      <c r="AB9" s="1560"/>
      <c r="AC9" s="1562"/>
      <c r="AD9" s="1614" t="s">
        <v>254</v>
      </c>
      <c r="AE9" s="1615"/>
      <c r="AF9" s="1615"/>
      <c r="AG9" s="1616"/>
      <c r="AH9" s="1563"/>
      <c r="AI9" s="1564"/>
      <c r="AJ9" s="1564"/>
      <c r="AK9" s="1564"/>
      <c r="AL9" s="1564"/>
      <c r="AM9" s="1564"/>
      <c r="AN9" s="1564"/>
      <c r="AO9" s="1564"/>
      <c r="AP9" s="1564"/>
      <c r="AQ9" s="1564"/>
      <c r="AR9" s="1564"/>
      <c r="AS9" s="1565"/>
      <c r="AX9" s="392"/>
      <c r="AY9" s="392"/>
      <c r="AZ9" s="392"/>
      <c r="BA9" s="392"/>
      <c r="BB9" s="392"/>
      <c r="BC9" s="392"/>
      <c r="BD9" s="392"/>
      <c r="BE9" s="392"/>
      <c r="BF9" s="392"/>
      <c r="BG9" s="392"/>
      <c r="BH9" s="392"/>
      <c r="BI9" s="392"/>
      <c r="BJ9" s="392"/>
      <c r="BK9" s="392"/>
      <c r="BL9" s="392"/>
      <c r="BM9" s="392"/>
      <c r="BN9" s="392"/>
      <c r="BO9" s="392"/>
      <c r="BP9" s="392"/>
      <c r="BQ9" s="392"/>
      <c r="BR9" s="392"/>
      <c r="BS9" s="392"/>
      <c r="BT9" s="392"/>
      <c r="BU9" s="392"/>
      <c r="BV9" s="392"/>
      <c r="BW9" s="392"/>
      <c r="BX9" s="392"/>
      <c r="BY9" s="392"/>
      <c r="BZ9" s="392"/>
      <c r="CA9" s="392"/>
    </row>
    <row r="10" spans="1:79" ht="25" customHeight="1" x14ac:dyDescent="0.55000000000000004">
      <c r="A10" s="1553"/>
      <c r="B10" s="1554"/>
      <c r="C10" s="1554"/>
      <c r="D10" s="1554"/>
      <c r="E10" s="1554"/>
      <c r="F10" s="1554"/>
      <c r="G10" s="1554"/>
      <c r="H10" s="1554"/>
      <c r="I10" s="1554"/>
      <c r="J10" s="1554"/>
      <c r="K10" s="1554"/>
      <c r="L10" s="1555"/>
      <c r="M10" s="1614" t="s">
        <v>255</v>
      </c>
      <c r="N10" s="1615"/>
      <c r="O10" s="1615"/>
      <c r="P10" s="1616"/>
      <c r="Q10" s="1566"/>
      <c r="R10" s="1567"/>
      <c r="S10" s="1567"/>
      <c r="T10" s="1567"/>
      <c r="U10" s="1567"/>
      <c r="V10" s="1567"/>
      <c r="W10" s="1567"/>
      <c r="X10" s="1567"/>
      <c r="Y10" s="1567"/>
      <c r="Z10" s="1567"/>
      <c r="AA10" s="1567"/>
      <c r="AB10" s="1567"/>
      <c r="AC10" s="1567"/>
      <c r="AD10" s="1567"/>
      <c r="AE10" s="1567"/>
      <c r="AF10" s="1567"/>
      <c r="AG10" s="1567"/>
      <c r="AH10" s="1567"/>
      <c r="AI10" s="1567"/>
      <c r="AJ10" s="1567"/>
      <c r="AK10" s="1567"/>
      <c r="AL10" s="1567"/>
      <c r="AM10" s="1567"/>
      <c r="AN10" s="1567"/>
      <c r="AO10" s="1567"/>
      <c r="AP10" s="1567"/>
      <c r="AQ10" s="1567"/>
      <c r="AR10" s="1567"/>
      <c r="AS10" s="1568"/>
      <c r="AX10" s="392"/>
      <c r="AY10" s="392"/>
      <c r="AZ10" s="392"/>
      <c r="BA10" s="392"/>
      <c r="BB10" s="392"/>
      <c r="BC10" s="392"/>
      <c r="BD10" s="392"/>
      <c r="BE10" s="392"/>
      <c r="BF10" s="392"/>
      <c r="BG10" s="392"/>
      <c r="BH10" s="392"/>
      <c r="BI10" s="392"/>
      <c r="BJ10" s="392"/>
      <c r="BK10" s="392"/>
      <c r="BL10" s="392"/>
      <c r="BM10" s="392"/>
      <c r="BN10" s="392"/>
      <c r="BO10" s="392"/>
      <c r="BP10" s="392"/>
      <c r="BQ10" s="392"/>
      <c r="BR10" s="392"/>
      <c r="BS10" s="392"/>
      <c r="BT10" s="392"/>
      <c r="BU10" s="392"/>
      <c r="BV10" s="392"/>
      <c r="BW10" s="392"/>
      <c r="BX10" s="392"/>
      <c r="BY10" s="392"/>
      <c r="BZ10" s="392"/>
      <c r="CA10" s="392"/>
    </row>
    <row r="11" spans="1:79" ht="25" customHeight="1" x14ac:dyDescent="0.55000000000000004">
      <c r="A11" s="1556"/>
      <c r="B11" s="1557"/>
      <c r="C11" s="1557"/>
      <c r="D11" s="1557"/>
      <c r="E11" s="1557"/>
      <c r="F11" s="1557"/>
      <c r="G11" s="1557"/>
      <c r="H11" s="1557"/>
      <c r="I11" s="1557"/>
      <c r="J11" s="1557"/>
      <c r="K11" s="1557"/>
      <c r="L11" s="1558"/>
      <c r="M11" s="1601" t="s">
        <v>256</v>
      </c>
      <c r="N11" s="1599"/>
      <c r="O11" s="1599"/>
      <c r="P11" s="1600"/>
      <c r="Q11" s="1569"/>
      <c r="R11" s="1570"/>
      <c r="S11" s="1570"/>
      <c r="T11" s="1570"/>
      <c r="U11" s="1570"/>
      <c r="V11" s="1570"/>
      <c r="W11" s="1570"/>
      <c r="X11" s="1570"/>
      <c r="Y11" s="1570"/>
      <c r="Z11" s="1570"/>
      <c r="AA11" s="1570"/>
      <c r="AB11" s="1570"/>
      <c r="AC11" s="1571"/>
      <c r="AD11" s="1617" t="s">
        <v>257</v>
      </c>
      <c r="AE11" s="1618"/>
      <c r="AF11" s="1618"/>
      <c r="AG11" s="1619"/>
      <c r="AH11" s="1559"/>
      <c r="AI11" s="1560"/>
      <c r="AJ11" s="1560"/>
      <c r="AK11" s="1560"/>
      <c r="AL11" s="1560"/>
      <c r="AM11" s="1560"/>
      <c r="AN11" s="1560"/>
      <c r="AO11" s="1560"/>
      <c r="AP11" s="1560"/>
      <c r="AQ11" s="1560"/>
      <c r="AR11" s="1560"/>
      <c r="AS11" s="1561"/>
      <c r="AX11" s="392"/>
      <c r="AY11" s="392"/>
      <c r="AZ11" s="392"/>
      <c r="BA11" s="392"/>
      <c r="BB11" s="392"/>
      <c r="BC11" s="392"/>
      <c r="BD11" s="392"/>
      <c r="BE11" s="392"/>
      <c r="BF11" s="392"/>
      <c r="BG11" s="392"/>
      <c r="BH11" s="392"/>
      <c r="BI11" s="392"/>
      <c r="BJ11" s="392"/>
      <c r="BK11" s="392"/>
      <c r="BL11" s="392"/>
      <c r="BM11" s="392"/>
      <c r="BN11" s="392"/>
      <c r="BO11" s="392"/>
      <c r="BP11" s="392"/>
      <c r="BQ11" s="392"/>
      <c r="BR11" s="392"/>
      <c r="BS11" s="392"/>
      <c r="BT11" s="392"/>
      <c r="BU11" s="392"/>
      <c r="BV11" s="392"/>
      <c r="BW11" s="392"/>
      <c r="BX11" s="392"/>
      <c r="BY11" s="392"/>
      <c r="BZ11" s="392"/>
      <c r="CA11" s="392"/>
    </row>
    <row r="12" spans="1:79" ht="25" customHeight="1" x14ac:dyDescent="0.55000000000000004">
      <c r="A12" s="1620" t="s">
        <v>258</v>
      </c>
      <c r="B12" s="1599"/>
      <c r="C12" s="1599"/>
      <c r="D12" s="1599"/>
      <c r="E12" s="1599"/>
      <c r="F12" s="1599"/>
      <c r="G12" s="1599"/>
      <c r="H12" s="1599"/>
      <c r="I12" s="1599"/>
      <c r="J12" s="1599"/>
      <c r="K12" s="1599"/>
      <c r="L12" s="1600"/>
      <c r="M12" s="1596" t="s">
        <v>259</v>
      </c>
      <c r="N12" s="1597"/>
      <c r="O12" s="1597"/>
      <c r="P12" s="1597"/>
      <c r="Q12" s="1598"/>
      <c r="R12" s="1598"/>
      <c r="S12" s="1598"/>
      <c r="T12" s="1598"/>
      <c r="U12" s="1599" t="s">
        <v>260</v>
      </c>
      <c r="V12" s="1599"/>
      <c r="W12" s="1599"/>
      <c r="X12" s="1560"/>
      <c r="Y12" s="1560"/>
      <c r="Z12" s="1560"/>
      <c r="AA12" s="1599" t="s">
        <v>261</v>
      </c>
      <c r="AB12" s="1599"/>
      <c r="AC12" s="1600"/>
      <c r="AD12" s="1601" t="s">
        <v>262</v>
      </c>
      <c r="AE12" s="1599"/>
      <c r="AF12" s="1599"/>
      <c r="AG12" s="1600"/>
      <c r="AH12" s="1606">
        <v>1210000</v>
      </c>
      <c r="AI12" s="1607"/>
      <c r="AJ12" s="1607"/>
      <c r="AK12" s="1607"/>
      <c r="AL12" s="1607"/>
      <c r="AM12" s="1607"/>
      <c r="AN12" s="1607"/>
      <c r="AO12" s="1572" t="s">
        <v>263</v>
      </c>
      <c r="AP12" s="1572"/>
      <c r="AQ12" s="1572"/>
      <c r="AR12" s="1572"/>
      <c r="AS12" s="1573"/>
    </row>
    <row r="13" spans="1:79" ht="80" customHeight="1" x14ac:dyDescent="0.55000000000000004">
      <c r="A13" s="1577" t="s">
        <v>264</v>
      </c>
      <c r="B13" s="1604"/>
      <c r="C13" s="1604"/>
      <c r="D13" s="1604"/>
      <c r="E13" s="1604"/>
      <c r="F13" s="1604"/>
      <c r="G13" s="1604"/>
      <c r="H13" s="1604"/>
      <c r="I13" s="1604"/>
      <c r="J13" s="1604"/>
      <c r="K13" s="1604"/>
      <c r="L13" s="1605"/>
      <c r="M13" s="1579"/>
      <c r="N13" s="1580"/>
      <c r="O13" s="1580"/>
      <c r="P13" s="1580"/>
      <c r="Q13" s="1580"/>
      <c r="R13" s="1580"/>
      <c r="S13" s="1580"/>
      <c r="T13" s="1580"/>
      <c r="U13" s="1580"/>
      <c r="V13" s="1580"/>
      <c r="W13" s="1580"/>
      <c r="X13" s="1580"/>
      <c r="Y13" s="1580"/>
      <c r="Z13" s="1580"/>
      <c r="AA13" s="1580"/>
      <c r="AB13" s="1580"/>
      <c r="AC13" s="1580"/>
      <c r="AD13" s="1580"/>
      <c r="AE13" s="1580"/>
      <c r="AF13" s="1580"/>
      <c r="AG13" s="1580"/>
      <c r="AH13" s="1580"/>
      <c r="AI13" s="1580"/>
      <c r="AJ13" s="1580"/>
      <c r="AK13" s="1580"/>
      <c r="AL13" s="1580"/>
      <c r="AM13" s="1580"/>
      <c r="AN13" s="1580"/>
      <c r="AO13" s="1580"/>
      <c r="AP13" s="1580"/>
      <c r="AQ13" s="1580"/>
      <c r="AR13" s="1580"/>
      <c r="AS13" s="1581"/>
    </row>
    <row r="14" spans="1:79" ht="25" customHeight="1" x14ac:dyDescent="0.55000000000000004">
      <c r="A14" s="1582" t="s">
        <v>571</v>
      </c>
      <c r="B14" s="1551"/>
      <c r="C14" s="1551"/>
      <c r="D14" s="1551"/>
      <c r="E14" s="1551"/>
      <c r="F14" s="1551"/>
      <c r="G14" s="1551"/>
      <c r="H14" s="1551"/>
      <c r="I14" s="1551"/>
      <c r="J14" s="1551"/>
      <c r="K14" s="1551"/>
      <c r="L14" s="1552"/>
      <c r="M14" s="1608" t="s">
        <v>265</v>
      </c>
      <c r="N14" s="1585"/>
      <c r="O14" s="1585"/>
      <c r="P14" s="1586"/>
      <c r="Q14" s="1606">
        <v>1210000</v>
      </c>
      <c r="R14" s="1607"/>
      <c r="S14" s="1607"/>
      <c r="T14" s="1607"/>
      <c r="U14" s="1607"/>
      <c r="V14" s="1607"/>
      <c r="W14" s="1607"/>
      <c r="X14" s="1585" t="s">
        <v>263</v>
      </c>
      <c r="Y14" s="1585"/>
      <c r="Z14" s="1585"/>
      <c r="AA14" s="1585"/>
      <c r="AB14" s="1585"/>
      <c r="AC14" s="1586"/>
      <c r="AD14" s="1608" t="s">
        <v>266</v>
      </c>
      <c r="AE14" s="1585"/>
      <c r="AF14" s="1585"/>
      <c r="AG14" s="1586"/>
      <c r="AH14" s="1609">
        <v>1300000</v>
      </c>
      <c r="AI14" s="1610"/>
      <c r="AJ14" s="1610"/>
      <c r="AK14" s="1610"/>
      <c r="AL14" s="1610"/>
      <c r="AM14" s="1610"/>
      <c r="AN14" s="1610"/>
      <c r="AO14" s="1585" t="s">
        <v>263</v>
      </c>
      <c r="AP14" s="1585"/>
      <c r="AQ14" s="1585"/>
      <c r="AR14" s="1585"/>
      <c r="AS14" s="1589"/>
    </row>
    <row r="15" spans="1:79" ht="40" customHeight="1" x14ac:dyDescent="0.55000000000000004">
      <c r="A15" s="1556"/>
      <c r="B15" s="1557"/>
      <c r="C15" s="1557"/>
      <c r="D15" s="1557"/>
      <c r="E15" s="1557"/>
      <c r="F15" s="1557"/>
      <c r="G15" s="1557"/>
      <c r="H15" s="1557"/>
      <c r="I15" s="1557"/>
      <c r="J15" s="1557"/>
      <c r="K15" s="1557"/>
      <c r="L15" s="1558"/>
      <c r="M15" s="1590" t="s">
        <v>267</v>
      </c>
      <c r="N15" s="1591"/>
      <c r="O15" s="1591"/>
      <c r="P15" s="1592"/>
      <c r="Q15" s="1593"/>
      <c r="R15" s="1594"/>
      <c r="S15" s="1594"/>
      <c r="T15" s="1594"/>
      <c r="U15" s="1594"/>
      <c r="V15" s="1594"/>
      <c r="W15" s="1594"/>
      <c r="X15" s="1594"/>
      <c r="Y15" s="1594"/>
      <c r="Z15" s="1594"/>
      <c r="AA15" s="1594"/>
      <c r="AB15" s="1594"/>
      <c r="AC15" s="1594"/>
      <c r="AD15" s="1594"/>
      <c r="AE15" s="1594"/>
      <c r="AF15" s="1594"/>
      <c r="AG15" s="1594"/>
      <c r="AH15" s="1594"/>
      <c r="AI15" s="1594"/>
      <c r="AJ15" s="1594"/>
      <c r="AK15" s="1594"/>
      <c r="AL15" s="1594"/>
      <c r="AM15" s="1594"/>
      <c r="AN15" s="1594"/>
      <c r="AO15" s="1594"/>
      <c r="AP15" s="1594"/>
      <c r="AQ15" s="1594"/>
      <c r="AR15" s="1594"/>
      <c r="AS15" s="1595"/>
    </row>
    <row r="16" spans="1:79" ht="25" customHeight="1" x14ac:dyDescent="0.55000000000000004">
      <c r="A16" s="1649" t="s">
        <v>572</v>
      </c>
      <c r="B16" s="1650"/>
      <c r="C16" s="1650"/>
      <c r="D16" s="1650"/>
      <c r="E16" s="1650"/>
      <c r="F16" s="1650"/>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1"/>
      <c r="AM16" s="1652" t="s">
        <v>913</v>
      </c>
      <c r="AN16" s="1653"/>
      <c r="AO16" s="1653"/>
      <c r="AP16" s="1653"/>
      <c r="AQ16" s="1653"/>
      <c r="AR16" s="1653"/>
      <c r="AS16" s="1654"/>
    </row>
    <row r="18" spans="1:77" ht="25" customHeight="1" x14ac:dyDescent="0.55000000000000004">
      <c r="A18" s="1625" t="s">
        <v>246</v>
      </c>
      <c r="B18" s="1655"/>
      <c r="C18" s="1655"/>
      <c r="D18" s="1628" t="s">
        <v>247</v>
      </c>
      <c r="E18" s="1629"/>
      <c r="F18" s="1629"/>
      <c r="G18" s="1630"/>
      <c r="H18" s="1632" t="s">
        <v>248</v>
      </c>
      <c r="I18" s="1632"/>
      <c r="J18" s="1632"/>
      <c r="K18" s="1632"/>
      <c r="L18" s="1633"/>
      <c r="M18" s="1574"/>
      <c r="N18" s="1575"/>
      <c r="O18" s="1575"/>
      <c r="P18" s="1575"/>
      <c r="Q18" s="1575"/>
      <c r="R18" s="1575"/>
      <c r="S18" s="1575"/>
      <c r="T18" s="1575"/>
      <c r="U18" s="1575"/>
      <c r="V18" s="1575"/>
      <c r="W18" s="1575"/>
      <c r="X18" s="1575"/>
      <c r="Y18" s="1575"/>
      <c r="Z18" s="1575"/>
      <c r="AA18" s="1575"/>
      <c r="AB18" s="1575"/>
      <c r="AC18" s="1576"/>
      <c r="AD18" s="1635" t="s">
        <v>249</v>
      </c>
      <c r="AE18" s="1656"/>
      <c r="AF18" s="1656"/>
      <c r="AG18" s="1656"/>
      <c r="AH18" s="1657"/>
      <c r="AI18" s="1658"/>
      <c r="AJ18" s="1658"/>
      <c r="AK18" s="1658"/>
      <c r="AL18" s="1658"/>
      <c r="AM18" s="1658"/>
      <c r="AN18" s="1658"/>
      <c r="AO18" s="1658"/>
      <c r="AP18" s="1658"/>
      <c r="AQ18" s="1658"/>
      <c r="AR18" s="1658"/>
      <c r="AS18" s="1659"/>
    </row>
    <row r="19" spans="1:77" ht="25" customHeight="1" x14ac:dyDescent="0.55000000000000004">
      <c r="A19" s="1620" t="s">
        <v>250</v>
      </c>
      <c r="B19" s="1599"/>
      <c r="C19" s="1599"/>
      <c r="D19" s="1599"/>
      <c r="E19" s="1599"/>
      <c r="F19" s="1599"/>
      <c r="G19" s="1599"/>
      <c r="H19" s="1599"/>
      <c r="I19" s="1599"/>
      <c r="J19" s="1599"/>
      <c r="K19" s="1599"/>
      <c r="L19" s="1600"/>
      <c r="M19" s="1566"/>
      <c r="N19" s="1567"/>
      <c r="O19" s="1567"/>
      <c r="P19" s="1567"/>
      <c r="Q19" s="1567"/>
      <c r="R19" s="1567"/>
      <c r="S19" s="1567"/>
      <c r="T19" s="1567"/>
      <c r="U19" s="1567"/>
      <c r="V19" s="1567"/>
      <c r="W19" s="1567"/>
      <c r="X19" s="1567"/>
      <c r="Y19" s="1567"/>
      <c r="Z19" s="1567"/>
      <c r="AA19" s="1567"/>
      <c r="AB19" s="1567"/>
      <c r="AC19" s="1663"/>
      <c r="AD19" s="1557"/>
      <c r="AE19" s="1557"/>
      <c r="AF19" s="1557"/>
      <c r="AG19" s="1557"/>
      <c r="AH19" s="1660"/>
      <c r="AI19" s="1661"/>
      <c r="AJ19" s="1661"/>
      <c r="AK19" s="1661"/>
      <c r="AL19" s="1661"/>
      <c r="AM19" s="1661"/>
      <c r="AN19" s="1661"/>
      <c r="AO19" s="1661"/>
      <c r="AP19" s="1661"/>
      <c r="AQ19" s="1661"/>
      <c r="AR19" s="1661"/>
      <c r="AS19" s="1662"/>
    </row>
    <row r="20" spans="1:77" ht="25" customHeight="1" x14ac:dyDescent="0.55000000000000004">
      <c r="A20" s="1550" t="s">
        <v>251</v>
      </c>
      <c r="B20" s="1551"/>
      <c r="C20" s="1551"/>
      <c r="D20" s="1551"/>
      <c r="E20" s="1551"/>
      <c r="F20" s="1551"/>
      <c r="G20" s="1551"/>
      <c r="H20" s="1551"/>
      <c r="I20" s="1551"/>
      <c r="J20" s="1551"/>
      <c r="K20" s="1551"/>
      <c r="L20" s="1552"/>
      <c r="M20" s="1549" t="s">
        <v>252</v>
      </c>
      <c r="N20" s="1549"/>
      <c r="O20" s="1549"/>
      <c r="P20" s="1549"/>
      <c r="Q20" s="1559"/>
      <c r="R20" s="1560"/>
      <c r="S20" s="1560"/>
      <c r="T20" s="1560"/>
      <c r="U20" s="1560"/>
      <c r="V20" s="1560"/>
      <c r="W20" s="1560"/>
      <c r="X20" s="1560"/>
      <c r="Y20" s="1560"/>
      <c r="Z20" s="1560"/>
      <c r="AA20" s="1560"/>
      <c r="AB20" s="1560"/>
      <c r="AC20" s="1560"/>
      <c r="AD20" s="1560"/>
      <c r="AE20" s="1560"/>
      <c r="AF20" s="1560"/>
      <c r="AG20" s="1560"/>
      <c r="AH20" s="1560"/>
      <c r="AI20" s="1560"/>
      <c r="AJ20" s="1560"/>
      <c r="AK20" s="1560"/>
      <c r="AL20" s="1560"/>
      <c r="AM20" s="1560"/>
      <c r="AN20" s="1560"/>
      <c r="AO20" s="1560"/>
      <c r="AP20" s="1560"/>
      <c r="AQ20" s="1560"/>
      <c r="AR20" s="1560"/>
      <c r="AS20" s="1561"/>
      <c r="AX20" s="393"/>
      <c r="AY20" s="393"/>
      <c r="AZ20" s="393"/>
      <c r="BA20" s="393"/>
      <c r="BB20" s="393"/>
      <c r="BC20" s="393"/>
      <c r="BD20" s="393"/>
      <c r="BE20" s="393"/>
      <c r="BF20" s="393"/>
      <c r="BG20" s="393"/>
      <c r="BH20" s="393"/>
      <c r="BI20" s="393"/>
      <c r="BJ20" s="393"/>
      <c r="BK20" s="393"/>
      <c r="BL20" s="393"/>
      <c r="BM20" s="393"/>
      <c r="BN20" s="393"/>
      <c r="BO20" s="393"/>
      <c r="BP20" s="393"/>
      <c r="BQ20" s="393"/>
      <c r="BR20" s="393"/>
      <c r="BS20" s="393"/>
      <c r="BT20" s="393"/>
      <c r="BU20" s="393"/>
      <c r="BV20" s="393"/>
      <c r="BW20" s="393"/>
      <c r="BX20" s="393"/>
      <c r="BY20" s="393"/>
    </row>
    <row r="21" spans="1:77" ht="25" customHeight="1" x14ac:dyDescent="0.55000000000000004">
      <c r="A21" s="1553"/>
      <c r="B21" s="1554"/>
      <c r="C21" s="1554"/>
      <c r="D21" s="1554"/>
      <c r="E21" s="1554"/>
      <c r="F21" s="1554"/>
      <c r="G21" s="1554"/>
      <c r="H21" s="1554"/>
      <c r="I21" s="1554"/>
      <c r="J21" s="1554"/>
      <c r="K21" s="1554"/>
      <c r="L21" s="1555"/>
      <c r="M21" s="1549" t="s">
        <v>253</v>
      </c>
      <c r="N21" s="1549"/>
      <c r="O21" s="1549"/>
      <c r="P21" s="1549"/>
      <c r="Q21" s="1559"/>
      <c r="R21" s="1560"/>
      <c r="S21" s="1560"/>
      <c r="T21" s="1560"/>
      <c r="U21" s="1560"/>
      <c r="V21" s="1560"/>
      <c r="W21" s="1560"/>
      <c r="X21" s="1560"/>
      <c r="Y21" s="1560"/>
      <c r="Z21" s="1560"/>
      <c r="AA21" s="1560"/>
      <c r="AB21" s="1560"/>
      <c r="AC21" s="1562"/>
      <c r="AD21" s="1549" t="s">
        <v>254</v>
      </c>
      <c r="AE21" s="1549"/>
      <c r="AF21" s="1549"/>
      <c r="AG21" s="1549"/>
      <c r="AH21" s="1563"/>
      <c r="AI21" s="1564"/>
      <c r="AJ21" s="1564"/>
      <c r="AK21" s="1564"/>
      <c r="AL21" s="1564"/>
      <c r="AM21" s="1564"/>
      <c r="AN21" s="1564"/>
      <c r="AO21" s="1564"/>
      <c r="AP21" s="1564"/>
      <c r="AQ21" s="1564"/>
      <c r="AR21" s="1564"/>
      <c r="AS21" s="1565"/>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row>
    <row r="22" spans="1:77" ht="25" customHeight="1" x14ac:dyDescent="0.55000000000000004">
      <c r="A22" s="1553"/>
      <c r="B22" s="1554"/>
      <c r="C22" s="1554"/>
      <c r="D22" s="1554"/>
      <c r="E22" s="1554"/>
      <c r="F22" s="1554"/>
      <c r="G22" s="1554"/>
      <c r="H22" s="1554"/>
      <c r="I22" s="1554"/>
      <c r="J22" s="1554"/>
      <c r="K22" s="1554"/>
      <c r="L22" s="1555"/>
      <c r="M22" s="1549" t="s">
        <v>255</v>
      </c>
      <c r="N22" s="1549"/>
      <c r="O22" s="1549"/>
      <c r="P22" s="1549"/>
      <c r="Q22" s="1566"/>
      <c r="R22" s="1567"/>
      <c r="S22" s="1567"/>
      <c r="T22" s="1567"/>
      <c r="U22" s="1567"/>
      <c r="V22" s="1567"/>
      <c r="W22" s="1567"/>
      <c r="X22" s="1567"/>
      <c r="Y22" s="1567"/>
      <c r="Z22" s="1567"/>
      <c r="AA22" s="1567"/>
      <c r="AB22" s="1567"/>
      <c r="AC22" s="1567"/>
      <c r="AD22" s="1567"/>
      <c r="AE22" s="1567"/>
      <c r="AF22" s="1567"/>
      <c r="AG22" s="1567"/>
      <c r="AH22" s="1567"/>
      <c r="AI22" s="1567"/>
      <c r="AJ22" s="1567"/>
      <c r="AK22" s="1567"/>
      <c r="AL22" s="1567"/>
      <c r="AM22" s="1567"/>
      <c r="AN22" s="1567"/>
      <c r="AO22" s="1567"/>
      <c r="AP22" s="1567"/>
      <c r="AQ22" s="1567"/>
      <c r="AR22" s="1567"/>
      <c r="AS22" s="1568"/>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row>
    <row r="23" spans="1:77" ht="25" customHeight="1" x14ac:dyDescent="0.55000000000000004">
      <c r="A23" s="1556"/>
      <c r="B23" s="1557"/>
      <c r="C23" s="1557"/>
      <c r="D23" s="1557"/>
      <c r="E23" s="1557"/>
      <c r="F23" s="1557"/>
      <c r="G23" s="1557"/>
      <c r="H23" s="1557"/>
      <c r="I23" s="1557"/>
      <c r="J23" s="1557"/>
      <c r="K23" s="1557"/>
      <c r="L23" s="1558"/>
      <c r="M23" s="1547" t="s">
        <v>256</v>
      </c>
      <c r="N23" s="1547"/>
      <c r="O23" s="1547"/>
      <c r="P23" s="1547"/>
      <c r="Q23" s="1569"/>
      <c r="R23" s="1570"/>
      <c r="S23" s="1570"/>
      <c r="T23" s="1570"/>
      <c r="U23" s="1570"/>
      <c r="V23" s="1570"/>
      <c r="W23" s="1570"/>
      <c r="X23" s="1570"/>
      <c r="Y23" s="1570"/>
      <c r="Z23" s="1570"/>
      <c r="AA23" s="1570"/>
      <c r="AB23" s="1570"/>
      <c r="AC23" s="1571"/>
      <c r="AD23" s="1548" t="s">
        <v>257</v>
      </c>
      <c r="AE23" s="1548"/>
      <c r="AF23" s="1548"/>
      <c r="AG23" s="1548"/>
      <c r="AH23" s="1559"/>
      <c r="AI23" s="1560"/>
      <c r="AJ23" s="1560"/>
      <c r="AK23" s="1560"/>
      <c r="AL23" s="1560"/>
      <c r="AM23" s="1560"/>
      <c r="AN23" s="1560"/>
      <c r="AO23" s="1560"/>
      <c r="AP23" s="1560"/>
      <c r="AQ23" s="1560"/>
      <c r="AR23" s="1560"/>
      <c r="AS23" s="1561"/>
      <c r="AX23" s="394"/>
    </row>
    <row r="24" spans="1:77" ht="25" customHeight="1" x14ac:dyDescent="0.55000000000000004">
      <c r="A24" s="1546" t="s">
        <v>258</v>
      </c>
      <c r="B24" s="1547"/>
      <c r="C24" s="1547"/>
      <c r="D24" s="1547"/>
      <c r="E24" s="1547"/>
      <c r="F24" s="1547"/>
      <c r="G24" s="1547"/>
      <c r="H24" s="1547"/>
      <c r="I24" s="1547"/>
      <c r="J24" s="1547"/>
      <c r="K24" s="1547"/>
      <c r="L24" s="1547"/>
      <c r="M24" s="1596" t="s">
        <v>259</v>
      </c>
      <c r="N24" s="1597"/>
      <c r="O24" s="1597"/>
      <c r="P24" s="1597"/>
      <c r="Q24" s="1598"/>
      <c r="R24" s="1598"/>
      <c r="S24" s="1598"/>
      <c r="T24" s="1598"/>
      <c r="U24" s="1599" t="s">
        <v>260</v>
      </c>
      <c r="V24" s="1599"/>
      <c r="W24" s="1599"/>
      <c r="X24" s="1560"/>
      <c r="Y24" s="1560"/>
      <c r="Z24" s="1560"/>
      <c r="AA24" s="1599" t="s">
        <v>261</v>
      </c>
      <c r="AB24" s="1599"/>
      <c r="AC24" s="1600"/>
      <c r="AD24" s="1601" t="s">
        <v>262</v>
      </c>
      <c r="AE24" s="1599"/>
      <c r="AF24" s="1599"/>
      <c r="AG24" s="1600"/>
      <c r="AH24" s="1602"/>
      <c r="AI24" s="1603"/>
      <c r="AJ24" s="1603"/>
      <c r="AK24" s="1603"/>
      <c r="AL24" s="1603"/>
      <c r="AM24" s="1603"/>
      <c r="AN24" s="1603"/>
      <c r="AO24" s="1572" t="s">
        <v>263</v>
      </c>
      <c r="AP24" s="1572"/>
      <c r="AQ24" s="1572"/>
      <c r="AR24" s="1572"/>
      <c r="AS24" s="1573"/>
    </row>
    <row r="25" spans="1:77" ht="80" customHeight="1" x14ac:dyDescent="0.55000000000000004">
      <c r="A25" s="1577" t="s">
        <v>264</v>
      </c>
      <c r="B25" s="1578"/>
      <c r="C25" s="1578"/>
      <c r="D25" s="1578"/>
      <c r="E25" s="1578"/>
      <c r="F25" s="1578"/>
      <c r="G25" s="1578"/>
      <c r="H25" s="1578"/>
      <c r="I25" s="1578"/>
      <c r="J25" s="1578"/>
      <c r="K25" s="1578"/>
      <c r="L25" s="1526"/>
      <c r="M25" s="1579"/>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c r="AN25" s="1580"/>
      <c r="AO25" s="1580"/>
      <c r="AP25" s="1580"/>
      <c r="AQ25" s="1580"/>
      <c r="AR25" s="1580"/>
      <c r="AS25" s="1581"/>
    </row>
    <row r="26" spans="1:77" ht="25" customHeight="1" x14ac:dyDescent="0.55000000000000004">
      <c r="A26" s="1582" t="s">
        <v>571</v>
      </c>
      <c r="B26" s="1551"/>
      <c r="C26" s="1551"/>
      <c r="D26" s="1551"/>
      <c r="E26" s="1551"/>
      <c r="F26" s="1551"/>
      <c r="G26" s="1551"/>
      <c r="H26" s="1551"/>
      <c r="I26" s="1551"/>
      <c r="J26" s="1551"/>
      <c r="K26" s="1551"/>
      <c r="L26" s="1552"/>
      <c r="M26" s="1545" t="s">
        <v>265</v>
      </c>
      <c r="N26" s="1545"/>
      <c r="O26" s="1545"/>
      <c r="P26" s="1545"/>
      <c r="Q26" s="1583"/>
      <c r="R26" s="1584"/>
      <c r="S26" s="1584"/>
      <c r="T26" s="1584"/>
      <c r="U26" s="1584"/>
      <c r="V26" s="1584"/>
      <c r="W26" s="1584"/>
      <c r="X26" s="1585" t="s">
        <v>263</v>
      </c>
      <c r="Y26" s="1585"/>
      <c r="Z26" s="1585"/>
      <c r="AA26" s="1585"/>
      <c r="AB26" s="1585"/>
      <c r="AC26" s="1586"/>
      <c r="AD26" s="1545" t="s">
        <v>266</v>
      </c>
      <c r="AE26" s="1545"/>
      <c r="AF26" s="1545"/>
      <c r="AG26" s="1545"/>
      <c r="AH26" s="1587"/>
      <c r="AI26" s="1588"/>
      <c r="AJ26" s="1588"/>
      <c r="AK26" s="1588"/>
      <c r="AL26" s="1588"/>
      <c r="AM26" s="1588"/>
      <c r="AN26" s="1588"/>
      <c r="AO26" s="1585" t="s">
        <v>263</v>
      </c>
      <c r="AP26" s="1585"/>
      <c r="AQ26" s="1585"/>
      <c r="AR26" s="1585"/>
      <c r="AS26" s="1589"/>
    </row>
    <row r="27" spans="1:77" ht="40" customHeight="1" x14ac:dyDescent="0.55000000000000004">
      <c r="A27" s="1556"/>
      <c r="B27" s="1557"/>
      <c r="C27" s="1557"/>
      <c r="D27" s="1557"/>
      <c r="E27" s="1557"/>
      <c r="F27" s="1557"/>
      <c r="G27" s="1557"/>
      <c r="H27" s="1557"/>
      <c r="I27" s="1557"/>
      <c r="J27" s="1557"/>
      <c r="K27" s="1557"/>
      <c r="L27" s="1558"/>
      <c r="M27" s="1590" t="s">
        <v>267</v>
      </c>
      <c r="N27" s="1591"/>
      <c r="O27" s="1591"/>
      <c r="P27" s="1592"/>
      <c r="Q27" s="1593"/>
      <c r="R27" s="1594"/>
      <c r="S27" s="1594"/>
      <c r="T27" s="1594"/>
      <c r="U27" s="1594"/>
      <c r="V27" s="1594"/>
      <c r="W27" s="1594"/>
      <c r="X27" s="1594"/>
      <c r="Y27" s="1594"/>
      <c r="Z27" s="1594"/>
      <c r="AA27" s="1594"/>
      <c r="AB27" s="1594"/>
      <c r="AC27" s="1594"/>
      <c r="AD27" s="1594"/>
      <c r="AE27" s="1594"/>
      <c r="AF27" s="1594"/>
      <c r="AG27" s="1594"/>
      <c r="AH27" s="1594"/>
      <c r="AI27" s="1594"/>
      <c r="AJ27" s="1594"/>
      <c r="AK27" s="1594"/>
      <c r="AL27" s="1594"/>
      <c r="AM27" s="1594"/>
      <c r="AN27" s="1594"/>
      <c r="AO27" s="1594"/>
      <c r="AP27" s="1594"/>
      <c r="AQ27" s="1594"/>
      <c r="AR27" s="1594"/>
      <c r="AS27" s="1595"/>
    </row>
    <row r="28" spans="1:77" ht="25" customHeight="1" x14ac:dyDescent="0.55000000000000004">
      <c r="A28" s="1649" t="s">
        <v>572</v>
      </c>
      <c r="B28" s="1650"/>
      <c r="C28" s="1650"/>
      <c r="D28" s="1650"/>
      <c r="E28" s="1650"/>
      <c r="F28" s="1650"/>
      <c r="G28" s="1650"/>
      <c r="H28" s="1650"/>
      <c r="I28" s="1650"/>
      <c r="J28" s="1650"/>
      <c r="K28" s="1650"/>
      <c r="L28" s="1650"/>
      <c r="M28" s="1650"/>
      <c r="N28" s="1650"/>
      <c r="O28" s="1650"/>
      <c r="P28" s="1650"/>
      <c r="Q28" s="1650"/>
      <c r="R28" s="1650"/>
      <c r="S28" s="1650"/>
      <c r="T28" s="1650"/>
      <c r="U28" s="1650"/>
      <c r="V28" s="1650"/>
      <c r="W28" s="1650"/>
      <c r="X28" s="1650"/>
      <c r="Y28" s="1650"/>
      <c r="Z28" s="1650"/>
      <c r="AA28" s="1650"/>
      <c r="AB28" s="1650"/>
      <c r="AC28" s="1650"/>
      <c r="AD28" s="1650"/>
      <c r="AE28" s="1650"/>
      <c r="AF28" s="1650"/>
      <c r="AG28" s="1650"/>
      <c r="AH28" s="1650"/>
      <c r="AI28" s="1650"/>
      <c r="AJ28" s="1650"/>
      <c r="AK28" s="1650"/>
      <c r="AL28" s="1651"/>
      <c r="AM28" s="1664" t="s">
        <v>119</v>
      </c>
      <c r="AN28" s="1665"/>
      <c r="AO28" s="1665"/>
      <c r="AP28" s="1665"/>
      <c r="AQ28" s="1665"/>
      <c r="AR28" s="1665"/>
      <c r="AS28" s="1666"/>
    </row>
    <row r="29" spans="1:77" x14ac:dyDescent="0.55000000000000004">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row>
    <row r="30" spans="1:77" ht="25" customHeight="1" x14ac:dyDescent="0.55000000000000004">
      <c r="A30" s="1625" t="s">
        <v>246</v>
      </c>
      <c r="B30" s="1655"/>
      <c r="C30" s="1655"/>
      <c r="D30" s="1628" t="s">
        <v>247</v>
      </c>
      <c r="E30" s="1629"/>
      <c r="F30" s="1629"/>
      <c r="G30" s="1630"/>
      <c r="H30" s="1632" t="s">
        <v>248</v>
      </c>
      <c r="I30" s="1632"/>
      <c r="J30" s="1632"/>
      <c r="K30" s="1632"/>
      <c r="L30" s="1633"/>
      <c r="M30" s="1574"/>
      <c r="N30" s="1575"/>
      <c r="O30" s="1575"/>
      <c r="P30" s="1575"/>
      <c r="Q30" s="1575"/>
      <c r="R30" s="1575"/>
      <c r="S30" s="1575"/>
      <c r="T30" s="1575"/>
      <c r="U30" s="1575"/>
      <c r="V30" s="1575"/>
      <c r="W30" s="1575"/>
      <c r="X30" s="1575"/>
      <c r="Y30" s="1575"/>
      <c r="Z30" s="1575"/>
      <c r="AA30" s="1575"/>
      <c r="AB30" s="1575"/>
      <c r="AC30" s="1576"/>
      <c r="AD30" s="1635" t="s">
        <v>249</v>
      </c>
      <c r="AE30" s="1656"/>
      <c r="AF30" s="1656"/>
      <c r="AG30" s="1656"/>
      <c r="AH30" s="1657"/>
      <c r="AI30" s="1658"/>
      <c r="AJ30" s="1658"/>
      <c r="AK30" s="1658"/>
      <c r="AL30" s="1658"/>
      <c r="AM30" s="1658"/>
      <c r="AN30" s="1658"/>
      <c r="AO30" s="1658"/>
      <c r="AP30" s="1658"/>
      <c r="AQ30" s="1658"/>
      <c r="AR30" s="1658"/>
      <c r="AS30" s="1659"/>
    </row>
    <row r="31" spans="1:77" ht="25" customHeight="1" x14ac:dyDescent="0.55000000000000004">
      <c r="A31" s="1620" t="s">
        <v>250</v>
      </c>
      <c r="B31" s="1599"/>
      <c r="C31" s="1599"/>
      <c r="D31" s="1599"/>
      <c r="E31" s="1599"/>
      <c r="F31" s="1599"/>
      <c r="G31" s="1599"/>
      <c r="H31" s="1599"/>
      <c r="I31" s="1599"/>
      <c r="J31" s="1599"/>
      <c r="K31" s="1599"/>
      <c r="L31" s="1600"/>
      <c r="M31" s="1667"/>
      <c r="N31" s="1668"/>
      <c r="O31" s="1668"/>
      <c r="P31" s="1668"/>
      <c r="Q31" s="1668"/>
      <c r="R31" s="1668"/>
      <c r="S31" s="1668"/>
      <c r="T31" s="1668"/>
      <c r="U31" s="1668"/>
      <c r="V31" s="1668"/>
      <c r="W31" s="1668"/>
      <c r="X31" s="1668"/>
      <c r="Y31" s="1668"/>
      <c r="Z31" s="1668"/>
      <c r="AA31" s="1668"/>
      <c r="AB31" s="1668"/>
      <c r="AC31" s="1669"/>
      <c r="AD31" s="1557"/>
      <c r="AE31" s="1557"/>
      <c r="AF31" s="1557"/>
      <c r="AG31" s="1557"/>
      <c r="AH31" s="1660"/>
      <c r="AI31" s="1661"/>
      <c r="AJ31" s="1661"/>
      <c r="AK31" s="1661"/>
      <c r="AL31" s="1661"/>
      <c r="AM31" s="1661"/>
      <c r="AN31" s="1661"/>
      <c r="AO31" s="1661"/>
      <c r="AP31" s="1661"/>
      <c r="AQ31" s="1661"/>
      <c r="AR31" s="1661"/>
      <c r="AS31" s="1662"/>
    </row>
    <row r="32" spans="1:77" ht="25" customHeight="1" x14ac:dyDescent="0.55000000000000004">
      <c r="A32" s="1550" t="s">
        <v>251</v>
      </c>
      <c r="B32" s="1551"/>
      <c r="C32" s="1551"/>
      <c r="D32" s="1551"/>
      <c r="E32" s="1551"/>
      <c r="F32" s="1551"/>
      <c r="G32" s="1551"/>
      <c r="H32" s="1551"/>
      <c r="I32" s="1551"/>
      <c r="J32" s="1551"/>
      <c r="K32" s="1551"/>
      <c r="L32" s="1552"/>
      <c r="M32" s="1549" t="s">
        <v>252</v>
      </c>
      <c r="N32" s="1549"/>
      <c r="O32" s="1549"/>
      <c r="P32" s="1549"/>
      <c r="Q32" s="1559"/>
      <c r="R32" s="1560"/>
      <c r="S32" s="1560"/>
      <c r="T32" s="1560"/>
      <c r="U32" s="1560"/>
      <c r="V32" s="1560"/>
      <c r="W32" s="1560"/>
      <c r="X32" s="1560"/>
      <c r="Y32" s="1560"/>
      <c r="Z32" s="1560"/>
      <c r="AA32" s="1560"/>
      <c r="AB32" s="1560"/>
      <c r="AC32" s="1560"/>
      <c r="AD32" s="1560"/>
      <c r="AE32" s="1560"/>
      <c r="AF32" s="1560"/>
      <c r="AG32" s="1560"/>
      <c r="AH32" s="1560"/>
      <c r="AI32" s="1560"/>
      <c r="AJ32" s="1560"/>
      <c r="AK32" s="1560"/>
      <c r="AL32" s="1560"/>
      <c r="AM32" s="1560"/>
      <c r="AN32" s="1560"/>
      <c r="AO32" s="1560"/>
      <c r="AP32" s="1560"/>
      <c r="AQ32" s="1560"/>
      <c r="AR32" s="1560"/>
      <c r="AS32" s="1561"/>
    </row>
    <row r="33" spans="1:45" ht="25" customHeight="1" x14ac:dyDescent="0.55000000000000004">
      <c r="A33" s="1553"/>
      <c r="B33" s="1554"/>
      <c r="C33" s="1554"/>
      <c r="D33" s="1554"/>
      <c r="E33" s="1554"/>
      <c r="F33" s="1554"/>
      <c r="G33" s="1554"/>
      <c r="H33" s="1554"/>
      <c r="I33" s="1554"/>
      <c r="J33" s="1554"/>
      <c r="K33" s="1554"/>
      <c r="L33" s="1555"/>
      <c r="M33" s="1549" t="s">
        <v>253</v>
      </c>
      <c r="N33" s="1549"/>
      <c r="O33" s="1549"/>
      <c r="P33" s="1549"/>
      <c r="Q33" s="1559"/>
      <c r="R33" s="1560"/>
      <c r="S33" s="1560"/>
      <c r="T33" s="1560"/>
      <c r="U33" s="1560"/>
      <c r="V33" s="1560"/>
      <c r="W33" s="1560"/>
      <c r="X33" s="1560"/>
      <c r="Y33" s="1560"/>
      <c r="Z33" s="1560"/>
      <c r="AA33" s="1560"/>
      <c r="AB33" s="1560"/>
      <c r="AC33" s="1562"/>
      <c r="AD33" s="1549" t="s">
        <v>254</v>
      </c>
      <c r="AE33" s="1549"/>
      <c r="AF33" s="1549"/>
      <c r="AG33" s="1549"/>
      <c r="AH33" s="1563"/>
      <c r="AI33" s="1564"/>
      <c r="AJ33" s="1564"/>
      <c r="AK33" s="1564"/>
      <c r="AL33" s="1564"/>
      <c r="AM33" s="1564"/>
      <c r="AN33" s="1564"/>
      <c r="AO33" s="1564"/>
      <c r="AP33" s="1564"/>
      <c r="AQ33" s="1564"/>
      <c r="AR33" s="1564"/>
      <c r="AS33" s="1565"/>
    </row>
    <row r="34" spans="1:45" ht="25" customHeight="1" x14ac:dyDescent="0.55000000000000004">
      <c r="A34" s="1553"/>
      <c r="B34" s="1554"/>
      <c r="C34" s="1554"/>
      <c r="D34" s="1554"/>
      <c r="E34" s="1554"/>
      <c r="F34" s="1554"/>
      <c r="G34" s="1554"/>
      <c r="H34" s="1554"/>
      <c r="I34" s="1554"/>
      <c r="J34" s="1554"/>
      <c r="K34" s="1554"/>
      <c r="L34" s="1555"/>
      <c r="M34" s="1549" t="s">
        <v>255</v>
      </c>
      <c r="N34" s="1549"/>
      <c r="O34" s="1549"/>
      <c r="P34" s="1549"/>
      <c r="Q34" s="1566"/>
      <c r="R34" s="1567"/>
      <c r="S34" s="1567"/>
      <c r="T34" s="1567"/>
      <c r="U34" s="1567"/>
      <c r="V34" s="1567"/>
      <c r="W34" s="1567"/>
      <c r="X34" s="1567"/>
      <c r="Y34" s="1567"/>
      <c r="Z34" s="1567"/>
      <c r="AA34" s="1567"/>
      <c r="AB34" s="1567"/>
      <c r="AC34" s="1567"/>
      <c r="AD34" s="1567"/>
      <c r="AE34" s="1567"/>
      <c r="AF34" s="1567"/>
      <c r="AG34" s="1567"/>
      <c r="AH34" s="1567"/>
      <c r="AI34" s="1567"/>
      <c r="AJ34" s="1567"/>
      <c r="AK34" s="1567"/>
      <c r="AL34" s="1567"/>
      <c r="AM34" s="1567"/>
      <c r="AN34" s="1567"/>
      <c r="AO34" s="1567"/>
      <c r="AP34" s="1567"/>
      <c r="AQ34" s="1567"/>
      <c r="AR34" s="1567"/>
      <c r="AS34" s="1568"/>
    </row>
    <row r="35" spans="1:45" ht="25" customHeight="1" x14ac:dyDescent="0.55000000000000004">
      <c r="A35" s="1556"/>
      <c r="B35" s="1557"/>
      <c r="C35" s="1557"/>
      <c r="D35" s="1557"/>
      <c r="E35" s="1557"/>
      <c r="F35" s="1557"/>
      <c r="G35" s="1557"/>
      <c r="H35" s="1557"/>
      <c r="I35" s="1557"/>
      <c r="J35" s="1557"/>
      <c r="K35" s="1557"/>
      <c r="L35" s="1558"/>
      <c r="M35" s="1547" t="s">
        <v>256</v>
      </c>
      <c r="N35" s="1547"/>
      <c r="O35" s="1547"/>
      <c r="P35" s="1547"/>
      <c r="Q35" s="1569"/>
      <c r="R35" s="1570"/>
      <c r="S35" s="1570"/>
      <c r="T35" s="1570"/>
      <c r="U35" s="1570"/>
      <c r="V35" s="1570"/>
      <c r="W35" s="1570"/>
      <c r="X35" s="1570"/>
      <c r="Y35" s="1570"/>
      <c r="Z35" s="1570"/>
      <c r="AA35" s="1570"/>
      <c r="AB35" s="1570"/>
      <c r="AC35" s="1571"/>
      <c r="AD35" s="1548" t="s">
        <v>257</v>
      </c>
      <c r="AE35" s="1548"/>
      <c r="AF35" s="1548"/>
      <c r="AG35" s="1548"/>
      <c r="AH35" s="1559"/>
      <c r="AI35" s="1560"/>
      <c r="AJ35" s="1560"/>
      <c r="AK35" s="1560"/>
      <c r="AL35" s="1560"/>
      <c r="AM35" s="1560"/>
      <c r="AN35" s="1560"/>
      <c r="AO35" s="1560"/>
      <c r="AP35" s="1560"/>
      <c r="AQ35" s="1560"/>
      <c r="AR35" s="1560"/>
      <c r="AS35" s="1561"/>
    </row>
    <row r="36" spans="1:45" ht="25" customHeight="1" x14ac:dyDescent="0.55000000000000004">
      <c r="A36" s="1546" t="s">
        <v>258</v>
      </c>
      <c r="B36" s="1547"/>
      <c r="C36" s="1547"/>
      <c r="D36" s="1547"/>
      <c r="E36" s="1547"/>
      <c r="F36" s="1547"/>
      <c r="G36" s="1547"/>
      <c r="H36" s="1547"/>
      <c r="I36" s="1547"/>
      <c r="J36" s="1547"/>
      <c r="K36" s="1547"/>
      <c r="L36" s="1547"/>
      <c r="M36" s="1596" t="s">
        <v>259</v>
      </c>
      <c r="N36" s="1597"/>
      <c r="O36" s="1597"/>
      <c r="P36" s="1597"/>
      <c r="Q36" s="1598"/>
      <c r="R36" s="1598"/>
      <c r="S36" s="1598"/>
      <c r="T36" s="1598"/>
      <c r="U36" s="1599" t="s">
        <v>260</v>
      </c>
      <c r="V36" s="1599"/>
      <c r="W36" s="1599"/>
      <c r="X36" s="1560"/>
      <c r="Y36" s="1560"/>
      <c r="Z36" s="1560"/>
      <c r="AA36" s="1599" t="s">
        <v>261</v>
      </c>
      <c r="AB36" s="1599"/>
      <c r="AC36" s="1600"/>
      <c r="AD36" s="1601" t="s">
        <v>262</v>
      </c>
      <c r="AE36" s="1599"/>
      <c r="AF36" s="1599"/>
      <c r="AG36" s="1600"/>
      <c r="AH36" s="1602"/>
      <c r="AI36" s="1603"/>
      <c r="AJ36" s="1603"/>
      <c r="AK36" s="1603"/>
      <c r="AL36" s="1603"/>
      <c r="AM36" s="1603"/>
      <c r="AN36" s="1603"/>
      <c r="AO36" s="1572" t="s">
        <v>263</v>
      </c>
      <c r="AP36" s="1572"/>
      <c r="AQ36" s="1572"/>
      <c r="AR36" s="1572"/>
      <c r="AS36" s="1573"/>
    </row>
    <row r="37" spans="1:45" ht="80" customHeight="1" x14ac:dyDescent="0.55000000000000004">
      <c r="A37" s="1577" t="s">
        <v>264</v>
      </c>
      <c r="B37" s="1578"/>
      <c r="C37" s="1578"/>
      <c r="D37" s="1578"/>
      <c r="E37" s="1578"/>
      <c r="F37" s="1578"/>
      <c r="G37" s="1578"/>
      <c r="H37" s="1578"/>
      <c r="I37" s="1578"/>
      <c r="J37" s="1578"/>
      <c r="K37" s="1578"/>
      <c r="L37" s="1526"/>
      <c r="M37" s="1579"/>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c r="AN37" s="1580"/>
      <c r="AO37" s="1580"/>
      <c r="AP37" s="1580"/>
      <c r="AQ37" s="1580"/>
      <c r="AR37" s="1580"/>
      <c r="AS37" s="1581"/>
    </row>
    <row r="38" spans="1:45" ht="25" customHeight="1" x14ac:dyDescent="0.55000000000000004">
      <c r="A38" s="1582" t="s">
        <v>571</v>
      </c>
      <c r="B38" s="1551"/>
      <c r="C38" s="1551"/>
      <c r="D38" s="1551"/>
      <c r="E38" s="1551"/>
      <c r="F38" s="1551"/>
      <c r="G38" s="1551"/>
      <c r="H38" s="1551"/>
      <c r="I38" s="1551"/>
      <c r="J38" s="1551"/>
      <c r="K38" s="1551"/>
      <c r="L38" s="1552"/>
      <c r="M38" s="1545" t="s">
        <v>265</v>
      </c>
      <c r="N38" s="1545"/>
      <c r="O38" s="1545"/>
      <c r="P38" s="1545"/>
      <c r="Q38" s="1583"/>
      <c r="R38" s="1584"/>
      <c r="S38" s="1584"/>
      <c r="T38" s="1584"/>
      <c r="U38" s="1584"/>
      <c r="V38" s="1584"/>
      <c r="W38" s="1584"/>
      <c r="X38" s="1585" t="s">
        <v>263</v>
      </c>
      <c r="Y38" s="1585"/>
      <c r="Z38" s="1585"/>
      <c r="AA38" s="1585"/>
      <c r="AB38" s="1585"/>
      <c r="AC38" s="1586"/>
      <c r="AD38" s="1545" t="s">
        <v>266</v>
      </c>
      <c r="AE38" s="1545"/>
      <c r="AF38" s="1545"/>
      <c r="AG38" s="1545"/>
      <c r="AH38" s="1587"/>
      <c r="AI38" s="1588"/>
      <c r="AJ38" s="1588"/>
      <c r="AK38" s="1588"/>
      <c r="AL38" s="1588"/>
      <c r="AM38" s="1588"/>
      <c r="AN38" s="1588"/>
      <c r="AO38" s="1585" t="s">
        <v>263</v>
      </c>
      <c r="AP38" s="1585"/>
      <c r="AQ38" s="1585"/>
      <c r="AR38" s="1585"/>
      <c r="AS38" s="1589"/>
    </row>
    <row r="39" spans="1:45" ht="40" customHeight="1" x14ac:dyDescent="0.55000000000000004">
      <c r="A39" s="1556"/>
      <c r="B39" s="1557"/>
      <c r="C39" s="1557"/>
      <c r="D39" s="1557"/>
      <c r="E39" s="1557"/>
      <c r="F39" s="1557"/>
      <c r="G39" s="1557"/>
      <c r="H39" s="1557"/>
      <c r="I39" s="1557"/>
      <c r="J39" s="1557"/>
      <c r="K39" s="1557"/>
      <c r="L39" s="1558"/>
      <c r="M39" s="1590" t="s">
        <v>267</v>
      </c>
      <c r="N39" s="1591"/>
      <c r="O39" s="1591"/>
      <c r="P39" s="1592"/>
      <c r="Q39" s="1593"/>
      <c r="R39" s="1594"/>
      <c r="S39" s="1594"/>
      <c r="T39" s="1594"/>
      <c r="U39" s="1594"/>
      <c r="V39" s="1594"/>
      <c r="W39" s="1594"/>
      <c r="X39" s="1594"/>
      <c r="Y39" s="1594"/>
      <c r="Z39" s="1594"/>
      <c r="AA39" s="1594"/>
      <c r="AB39" s="1594"/>
      <c r="AC39" s="1594"/>
      <c r="AD39" s="1594"/>
      <c r="AE39" s="1594"/>
      <c r="AF39" s="1594"/>
      <c r="AG39" s="1594"/>
      <c r="AH39" s="1594"/>
      <c r="AI39" s="1594"/>
      <c r="AJ39" s="1594"/>
      <c r="AK39" s="1594"/>
      <c r="AL39" s="1594"/>
      <c r="AM39" s="1594"/>
      <c r="AN39" s="1594"/>
      <c r="AO39" s="1594"/>
      <c r="AP39" s="1594"/>
      <c r="AQ39" s="1594"/>
      <c r="AR39" s="1594"/>
      <c r="AS39" s="1595"/>
    </row>
    <row r="40" spans="1:45" ht="25" customHeight="1" x14ac:dyDescent="0.55000000000000004">
      <c r="A40" s="1649" t="s">
        <v>572</v>
      </c>
      <c r="B40" s="1650"/>
      <c r="C40" s="1650"/>
      <c r="D40" s="1650"/>
      <c r="E40" s="1650"/>
      <c r="F40" s="1650"/>
      <c r="G40" s="1650"/>
      <c r="H40" s="1650"/>
      <c r="I40" s="1650"/>
      <c r="J40" s="1650"/>
      <c r="K40" s="1650"/>
      <c r="L40" s="1650"/>
      <c r="M40" s="1650"/>
      <c r="N40" s="1650"/>
      <c r="O40" s="1650"/>
      <c r="P40" s="1650"/>
      <c r="Q40" s="1650"/>
      <c r="R40" s="1650"/>
      <c r="S40" s="1650"/>
      <c r="T40" s="1650"/>
      <c r="U40" s="1650"/>
      <c r="V40" s="1650"/>
      <c r="W40" s="1650"/>
      <c r="X40" s="1650"/>
      <c r="Y40" s="1650"/>
      <c r="Z40" s="1650"/>
      <c r="AA40" s="1650"/>
      <c r="AB40" s="1650"/>
      <c r="AC40" s="1650"/>
      <c r="AD40" s="1650"/>
      <c r="AE40" s="1650"/>
      <c r="AF40" s="1650"/>
      <c r="AG40" s="1650"/>
      <c r="AH40" s="1650"/>
      <c r="AI40" s="1650"/>
      <c r="AJ40" s="1650"/>
      <c r="AK40" s="1650"/>
      <c r="AL40" s="1651"/>
      <c r="AM40" s="1664" t="s">
        <v>119</v>
      </c>
      <c r="AN40" s="1665"/>
      <c r="AO40" s="1665"/>
      <c r="AP40" s="1665"/>
      <c r="AQ40" s="1665"/>
      <c r="AR40" s="1665"/>
      <c r="AS40" s="1666"/>
    </row>
    <row r="41" spans="1:45" x14ac:dyDescent="0.55000000000000004">
      <c r="A41" s="395"/>
      <c r="B41" s="395"/>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row>
  </sheetData>
  <sheetProtection password="C402" sheet="1" objects="1" scenarios="1" selectLockedCells="1" selectUnlockedCells="1"/>
  <mergeCells count="132">
    <mergeCell ref="A38:L39"/>
    <mergeCell ref="Q38:W38"/>
    <mergeCell ref="X38:AC38"/>
    <mergeCell ref="AD38:AG38"/>
    <mergeCell ref="AH38:AN38"/>
    <mergeCell ref="AO38:AS38"/>
    <mergeCell ref="M39:P39"/>
    <mergeCell ref="Q39:AS39"/>
    <mergeCell ref="A40:AL40"/>
    <mergeCell ref="AM40:AS40"/>
    <mergeCell ref="M36:P36"/>
    <mergeCell ref="Q36:T36"/>
    <mergeCell ref="U36:W36"/>
    <mergeCell ref="X36:Z36"/>
    <mergeCell ref="AA36:AC36"/>
    <mergeCell ref="AD36:AG36"/>
    <mergeCell ref="AH36:AN36"/>
    <mergeCell ref="AO36:AS36"/>
    <mergeCell ref="A37:L37"/>
    <mergeCell ref="M37:AS37"/>
    <mergeCell ref="A28:AL28"/>
    <mergeCell ref="AM28:AS28"/>
    <mergeCell ref="A30:C30"/>
    <mergeCell ref="D30:G30"/>
    <mergeCell ref="H30:L30"/>
    <mergeCell ref="AD30:AG31"/>
    <mergeCell ref="AH30:AS31"/>
    <mergeCell ref="A31:L31"/>
    <mergeCell ref="M31:AC31"/>
    <mergeCell ref="A16:AL16"/>
    <mergeCell ref="AM16:AS16"/>
    <mergeCell ref="A18:C18"/>
    <mergeCell ref="D18:G18"/>
    <mergeCell ref="H18:L18"/>
    <mergeCell ref="AD18:AG19"/>
    <mergeCell ref="AH18:AS19"/>
    <mergeCell ref="A19:L19"/>
    <mergeCell ref="M19:AC19"/>
    <mergeCell ref="M6:AC6"/>
    <mergeCell ref="A5:AS5"/>
    <mergeCell ref="A6:C6"/>
    <mergeCell ref="D6:G6"/>
    <mergeCell ref="H6:L6"/>
    <mergeCell ref="AD6:AG7"/>
    <mergeCell ref="AH6:AS7"/>
    <mergeCell ref="A7:L7"/>
    <mergeCell ref="M7:AC7"/>
    <mergeCell ref="X12:Z12"/>
    <mergeCell ref="AA12:AC12"/>
    <mergeCell ref="AD12:AG12"/>
    <mergeCell ref="AH12:AN12"/>
    <mergeCell ref="A8:L11"/>
    <mergeCell ref="Q8:AS8"/>
    <mergeCell ref="Q9:AC9"/>
    <mergeCell ref="AD9:AG9"/>
    <mergeCell ref="AH9:AS9"/>
    <mergeCell ref="M11:P11"/>
    <mergeCell ref="AD11:AG11"/>
    <mergeCell ref="M8:P8"/>
    <mergeCell ref="M9:P9"/>
    <mergeCell ref="M10:P10"/>
    <mergeCell ref="Q10:AS10"/>
    <mergeCell ref="Q11:AC11"/>
    <mergeCell ref="AH11:AS11"/>
    <mergeCell ref="AO12:AS12"/>
    <mergeCell ref="A12:L12"/>
    <mergeCell ref="M12:P12"/>
    <mergeCell ref="Q12:T12"/>
    <mergeCell ref="U12:W12"/>
    <mergeCell ref="A13:L13"/>
    <mergeCell ref="M13:AS13"/>
    <mergeCell ref="A14:L15"/>
    <mergeCell ref="Q14:W14"/>
    <mergeCell ref="X14:AC14"/>
    <mergeCell ref="M21:P21"/>
    <mergeCell ref="A20:L23"/>
    <mergeCell ref="Q20:AS20"/>
    <mergeCell ref="Q21:AC21"/>
    <mergeCell ref="AD21:AG21"/>
    <mergeCell ref="AH21:AS21"/>
    <mergeCell ref="Q22:AS22"/>
    <mergeCell ref="Q23:AC23"/>
    <mergeCell ref="AH23:AS23"/>
    <mergeCell ref="M22:P22"/>
    <mergeCell ref="M18:AC18"/>
    <mergeCell ref="M20:P20"/>
    <mergeCell ref="AD23:AG23"/>
    <mergeCell ref="M14:P14"/>
    <mergeCell ref="AD14:AG14"/>
    <mergeCell ref="AH14:AN14"/>
    <mergeCell ref="AO14:AS14"/>
    <mergeCell ref="M15:P15"/>
    <mergeCell ref="Q15:AS15"/>
    <mergeCell ref="X26:AC26"/>
    <mergeCell ref="AD26:AG26"/>
    <mergeCell ref="AH26:AN26"/>
    <mergeCell ref="AO26:AS26"/>
    <mergeCell ref="M27:P27"/>
    <mergeCell ref="Q27:AS27"/>
    <mergeCell ref="A24:L24"/>
    <mergeCell ref="M23:P23"/>
    <mergeCell ref="M24:P24"/>
    <mergeCell ref="Q24:T24"/>
    <mergeCell ref="U24:W24"/>
    <mergeCell ref="X24:Z24"/>
    <mergeCell ref="AA24:AC24"/>
    <mergeCell ref="AD24:AG24"/>
    <mergeCell ref="AH24:AN24"/>
    <mergeCell ref="A3:AS3"/>
    <mergeCell ref="A4:AS4"/>
    <mergeCell ref="M38:P38"/>
    <mergeCell ref="A36:L36"/>
    <mergeCell ref="M35:P35"/>
    <mergeCell ref="AD35:AG35"/>
    <mergeCell ref="M32:P32"/>
    <mergeCell ref="M33:P33"/>
    <mergeCell ref="M34:P34"/>
    <mergeCell ref="A32:L35"/>
    <mergeCell ref="Q32:AS32"/>
    <mergeCell ref="Q33:AC33"/>
    <mergeCell ref="AD33:AG33"/>
    <mergeCell ref="AH33:AS33"/>
    <mergeCell ref="Q34:AS34"/>
    <mergeCell ref="Q35:AC35"/>
    <mergeCell ref="AH35:AS35"/>
    <mergeCell ref="AO24:AS24"/>
    <mergeCell ref="M30:AC30"/>
    <mergeCell ref="M26:P26"/>
    <mergeCell ref="A25:L25"/>
    <mergeCell ref="M25:AS25"/>
    <mergeCell ref="A26:L27"/>
    <mergeCell ref="Q26:W26"/>
  </mergeCells>
  <phoneticPr fontId="2"/>
  <dataValidations count="7">
    <dataValidation allowBlank="1" showInputMessage="1" showErrorMessage="1" prompt="前ページの「(2)機械装置・工具器具費」の「経費番号」（機-1、機-2）を記入してください。" sqref="D6:G6 D18:G18 D30:G30"/>
    <dataValidation imeMode="disabled" allowBlank="1" showInputMessage="1" showErrorMessage="1" prompt="前ページの「(2)機械装置・工具器具費」の「助成事業に要する経費（税込）」の金額を記入してください。" sqref="AH12:AN12 AH24:AN24 AH36:AN36"/>
    <dataValidation allowBlank="1" showInputMessage="1" showErrorMessage="1" prompt="原則東京都内の自社の事業所等（他社は不可）で、公社が検査時に確認できる場所としてください。" sqref="M7:AC7 M19:AC19 M31:AC31"/>
    <dataValidation imeMode="disabled" allowBlank="1" showInputMessage="1" showErrorMessage="1" sqref="AH9:AS9 Q12:T12 X12:Z12 AH38:AN38 Q14:W14 AH14:AN14 AH21:AS21 Q24:T24 X24:Z24 Q38:W38 Q26:W26 AH26:AN26 AH33:AS33 Q36:T36 X36:Z36"/>
    <dataValidation allowBlank="1" showInputMessage="1" showErrorMessage="1" prompt="やむを得ず２者提出できない場合は、その理由を記入してください。_x000a_（ただし、「過去に取引実績があるから」等は不可）" sqref="Q15:AS15 Q27:AS27 Q39:AS39"/>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formula1>"選択してください,関連あり,関連なし"</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zoomScale="80" zoomScaleNormal="100" zoomScaleSheetLayoutView="80" workbookViewId="0">
      <selection sqref="A1:XFD1048576"/>
    </sheetView>
  </sheetViews>
  <sheetFormatPr defaultColWidth="1.9140625" defaultRowHeight="14.25" customHeight="1" x14ac:dyDescent="0.55000000000000004"/>
  <cols>
    <col min="1" max="1" width="6.33203125" style="90" customWidth="1"/>
    <col min="2" max="2" width="21.08203125" style="90" customWidth="1"/>
    <col min="3" max="3" width="9.83203125" style="90" customWidth="1"/>
    <col min="4" max="4" width="5.25" style="90" customWidth="1"/>
    <col min="5" max="5" width="10.4140625" style="90" customWidth="1"/>
    <col min="6" max="7" width="10.5" style="90" customWidth="1"/>
    <col min="8" max="8" width="15" style="90" customWidth="1"/>
    <col min="9" max="9" width="1.9140625" style="398" customWidth="1"/>
    <col min="10" max="11" width="1.9140625" style="90" customWidth="1"/>
    <col min="12" max="12" width="10.33203125" style="90" customWidth="1"/>
    <col min="13" max="13" width="8.6640625" style="90" customWidth="1"/>
    <col min="14" max="14" width="5.75" style="90" customWidth="1"/>
    <col min="15" max="211" width="1.9140625" style="90" customWidth="1"/>
    <col min="212" max="16384" width="1.9140625" style="90"/>
  </cols>
  <sheetData>
    <row r="1" spans="1:44" s="336" customFormat="1" ht="25" customHeight="1" x14ac:dyDescent="0.55000000000000004">
      <c r="A1" s="367"/>
      <c r="B1" s="331"/>
      <c r="C1" s="331"/>
      <c r="D1" s="331"/>
      <c r="E1" s="331"/>
      <c r="F1" s="331"/>
      <c r="G1" s="331"/>
      <c r="H1" s="327" t="s">
        <v>551</v>
      </c>
      <c r="I1" s="396"/>
      <c r="J1" s="397"/>
      <c r="K1" s="397"/>
      <c r="L1" s="331"/>
      <c r="M1" s="331"/>
      <c r="N1" s="331"/>
      <c r="O1" s="331"/>
      <c r="P1" s="331"/>
      <c r="Q1" s="331"/>
      <c r="R1" s="331"/>
      <c r="S1" s="331"/>
      <c r="T1" s="341"/>
      <c r="U1" s="341"/>
      <c r="V1" s="341"/>
      <c r="W1" s="341"/>
      <c r="X1" s="341"/>
      <c r="Y1" s="341"/>
      <c r="Z1" s="341"/>
    </row>
    <row r="2" spans="1:44" ht="25" customHeight="1" x14ac:dyDescent="0.55000000000000004">
      <c r="A2" s="340" t="s">
        <v>573</v>
      </c>
      <c r="B2" s="342"/>
      <c r="C2" s="342"/>
      <c r="D2" s="342"/>
      <c r="E2" s="342"/>
      <c r="F2" s="342"/>
      <c r="G2" s="342"/>
      <c r="H2" s="342"/>
    </row>
    <row r="3" spans="1:44" ht="13" customHeight="1" x14ac:dyDescent="0.55000000000000004">
      <c r="A3" s="1544" t="s">
        <v>574</v>
      </c>
      <c r="B3" s="1544"/>
      <c r="C3" s="1544"/>
      <c r="D3" s="1544"/>
      <c r="E3" s="1544"/>
      <c r="F3" s="1544"/>
      <c r="G3" s="1544"/>
      <c r="H3" s="1544"/>
      <c r="L3" s="87"/>
    </row>
    <row r="4" spans="1:44" ht="13" customHeight="1" x14ac:dyDescent="0.55000000000000004">
      <c r="A4" s="1544" t="s">
        <v>575</v>
      </c>
      <c r="B4" s="1544"/>
      <c r="C4" s="1544"/>
      <c r="D4" s="1544"/>
      <c r="E4" s="1544"/>
      <c r="F4" s="1544"/>
      <c r="G4" s="1544"/>
      <c r="H4" s="1544"/>
      <c r="L4" s="87"/>
    </row>
    <row r="5" spans="1:44" ht="13" customHeight="1" x14ac:dyDescent="0.2">
      <c r="A5" s="1624" t="s">
        <v>576</v>
      </c>
      <c r="B5" s="1624"/>
      <c r="C5" s="1624"/>
      <c r="D5" s="1624"/>
      <c r="E5" s="1624"/>
      <c r="F5" s="1624"/>
      <c r="G5" s="1624"/>
      <c r="H5" s="399" t="s">
        <v>221</v>
      </c>
      <c r="I5" s="400"/>
      <c r="J5" s="293"/>
      <c r="L5" s="273"/>
    </row>
    <row r="6" spans="1:44" ht="48" x14ac:dyDescent="0.55000000000000004">
      <c r="A6" s="371" t="s">
        <v>222</v>
      </c>
      <c r="B6" s="372" t="s">
        <v>577</v>
      </c>
      <c r="C6" s="372" t="s">
        <v>578</v>
      </c>
      <c r="D6" s="401" t="s">
        <v>564</v>
      </c>
      <c r="E6" s="402" t="s">
        <v>228</v>
      </c>
      <c r="F6" s="372" t="s">
        <v>268</v>
      </c>
      <c r="G6" s="372" t="s">
        <v>566</v>
      </c>
      <c r="H6" s="375" t="s">
        <v>269</v>
      </c>
      <c r="I6" s="403" t="s">
        <v>243</v>
      </c>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row>
    <row r="7" spans="1:44" ht="35" customHeight="1" x14ac:dyDescent="0.55000000000000004">
      <c r="A7" s="405">
        <f>ROW()-6</f>
        <v>1</v>
      </c>
      <c r="B7" s="636" t="s">
        <v>914</v>
      </c>
      <c r="C7" s="645">
        <v>1</v>
      </c>
      <c r="D7" s="646" t="s">
        <v>916</v>
      </c>
      <c r="E7" s="645">
        <v>450000</v>
      </c>
      <c r="F7" s="407">
        <f>委託費1117[[#This Row],[数量
(A)]]*委託費1117[[#This Row],[単価
（税抜）
(B)]]</f>
        <v>450000</v>
      </c>
      <c r="G7" s="407">
        <f>ROUNDDOWN(委託費1117[[#This Row],[助成対象経費
（税抜）
(A)×(B）]]*1.1,0)</f>
        <v>495000</v>
      </c>
      <c r="H7" s="644" t="s">
        <v>917</v>
      </c>
      <c r="I7"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8" spans="1:44" ht="35" customHeight="1" x14ac:dyDescent="0.55000000000000004">
      <c r="A8" s="405">
        <f t="shared" ref="A8:A23" si="0">ROW()-6</f>
        <v>2</v>
      </c>
      <c r="B8" s="636" t="s">
        <v>915</v>
      </c>
      <c r="C8" s="645">
        <v>1</v>
      </c>
      <c r="D8" s="646" t="s">
        <v>920</v>
      </c>
      <c r="E8" s="645">
        <v>500000</v>
      </c>
      <c r="F8" s="407">
        <f>委託費1117[[#This Row],[数量
(A)]]*委託費1117[[#This Row],[単価
（税抜）
(B)]]</f>
        <v>500000</v>
      </c>
      <c r="G8" s="407">
        <f>ROUNDDOWN(委託費1117[[#This Row],[助成対象経費
（税抜）
(A)×(B）]]*1.1,0)</f>
        <v>550000</v>
      </c>
      <c r="H8" s="644" t="s">
        <v>919</v>
      </c>
      <c r="I8"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8" s="409"/>
      <c r="M8" s="410"/>
      <c r="N8" s="410"/>
    </row>
    <row r="9" spans="1:44" ht="35" customHeight="1" x14ac:dyDescent="0.55000000000000004">
      <c r="A9" s="405">
        <f t="shared" si="0"/>
        <v>3</v>
      </c>
      <c r="B9" s="353"/>
      <c r="C9" s="411"/>
      <c r="D9" s="412"/>
      <c r="E9" s="413"/>
      <c r="F9" s="407">
        <f>委託費1117[[#This Row],[数量
(A)]]*委託費1117[[#This Row],[単価
（税抜）
(B)]]</f>
        <v>0</v>
      </c>
      <c r="G9" s="407">
        <f>ROUNDDOWN(委託費1117[[#This Row],[助成対象経費
（税抜）
(A)×(B）]]*1.1,0)</f>
        <v>0</v>
      </c>
      <c r="H9" s="414"/>
      <c r="I9"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0" spans="1:44" ht="35" customHeight="1" x14ac:dyDescent="0.55000000000000004">
      <c r="A10" s="405">
        <f t="shared" si="0"/>
        <v>4</v>
      </c>
      <c r="B10" s="353"/>
      <c r="C10" s="91"/>
      <c r="D10" s="406"/>
      <c r="E10" s="91"/>
      <c r="F10" s="407">
        <f>委託費1117[[#This Row],[数量
(A)]]*委託費1117[[#This Row],[単価
（税抜）
(B)]]</f>
        <v>0</v>
      </c>
      <c r="G10" s="407">
        <f>ROUNDDOWN(委託費1117[[#This Row],[助成対象経費
（税抜）
(A)×(B）]]*1.1,0)</f>
        <v>0</v>
      </c>
      <c r="H10" s="380"/>
      <c r="I10"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1" spans="1:44" ht="35" customHeight="1" x14ac:dyDescent="0.55000000000000004">
      <c r="A11" s="405">
        <f t="shared" si="0"/>
        <v>5</v>
      </c>
      <c r="B11" s="353"/>
      <c r="C11" s="91"/>
      <c r="D11" s="406"/>
      <c r="E11" s="91"/>
      <c r="F11" s="407">
        <f>委託費1117[[#This Row],[数量
(A)]]*委託費1117[[#This Row],[単価
（税抜）
(B)]]</f>
        <v>0</v>
      </c>
      <c r="G11" s="407">
        <f>ROUNDDOWN(委託費1117[[#This Row],[助成対象経費
（税抜）
(A)×(B）]]*1.1,0)</f>
        <v>0</v>
      </c>
      <c r="H11" s="380"/>
      <c r="I11"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2" spans="1:44" ht="35" customHeight="1" x14ac:dyDescent="0.55000000000000004">
      <c r="A12" s="405">
        <f t="shared" si="0"/>
        <v>6</v>
      </c>
      <c r="B12" s="353"/>
      <c r="C12" s="91"/>
      <c r="D12" s="406"/>
      <c r="E12" s="91"/>
      <c r="F12" s="407">
        <f>委託費1117[[#This Row],[数量
(A)]]*委託費1117[[#This Row],[単価
（税抜）
(B)]]</f>
        <v>0</v>
      </c>
      <c r="G12" s="407">
        <f>ROUNDDOWN(委託費1117[[#This Row],[助成対象経費
（税抜）
(A)×(B）]]*1.1,0)</f>
        <v>0</v>
      </c>
      <c r="H12" s="380"/>
      <c r="I12"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3" spans="1:44" ht="35" customHeight="1" x14ac:dyDescent="0.55000000000000004">
      <c r="A13" s="405">
        <f>ROW()-6</f>
        <v>7</v>
      </c>
      <c r="B13" s="353"/>
      <c r="C13" s="91"/>
      <c r="D13" s="406"/>
      <c r="E13" s="91"/>
      <c r="F13" s="407">
        <f>委託費1117[[#This Row],[数量
(A)]]*委託費1117[[#This Row],[単価
（税抜）
(B)]]</f>
        <v>0</v>
      </c>
      <c r="G13" s="407">
        <f>ROUNDDOWN(委託費1117[[#This Row],[助成対象経費
（税抜）
(A)×(B）]]*1.1,0)</f>
        <v>0</v>
      </c>
      <c r="H13" s="380"/>
      <c r="I13"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4" spans="1:44" ht="35" customHeight="1" x14ac:dyDescent="0.55000000000000004">
      <c r="A14" s="405">
        <f t="shared" si="0"/>
        <v>8</v>
      </c>
      <c r="B14" s="353"/>
      <c r="C14" s="91"/>
      <c r="D14" s="406"/>
      <c r="E14" s="91"/>
      <c r="F14" s="407">
        <f>委託費1117[[#This Row],[数量
(A)]]*委託費1117[[#This Row],[単価
（税抜）
(B)]]</f>
        <v>0</v>
      </c>
      <c r="G14" s="407">
        <f>ROUNDDOWN(委託費1117[[#This Row],[助成対象経費
（税抜）
(A)×(B）]]*1.1,0)</f>
        <v>0</v>
      </c>
      <c r="H14" s="380"/>
      <c r="I14"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5" spans="1:44" ht="35" customHeight="1" x14ac:dyDescent="0.55000000000000004">
      <c r="A15" s="405">
        <f t="shared" si="0"/>
        <v>9</v>
      </c>
      <c r="B15" s="353"/>
      <c r="C15" s="91"/>
      <c r="D15" s="406"/>
      <c r="E15" s="91"/>
      <c r="F15" s="407">
        <f>委託費1117[[#This Row],[数量
(A)]]*委託費1117[[#This Row],[単価
（税抜）
(B)]]</f>
        <v>0</v>
      </c>
      <c r="G15" s="407">
        <f>ROUNDDOWN(委託費1117[[#This Row],[助成対象経費
（税抜）
(A)×(B）]]*1.1,0)</f>
        <v>0</v>
      </c>
      <c r="H15" s="380"/>
      <c r="I15"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6" spans="1:44" ht="35" customHeight="1" x14ac:dyDescent="0.55000000000000004">
      <c r="A16" s="405">
        <f t="shared" si="0"/>
        <v>10</v>
      </c>
      <c r="B16" s="353"/>
      <c r="C16" s="91"/>
      <c r="D16" s="406"/>
      <c r="E16" s="91"/>
      <c r="F16" s="407">
        <f>委託費1117[[#This Row],[数量
(A)]]*委託費1117[[#This Row],[単価
（税抜）
(B)]]</f>
        <v>0</v>
      </c>
      <c r="G16" s="407">
        <f>ROUNDDOWN(委託費1117[[#This Row],[助成対象経費
（税抜）
(A)×(B）]]*1.1,0)</f>
        <v>0</v>
      </c>
      <c r="H16" s="380"/>
      <c r="I16"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7" spans="1:13" ht="35" customHeight="1" x14ac:dyDescent="0.55000000000000004">
      <c r="A17" s="405">
        <f t="shared" si="0"/>
        <v>11</v>
      </c>
      <c r="B17" s="353"/>
      <c r="C17" s="91"/>
      <c r="D17" s="406"/>
      <c r="E17" s="91"/>
      <c r="F17" s="407">
        <f>委託費1117[[#This Row],[数量
(A)]]*委託費1117[[#This Row],[単価
（税抜）
(B)]]</f>
        <v>0</v>
      </c>
      <c r="G17" s="407">
        <f>ROUNDDOWN(委託費1117[[#This Row],[助成対象経費
（税抜）
(A)×(B）]]*1.1,0)</f>
        <v>0</v>
      </c>
      <c r="H17" s="380"/>
      <c r="I17"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8" spans="1:13" ht="35" customHeight="1" x14ac:dyDescent="0.55000000000000004">
      <c r="A18" s="405">
        <f>ROW()-6</f>
        <v>12</v>
      </c>
      <c r="B18" s="353"/>
      <c r="C18" s="91"/>
      <c r="D18" s="406"/>
      <c r="E18" s="91"/>
      <c r="F18" s="407">
        <f>委託費1117[[#This Row],[数量
(A)]]*委託費1117[[#This Row],[単価
（税抜）
(B)]]</f>
        <v>0</v>
      </c>
      <c r="G18" s="407">
        <f>ROUNDDOWN(委託費1117[[#This Row],[助成対象経費
（税抜）
(A)×(B）]]*1.1,0)</f>
        <v>0</v>
      </c>
      <c r="H18" s="380"/>
      <c r="I18"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9" spans="1:13" ht="35" customHeight="1" x14ac:dyDescent="0.55000000000000004">
      <c r="A19" s="405">
        <f t="shared" si="0"/>
        <v>13</v>
      </c>
      <c r="B19" s="353"/>
      <c r="C19" s="91"/>
      <c r="D19" s="406"/>
      <c r="E19" s="91"/>
      <c r="F19" s="407">
        <f>委託費1117[[#This Row],[数量
(A)]]*委託費1117[[#This Row],[単価
（税抜）
(B)]]</f>
        <v>0</v>
      </c>
      <c r="G19" s="407">
        <f>ROUNDDOWN(委託費1117[[#This Row],[助成対象経費
（税抜）
(A)×(B）]]*1.1,0)</f>
        <v>0</v>
      </c>
      <c r="H19" s="380"/>
      <c r="I19"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0" spans="1:13" ht="35" customHeight="1" x14ac:dyDescent="0.55000000000000004">
      <c r="A20" s="405">
        <f t="shared" si="0"/>
        <v>14</v>
      </c>
      <c r="B20" s="353"/>
      <c r="C20" s="91"/>
      <c r="D20" s="406"/>
      <c r="E20" s="91"/>
      <c r="F20" s="407">
        <f>委託費1117[[#This Row],[数量
(A)]]*委託費1117[[#This Row],[単価
（税抜）
(B)]]</f>
        <v>0</v>
      </c>
      <c r="G20" s="407">
        <f>ROUNDDOWN(委託費1117[[#This Row],[助成対象経費
（税抜）
(A)×(B）]]*1.1,0)</f>
        <v>0</v>
      </c>
      <c r="H20" s="380"/>
      <c r="I20"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1" spans="1:13" ht="35" customHeight="1" x14ac:dyDescent="0.55000000000000004">
      <c r="A21" s="405">
        <f t="shared" si="0"/>
        <v>15</v>
      </c>
      <c r="B21" s="353"/>
      <c r="C21" s="91"/>
      <c r="D21" s="406"/>
      <c r="E21" s="91"/>
      <c r="F21" s="407">
        <f>委託費1117[[#This Row],[数量
(A)]]*委託費1117[[#This Row],[単価
（税抜）
(B)]]</f>
        <v>0</v>
      </c>
      <c r="G21" s="407">
        <f>ROUNDDOWN(委託費1117[[#This Row],[助成対象経費
（税抜）
(A)×(B）]]*1.1,0)</f>
        <v>0</v>
      </c>
      <c r="H21" s="382"/>
      <c r="I21" s="4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2" spans="1:13" ht="35" customHeight="1" x14ac:dyDescent="0.55000000000000004">
      <c r="A22" s="405">
        <f t="shared" si="0"/>
        <v>16</v>
      </c>
      <c r="B22" s="353"/>
      <c r="C22" s="91"/>
      <c r="D22" s="406"/>
      <c r="E22" s="91"/>
      <c r="F22" s="407">
        <f>委託費1117[[#This Row],[数量
(A)]]*委託費1117[[#This Row],[単価
（税抜）
(B)]]</f>
        <v>0</v>
      </c>
      <c r="G22" s="407">
        <f>ROUNDDOWN(委託費1117[[#This Row],[助成対象経費
（税抜）
(A)×(B）]]*1.1,0)</f>
        <v>0</v>
      </c>
      <c r="H22" s="382"/>
      <c r="I22" s="4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3" spans="1:13" ht="35" customHeight="1" x14ac:dyDescent="0.55000000000000004">
      <c r="A23" s="405">
        <f t="shared" si="0"/>
        <v>17</v>
      </c>
      <c r="B23" s="353"/>
      <c r="C23" s="91"/>
      <c r="D23" s="406"/>
      <c r="E23" s="91"/>
      <c r="F23" s="407">
        <f>委託費1117[[#This Row],[数量
(A)]]*委託費1117[[#This Row],[単価
（税抜）
(B)]]</f>
        <v>0</v>
      </c>
      <c r="G23" s="407">
        <f>ROUNDDOWN(委託費1117[[#This Row],[助成対象経費
（税抜）
(A)×(B）]]*1.1,0)</f>
        <v>0</v>
      </c>
      <c r="H23" s="380"/>
      <c r="I23" s="4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23" s="410"/>
      <c r="L23" s="410"/>
      <c r="M23" s="410"/>
    </row>
    <row r="24" spans="1:13" ht="35" customHeight="1" x14ac:dyDescent="0.55000000000000004">
      <c r="A24" s="416"/>
      <c r="B24" s="417"/>
      <c r="C24" s="417"/>
      <c r="D24" s="418"/>
      <c r="E24" s="419" t="s">
        <v>568</v>
      </c>
      <c r="F24" s="420">
        <f>SUBTOTAL(109,委託費1117[助成対象経費
（税抜）
(A)×(B）])</f>
        <v>950000</v>
      </c>
      <c r="G24" s="421">
        <f>SUBTOTAL(109,委託費1117[助成事業に
要する経費
（税込）])</f>
        <v>1045000</v>
      </c>
      <c r="H24" s="422"/>
      <c r="I24" s="423"/>
    </row>
    <row r="25" spans="1:13" ht="13" x14ac:dyDescent="0.55000000000000004">
      <c r="K25" s="424"/>
      <c r="L25" s="424"/>
      <c r="M25" s="424"/>
    </row>
    <row r="26" spans="1:13" ht="13" x14ac:dyDescent="0.55000000000000004"/>
    <row r="27" spans="1:13" ht="13" x14ac:dyDescent="0.55000000000000004"/>
    <row r="28" spans="1:13" ht="13" x14ac:dyDescent="0.55000000000000004"/>
    <row r="29" spans="1:13" ht="13" x14ac:dyDescent="0.55000000000000004"/>
    <row r="30" spans="1:13" ht="13" x14ac:dyDescent="0.55000000000000004"/>
    <row r="31" spans="1:13" ht="13" x14ac:dyDescent="0.55000000000000004"/>
  </sheetData>
  <sheetProtection password="C402" sheet="1" objects="1" scenarios="1" selectLockedCells="1" selectUnlockedCells="1"/>
  <mergeCells count="3">
    <mergeCell ref="A3:H3"/>
    <mergeCell ref="A4:H4"/>
    <mergeCell ref="A5:G5"/>
  </mergeCells>
  <phoneticPr fontId="2"/>
  <conditionalFormatting sqref="H11:H23 B7:E7 H7 C11:E23 B8:B23">
    <cfRule type="expression" dxfId="203" priority="7">
      <formula>AND(OR($B7&lt;&gt;"",$C7&lt;&gt;"",$D7&lt;&gt;"",$E7&lt;&gt;"",$H7&lt;&gt;""),B7="")</formula>
    </cfRule>
  </conditionalFormatting>
  <conditionalFormatting sqref="H10">
    <cfRule type="expression" dxfId="202" priority="6">
      <formula>AND(OR($B10&lt;&gt;"",$C10&lt;&gt;"",$D10&lt;&gt;"",$E10&lt;&gt;"",$H10&lt;&gt;""),H10="")</formula>
    </cfRule>
  </conditionalFormatting>
  <conditionalFormatting sqref="C10:E10">
    <cfRule type="expression" dxfId="201" priority="5">
      <formula>AND(OR($B10&lt;&gt;"",$C10&lt;&gt;"",$D10&lt;&gt;"",$E10&lt;&gt;"",$H10&lt;&gt;""),C10="")</formula>
    </cfRule>
  </conditionalFormatting>
  <conditionalFormatting sqref="C8:E8">
    <cfRule type="expression" dxfId="200" priority="4">
      <formula>AND(OR($B8&lt;&gt;"",$C8&lt;&gt;"",$D8&lt;&gt;"",$E8&lt;&gt;"",$H8&lt;&gt;""),C8="")</formula>
    </cfRule>
  </conditionalFormatting>
  <conditionalFormatting sqref="H8">
    <cfRule type="expression" dxfId="199" priority="3">
      <formula>AND(OR($B8&lt;&gt;"",$C8&lt;&gt;"",$D8&lt;&gt;"",$E8&lt;&gt;"",$H8&lt;&gt;""),H8="")</formula>
    </cfRule>
  </conditionalFormatting>
  <conditionalFormatting sqref="C9:E9">
    <cfRule type="expression" dxfId="198" priority="2">
      <formula>AND(OR($B9&lt;&gt;"",$C9&lt;&gt;"",$D9&lt;&gt;"",$E9&lt;&gt;"",$H9&lt;&gt;""),C9="")</formula>
    </cfRule>
  </conditionalFormatting>
  <conditionalFormatting sqref="H9">
    <cfRule type="expression" dxfId="197" priority="1">
      <formula>AND(OR($B9&lt;&gt;"",$C9&lt;&gt;"",$D9&lt;&gt;"",$E9&lt;&gt;"",$H9&lt;&gt;""),H9="")</formula>
    </cfRule>
  </conditionalFormatting>
  <dataValidations count="6">
    <dataValidation allowBlank="1" showInputMessage="1" showErrorMessage="1" prompt="全ての経費について、計画書を記入してください。" sqref="B7:B23"/>
    <dataValidation type="custom" allowBlank="1" showInputMessage="1" showErrorMessage="1" prompt="自動計算されます。" sqref="F7:G23">
      <formula1>ISERROR(FIND(CHAR(10),F7))</formula1>
    </dataValidation>
    <dataValidation imeMode="disabled" allowBlank="1" showInputMessage="1" showErrorMessage="1" prompt="１件あたりの単価が税抜100万円以上の場合は、原則２者以上の見積書を提出してください。" sqref="E7:E23"/>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記入してください。「未定、検討中」等の記入はできません。_x000a_" sqref="H7:H23"/>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sqref="A1:XFD104857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I1" s="327" t="s">
        <v>551</v>
      </c>
    </row>
    <row r="2" spans="1:99" ht="25" customHeight="1" x14ac:dyDescent="0.55000000000000004">
      <c r="A2" s="340" t="s">
        <v>328</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327"/>
    </row>
    <row r="3" spans="1:99" ht="13" customHeight="1" x14ac:dyDescent="0.55000000000000004">
      <c r="A3" s="87" t="s">
        <v>329</v>
      </c>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273"/>
    </row>
    <row r="4" spans="1:99" ht="13" customHeight="1" x14ac:dyDescent="0.55000000000000004">
      <c r="A4" s="273" t="s">
        <v>935</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273"/>
    </row>
    <row r="5" spans="1:99" ht="13" customHeight="1" x14ac:dyDescent="0.55000000000000004">
      <c r="A5" s="87" t="s">
        <v>245</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273"/>
    </row>
    <row r="6" spans="1:99" ht="25" customHeight="1" x14ac:dyDescent="0.55000000000000004">
      <c r="A6" s="1701" t="s">
        <v>579</v>
      </c>
      <c r="B6" s="1702"/>
      <c r="C6" s="1702"/>
      <c r="D6" s="1702"/>
      <c r="E6" s="1703"/>
      <c r="F6" s="1704" t="s">
        <v>921</v>
      </c>
      <c r="G6" s="1705"/>
      <c r="H6" s="1705"/>
      <c r="I6" s="1705"/>
      <c r="J6" s="1699" t="s">
        <v>581</v>
      </c>
      <c r="K6" s="1700"/>
      <c r="L6" s="1700"/>
      <c r="M6" s="1700"/>
      <c r="N6" s="1700"/>
      <c r="O6" s="1700"/>
      <c r="P6" s="1700"/>
      <c r="Q6" s="1700"/>
      <c r="R6" s="1700"/>
      <c r="S6" s="1700"/>
      <c r="T6" s="1706" t="s">
        <v>918</v>
      </c>
      <c r="U6" s="1707"/>
      <c r="V6" s="1707"/>
      <c r="W6" s="1707"/>
      <c r="X6" s="1707"/>
      <c r="Y6" s="1707"/>
      <c r="Z6" s="1707"/>
      <c r="AA6" s="1707"/>
      <c r="AB6" s="1707"/>
      <c r="AC6" s="1707"/>
      <c r="AD6" s="1707"/>
      <c r="AE6" s="1707"/>
      <c r="AF6" s="1707"/>
      <c r="AG6" s="1707"/>
      <c r="AH6" s="1707"/>
      <c r="AI6" s="1708"/>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CD6" s="427"/>
      <c r="CE6" s="427"/>
      <c r="CF6" s="427"/>
      <c r="CG6" s="427"/>
      <c r="CH6" s="427"/>
      <c r="CI6" s="427"/>
      <c r="CJ6" s="427"/>
      <c r="CK6" s="427"/>
      <c r="CL6" s="427"/>
      <c r="CM6" s="427"/>
      <c r="CN6" s="427"/>
      <c r="CO6" s="427"/>
      <c r="CP6" s="427"/>
      <c r="CQ6" s="427"/>
      <c r="CR6" s="427"/>
      <c r="CS6" s="427"/>
      <c r="CT6" s="427"/>
      <c r="CU6" s="427"/>
    </row>
    <row r="7" spans="1:99" ht="25" customHeight="1" x14ac:dyDescent="0.55000000000000004">
      <c r="A7" s="1684" t="s">
        <v>253</v>
      </c>
      <c r="B7" s="1685"/>
      <c r="C7" s="1685"/>
      <c r="D7" s="1685"/>
      <c r="E7" s="1685"/>
      <c r="F7" s="1685"/>
      <c r="G7" s="1685"/>
      <c r="H7" s="1685"/>
      <c r="I7" s="1686"/>
      <c r="J7" s="1709" t="s">
        <v>922</v>
      </c>
      <c r="K7" s="1710"/>
      <c r="L7" s="1710"/>
      <c r="M7" s="1710"/>
      <c r="N7" s="1710"/>
      <c r="O7" s="1710"/>
      <c r="P7" s="1710"/>
      <c r="Q7" s="1710"/>
      <c r="R7" s="1710"/>
      <c r="S7" s="1710"/>
      <c r="T7" s="1711" t="s">
        <v>582</v>
      </c>
      <c r="U7" s="1712"/>
      <c r="V7" s="1712"/>
      <c r="W7" s="1712"/>
      <c r="X7" s="1712"/>
      <c r="Y7" s="1712"/>
      <c r="Z7" s="1712"/>
      <c r="AA7" s="1713"/>
      <c r="AB7" s="1714" t="s">
        <v>930</v>
      </c>
      <c r="AC7" s="1714"/>
      <c r="AD7" s="1714"/>
      <c r="AE7" s="1714"/>
      <c r="AF7" s="1714"/>
      <c r="AG7" s="1714"/>
      <c r="AH7" s="1714"/>
      <c r="AI7" s="1715"/>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CD7" s="427"/>
      <c r="CE7" s="427"/>
      <c r="CF7" s="427"/>
      <c r="CG7" s="427"/>
      <c r="CH7" s="427"/>
      <c r="CI7" s="427"/>
      <c r="CJ7" s="427"/>
      <c r="CK7" s="427"/>
      <c r="CL7" s="427"/>
      <c r="CM7" s="427"/>
      <c r="CN7" s="427"/>
      <c r="CO7" s="427"/>
      <c r="CP7" s="427"/>
      <c r="CQ7" s="427"/>
      <c r="CR7" s="427"/>
      <c r="CS7" s="427"/>
      <c r="CT7" s="427"/>
      <c r="CU7" s="427"/>
    </row>
    <row r="8" spans="1:99" ht="25" customHeight="1" x14ac:dyDescent="0.55000000000000004">
      <c r="A8" s="1684" t="s">
        <v>289</v>
      </c>
      <c r="B8" s="1685"/>
      <c r="C8" s="1685"/>
      <c r="D8" s="1685"/>
      <c r="E8" s="1685"/>
      <c r="F8" s="1685"/>
      <c r="G8" s="1685"/>
      <c r="H8" s="1685"/>
      <c r="I8" s="1686"/>
      <c r="J8" s="1687" t="s">
        <v>923</v>
      </c>
      <c r="K8" s="1688"/>
      <c r="L8" s="1688"/>
      <c r="M8" s="1688"/>
      <c r="N8" s="1688"/>
      <c r="O8" s="1688"/>
      <c r="P8" s="1688"/>
      <c r="Q8" s="1688"/>
      <c r="R8" s="1688"/>
      <c r="S8" s="1688"/>
      <c r="T8" s="1688"/>
      <c r="U8" s="1688"/>
      <c r="V8" s="1688"/>
      <c r="W8" s="1688"/>
      <c r="X8" s="1688"/>
      <c r="Y8" s="1688"/>
      <c r="Z8" s="1688"/>
      <c r="AA8" s="1688"/>
      <c r="AB8" s="1688"/>
      <c r="AC8" s="1688"/>
      <c r="AD8" s="1688"/>
      <c r="AE8" s="1688"/>
      <c r="AF8" s="1688"/>
      <c r="AG8" s="1688"/>
      <c r="AH8" s="1688"/>
      <c r="AI8" s="1689"/>
      <c r="AO8" s="426"/>
      <c r="AP8" s="426"/>
      <c r="AQ8" s="426"/>
      <c r="AR8" s="426"/>
      <c r="AS8" s="426"/>
      <c r="AT8" s="426"/>
      <c r="AU8" s="426"/>
      <c r="AV8" s="426"/>
      <c r="AW8" s="426"/>
      <c r="AX8" s="426"/>
      <c r="AY8" s="426"/>
      <c r="AZ8" s="426"/>
      <c r="BA8" s="426"/>
      <c r="BB8" s="426"/>
      <c r="BC8" s="426"/>
      <c r="BD8" s="426"/>
      <c r="BE8" s="426"/>
      <c r="BF8" s="426"/>
      <c r="BG8" s="426"/>
      <c r="BH8" s="426"/>
      <c r="BI8" s="426"/>
      <c r="BJ8" s="426"/>
      <c r="BK8" s="426"/>
      <c r="BL8" s="426"/>
      <c r="BM8" s="426"/>
      <c r="BN8" s="426"/>
      <c r="BO8" s="426"/>
      <c r="BP8" s="426"/>
      <c r="BQ8" s="426"/>
      <c r="BR8" s="426"/>
      <c r="CD8" s="427"/>
      <c r="CE8" s="427"/>
      <c r="CF8" s="427"/>
      <c r="CG8" s="427"/>
      <c r="CH8" s="427"/>
      <c r="CI8" s="427"/>
      <c r="CJ8" s="427"/>
      <c r="CK8" s="427"/>
      <c r="CL8" s="427"/>
      <c r="CM8" s="427"/>
      <c r="CN8" s="427"/>
      <c r="CO8" s="427"/>
      <c r="CP8" s="427"/>
      <c r="CQ8" s="427"/>
      <c r="CR8" s="427"/>
      <c r="CS8" s="427"/>
      <c r="CT8" s="427"/>
      <c r="CU8" s="427"/>
    </row>
    <row r="9" spans="1:99" ht="25" customHeight="1" x14ac:dyDescent="0.55000000000000004">
      <c r="A9" s="1679" t="s">
        <v>256</v>
      </c>
      <c r="B9" s="1578"/>
      <c r="C9" s="1578"/>
      <c r="D9" s="1578"/>
      <c r="E9" s="1578"/>
      <c r="F9" s="1578"/>
      <c r="G9" s="1578"/>
      <c r="H9" s="1578"/>
      <c r="I9" s="1526"/>
      <c r="J9" s="1690" t="s">
        <v>924</v>
      </c>
      <c r="K9" s="1691"/>
      <c r="L9" s="1691"/>
      <c r="M9" s="1691"/>
      <c r="N9" s="1691"/>
      <c r="O9" s="1691"/>
      <c r="P9" s="1691"/>
      <c r="Q9" s="1691"/>
      <c r="R9" s="1691"/>
      <c r="S9" s="1691"/>
      <c r="T9" s="1692" t="s">
        <v>583</v>
      </c>
      <c r="U9" s="1693"/>
      <c r="V9" s="1693"/>
      <c r="W9" s="1693"/>
      <c r="X9" s="1693"/>
      <c r="Y9" s="1693"/>
      <c r="Z9" s="1693"/>
      <c r="AA9" s="1694"/>
      <c r="AB9" s="1695" t="s">
        <v>922</v>
      </c>
      <c r="AC9" s="1695"/>
      <c r="AD9" s="1695"/>
      <c r="AE9" s="1695"/>
      <c r="AF9" s="1695"/>
      <c r="AG9" s="1695"/>
      <c r="AH9" s="1695"/>
      <c r="AI9" s="1696"/>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CD9" s="427"/>
      <c r="CE9" s="427"/>
      <c r="CF9" s="427"/>
      <c r="CG9" s="427"/>
      <c r="CH9" s="427"/>
      <c r="CI9" s="427"/>
      <c r="CJ9" s="427"/>
      <c r="CK9" s="427"/>
      <c r="CL9" s="427"/>
      <c r="CM9" s="427"/>
      <c r="CN9" s="427"/>
      <c r="CO9" s="427"/>
      <c r="CP9" s="427"/>
      <c r="CQ9" s="427"/>
      <c r="CR9" s="427"/>
      <c r="CS9" s="427"/>
      <c r="CT9" s="427"/>
      <c r="CU9" s="427"/>
    </row>
    <row r="10" spans="1:99" ht="40" customHeight="1" x14ac:dyDescent="0.55000000000000004">
      <c r="A10" s="1673" t="s">
        <v>290</v>
      </c>
      <c r="B10" s="1674"/>
      <c r="C10" s="1674"/>
      <c r="D10" s="1674"/>
      <c r="E10" s="1674"/>
      <c r="F10" s="1674"/>
      <c r="G10" s="1674"/>
      <c r="H10" s="1674"/>
      <c r="I10" s="1675"/>
      <c r="J10" s="1676" t="s">
        <v>925</v>
      </c>
      <c r="K10" s="1677"/>
      <c r="L10" s="1677"/>
      <c r="M10" s="1677"/>
      <c r="N10" s="1677"/>
      <c r="O10" s="1677"/>
      <c r="P10" s="1677"/>
      <c r="Q10" s="1677"/>
      <c r="R10" s="1677"/>
      <c r="S10" s="1677"/>
      <c r="T10" s="1677"/>
      <c r="U10" s="1677"/>
      <c r="V10" s="1677"/>
      <c r="W10" s="1677"/>
      <c r="X10" s="1677"/>
      <c r="Y10" s="1677"/>
      <c r="Z10" s="1677"/>
      <c r="AA10" s="1677"/>
      <c r="AB10" s="1677"/>
      <c r="AC10" s="1677"/>
      <c r="AD10" s="1677"/>
      <c r="AE10" s="1677"/>
      <c r="AF10" s="1677"/>
      <c r="AG10" s="1677"/>
      <c r="AH10" s="1677"/>
      <c r="AI10" s="1678"/>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6"/>
      <c r="BQ10" s="426"/>
      <c r="BR10" s="426"/>
      <c r="CD10" s="427"/>
      <c r="CE10" s="427"/>
      <c r="CF10" s="427"/>
      <c r="CG10" s="427"/>
      <c r="CH10" s="427"/>
      <c r="CI10" s="427"/>
      <c r="CJ10" s="427"/>
      <c r="CK10" s="427"/>
      <c r="CL10" s="427"/>
      <c r="CM10" s="427"/>
      <c r="CN10" s="427"/>
      <c r="CO10" s="427"/>
      <c r="CP10" s="427"/>
      <c r="CQ10" s="427"/>
      <c r="CR10" s="427"/>
      <c r="CS10" s="427"/>
      <c r="CT10" s="427"/>
      <c r="CU10" s="427"/>
    </row>
    <row r="11" spans="1:99" ht="25" customHeight="1" x14ac:dyDescent="0.55000000000000004">
      <c r="A11" s="1679" t="s">
        <v>271</v>
      </c>
      <c r="B11" s="1578"/>
      <c r="C11" s="1578"/>
      <c r="D11" s="1578"/>
      <c r="E11" s="1578"/>
      <c r="F11" s="1578"/>
      <c r="G11" s="1578"/>
      <c r="H11" s="1578"/>
      <c r="I11" s="1526"/>
      <c r="J11" s="1525" t="s">
        <v>584</v>
      </c>
      <c r="K11" s="1578"/>
      <c r="L11" s="1578"/>
      <c r="M11" s="1578"/>
      <c r="N11" s="1683">
        <v>7</v>
      </c>
      <c r="O11" s="1683"/>
      <c r="P11" s="1578" t="s">
        <v>260</v>
      </c>
      <c r="Q11" s="1578"/>
      <c r="R11" s="1683">
        <v>5</v>
      </c>
      <c r="S11" s="1683"/>
      <c r="T11" s="1578" t="s">
        <v>272</v>
      </c>
      <c r="U11" s="1578"/>
      <c r="V11" s="1578" t="s">
        <v>273</v>
      </c>
      <c r="W11" s="1578"/>
      <c r="X11" s="1578"/>
      <c r="Y11" s="1578" t="s">
        <v>585</v>
      </c>
      <c r="Z11" s="1578"/>
      <c r="AA11" s="1578"/>
      <c r="AB11" s="1683">
        <v>7</v>
      </c>
      <c r="AC11" s="1683"/>
      <c r="AD11" s="1578" t="s">
        <v>260</v>
      </c>
      <c r="AE11" s="1578"/>
      <c r="AF11" s="1683">
        <v>7</v>
      </c>
      <c r="AG11" s="1683"/>
      <c r="AH11" s="1578" t="s">
        <v>261</v>
      </c>
      <c r="AI11" s="1680"/>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6"/>
      <c r="BQ11" s="426"/>
      <c r="BR11" s="426"/>
    </row>
    <row r="12" spans="1:99" ht="25" customHeight="1" x14ac:dyDescent="0.55000000000000004">
      <c r="A12" s="1679" t="s">
        <v>262</v>
      </c>
      <c r="B12" s="1578"/>
      <c r="C12" s="1578"/>
      <c r="D12" s="1578"/>
      <c r="E12" s="1578"/>
      <c r="F12" s="1578"/>
      <c r="G12" s="1578"/>
      <c r="H12" s="1578"/>
      <c r="I12" s="1526"/>
      <c r="J12" s="1607">
        <v>495000</v>
      </c>
      <c r="K12" s="1607"/>
      <c r="L12" s="1607"/>
      <c r="M12" s="1607"/>
      <c r="N12" s="1607"/>
      <c r="O12" s="1607"/>
      <c r="P12" s="1607"/>
      <c r="Q12" s="1607"/>
      <c r="R12" s="1607"/>
      <c r="S12" s="1607"/>
      <c r="T12" s="1607"/>
      <c r="U12" s="1607"/>
      <c r="V12" s="1607"/>
      <c r="W12" s="1607"/>
      <c r="X12" s="1681" t="s">
        <v>586</v>
      </c>
      <c r="Y12" s="1681"/>
      <c r="Z12" s="1681"/>
      <c r="AA12" s="1681"/>
      <c r="AB12" s="1681"/>
      <c r="AC12" s="1681"/>
      <c r="AD12" s="1681"/>
      <c r="AE12" s="1681"/>
      <c r="AF12" s="1681"/>
      <c r="AG12" s="1681"/>
      <c r="AH12" s="1681"/>
      <c r="AI12" s="1682"/>
    </row>
    <row r="13" spans="1:99" ht="40" customHeight="1" x14ac:dyDescent="0.55000000000000004">
      <c r="A13" s="1577" t="s">
        <v>330</v>
      </c>
      <c r="B13" s="1578"/>
      <c r="C13" s="1578"/>
      <c r="D13" s="1578"/>
      <c r="E13" s="1578"/>
      <c r="F13" s="1578"/>
      <c r="G13" s="1578"/>
      <c r="H13" s="1578"/>
      <c r="I13" s="1526"/>
      <c r="J13" s="1646" t="s">
        <v>926</v>
      </c>
      <c r="K13" s="1647"/>
      <c r="L13" s="1647"/>
      <c r="M13" s="1647"/>
      <c r="N13" s="1647"/>
      <c r="O13" s="1647"/>
      <c r="P13" s="1647"/>
      <c r="Q13" s="1647"/>
      <c r="R13" s="1647"/>
      <c r="S13" s="1647"/>
      <c r="T13" s="1647"/>
      <c r="U13" s="1647"/>
      <c r="V13" s="1647"/>
      <c r="W13" s="1647"/>
      <c r="X13" s="1647"/>
      <c r="Y13" s="1647"/>
      <c r="Z13" s="1647"/>
      <c r="AA13" s="1647"/>
      <c r="AB13" s="1647"/>
      <c r="AC13" s="1647"/>
      <c r="AD13" s="1647"/>
      <c r="AE13" s="1647"/>
      <c r="AF13" s="1647"/>
      <c r="AG13" s="1647"/>
      <c r="AH13" s="1647"/>
      <c r="AI13" s="1672"/>
      <c r="CC13" s="428"/>
    </row>
    <row r="14" spans="1:99" ht="40" customHeight="1" x14ac:dyDescent="0.55000000000000004">
      <c r="A14" s="1679" t="s">
        <v>275</v>
      </c>
      <c r="B14" s="1578"/>
      <c r="C14" s="1578"/>
      <c r="D14" s="1578"/>
      <c r="E14" s="1578"/>
      <c r="F14" s="1578"/>
      <c r="G14" s="1578"/>
      <c r="H14" s="1578"/>
      <c r="I14" s="1526"/>
      <c r="J14" s="1646" t="s">
        <v>927</v>
      </c>
      <c r="K14" s="1647"/>
      <c r="L14" s="1647"/>
      <c r="M14" s="1647"/>
      <c r="N14" s="1647"/>
      <c r="O14" s="1647"/>
      <c r="P14" s="1647"/>
      <c r="Q14" s="1647"/>
      <c r="R14" s="1647"/>
      <c r="S14" s="1647"/>
      <c r="T14" s="1647"/>
      <c r="U14" s="1647"/>
      <c r="V14" s="1647"/>
      <c r="W14" s="1647"/>
      <c r="X14" s="1647"/>
      <c r="Y14" s="1647"/>
      <c r="Z14" s="1647"/>
      <c r="AA14" s="1647"/>
      <c r="AB14" s="1647"/>
      <c r="AC14" s="1647"/>
      <c r="AD14" s="1647"/>
      <c r="AE14" s="1647"/>
      <c r="AF14" s="1647"/>
      <c r="AG14" s="1647"/>
      <c r="AH14" s="1647"/>
      <c r="AI14" s="1672"/>
    </row>
    <row r="15" spans="1:99" ht="40" customHeight="1" x14ac:dyDescent="0.55000000000000004">
      <c r="A15" s="1577" t="s">
        <v>331</v>
      </c>
      <c r="B15" s="1578"/>
      <c r="C15" s="1578"/>
      <c r="D15" s="1578"/>
      <c r="E15" s="1578"/>
      <c r="F15" s="1578"/>
      <c r="G15" s="1578"/>
      <c r="H15" s="1578"/>
      <c r="I15" s="1526"/>
      <c r="J15" s="1670" t="s">
        <v>928</v>
      </c>
      <c r="K15" s="1671"/>
      <c r="L15" s="1671"/>
      <c r="M15" s="1647"/>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72"/>
    </row>
    <row r="16" spans="1:99" ht="25" customHeight="1" x14ac:dyDescent="0.55000000000000004">
      <c r="A16" s="1726" t="s">
        <v>1017</v>
      </c>
      <c r="B16" s="1727"/>
      <c r="C16" s="1727"/>
      <c r="D16" s="1727"/>
      <c r="E16" s="1727"/>
      <c r="F16" s="1727"/>
      <c r="G16" s="1727"/>
      <c r="H16" s="1727"/>
      <c r="I16" s="1727"/>
      <c r="J16" s="1723" t="s">
        <v>587</v>
      </c>
      <c r="K16" s="1724"/>
      <c r="L16" s="1725"/>
      <c r="M16" s="1730"/>
      <c r="N16" s="1730"/>
      <c r="O16" s="1730"/>
      <c r="P16" s="1730"/>
      <c r="Q16" s="1730"/>
      <c r="R16" s="1730"/>
      <c r="S16" s="1730"/>
      <c r="T16" s="1604" t="s">
        <v>588</v>
      </c>
      <c r="U16" s="1604"/>
      <c r="V16" s="1605"/>
      <c r="W16" s="1525" t="s">
        <v>589</v>
      </c>
      <c r="X16" s="1578"/>
      <c r="Y16" s="1526"/>
      <c r="Z16" s="1730"/>
      <c r="AA16" s="1730"/>
      <c r="AB16" s="1730"/>
      <c r="AC16" s="1730"/>
      <c r="AD16" s="1730"/>
      <c r="AE16" s="1730"/>
      <c r="AF16" s="1730"/>
      <c r="AG16" s="1605" t="s">
        <v>588</v>
      </c>
      <c r="AH16" s="1731"/>
      <c r="AI16" s="1732"/>
    </row>
    <row r="17" spans="1:39" ht="40" customHeight="1" x14ac:dyDescent="0.55000000000000004">
      <c r="A17" s="1728"/>
      <c r="B17" s="1729"/>
      <c r="C17" s="1729"/>
      <c r="D17" s="1729"/>
      <c r="E17" s="1729"/>
      <c r="F17" s="1729"/>
      <c r="G17" s="1729"/>
      <c r="H17" s="1729"/>
      <c r="I17" s="1729"/>
      <c r="J17" s="1733" t="s">
        <v>590</v>
      </c>
      <c r="K17" s="1734"/>
      <c r="L17" s="1735"/>
      <c r="M17" s="1736"/>
      <c r="N17" s="1736"/>
      <c r="O17" s="1736"/>
      <c r="P17" s="1736"/>
      <c r="Q17" s="1736"/>
      <c r="R17" s="1736"/>
      <c r="S17" s="1736"/>
      <c r="T17" s="1736"/>
      <c r="U17" s="1736"/>
      <c r="V17" s="1736"/>
      <c r="W17" s="1736"/>
      <c r="X17" s="1736"/>
      <c r="Y17" s="1736"/>
      <c r="Z17" s="1736"/>
      <c r="AA17" s="1736"/>
      <c r="AB17" s="1736"/>
      <c r="AC17" s="1736"/>
      <c r="AD17" s="1736"/>
      <c r="AE17" s="1736"/>
      <c r="AF17" s="1736"/>
      <c r="AG17" s="1736"/>
      <c r="AH17" s="1736"/>
      <c r="AI17" s="1737"/>
    </row>
    <row r="18" spans="1:39" ht="25" customHeight="1" x14ac:dyDescent="0.55000000000000004">
      <c r="A18" s="1716" t="s">
        <v>591</v>
      </c>
      <c r="B18" s="1717"/>
      <c r="C18" s="1717"/>
      <c r="D18" s="1717"/>
      <c r="E18" s="1717"/>
      <c r="F18" s="1717"/>
      <c r="G18" s="1717"/>
      <c r="H18" s="1717"/>
      <c r="I18" s="1717"/>
      <c r="J18" s="1718"/>
      <c r="K18" s="1718"/>
      <c r="L18" s="1718"/>
      <c r="M18" s="1717"/>
      <c r="N18" s="1717"/>
      <c r="O18" s="1717"/>
      <c r="P18" s="1717"/>
      <c r="Q18" s="1717"/>
      <c r="R18" s="1717"/>
      <c r="S18" s="1717"/>
      <c r="T18" s="1717"/>
      <c r="U18" s="1717"/>
      <c r="V18" s="1717"/>
      <c r="W18" s="1717"/>
      <c r="X18" s="1717"/>
      <c r="Y18" s="1717"/>
      <c r="Z18" s="1717"/>
      <c r="AA18" s="1717"/>
      <c r="AB18" s="1717"/>
      <c r="AC18" s="1719"/>
      <c r="AD18" s="1720" t="s">
        <v>913</v>
      </c>
      <c r="AE18" s="1721"/>
      <c r="AF18" s="1721"/>
      <c r="AG18" s="1721"/>
      <c r="AH18" s="1721"/>
      <c r="AI18" s="1722"/>
    </row>
    <row r="19" spans="1:39" ht="12" x14ac:dyDescent="0.55000000000000004">
      <c r="A19" s="1697"/>
      <c r="B19" s="1697"/>
      <c r="C19" s="1697"/>
      <c r="D19" s="1697"/>
      <c r="E19" s="1697"/>
      <c r="F19" s="1697"/>
      <c r="G19" s="1697"/>
      <c r="H19" s="1697"/>
      <c r="I19" s="1697"/>
      <c r="J19" s="1697"/>
      <c r="K19" s="1697"/>
      <c r="L19" s="1697"/>
      <c r="M19" s="1697"/>
      <c r="N19" s="1697"/>
      <c r="O19" s="1697"/>
      <c r="P19" s="1697"/>
      <c r="Q19" s="1697"/>
      <c r="R19" s="1697"/>
      <c r="S19" s="1697"/>
      <c r="T19" s="1697"/>
      <c r="U19" s="1697"/>
      <c r="V19" s="1697"/>
      <c r="W19" s="1697"/>
      <c r="X19" s="1697"/>
      <c r="Y19" s="1697"/>
      <c r="Z19" s="1697"/>
      <c r="AA19" s="1697"/>
      <c r="AB19" s="1697"/>
      <c r="AC19" s="1697"/>
      <c r="AD19" s="1698"/>
      <c r="AE19" s="1698"/>
      <c r="AF19" s="1698"/>
      <c r="AG19" s="1698"/>
      <c r="AH19" s="1698"/>
      <c r="AI19" s="1698"/>
      <c r="AJ19" s="87"/>
      <c r="AK19" s="87"/>
      <c r="AL19" s="87"/>
      <c r="AM19" s="87"/>
    </row>
    <row r="20" spans="1:39" ht="25" customHeight="1" x14ac:dyDescent="0.55000000000000004">
      <c r="A20" s="1701" t="s">
        <v>579</v>
      </c>
      <c r="B20" s="1702"/>
      <c r="C20" s="1702"/>
      <c r="D20" s="1702"/>
      <c r="E20" s="1703"/>
      <c r="F20" s="1704" t="s">
        <v>929</v>
      </c>
      <c r="G20" s="1705"/>
      <c r="H20" s="1705"/>
      <c r="I20" s="1705"/>
      <c r="J20" s="1699" t="s">
        <v>581</v>
      </c>
      <c r="K20" s="1700"/>
      <c r="L20" s="1700"/>
      <c r="M20" s="1700"/>
      <c r="N20" s="1700"/>
      <c r="O20" s="1700"/>
      <c r="P20" s="1700"/>
      <c r="Q20" s="1700"/>
      <c r="R20" s="1700"/>
      <c r="S20" s="1700"/>
      <c r="T20" s="1706" t="s">
        <v>919</v>
      </c>
      <c r="U20" s="1707"/>
      <c r="V20" s="1707"/>
      <c r="W20" s="1707"/>
      <c r="X20" s="1707"/>
      <c r="Y20" s="1707"/>
      <c r="Z20" s="1707"/>
      <c r="AA20" s="1707"/>
      <c r="AB20" s="1707"/>
      <c r="AC20" s="1707"/>
      <c r="AD20" s="1707"/>
      <c r="AE20" s="1707"/>
      <c r="AF20" s="1707"/>
      <c r="AG20" s="1707"/>
      <c r="AH20" s="1707"/>
      <c r="AI20" s="1708"/>
    </row>
    <row r="21" spans="1:39" ht="25" customHeight="1" x14ac:dyDescent="0.55000000000000004">
      <c r="A21" s="1684" t="s">
        <v>253</v>
      </c>
      <c r="B21" s="1685"/>
      <c r="C21" s="1685"/>
      <c r="D21" s="1685"/>
      <c r="E21" s="1685"/>
      <c r="F21" s="1685"/>
      <c r="G21" s="1685"/>
      <c r="H21" s="1685"/>
      <c r="I21" s="1686"/>
      <c r="J21" s="1709" t="s">
        <v>922</v>
      </c>
      <c r="K21" s="1710"/>
      <c r="L21" s="1710"/>
      <c r="M21" s="1710"/>
      <c r="N21" s="1710"/>
      <c r="O21" s="1710"/>
      <c r="P21" s="1710"/>
      <c r="Q21" s="1710"/>
      <c r="R21" s="1710"/>
      <c r="S21" s="1710"/>
      <c r="T21" s="1711" t="s">
        <v>582</v>
      </c>
      <c r="U21" s="1712"/>
      <c r="V21" s="1712"/>
      <c r="W21" s="1712"/>
      <c r="X21" s="1712"/>
      <c r="Y21" s="1712"/>
      <c r="Z21" s="1712"/>
      <c r="AA21" s="1713"/>
      <c r="AB21" s="1714" t="s">
        <v>930</v>
      </c>
      <c r="AC21" s="1714"/>
      <c r="AD21" s="1714"/>
      <c r="AE21" s="1714"/>
      <c r="AF21" s="1714"/>
      <c r="AG21" s="1714"/>
      <c r="AH21" s="1714"/>
      <c r="AI21" s="1715"/>
    </row>
    <row r="22" spans="1:39" ht="25" customHeight="1" x14ac:dyDescent="0.55000000000000004">
      <c r="A22" s="1684" t="s">
        <v>289</v>
      </c>
      <c r="B22" s="1685"/>
      <c r="C22" s="1685"/>
      <c r="D22" s="1685"/>
      <c r="E22" s="1685"/>
      <c r="F22" s="1685"/>
      <c r="G22" s="1685"/>
      <c r="H22" s="1685"/>
      <c r="I22" s="1686"/>
      <c r="J22" s="1687" t="s">
        <v>923</v>
      </c>
      <c r="K22" s="1688"/>
      <c r="L22" s="1688"/>
      <c r="M22" s="1688"/>
      <c r="N22" s="1688"/>
      <c r="O22" s="1688"/>
      <c r="P22" s="1688"/>
      <c r="Q22" s="1688"/>
      <c r="R22" s="1688"/>
      <c r="S22" s="1688"/>
      <c r="T22" s="1688"/>
      <c r="U22" s="1688"/>
      <c r="V22" s="1688"/>
      <c r="W22" s="1688"/>
      <c r="X22" s="1688"/>
      <c r="Y22" s="1688"/>
      <c r="Z22" s="1688"/>
      <c r="AA22" s="1688"/>
      <c r="AB22" s="1688"/>
      <c r="AC22" s="1688"/>
      <c r="AD22" s="1688"/>
      <c r="AE22" s="1688"/>
      <c r="AF22" s="1688"/>
      <c r="AG22" s="1688"/>
      <c r="AH22" s="1688"/>
      <c r="AI22" s="1689"/>
    </row>
    <row r="23" spans="1:39" ht="25" customHeight="1" x14ac:dyDescent="0.55000000000000004">
      <c r="A23" s="1679" t="s">
        <v>256</v>
      </c>
      <c r="B23" s="1578"/>
      <c r="C23" s="1578"/>
      <c r="D23" s="1578"/>
      <c r="E23" s="1578"/>
      <c r="F23" s="1578"/>
      <c r="G23" s="1578"/>
      <c r="H23" s="1578"/>
      <c r="I23" s="1526"/>
      <c r="J23" s="1690" t="s">
        <v>924</v>
      </c>
      <c r="K23" s="1691"/>
      <c r="L23" s="1691"/>
      <c r="M23" s="1691"/>
      <c r="N23" s="1691"/>
      <c r="O23" s="1691"/>
      <c r="P23" s="1691"/>
      <c r="Q23" s="1691"/>
      <c r="R23" s="1691"/>
      <c r="S23" s="1691"/>
      <c r="T23" s="1692" t="s">
        <v>583</v>
      </c>
      <c r="U23" s="1693"/>
      <c r="V23" s="1693"/>
      <c r="W23" s="1693"/>
      <c r="X23" s="1693"/>
      <c r="Y23" s="1693"/>
      <c r="Z23" s="1693"/>
      <c r="AA23" s="1694"/>
      <c r="AB23" s="1695" t="s">
        <v>922</v>
      </c>
      <c r="AC23" s="1695"/>
      <c r="AD23" s="1695"/>
      <c r="AE23" s="1695"/>
      <c r="AF23" s="1695"/>
      <c r="AG23" s="1695"/>
      <c r="AH23" s="1695"/>
      <c r="AI23" s="1696"/>
    </row>
    <row r="24" spans="1:39" ht="40" customHeight="1" x14ac:dyDescent="0.55000000000000004">
      <c r="A24" s="1673" t="s">
        <v>290</v>
      </c>
      <c r="B24" s="1674"/>
      <c r="C24" s="1674"/>
      <c r="D24" s="1674"/>
      <c r="E24" s="1674"/>
      <c r="F24" s="1674"/>
      <c r="G24" s="1674"/>
      <c r="H24" s="1674"/>
      <c r="I24" s="1675"/>
      <c r="J24" s="1676" t="s">
        <v>933</v>
      </c>
      <c r="K24" s="1677"/>
      <c r="L24" s="1677"/>
      <c r="M24" s="1677"/>
      <c r="N24" s="1677"/>
      <c r="O24" s="1677"/>
      <c r="P24" s="1677"/>
      <c r="Q24" s="1677"/>
      <c r="R24" s="1677"/>
      <c r="S24" s="1677"/>
      <c r="T24" s="1677"/>
      <c r="U24" s="1677"/>
      <c r="V24" s="1677"/>
      <c r="W24" s="1677"/>
      <c r="X24" s="1677"/>
      <c r="Y24" s="1677"/>
      <c r="Z24" s="1677"/>
      <c r="AA24" s="1677"/>
      <c r="AB24" s="1677"/>
      <c r="AC24" s="1677"/>
      <c r="AD24" s="1677"/>
      <c r="AE24" s="1677"/>
      <c r="AF24" s="1677"/>
      <c r="AG24" s="1677"/>
      <c r="AH24" s="1677"/>
      <c r="AI24" s="1678"/>
    </row>
    <row r="25" spans="1:39" ht="25" customHeight="1" x14ac:dyDescent="0.55000000000000004">
      <c r="A25" s="1679" t="s">
        <v>271</v>
      </c>
      <c r="B25" s="1578"/>
      <c r="C25" s="1578"/>
      <c r="D25" s="1578"/>
      <c r="E25" s="1578"/>
      <c r="F25" s="1578"/>
      <c r="G25" s="1578"/>
      <c r="H25" s="1578"/>
      <c r="I25" s="1526"/>
      <c r="J25" s="1525" t="s">
        <v>584</v>
      </c>
      <c r="K25" s="1578"/>
      <c r="L25" s="1578"/>
      <c r="M25" s="1578"/>
      <c r="N25" s="1683">
        <v>7</v>
      </c>
      <c r="O25" s="1683"/>
      <c r="P25" s="1578" t="s">
        <v>260</v>
      </c>
      <c r="Q25" s="1578"/>
      <c r="R25" s="1683">
        <v>9</v>
      </c>
      <c r="S25" s="1683"/>
      <c r="T25" s="1578" t="s">
        <v>272</v>
      </c>
      <c r="U25" s="1578"/>
      <c r="V25" s="1578" t="s">
        <v>273</v>
      </c>
      <c r="W25" s="1578"/>
      <c r="X25" s="1578"/>
      <c r="Y25" s="1578" t="s">
        <v>585</v>
      </c>
      <c r="Z25" s="1578"/>
      <c r="AA25" s="1578"/>
      <c r="AB25" s="1683">
        <v>7</v>
      </c>
      <c r="AC25" s="1683"/>
      <c r="AD25" s="1578" t="s">
        <v>260</v>
      </c>
      <c r="AE25" s="1578"/>
      <c r="AF25" s="1683">
        <v>11</v>
      </c>
      <c r="AG25" s="1683"/>
      <c r="AH25" s="1578" t="s">
        <v>261</v>
      </c>
      <c r="AI25" s="1680"/>
    </row>
    <row r="26" spans="1:39" ht="25" customHeight="1" x14ac:dyDescent="0.55000000000000004">
      <c r="A26" s="1679" t="s">
        <v>262</v>
      </c>
      <c r="B26" s="1578"/>
      <c r="C26" s="1578"/>
      <c r="D26" s="1578"/>
      <c r="E26" s="1578"/>
      <c r="F26" s="1578"/>
      <c r="G26" s="1578"/>
      <c r="H26" s="1578"/>
      <c r="I26" s="1526"/>
      <c r="J26" s="1607">
        <v>550000</v>
      </c>
      <c r="K26" s="1607"/>
      <c r="L26" s="1607"/>
      <c r="M26" s="1607"/>
      <c r="N26" s="1607"/>
      <c r="O26" s="1607"/>
      <c r="P26" s="1607"/>
      <c r="Q26" s="1607"/>
      <c r="R26" s="1607"/>
      <c r="S26" s="1607"/>
      <c r="T26" s="1607"/>
      <c r="U26" s="1607"/>
      <c r="V26" s="1607"/>
      <c r="W26" s="1607"/>
      <c r="X26" s="1681" t="s">
        <v>586</v>
      </c>
      <c r="Y26" s="1681"/>
      <c r="Z26" s="1681"/>
      <c r="AA26" s="1681"/>
      <c r="AB26" s="1681"/>
      <c r="AC26" s="1681"/>
      <c r="AD26" s="1681"/>
      <c r="AE26" s="1681"/>
      <c r="AF26" s="1681"/>
      <c r="AG26" s="1681"/>
      <c r="AH26" s="1681"/>
      <c r="AI26" s="1682"/>
    </row>
    <row r="27" spans="1:39" ht="40" customHeight="1" x14ac:dyDescent="0.55000000000000004">
      <c r="A27" s="1577" t="s">
        <v>330</v>
      </c>
      <c r="B27" s="1578"/>
      <c r="C27" s="1578"/>
      <c r="D27" s="1578"/>
      <c r="E27" s="1578"/>
      <c r="F27" s="1578"/>
      <c r="G27" s="1578"/>
      <c r="H27" s="1578"/>
      <c r="I27" s="1526"/>
      <c r="J27" s="1676" t="s">
        <v>932</v>
      </c>
      <c r="K27" s="1677"/>
      <c r="L27" s="1677"/>
      <c r="M27" s="1677"/>
      <c r="N27" s="1677"/>
      <c r="O27" s="1677"/>
      <c r="P27" s="1677"/>
      <c r="Q27" s="1677"/>
      <c r="R27" s="1677"/>
      <c r="S27" s="1677"/>
      <c r="T27" s="1677"/>
      <c r="U27" s="1677"/>
      <c r="V27" s="1677"/>
      <c r="W27" s="1677"/>
      <c r="X27" s="1677"/>
      <c r="Y27" s="1677"/>
      <c r="Z27" s="1677"/>
      <c r="AA27" s="1677"/>
      <c r="AB27" s="1677"/>
      <c r="AC27" s="1677"/>
      <c r="AD27" s="1677"/>
      <c r="AE27" s="1677"/>
      <c r="AF27" s="1677"/>
      <c r="AG27" s="1677"/>
      <c r="AH27" s="1677"/>
      <c r="AI27" s="1678"/>
    </row>
    <row r="28" spans="1:39" ht="40" customHeight="1" x14ac:dyDescent="0.55000000000000004">
      <c r="A28" s="1679" t="s">
        <v>275</v>
      </c>
      <c r="B28" s="1578"/>
      <c r="C28" s="1578"/>
      <c r="D28" s="1578"/>
      <c r="E28" s="1578"/>
      <c r="F28" s="1578"/>
      <c r="G28" s="1578"/>
      <c r="H28" s="1578"/>
      <c r="I28" s="1526"/>
      <c r="J28" s="1646" t="s">
        <v>931</v>
      </c>
      <c r="K28" s="1647"/>
      <c r="L28" s="1647"/>
      <c r="M28" s="1647"/>
      <c r="N28" s="1647"/>
      <c r="O28" s="1647"/>
      <c r="P28" s="1647"/>
      <c r="Q28" s="1647"/>
      <c r="R28" s="1647"/>
      <c r="S28" s="1647"/>
      <c r="T28" s="1647"/>
      <c r="U28" s="1647"/>
      <c r="V28" s="1647"/>
      <c r="W28" s="1647"/>
      <c r="X28" s="1647"/>
      <c r="Y28" s="1647"/>
      <c r="Z28" s="1647"/>
      <c r="AA28" s="1647"/>
      <c r="AB28" s="1647"/>
      <c r="AC28" s="1647"/>
      <c r="AD28" s="1647"/>
      <c r="AE28" s="1647"/>
      <c r="AF28" s="1647"/>
      <c r="AG28" s="1647"/>
      <c r="AH28" s="1647"/>
      <c r="AI28" s="1672"/>
    </row>
    <row r="29" spans="1:39" ht="40" customHeight="1" x14ac:dyDescent="0.55000000000000004">
      <c r="A29" s="1577" t="s">
        <v>331</v>
      </c>
      <c r="B29" s="1578"/>
      <c r="C29" s="1578"/>
      <c r="D29" s="1578"/>
      <c r="E29" s="1578"/>
      <c r="F29" s="1578"/>
      <c r="G29" s="1578"/>
      <c r="H29" s="1578"/>
      <c r="I29" s="1526"/>
      <c r="J29" s="1670" t="s">
        <v>934</v>
      </c>
      <c r="K29" s="1671"/>
      <c r="L29" s="1671"/>
      <c r="M29" s="1647"/>
      <c r="N29" s="1647"/>
      <c r="O29" s="1647"/>
      <c r="P29" s="1647"/>
      <c r="Q29" s="1647"/>
      <c r="R29" s="1647"/>
      <c r="S29" s="1647"/>
      <c r="T29" s="1647"/>
      <c r="U29" s="1647"/>
      <c r="V29" s="1647"/>
      <c r="W29" s="1647"/>
      <c r="X29" s="1647"/>
      <c r="Y29" s="1647"/>
      <c r="Z29" s="1647"/>
      <c r="AA29" s="1647"/>
      <c r="AB29" s="1647"/>
      <c r="AC29" s="1647"/>
      <c r="AD29" s="1647"/>
      <c r="AE29" s="1647"/>
      <c r="AF29" s="1647"/>
      <c r="AG29" s="1647"/>
      <c r="AH29" s="1647"/>
      <c r="AI29" s="1672"/>
    </row>
    <row r="30" spans="1:39" ht="25" customHeight="1" x14ac:dyDescent="0.55000000000000004">
      <c r="A30" s="1726" t="s">
        <v>1017</v>
      </c>
      <c r="B30" s="1727"/>
      <c r="C30" s="1727"/>
      <c r="D30" s="1727"/>
      <c r="E30" s="1727"/>
      <c r="F30" s="1727"/>
      <c r="G30" s="1727"/>
      <c r="H30" s="1727"/>
      <c r="I30" s="1727"/>
      <c r="J30" s="1723" t="s">
        <v>587</v>
      </c>
      <c r="K30" s="1724"/>
      <c r="L30" s="1725"/>
      <c r="M30" s="1730"/>
      <c r="N30" s="1730"/>
      <c r="O30" s="1730"/>
      <c r="P30" s="1730"/>
      <c r="Q30" s="1730"/>
      <c r="R30" s="1730"/>
      <c r="S30" s="1730"/>
      <c r="T30" s="1604" t="s">
        <v>588</v>
      </c>
      <c r="U30" s="1604"/>
      <c r="V30" s="1605"/>
      <c r="W30" s="1525" t="s">
        <v>589</v>
      </c>
      <c r="X30" s="1578"/>
      <c r="Y30" s="1526"/>
      <c r="Z30" s="1730"/>
      <c r="AA30" s="1730"/>
      <c r="AB30" s="1730"/>
      <c r="AC30" s="1730"/>
      <c r="AD30" s="1730"/>
      <c r="AE30" s="1730"/>
      <c r="AF30" s="1730"/>
      <c r="AG30" s="1605" t="s">
        <v>588</v>
      </c>
      <c r="AH30" s="1731"/>
      <c r="AI30" s="1732"/>
    </row>
    <row r="31" spans="1:39" ht="40" customHeight="1" x14ac:dyDescent="0.55000000000000004">
      <c r="A31" s="1728"/>
      <c r="B31" s="1729"/>
      <c r="C31" s="1729"/>
      <c r="D31" s="1729"/>
      <c r="E31" s="1729"/>
      <c r="F31" s="1729"/>
      <c r="G31" s="1729"/>
      <c r="H31" s="1729"/>
      <c r="I31" s="1729"/>
      <c r="J31" s="1733" t="s">
        <v>590</v>
      </c>
      <c r="K31" s="1734"/>
      <c r="L31" s="1735"/>
      <c r="M31" s="1736"/>
      <c r="N31" s="1736"/>
      <c r="O31" s="1736"/>
      <c r="P31" s="1736"/>
      <c r="Q31" s="1736"/>
      <c r="R31" s="1736"/>
      <c r="S31" s="1736"/>
      <c r="T31" s="1736"/>
      <c r="U31" s="1736"/>
      <c r="V31" s="1736"/>
      <c r="W31" s="1736"/>
      <c r="X31" s="1736"/>
      <c r="Y31" s="1736"/>
      <c r="Z31" s="1736"/>
      <c r="AA31" s="1736"/>
      <c r="AB31" s="1736"/>
      <c r="AC31" s="1736"/>
      <c r="AD31" s="1736"/>
      <c r="AE31" s="1736"/>
      <c r="AF31" s="1736"/>
      <c r="AG31" s="1736"/>
      <c r="AH31" s="1736"/>
      <c r="AI31" s="1737"/>
    </row>
    <row r="32" spans="1:39" ht="25" customHeight="1" x14ac:dyDescent="0.55000000000000004">
      <c r="A32" s="1716" t="s">
        <v>591</v>
      </c>
      <c r="B32" s="1717"/>
      <c r="C32" s="1717"/>
      <c r="D32" s="1717"/>
      <c r="E32" s="1717"/>
      <c r="F32" s="1717"/>
      <c r="G32" s="1717"/>
      <c r="H32" s="1717"/>
      <c r="I32" s="1717"/>
      <c r="J32" s="1718"/>
      <c r="K32" s="1718"/>
      <c r="L32" s="1718"/>
      <c r="M32" s="1717"/>
      <c r="N32" s="1717"/>
      <c r="O32" s="1717"/>
      <c r="P32" s="1717"/>
      <c r="Q32" s="1717"/>
      <c r="R32" s="1717"/>
      <c r="S32" s="1717"/>
      <c r="T32" s="1717"/>
      <c r="U32" s="1717"/>
      <c r="V32" s="1717"/>
      <c r="W32" s="1717"/>
      <c r="X32" s="1717"/>
      <c r="Y32" s="1717"/>
      <c r="Z32" s="1717"/>
      <c r="AA32" s="1717"/>
      <c r="AB32" s="1717"/>
      <c r="AC32" s="1719"/>
      <c r="AD32" s="1720" t="s">
        <v>913</v>
      </c>
      <c r="AE32" s="1721"/>
      <c r="AF32" s="1721"/>
      <c r="AG32" s="1721"/>
      <c r="AH32" s="1721"/>
      <c r="AI32" s="1722"/>
    </row>
    <row r="35" spans="2:2" ht="12" x14ac:dyDescent="0.55000000000000004">
      <c r="B35" s="230"/>
    </row>
  </sheetData>
  <sheetProtection password="C402" sheet="1" objects="1" scenarios="1" selectLockedCells="1" selectUnlockedCells="1"/>
  <mergeCells count="98">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J6:S6"/>
    <mergeCell ref="A6:E6"/>
    <mergeCell ref="F6:I6"/>
    <mergeCell ref="T6:AI6"/>
    <mergeCell ref="A7:I7"/>
    <mergeCell ref="A8:I8"/>
    <mergeCell ref="J7:S7"/>
    <mergeCell ref="T7:AA7"/>
    <mergeCell ref="AB7:AI7"/>
    <mergeCell ref="J8:AI8"/>
    <mergeCell ref="A9:I9"/>
    <mergeCell ref="A10:I10"/>
    <mergeCell ref="J9:S9"/>
    <mergeCell ref="T9:AA9"/>
    <mergeCell ref="A11:I11"/>
    <mergeCell ref="A12:I12"/>
    <mergeCell ref="J12:W12"/>
    <mergeCell ref="X12:AI12"/>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9:AC19"/>
    <mergeCell ref="AD19:AI19"/>
    <mergeCell ref="J20:S20"/>
    <mergeCell ref="A21:I21"/>
    <mergeCell ref="A20:E20"/>
    <mergeCell ref="F20:I20"/>
    <mergeCell ref="T20:AI20"/>
    <mergeCell ref="J21:S21"/>
    <mergeCell ref="T21:AA21"/>
    <mergeCell ref="AB21:AI21"/>
    <mergeCell ref="N25:O25"/>
    <mergeCell ref="P25:Q25"/>
    <mergeCell ref="A22:I22"/>
    <mergeCell ref="A23:I23"/>
    <mergeCell ref="J22:AI22"/>
    <mergeCell ref="J23:S23"/>
    <mergeCell ref="T23:AA23"/>
    <mergeCell ref="AB23:AI23"/>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s>
  <phoneticPr fontId="2"/>
  <dataValidations count="8">
    <dataValidation type="custom" imeMode="halfAlpha" allowBlank="1" showInputMessage="1" showErrorMessage="1" prompt="「(3)委託・外注費」の「助成事業に要する経費（税込）」の金額を記入してください。" sqref="J12:W12 J26:W26">
      <formula1>LENB(J12)=LEN(J12)</formula1>
    </dataValidation>
    <dataValidation allowBlank="1" showInputMessage="1" showErrorMessage="1" prompt="前ページの「(3)委託費」の「経費番号」（委-1、委-2）を記入してください。" sqref="F6:I6 F20:I20"/>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type="custom" imeMode="disabled" allowBlank="1" showInputMessage="1" showErrorMessage="1" sqref="M16:S16 Z16:AF16 M30:S30 Z30:AF30">
      <formula1>LENB(M16)=LEN(M16)</formula1>
    </dataValidation>
    <dataValidation type="list" allowBlank="1" showErrorMessage="1" prompt="_x000a_" sqref="AD18:AI18 AD32:AI32">
      <formula1>"選択してください,関連あり,関連なし"</formula1>
    </dataValidation>
    <dataValidation allowBlank="1" showErrorMessage="1" sqref="J13:AI14 J28:AI28"/>
    <dataValidation allowBlank="1" showErrorMessage="1" prompt="_x000a_" sqref="AG16:AI16 J16:J17 AG30:AI30 J30:J31"/>
    <dataValidation imeMode="halfAlpha" allowBlank="1" showInputMessage="1" showErrorMessage="1" sqref="AB7 AB21"/>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5"/>
  <sheetViews>
    <sheetView showGridLines="0" view="pageBreakPreview" zoomScale="80" zoomScaleNormal="100" zoomScaleSheetLayoutView="80" workbookViewId="0">
      <selection sqref="A1:XFD1048576"/>
    </sheetView>
  </sheetViews>
  <sheetFormatPr defaultColWidth="1.9140625" defaultRowHeight="13" x14ac:dyDescent="0.55000000000000004"/>
  <cols>
    <col min="1" max="1" width="6.33203125" style="90" customWidth="1"/>
    <col min="2" max="2" width="13.75" style="90" customWidth="1"/>
    <col min="3" max="4" width="12.58203125" style="90" customWidth="1"/>
    <col min="5" max="5" width="14.6640625" style="90" customWidth="1"/>
    <col min="6" max="6" width="7.9140625" style="90" customWidth="1"/>
    <col min="7" max="8" width="10.5" style="90" customWidth="1"/>
    <col min="9" max="9" width="1.9140625" style="398" customWidth="1"/>
    <col min="10" max="188" width="1.9140625" style="90" customWidth="1"/>
    <col min="189" max="16384" width="1.9140625" style="90"/>
  </cols>
  <sheetData>
    <row r="1" spans="1:19" s="336" customFormat="1" ht="14" x14ac:dyDescent="0.55000000000000004">
      <c r="A1" s="367"/>
      <c r="B1" s="331"/>
      <c r="C1" s="331"/>
      <c r="D1" s="331"/>
      <c r="E1" s="331"/>
      <c r="F1" s="331"/>
      <c r="G1" s="331"/>
      <c r="H1" s="327" t="s">
        <v>551</v>
      </c>
      <c r="I1" s="396"/>
      <c r="J1" s="397"/>
    </row>
    <row r="2" spans="1:19" ht="25" customHeight="1" x14ac:dyDescent="0.55000000000000004">
      <c r="A2" s="340" t="s">
        <v>277</v>
      </c>
      <c r="B2" s="342"/>
      <c r="C2" s="342"/>
      <c r="D2" s="342"/>
      <c r="E2" s="342"/>
      <c r="F2" s="342"/>
      <c r="G2" s="342"/>
      <c r="H2" s="342"/>
    </row>
    <row r="3" spans="1:19" x14ac:dyDescent="0.55000000000000004">
      <c r="A3" s="87" t="s">
        <v>592</v>
      </c>
      <c r="B3" s="87"/>
      <c r="C3" s="273"/>
      <c r="D3" s="273"/>
      <c r="E3" s="273"/>
      <c r="F3" s="345"/>
      <c r="G3" s="87"/>
      <c r="H3" s="345" t="s">
        <v>221</v>
      </c>
    </row>
    <row r="4" spans="1:19" ht="36" customHeight="1" x14ac:dyDescent="0.55000000000000004">
      <c r="A4" s="371" t="s">
        <v>222</v>
      </c>
      <c r="B4" s="372" t="s">
        <v>593</v>
      </c>
      <c r="C4" s="372" t="s">
        <v>594</v>
      </c>
      <c r="D4" s="372" t="s">
        <v>595</v>
      </c>
      <c r="E4" s="372" t="s">
        <v>596</v>
      </c>
      <c r="F4" s="402" t="s">
        <v>279</v>
      </c>
      <c r="G4" s="425" t="s">
        <v>280</v>
      </c>
      <c r="H4" s="429" t="s">
        <v>230</v>
      </c>
      <c r="I4" s="430" t="s">
        <v>281</v>
      </c>
      <c r="J4" s="404"/>
      <c r="K4" s="404"/>
      <c r="L4" s="404"/>
      <c r="M4" s="404"/>
      <c r="N4" s="404"/>
      <c r="O4" s="404"/>
      <c r="P4" s="404"/>
      <c r="Q4" s="404"/>
      <c r="R4" s="404"/>
      <c r="S4" s="404"/>
    </row>
    <row r="5" spans="1:19" ht="35" customHeight="1" x14ac:dyDescent="0.55000000000000004">
      <c r="A5" s="431">
        <f t="shared" ref="A5:A14" si="0">ROW()-4</f>
        <v>1</v>
      </c>
      <c r="B5" s="636" t="s">
        <v>936</v>
      </c>
      <c r="C5" s="647" t="s">
        <v>869</v>
      </c>
      <c r="D5" s="647" t="s">
        <v>937</v>
      </c>
      <c r="E5" s="636" t="s">
        <v>938</v>
      </c>
      <c r="F5" s="645">
        <v>600000</v>
      </c>
      <c r="G5" s="407">
        <f>産業財産権・出願導入費18[[#This Row],[単価
（税抜）]]</f>
        <v>600000</v>
      </c>
      <c r="H5" s="433">
        <f>ROUNDDOWN(産業財産権・出願導入費18[[#This Row],[助成対象経費
（税抜）]]*1.1,0)</f>
        <v>660000</v>
      </c>
      <c r="I5"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6" spans="1:19" ht="35" customHeight="1" x14ac:dyDescent="0.55000000000000004">
      <c r="A6" s="431">
        <f t="shared" si="0"/>
        <v>2</v>
      </c>
      <c r="B6" s="353"/>
      <c r="C6" s="432"/>
      <c r="D6" s="432"/>
      <c r="E6" s="353"/>
      <c r="F6" s="91"/>
      <c r="G6" s="407">
        <f>産業財産権・出願導入費18[[#This Row],[単価
（税抜）]]</f>
        <v>0</v>
      </c>
      <c r="H6" s="433">
        <f>ROUNDDOWN(産業財産権・出願導入費18[[#This Row],[助成対象経費
（税抜）]]*1.1,0)</f>
        <v>0</v>
      </c>
      <c r="I6"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c r="J6" s="409"/>
    </row>
    <row r="7" spans="1:19" ht="35" customHeight="1" x14ac:dyDescent="0.55000000000000004">
      <c r="A7" s="431">
        <f t="shared" si="0"/>
        <v>3</v>
      </c>
      <c r="B7" s="353"/>
      <c r="C7" s="432"/>
      <c r="D7" s="432"/>
      <c r="E7" s="353"/>
      <c r="F7" s="91"/>
      <c r="G7" s="407">
        <f>産業財産権・出願導入費18[[#This Row],[単価
（税抜）]]</f>
        <v>0</v>
      </c>
      <c r="H7" s="433">
        <f>ROUNDDOWN(産業財産権・出願導入費18[[#This Row],[助成対象経費
（税抜）]]*1.1,0)</f>
        <v>0</v>
      </c>
      <c r="I7"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8" spans="1:19" ht="35" customHeight="1" x14ac:dyDescent="0.55000000000000004">
      <c r="A8" s="431">
        <f t="shared" si="0"/>
        <v>4</v>
      </c>
      <c r="B8" s="353"/>
      <c r="C8" s="432"/>
      <c r="D8" s="432"/>
      <c r="E8" s="353"/>
      <c r="F8" s="91"/>
      <c r="G8" s="407">
        <f>産業財産権・出願導入費18[[#This Row],[単価
（税抜）]]</f>
        <v>0</v>
      </c>
      <c r="H8" s="433">
        <f>ROUNDDOWN(産業財産権・出願導入費18[[#This Row],[助成対象経費
（税抜）]]*1.1,0)</f>
        <v>0</v>
      </c>
      <c r="I8"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9" spans="1:19" ht="35" customHeight="1" x14ac:dyDescent="0.55000000000000004">
      <c r="A9" s="431">
        <f t="shared" si="0"/>
        <v>5</v>
      </c>
      <c r="B9" s="353"/>
      <c r="C9" s="432"/>
      <c r="D9" s="432"/>
      <c r="E9" s="353"/>
      <c r="F9" s="91"/>
      <c r="G9" s="407">
        <f>産業財産権・出願導入費18[[#This Row],[単価
（税抜）]]</f>
        <v>0</v>
      </c>
      <c r="H9" s="433">
        <f>ROUNDDOWN(産業財産権・出願導入費18[[#This Row],[助成対象経費
（税抜）]]*1.1,0)</f>
        <v>0</v>
      </c>
      <c r="I9"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0" spans="1:19" ht="35" customHeight="1" x14ac:dyDescent="0.55000000000000004">
      <c r="A10" s="431">
        <f t="shared" si="0"/>
        <v>6</v>
      </c>
      <c r="B10" s="84"/>
      <c r="C10" s="92"/>
      <c r="D10" s="432"/>
      <c r="E10" s="353"/>
      <c r="F10" s="91"/>
      <c r="G10" s="407">
        <f>産業財産権・出願導入費18[[#This Row],[単価
（税抜）]]</f>
        <v>0</v>
      </c>
      <c r="H10" s="433">
        <f>ROUNDDOWN(産業財産権・出願導入費18[[#This Row],[助成対象経費
（税抜）]]*1.1,0)</f>
        <v>0</v>
      </c>
      <c r="I10"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1" spans="1:19" ht="35" customHeight="1" x14ac:dyDescent="0.55000000000000004">
      <c r="A11" s="431">
        <f t="shared" si="0"/>
        <v>7</v>
      </c>
      <c r="B11" s="84"/>
      <c r="C11" s="92"/>
      <c r="D11" s="432"/>
      <c r="E11" s="353"/>
      <c r="F11" s="91"/>
      <c r="G11" s="407">
        <f>産業財産権・出願導入費18[[#This Row],[単価
（税抜）]]</f>
        <v>0</v>
      </c>
      <c r="H11" s="433">
        <f>ROUNDDOWN(産業財産権・出願導入費18[[#This Row],[助成対象経費
（税抜）]]*1.1,0)</f>
        <v>0</v>
      </c>
      <c r="I11"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2" spans="1:19" ht="35" customHeight="1" x14ac:dyDescent="0.55000000000000004">
      <c r="A12" s="431">
        <f t="shared" si="0"/>
        <v>8</v>
      </c>
      <c r="B12" s="84"/>
      <c r="C12" s="92"/>
      <c r="D12" s="432"/>
      <c r="E12" s="353"/>
      <c r="F12" s="91"/>
      <c r="G12" s="407">
        <f>産業財産権・出願導入費18[[#This Row],[単価
（税抜）]]</f>
        <v>0</v>
      </c>
      <c r="H12" s="433">
        <f>ROUNDDOWN(産業財産権・出願導入費18[[#This Row],[助成対象経費
（税抜）]]*1.1,0)</f>
        <v>0</v>
      </c>
      <c r="I12"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3" spans="1:19" ht="35" customHeight="1" x14ac:dyDescent="0.55000000000000004">
      <c r="A13" s="431">
        <f t="shared" si="0"/>
        <v>9</v>
      </c>
      <c r="B13" s="84"/>
      <c r="C13" s="92"/>
      <c r="D13" s="432"/>
      <c r="E13" s="353"/>
      <c r="F13" s="91"/>
      <c r="G13" s="407">
        <f>産業財産権・出願導入費18[[#This Row],[単価
（税抜）]]</f>
        <v>0</v>
      </c>
      <c r="H13" s="433">
        <f>ROUNDDOWN(産業財産権・出願導入費18[[#This Row],[助成対象経費
（税抜）]]*1.1,0)</f>
        <v>0</v>
      </c>
      <c r="I13"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4" spans="1:19" ht="35" customHeight="1" x14ac:dyDescent="0.55000000000000004">
      <c r="A14" s="431">
        <f t="shared" si="0"/>
        <v>10</v>
      </c>
      <c r="B14" s="84"/>
      <c r="C14" s="92"/>
      <c r="D14" s="93"/>
      <c r="E14" s="353"/>
      <c r="F14" s="91"/>
      <c r="G14" s="407">
        <f>産業財産権・出願導入費18[[#This Row],[単価
（税抜）]]</f>
        <v>0</v>
      </c>
      <c r="H14" s="433">
        <f>ROUNDDOWN(産業財産権・出願導入費18[[#This Row],[助成対象経費
（税抜）]]*1.1,0)</f>
        <v>0</v>
      </c>
      <c r="I14" s="408"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5" spans="1:19" ht="35" customHeight="1" x14ac:dyDescent="0.55000000000000004">
      <c r="A15" s="434"/>
      <c r="B15" s="417"/>
      <c r="C15" s="417"/>
      <c r="D15" s="417"/>
      <c r="E15" s="417"/>
      <c r="F15" s="435" t="s">
        <v>568</v>
      </c>
      <c r="G15" s="421">
        <f>SUBTOTAL(109,産業財産権・出願導入費18[助成対象経費
（税抜）])</f>
        <v>600000</v>
      </c>
      <c r="H15" s="436">
        <f>SUBTOTAL(109,産業財産権・出願導入費18[助成事業に
要する経費
（税込）])</f>
        <v>660000</v>
      </c>
      <c r="I15" s="423"/>
    </row>
  </sheetData>
  <sheetProtection password="C402" sheet="1" objects="1" scenarios="1" selectLockedCells="1" selectUnlockedCells="1"/>
  <phoneticPr fontId="2"/>
  <conditionalFormatting sqref="B6:F14">
    <cfRule type="expression" dxfId="175" priority="2">
      <formula>AND(OR($B6&lt;&gt;"",$C6&lt;&gt;"",$D6&lt;&gt;"",$E6&lt;&gt;"",$F6&lt;&gt;""),B6="")</formula>
    </cfRule>
  </conditionalFormatting>
  <conditionalFormatting sqref="B5:F5">
    <cfRule type="expression" dxfId="174" priority="1">
      <formula>AND(OR($B5&lt;&gt;"",$C5&lt;&gt;"",$D5&lt;&gt;"",$E5&lt;&gt;"",$F5&lt;&gt;""),B5="")</formula>
    </cfRule>
  </conditionalFormatting>
  <dataValidations count="6">
    <dataValidation allowBlank="1" showInputMessage="1" showErrorMessage="1" prompt="自動計算されます。" sqref="G5:H14"/>
    <dataValidation allowBlank="1" showInputMessage="1" showErrorMessage="1" prompt="未定等不明確の場合は、 申請時点の候補先を記入してください。「未定、検討中」等の記入はできません。" sqref="E5:E14"/>
    <dataValidation imeMode="disabled" allowBlank="1" showInputMessage="1" showErrorMessage="1" sqref="F5:F14"/>
    <dataValidation type="custom" allowBlank="1" showInputMessage="1" showErrorMessage="1" sqref="I5:I14">
      <formula1>ISERROR(FIND(CHAR(10),I5))</formula1>
    </dataValidation>
    <dataValidation type="list" allowBlank="1" showInputMessage="1" showErrorMessage="1" sqref="C5:C14">
      <formula1>"特許権,実用新案権,意匠権,商標権"</formula1>
    </dataValidation>
    <dataValidation type="list" allowBlank="1" showInputMessage="1" showErrorMessage="1" sqref="D5:D14">
      <formula1>"出願,実施許諾,譲渡"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sqref="A1:XFD104857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1" s="340"/>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327" t="s">
        <v>551</v>
      </c>
    </row>
    <row r="2" spans="1:99" ht="25" customHeight="1" x14ac:dyDescent="0.55000000000000004">
      <c r="A2" s="340" t="s">
        <v>1019</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52"/>
    </row>
    <row r="3" spans="1:99" ht="13" customHeight="1" x14ac:dyDescent="0.55000000000000004">
      <c r="A3" s="623" t="s">
        <v>1020</v>
      </c>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624"/>
    </row>
    <row r="4" spans="1:99" ht="13" customHeight="1" x14ac:dyDescent="0.55000000000000004">
      <c r="A4" s="624" t="s">
        <v>1081</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4"/>
    </row>
    <row r="5" spans="1:99" ht="13" customHeight="1" x14ac:dyDescent="0.55000000000000004">
      <c r="A5" s="623" t="s">
        <v>245</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c r="AI5" s="624"/>
    </row>
    <row r="6" spans="1:99" ht="25" customHeight="1" x14ac:dyDescent="0.55000000000000004">
      <c r="A6" s="1701" t="s">
        <v>579</v>
      </c>
      <c r="B6" s="1702"/>
      <c r="C6" s="1702"/>
      <c r="D6" s="1702"/>
      <c r="E6" s="1703"/>
      <c r="F6" s="1704" t="s">
        <v>1023</v>
      </c>
      <c r="G6" s="1705"/>
      <c r="H6" s="1705"/>
      <c r="I6" s="1705"/>
      <c r="J6" s="1699" t="s">
        <v>581</v>
      </c>
      <c r="K6" s="1700"/>
      <c r="L6" s="1700"/>
      <c r="M6" s="1700"/>
      <c r="N6" s="1700"/>
      <c r="O6" s="1700"/>
      <c r="P6" s="1700"/>
      <c r="Q6" s="1700"/>
      <c r="R6" s="1700"/>
      <c r="S6" s="1700"/>
      <c r="T6" s="1738" t="s">
        <v>1021</v>
      </c>
      <c r="U6" s="1739"/>
      <c r="V6" s="1739"/>
      <c r="W6" s="1739"/>
      <c r="X6" s="1739"/>
      <c r="Y6" s="1739"/>
      <c r="Z6" s="1739"/>
      <c r="AA6" s="1739"/>
      <c r="AB6" s="1739"/>
      <c r="AC6" s="1739"/>
      <c r="AD6" s="1739"/>
      <c r="AE6" s="1739"/>
      <c r="AF6" s="1739"/>
      <c r="AG6" s="1739"/>
      <c r="AH6" s="1739"/>
      <c r="AI6" s="1740"/>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CD6" s="427"/>
      <c r="CE6" s="427"/>
      <c r="CF6" s="427"/>
      <c r="CG6" s="427"/>
      <c r="CH6" s="427"/>
      <c r="CI6" s="427"/>
      <c r="CJ6" s="427"/>
      <c r="CK6" s="427"/>
      <c r="CL6" s="427"/>
      <c r="CM6" s="427"/>
      <c r="CN6" s="427"/>
      <c r="CO6" s="427"/>
      <c r="CP6" s="427"/>
      <c r="CQ6" s="427"/>
      <c r="CR6" s="427"/>
      <c r="CS6" s="427"/>
      <c r="CT6" s="427"/>
      <c r="CU6" s="427"/>
    </row>
    <row r="7" spans="1:99" ht="25" customHeight="1" x14ac:dyDescent="0.55000000000000004">
      <c r="A7" s="1684" t="s">
        <v>253</v>
      </c>
      <c r="B7" s="1685"/>
      <c r="C7" s="1685"/>
      <c r="D7" s="1685"/>
      <c r="E7" s="1685"/>
      <c r="F7" s="1685"/>
      <c r="G7" s="1685"/>
      <c r="H7" s="1685"/>
      <c r="I7" s="1686"/>
      <c r="J7" s="1709" t="s">
        <v>945</v>
      </c>
      <c r="K7" s="1710"/>
      <c r="L7" s="1710"/>
      <c r="M7" s="1710"/>
      <c r="N7" s="1710"/>
      <c r="O7" s="1710"/>
      <c r="P7" s="1710"/>
      <c r="Q7" s="1710"/>
      <c r="R7" s="1710"/>
      <c r="S7" s="1710"/>
      <c r="T7" s="1711" t="s">
        <v>582</v>
      </c>
      <c r="U7" s="1712"/>
      <c r="V7" s="1712"/>
      <c r="W7" s="1712"/>
      <c r="X7" s="1712"/>
      <c r="Y7" s="1712"/>
      <c r="Z7" s="1712"/>
      <c r="AA7" s="1713"/>
      <c r="AB7" s="1714" t="s">
        <v>930</v>
      </c>
      <c r="AC7" s="1714"/>
      <c r="AD7" s="1714"/>
      <c r="AE7" s="1714"/>
      <c r="AF7" s="1714"/>
      <c r="AG7" s="1714"/>
      <c r="AH7" s="1714"/>
      <c r="AI7" s="1715"/>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CD7" s="427"/>
      <c r="CE7" s="427"/>
      <c r="CF7" s="427"/>
      <c r="CG7" s="427"/>
      <c r="CH7" s="427"/>
      <c r="CI7" s="427"/>
      <c r="CJ7" s="427"/>
      <c r="CK7" s="427"/>
      <c r="CL7" s="427"/>
      <c r="CM7" s="427"/>
      <c r="CN7" s="427"/>
      <c r="CO7" s="427"/>
      <c r="CP7" s="427"/>
      <c r="CQ7" s="427"/>
      <c r="CR7" s="427"/>
      <c r="CS7" s="427"/>
      <c r="CT7" s="427"/>
      <c r="CU7" s="427"/>
    </row>
    <row r="8" spans="1:99" ht="25" customHeight="1" x14ac:dyDescent="0.55000000000000004">
      <c r="A8" s="1684" t="s">
        <v>289</v>
      </c>
      <c r="B8" s="1685"/>
      <c r="C8" s="1685"/>
      <c r="D8" s="1685"/>
      <c r="E8" s="1685"/>
      <c r="F8" s="1685"/>
      <c r="G8" s="1685"/>
      <c r="H8" s="1685"/>
      <c r="I8" s="1686"/>
      <c r="J8" s="1687" t="s">
        <v>968</v>
      </c>
      <c r="K8" s="1688"/>
      <c r="L8" s="1688"/>
      <c r="M8" s="1688"/>
      <c r="N8" s="1688"/>
      <c r="O8" s="1688"/>
      <c r="P8" s="1688"/>
      <c r="Q8" s="1688"/>
      <c r="R8" s="1688"/>
      <c r="S8" s="1688"/>
      <c r="T8" s="1688"/>
      <c r="U8" s="1688"/>
      <c r="V8" s="1688"/>
      <c r="W8" s="1688"/>
      <c r="X8" s="1688"/>
      <c r="Y8" s="1688"/>
      <c r="Z8" s="1688"/>
      <c r="AA8" s="1688"/>
      <c r="AB8" s="1688"/>
      <c r="AC8" s="1688"/>
      <c r="AD8" s="1688"/>
      <c r="AE8" s="1688"/>
      <c r="AF8" s="1688"/>
      <c r="AG8" s="1688"/>
      <c r="AH8" s="1688"/>
      <c r="AI8" s="1689"/>
      <c r="AO8" s="426"/>
      <c r="AP8" s="426"/>
      <c r="AQ8" s="426"/>
      <c r="AR8" s="426"/>
      <c r="AS8" s="426"/>
      <c r="AT8" s="426"/>
      <c r="AU8" s="426"/>
      <c r="AV8" s="426"/>
      <c r="AW8" s="426"/>
      <c r="AX8" s="426"/>
      <c r="AY8" s="426"/>
      <c r="AZ8" s="426"/>
      <c r="BA8" s="426"/>
      <c r="BB8" s="426"/>
      <c r="BC8" s="426"/>
      <c r="BD8" s="426"/>
      <c r="BE8" s="426"/>
      <c r="BF8" s="426"/>
      <c r="BG8" s="426"/>
      <c r="BH8" s="426"/>
      <c r="BI8" s="426"/>
      <c r="BJ8" s="426"/>
      <c r="BK8" s="426"/>
      <c r="BL8" s="426"/>
      <c r="BM8" s="426"/>
      <c r="BN8" s="426"/>
      <c r="BO8" s="426"/>
      <c r="BP8" s="426"/>
      <c r="BQ8" s="426"/>
      <c r="BR8" s="426"/>
      <c r="CD8" s="427"/>
      <c r="CE8" s="427"/>
      <c r="CF8" s="427"/>
      <c r="CG8" s="427"/>
      <c r="CH8" s="427"/>
      <c r="CI8" s="427"/>
      <c r="CJ8" s="427"/>
      <c r="CK8" s="427"/>
      <c r="CL8" s="427"/>
      <c r="CM8" s="427"/>
      <c r="CN8" s="427"/>
      <c r="CO8" s="427"/>
      <c r="CP8" s="427"/>
      <c r="CQ8" s="427"/>
      <c r="CR8" s="427"/>
      <c r="CS8" s="427"/>
      <c r="CT8" s="427"/>
      <c r="CU8" s="427"/>
    </row>
    <row r="9" spans="1:99" ht="25" customHeight="1" x14ac:dyDescent="0.55000000000000004">
      <c r="A9" s="1679" t="s">
        <v>256</v>
      </c>
      <c r="B9" s="1578"/>
      <c r="C9" s="1578"/>
      <c r="D9" s="1578"/>
      <c r="E9" s="1578"/>
      <c r="F9" s="1578"/>
      <c r="G9" s="1578"/>
      <c r="H9" s="1578"/>
      <c r="I9" s="1526"/>
      <c r="J9" s="1690" t="s">
        <v>1022</v>
      </c>
      <c r="K9" s="1691"/>
      <c r="L9" s="1691"/>
      <c r="M9" s="1691"/>
      <c r="N9" s="1691"/>
      <c r="O9" s="1691"/>
      <c r="P9" s="1691"/>
      <c r="Q9" s="1691"/>
      <c r="R9" s="1691"/>
      <c r="S9" s="1691"/>
      <c r="T9" s="1692" t="s">
        <v>583</v>
      </c>
      <c r="U9" s="1693"/>
      <c r="V9" s="1693"/>
      <c r="W9" s="1693"/>
      <c r="X9" s="1693"/>
      <c r="Y9" s="1693"/>
      <c r="Z9" s="1693"/>
      <c r="AA9" s="1694"/>
      <c r="AB9" s="1695" t="s">
        <v>945</v>
      </c>
      <c r="AC9" s="1695"/>
      <c r="AD9" s="1695"/>
      <c r="AE9" s="1695"/>
      <c r="AF9" s="1695"/>
      <c r="AG9" s="1695"/>
      <c r="AH9" s="1695"/>
      <c r="AI9" s="1696"/>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CD9" s="427"/>
      <c r="CE9" s="427"/>
      <c r="CF9" s="427"/>
      <c r="CG9" s="427"/>
      <c r="CH9" s="427"/>
      <c r="CI9" s="427"/>
      <c r="CJ9" s="427"/>
      <c r="CK9" s="427"/>
      <c r="CL9" s="427"/>
      <c r="CM9" s="427"/>
      <c r="CN9" s="427"/>
      <c r="CO9" s="427"/>
      <c r="CP9" s="427"/>
      <c r="CQ9" s="427"/>
      <c r="CR9" s="427"/>
      <c r="CS9" s="427"/>
      <c r="CT9" s="427"/>
      <c r="CU9" s="427"/>
    </row>
    <row r="10" spans="1:99" ht="40" customHeight="1" x14ac:dyDescent="0.55000000000000004">
      <c r="A10" s="1673" t="s">
        <v>290</v>
      </c>
      <c r="B10" s="1674"/>
      <c r="C10" s="1674"/>
      <c r="D10" s="1674"/>
      <c r="E10" s="1674"/>
      <c r="F10" s="1674"/>
      <c r="G10" s="1674"/>
      <c r="H10" s="1674"/>
      <c r="I10" s="1675"/>
      <c r="J10" s="1741" t="s">
        <v>1025</v>
      </c>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2"/>
      <c r="AH10" s="1742"/>
      <c r="AI10" s="1743"/>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6"/>
      <c r="BQ10" s="426"/>
      <c r="BR10" s="426"/>
      <c r="CD10" s="427"/>
      <c r="CE10" s="427"/>
      <c r="CF10" s="427"/>
      <c r="CG10" s="427"/>
      <c r="CH10" s="427"/>
      <c r="CI10" s="427"/>
      <c r="CJ10" s="427"/>
      <c r="CK10" s="427"/>
      <c r="CL10" s="427"/>
      <c r="CM10" s="427"/>
      <c r="CN10" s="427"/>
      <c r="CO10" s="427"/>
      <c r="CP10" s="427"/>
      <c r="CQ10" s="427"/>
      <c r="CR10" s="427"/>
      <c r="CS10" s="427"/>
      <c r="CT10" s="427"/>
      <c r="CU10" s="427"/>
    </row>
    <row r="11" spans="1:99" ht="25" customHeight="1" x14ac:dyDescent="0.55000000000000004">
      <c r="A11" s="1679" t="s">
        <v>271</v>
      </c>
      <c r="B11" s="1578"/>
      <c r="C11" s="1578"/>
      <c r="D11" s="1578"/>
      <c r="E11" s="1578"/>
      <c r="F11" s="1578"/>
      <c r="G11" s="1578"/>
      <c r="H11" s="1578"/>
      <c r="I11" s="1526"/>
      <c r="J11" s="1525" t="s">
        <v>584</v>
      </c>
      <c r="K11" s="1578"/>
      <c r="L11" s="1578"/>
      <c r="M11" s="1578"/>
      <c r="N11" s="1683">
        <v>7</v>
      </c>
      <c r="O11" s="1683"/>
      <c r="P11" s="1578" t="s">
        <v>260</v>
      </c>
      <c r="Q11" s="1578"/>
      <c r="R11" s="1683">
        <v>7</v>
      </c>
      <c r="S11" s="1683"/>
      <c r="T11" s="1578" t="s">
        <v>272</v>
      </c>
      <c r="U11" s="1578"/>
      <c r="V11" s="1578" t="s">
        <v>273</v>
      </c>
      <c r="W11" s="1578"/>
      <c r="X11" s="1578"/>
      <c r="Y11" s="1578" t="s">
        <v>585</v>
      </c>
      <c r="Z11" s="1578"/>
      <c r="AA11" s="1578"/>
      <c r="AB11" s="1683">
        <v>7</v>
      </c>
      <c r="AC11" s="1683"/>
      <c r="AD11" s="1578" t="s">
        <v>260</v>
      </c>
      <c r="AE11" s="1578"/>
      <c r="AF11" s="1683">
        <v>9</v>
      </c>
      <c r="AG11" s="1683"/>
      <c r="AH11" s="1578" t="s">
        <v>261</v>
      </c>
      <c r="AI11" s="1680"/>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6"/>
      <c r="BQ11" s="426"/>
      <c r="BR11" s="426"/>
    </row>
    <row r="12" spans="1:99" ht="25" customHeight="1" x14ac:dyDescent="0.55000000000000004">
      <c r="A12" s="1679" t="s">
        <v>262</v>
      </c>
      <c r="B12" s="1578"/>
      <c r="C12" s="1578"/>
      <c r="D12" s="1578"/>
      <c r="E12" s="1578"/>
      <c r="F12" s="1578"/>
      <c r="G12" s="1578"/>
      <c r="H12" s="1578"/>
      <c r="I12" s="1526"/>
      <c r="J12" s="1744">
        <v>660000</v>
      </c>
      <c r="K12" s="1744"/>
      <c r="L12" s="1744"/>
      <c r="M12" s="1744"/>
      <c r="N12" s="1744"/>
      <c r="O12" s="1744"/>
      <c r="P12" s="1744"/>
      <c r="Q12" s="1744"/>
      <c r="R12" s="1744"/>
      <c r="S12" s="1744"/>
      <c r="T12" s="1744"/>
      <c r="U12" s="1744"/>
      <c r="V12" s="1744"/>
      <c r="W12" s="1744"/>
      <c r="X12" s="1681" t="s">
        <v>586</v>
      </c>
      <c r="Y12" s="1681"/>
      <c r="Z12" s="1681"/>
      <c r="AA12" s="1681"/>
      <c r="AB12" s="1681"/>
      <c r="AC12" s="1681"/>
      <c r="AD12" s="1681"/>
      <c r="AE12" s="1681"/>
      <c r="AF12" s="1681"/>
      <c r="AG12" s="1681"/>
      <c r="AH12" s="1681"/>
      <c r="AI12" s="1682"/>
    </row>
    <row r="13" spans="1:99" ht="40" customHeight="1" x14ac:dyDescent="0.55000000000000004">
      <c r="A13" s="1577" t="s">
        <v>385</v>
      </c>
      <c r="B13" s="1578"/>
      <c r="C13" s="1578"/>
      <c r="D13" s="1578"/>
      <c r="E13" s="1578"/>
      <c r="F13" s="1578"/>
      <c r="G13" s="1578"/>
      <c r="H13" s="1578"/>
      <c r="I13" s="1526"/>
      <c r="J13" s="1745" t="s">
        <v>1026</v>
      </c>
      <c r="K13" s="1746"/>
      <c r="L13" s="1746"/>
      <c r="M13" s="1746"/>
      <c r="N13" s="1746"/>
      <c r="O13" s="1746"/>
      <c r="P13" s="1746"/>
      <c r="Q13" s="1746"/>
      <c r="R13" s="1746"/>
      <c r="S13" s="1746"/>
      <c r="T13" s="1746"/>
      <c r="U13" s="1746"/>
      <c r="V13" s="1746"/>
      <c r="W13" s="1746"/>
      <c r="X13" s="1746"/>
      <c r="Y13" s="1746"/>
      <c r="Z13" s="1746"/>
      <c r="AA13" s="1746"/>
      <c r="AB13" s="1746"/>
      <c r="AC13" s="1746"/>
      <c r="AD13" s="1746"/>
      <c r="AE13" s="1746"/>
      <c r="AF13" s="1746"/>
      <c r="AG13" s="1746"/>
      <c r="AH13" s="1746"/>
      <c r="AI13" s="1747"/>
      <c r="CC13" s="428"/>
    </row>
    <row r="14" spans="1:99" ht="40" customHeight="1" x14ac:dyDescent="0.55000000000000004">
      <c r="A14" s="1679" t="s">
        <v>384</v>
      </c>
      <c r="B14" s="1578"/>
      <c r="C14" s="1578"/>
      <c r="D14" s="1578"/>
      <c r="E14" s="1578"/>
      <c r="F14" s="1578"/>
      <c r="G14" s="1578"/>
      <c r="H14" s="1578"/>
      <c r="I14" s="1526"/>
      <c r="J14" s="1745" t="s">
        <v>1028</v>
      </c>
      <c r="K14" s="1746"/>
      <c r="L14" s="1746"/>
      <c r="M14" s="1746"/>
      <c r="N14" s="1746"/>
      <c r="O14" s="1746"/>
      <c r="P14" s="1746"/>
      <c r="Q14" s="1746"/>
      <c r="R14" s="1746"/>
      <c r="S14" s="1746"/>
      <c r="T14" s="1746"/>
      <c r="U14" s="1746"/>
      <c r="V14" s="1746"/>
      <c r="W14" s="1746"/>
      <c r="X14" s="1746"/>
      <c r="Y14" s="1746"/>
      <c r="Z14" s="1746"/>
      <c r="AA14" s="1746"/>
      <c r="AB14" s="1746"/>
      <c r="AC14" s="1746"/>
      <c r="AD14" s="1746"/>
      <c r="AE14" s="1746"/>
      <c r="AF14" s="1746"/>
      <c r="AG14" s="1746"/>
      <c r="AH14" s="1746"/>
      <c r="AI14" s="1747"/>
    </row>
    <row r="15" spans="1:99" ht="40" customHeight="1" x14ac:dyDescent="0.55000000000000004">
      <c r="A15" s="1577" t="s">
        <v>291</v>
      </c>
      <c r="B15" s="1578"/>
      <c r="C15" s="1578"/>
      <c r="D15" s="1578"/>
      <c r="E15" s="1578"/>
      <c r="F15" s="1578"/>
      <c r="G15" s="1578"/>
      <c r="H15" s="1578"/>
      <c r="I15" s="1526"/>
      <c r="J15" s="1670" t="s">
        <v>1027</v>
      </c>
      <c r="K15" s="1671"/>
      <c r="L15" s="1671"/>
      <c r="M15" s="1647"/>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72"/>
    </row>
    <row r="16" spans="1:99" ht="25" customHeight="1" x14ac:dyDescent="0.55000000000000004">
      <c r="A16" s="1726" t="s">
        <v>1017</v>
      </c>
      <c r="B16" s="1727"/>
      <c r="C16" s="1727"/>
      <c r="D16" s="1727"/>
      <c r="E16" s="1727"/>
      <c r="F16" s="1727"/>
      <c r="G16" s="1727"/>
      <c r="H16" s="1727"/>
      <c r="I16" s="1727"/>
      <c r="J16" s="1723" t="s">
        <v>587</v>
      </c>
      <c r="K16" s="1724"/>
      <c r="L16" s="1725"/>
      <c r="M16" s="1730"/>
      <c r="N16" s="1730"/>
      <c r="O16" s="1730"/>
      <c r="P16" s="1730"/>
      <c r="Q16" s="1730"/>
      <c r="R16" s="1730"/>
      <c r="S16" s="1730"/>
      <c r="T16" s="1604" t="s">
        <v>588</v>
      </c>
      <c r="U16" s="1604"/>
      <c r="V16" s="1605"/>
      <c r="W16" s="1525" t="s">
        <v>589</v>
      </c>
      <c r="X16" s="1578"/>
      <c r="Y16" s="1526"/>
      <c r="Z16" s="1730"/>
      <c r="AA16" s="1730"/>
      <c r="AB16" s="1730"/>
      <c r="AC16" s="1730"/>
      <c r="AD16" s="1730"/>
      <c r="AE16" s="1730"/>
      <c r="AF16" s="1730"/>
      <c r="AG16" s="1605" t="s">
        <v>588</v>
      </c>
      <c r="AH16" s="1731"/>
      <c r="AI16" s="1732"/>
    </row>
    <row r="17" spans="1:39" ht="40" customHeight="1" x14ac:dyDescent="0.55000000000000004">
      <c r="A17" s="1728"/>
      <c r="B17" s="1729"/>
      <c r="C17" s="1729"/>
      <c r="D17" s="1729"/>
      <c r="E17" s="1729"/>
      <c r="F17" s="1729"/>
      <c r="G17" s="1729"/>
      <c r="H17" s="1729"/>
      <c r="I17" s="1729"/>
      <c r="J17" s="1733" t="s">
        <v>590</v>
      </c>
      <c r="K17" s="1734"/>
      <c r="L17" s="1735"/>
      <c r="M17" s="1736"/>
      <c r="N17" s="1736"/>
      <c r="O17" s="1736"/>
      <c r="P17" s="1736"/>
      <c r="Q17" s="1736"/>
      <c r="R17" s="1736"/>
      <c r="S17" s="1736"/>
      <c r="T17" s="1736"/>
      <c r="U17" s="1736"/>
      <c r="V17" s="1736"/>
      <c r="W17" s="1736"/>
      <c r="X17" s="1736"/>
      <c r="Y17" s="1736"/>
      <c r="Z17" s="1736"/>
      <c r="AA17" s="1736"/>
      <c r="AB17" s="1736"/>
      <c r="AC17" s="1736"/>
      <c r="AD17" s="1736"/>
      <c r="AE17" s="1736"/>
      <c r="AF17" s="1736"/>
      <c r="AG17" s="1736"/>
      <c r="AH17" s="1736"/>
      <c r="AI17" s="1737"/>
    </row>
    <row r="18" spans="1:39" ht="25" customHeight="1" x14ac:dyDescent="0.55000000000000004">
      <c r="A18" s="1716" t="s">
        <v>591</v>
      </c>
      <c r="B18" s="1717"/>
      <c r="C18" s="1717"/>
      <c r="D18" s="1717"/>
      <c r="E18" s="1717"/>
      <c r="F18" s="1717"/>
      <c r="G18" s="1717"/>
      <c r="H18" s="1717"/>
      <c r="I18" s="1717"/>
      <c r="J18" s="1718"/>
      <c r="K18" s="1718"/>
      <c r="L18" s="1718"/>
      <c r="M18" s="1717"/>
      <c r="N18" s="1717"/>
      <c r="O18" s="1717"/>
      <c r="P18" s="1717"/>
      <c r="Q18" s="1717"/>
      <c r="R18" s="1717"/>
      <c r="S18" s="1717"/>
      <c r="T18" s="1717"/>
      <c r="U18" s="1717"/>
      <c r="V18" s="1717"/>
      <c r="W18" s="1717"/>
      <c r="X18" s="1717"/>
      <c r="Y18" s="1717"/>
      <c r="Z18" s="1717"/>
      <c r="AA18" s="1717"/>
      <c r="AB18" s="1717"/>
      <c r="AC18" s="1719"/>
      <c r="AD18" s="1720" t="s">
        <v>913</v>
      </c>
      <c r="AE18" s="1721"/>
      <c r="AF18" s="1721"/>
      <c r="AG18" s="1721"/>
      <c r="AH18" s="1721"/>
      <c r="AI18" s="1722"/>
    </row>
    <row r="19" spans="1:39" ht="12" x14ac:dyDescent="0.55000000000000004">
      <c r="A19" s="1697"/>
      <c r="B19" s="1697"/>
      <c r="C19" s="1697"/>
      <c r="D19" s="1697"/>
      <c r="E19" s="1697"/>
      <c r="F19" s="1697"/>
      <c r="G19" s="1697"/>
      <c r="H19" s="1697"/>
      <c r="I19" s="1697"/>
      <c r="J19" s="1697"/>
      <c r="K19" s="1697"/>
      <c r="L19" s="1697"/>
      <c r="M19" s="1697"/>
      <c r="N19" s="1697"/>
      <c r="O19" s="1697"/>
      <c r="P19" s="1697"/>
      <c r="Q19" s="1697"/>
      <c r="R19" s="1697"/>
      <c r="S19" s="1697"/>
      <c r="T19" s="1697"/>
      <c r="U19" s="1697"/>
      <c r="V19" s="1697"/>
      <c r="W19" s="1697"/>
      <c r="X19" s="1697"/>
      <c r="Y19" s="1697"/>
      <c r="Z19" s="1697"/>
      <c r="AA19" s="1697"/>
      <c r="AB19" s="1697"/>
      <c r="AC19" s="1697"/>
      <c r="AD19" s="1698"/>
      <c r="AE19" s="1698"/>
      <c r="AF19" s="1698"/>
      <c r="AG19" s="1698"/>
      <c r="AH19" s="1698"/>
      <c r="AI19" s="1698"/>
      <c r="AJ19" s="623"/>
      <c r="AK19" s="623"/>
      <c r="AL19" s="623"/>
      <c r="AM19" s="623"/>
    </row>
    <row r="20" spans="1:39" ht="25" customHeight="1" x14ac:dyDescent="0.55000000000000004">
      <c r="A20" s="1701" t="s">
        <v>579</v>
      </c>
      <c r="B20" s="1702"/>
      <c r="C20" s="1702"/>
      <c r="D20" s="1702"/>
      <c r="E20" s="1703"/>
      <c r="F20" s="1704" t="s">
        <v>1024</v>
      </c>
      <c r="G20" s="1705"/>
      <c r="H20" s="1705"/>
      <c r="I20" s="1705"/>
      <c r="J20" s="1699" t="s">
        <v>581</v>
      </c>
      <c r="K20" s="1700"/>
      <c r="L20" s="1700"/>
      <c r="M20" s="1700"/>
      <c r="N20" s="1700"/>
      <c r="O20" s="1700"/>
      <c r="P20" s="1700"/>
      <c r="Q20" s="1700"/>
      <c r="R20" s="1700"/>
      <c r="S20" s="1700"/>
      <c r="T20" s="1748"/>
      <c r="U20" s="1749"/>
      <c r="V20" s="1749"/>
      <c r="W20" s="1749"/>
      <c r="X20" s="1749"/>
      <c r="Y20" s="1749"/>
      <c r="Z20" s="1749"/>
      <c r="AA20" s="1749"/>
      <c r="AB20" s="1749"/>
      <c r="AC20" s="1749"/>
      <c r="AD20" s="1749"/>
      <c r="AE20" s="1749"/>
      <c r="AF20" s="1749"/>
      <c r="AG20" s="1749"/>
      <c r="AH20" s="1749"/>
      <c r="AI20" s="1750"/>
    </row>
    <row r="21" spans="1:39" ht="25" customHeight="1" x14ac:dyDescent="0.55000000000000004">
      <c r="A21" s="1684" t="s">
        <v>253</v>
      </c>
      <c r="B21" s="1685"/>
      <c r="C21" s="1685"/>
      <c r="D21" s="1685"/>
      <c r="E21" s="1685"/>
      <c r="F21" s="1685"/>
      <c r="G21" s="1685"/>
      <c r="H21" s="1685"/>
      <c r="I21" s="1686"/>
      <c r="J21" s="1751"/>
      <c r="K21" s="1752"/>
      <c r="L21" s="1752"/>
      <c r="M21" s="1752"/>
      <c r="N21" s="1752"/>
      <c r="O21" s="1752"/>
      <c r="P21" s="1752"/>
      <c r="Q21" s="1752"/>
      <c r="R21" s="1752"/>
      <c r="S21" s="1752"/>
      <c r="T21" s="1711" t="s">
        <v>582</v>
      </c>
      <c r="U21" s="1712"/>
      <c r="V21" s="1712"/>
      <c r="W21" s="1712"/>
      <c r="X21" s="1712"/>
      <c r="Y21" s="1712"/>
      <c r="Z21" s="1712"/>
      <c r="AA21" s="1713"/>
      <c r="AB21" s="1753"/>
      <c r="AC21" s="1753"/>
      <c r="AD21" s="1753"/>
      <c r="AE21" s="1753"/>
      <c r="AF21" s="1753"/>
      <c r="AG21" s="1753"/>
      <c r="AH21" s="1753"/>
      <c r="AI21" s="1754"/>
    </row>
    <row r="22" spans="1:39" ht="25" customHeight="1" x14ac:dyDescent="0.55000000000000004">
      <c r="A22" s="1684" t="s">
        <v>289</v>
      </c>
      <c r="B22" s="1685"/>
      <c r="C22" s="1685"/>
      <c r="D22" s="1685"/>
      <c r="E22" s="1685"/>
      <c r="F22" s="1685"/>
      <c r="G22" s="1685"/>
      <c r="H22" s="1685"/>
      <c r="I22" s="1686"/>
      <c r="J22" s="1755"/>
      <c r="K22" s="1756"/>
      <c r="L22" s="1756"/>
      <c r="M22" s="1756"/>
      <c r="N22" s="1756"/>
      <c r="O22" s="1756"/>
      <c r="P22" s="1756"/>
      <c r="Q22" s="1756"/>
      <c r="R22" s="1756"/>
      <c r="S22" s="1756"/>
      <c r="T22" s="1756"/>
      <c r="U22" s="1756"/>
      <c r="V22" s="1756"/>
      <c r="W22" s="1756"/>
      <c r="X22" s="1756"/>
      <c r="Y22" s="1756"/>
      <c r="Z22" s="1756"/>
      <c r="AA22" s="1756"/>
      <c r="AB22" s="1756"/>
      <c r="AC22" s="1756"/>
      <c r="AD22" s="1756"/>
      <c r="AE22" s="1756"/>
      <c r="AF22" s="1756"/>
      <c r="AG22" s="1756"/>
      <c r="AH22" s="1756"/>
      <c r="AI22" s="1757"/>
    </row>
    <row r="23" spans="1:39" ht="25" customHeight="1" x14ac:dyDescent="0.55000000000000004">
      <c r="A23" s="1679" t="s">
        <v>256</v>
      </c>
      <c r="B23" s="1578"/>
      <c r="C23" s="1578"/>
      <c r="D23" s="1578"/>
      <c r="E23" s="1578"/>
      <c r="F23" s="1578"/>
      <c r="G23" s="1578"/>
      <c r="H23" s="1578"/>
      <c r="I23" s="1526"/>
      <c r="J23" s="1758"/>
      <c r="K23" s="1759"/>
      <c r="L23" s="1759"/>
      <c r="M23" s="1759"/>
      <c r="N23" s="1759"/>
      <c r="O23" s="1759"/>
      <c r="P23" s="1759"/>
      <c r="Q23" s="1759"/>
      <c r="R23" s="1759"/>
      <c r="S23" s="1759"/>
      <c r="T23" s="1692" t="s">
        <v>583</v>
      </c>
      <c r="U23" s="1693"/>
      <c r="V23" s="1693"/>
      <c r="W23" s="1693"/>
      <c r="X23" s="1693"/>
      <c r="Y23" s="1693"/>
      <c r="Z23" s="1693"/>
      <c r="AA23" s="1694"/>
      <c r="AB23" s="1760"/>
      <c r="AC23" s="1760"/>
      <c r="AD23" s="1760"/>
      <c r="AE23" s="1760"/>
      <c r="AF23" s="1760"/>
      <c r="AG23" s="1760"/>
      <c r="AH23" s="1760"/>
      <c r="AI23" s="1761"/>
    </row>
    <row r="24" spans="1:39" ht="40" customHeight="1" x14ac:dyDescent="0.55000000000000004">
      <c r="A24" s="1673" t="s">
        <v>290</v>
      </c>
      <c r="B24" s="1674"/>
      <c r="C24" s="1674"/>
      <c r="D24" s="1674"/>
      <c r="E24" s="1674"/>
      <c r="F24" s="1674"/>
      <c r="G24" s="1674"/>
      <c r="H24" s="1674"/>
      <c r="I24" s="1675"/>
      <c r="J24" s="1762"/>
      <c r="K24" s="1763"/>
      <c r="L24" s="1763"/>
      <c r="M24" s="1763"/>
      <c r="N24" s="1763"/>
      <c r="O24" s="1763"/>
      <c r="P24" s="1763"/>
      <c r="Q24" s="1763"/>
      <c r="R24" s="1763"/>
      <c r="S24" s="1763"/>
      <c r="T24" s="1763"/>
      <c r="U24" s="1763"/>
      <c r="V24" s="1763"/>
      <c r="W24" s="1763"/>
      <c r="X24" s="1763"/>
      <c r="Y24" s="1763"/>
      <c r="Z24" s="1763"/>
      <c r="AA24" s="1763"/>
      <c r="AB24" s="1763"/>
      <c r="AC24" s="1763"/>
      <c r="AD24" s="1763"/>
      <c r="AE24" s="1763"/>
      <c r="AF24" s="1763"/>
      <c r="AG24" s="1763"/>
      <c r="AH24" s="1763"/>
      <c r="AI24" s="1764"/>
    </row>
    <row r="25" spans="1:39" ht="25" customHeight="1" x14ac:dyDescent="0.55000000000000004">
      <c r="A25" s="1679" t="s">
        <v>271</v>
      </c>
      <c r="B25" s="1578"/>
      <c r="C25" s="1578"/>
      <c r="D25" s="1578"/>
      <c r="E25" s="1578"/>
      <c r="F25" s="1578"/>
      <c r="G25" s="1578"/>
      <c r="H25" s="1578"/>
      <c r="I25" s="1526"/>
      <c r="J25" s="1525" t="s">
        <v>584</v>
      </c>
      <c r="K25" s="1578"/>
      <c r="L25" s="1578"/>
      <c r="M25" s="1578"/>
      <c r="N25" s="1760"/>
      <c r="O25" s="1760"/>
      <c r="P25" s="1578" t="s">
        <v>260</v>
      </c>
      <c r="Q25" s="1578"/>
      <c r="R25" s="1760"/>
      <c r="S25" s="1760"/>
      <c r="T25" s="1578" t="s">
        <v>272</v>
      </c>
      <c r="U25" s="1578"/>
      <c r="V25" s="1578" t="s">
        <v>273</v>
      </c>
      <c r="W25" s="1578"/>
      <c r="X25" s="1578"/>
      <c r="Y25" s="1578" t="s">
        <v>585</v>
      </c>
      <c r="Z25" s="1578"/>
      <c r="AA25" s="1578"/>
      <c r="AB25" s="1760"/>
      <c r="AC25" s="1760"/>
      <c r="AD25" s="1578" t="s">
        <v>260</v>
      </c>
      <c r="AE25" s="1578"/>
      <c r="AF25" s="1760"/>
      <c r="AG25" s="1760"/>
      <c r="AH25" s="1578" t="s">
        <v>261</v>
      </c>
      <c r="AI25" s="1680"/>
    </row>
    <row r="26" spans="1:39" ht="25" customHeight="1" x14ac:dyDescent="0.55000000000000004">
      <c r="A26" s="1679" t="s">
        <v>262</v>
      </c>
      <c r="B26" s="1578"/>
      <c r="C26" s="1578"/>
      <c r="D26" s="1578"/>
      <c r="E26" s="1578"/>
      <c r="F26" s="1578"/>
      <c r="G26" s="1578"/>
      <c r="H26" s="1578"/>
      <c r="I26" s="1526"/>
      <c r="J26" s="1603"/>
      <c r="K26" s="1603"/>
      <c r="L26" s="1603"/>
      <c r="M26" s="1603"/>
      <c r="N26" s="1603"/>
      <c r="O26" s="1603"/>
      <c r="P26" s="1603"/>
      <c r="Q26" s="1603"/>
      <c r="R26" s="1603"/>
      <c r="S26" s="1603"/>
      <c r="T26" s="1603"/>
      <c r="U26" s="1603"/>
      <c r="V26" s="1603"/>
      <c r="W26" s="1603"/>
      <c r="X26" s="1681" t="s">
        <v>586</v>
      </c>
      <c r="Y26" s="1681"/>
      <c r="Z26" s="1681"/>
      <c r="AA26" s="1681"/>
      <c r="AB26" s="1681"/>
      <c r="AC26" s="1681"/>
      <c r="AD26" s="1681"/>
      <c r="AE26" s="1681"/>
      <c r="AF26" s="1681"/>
      <c r="AG26" s="1681"/>
      <c r="AH26" s="1681"/>
      <c r="AI26" s="1682"/>
    </row>
    <row r="27" spans="1:39" ht="40" customHeight="1" x14ac:dyDescent="0.55000000000000004">
      <c r="A27" s="1577" t="s">
        <v>385</v>
      </c>
      <c r="B27" s="1578"/>
      <c r="C27" s="1578"/>
      <c r="D27" s="1578"/>
      <c r="E27" s="1578"/>
      <c r="F27" s="1578"/>
      <c r="G27" s="1578"/>
      <c r="H27" s="1578"/>
      <c r="I27" s="1526"/>
      <c r="J27" s="1765"/>
      <c r="K27" s="1736"/>
      <c r="L27" s="1736"/>
      <c r="M27" s="1736"/>
      <c r="N27" s="1736"/>
      <c r="O27" s="1736"/>
      <c r="P27" s="1736"/>
      <c r="Q27" s="1736"/>
      <c r="R27" s="1736"/>
      <c r="S27" s="1736"/>
      <c r="T27" s="1736"/>
      <c r="U27" s="1736"/>
      <c r="V27" s="1736"/>
      <c r="W27" s="1736"/>
      <c r="X27" s="1736"/>
      <c r="Y27" s="1736"/>
      <c r="Z27" s="1736"/>
      <c r="AA27" s="1736"/>
      <c r="AB27" s="1736"/>
      <c r="AC27" s="1736"/>
      <c r="AD27" s="1736"/>
      <c r="AE27" s="1736"/>
      <c r="AF27" s="1736"/>
      <c r="AG27" s="1736"/>
      <c r="AH27" s="1736"/>
      <c r="AI27" s="1737"/>
    </row>
    <row r="28" spans="1:39" ht="40" customHeight="1" x14ac:dyDescent="0.55000000000000004">
      <c r="A28" s="1679" t="s">
        <v>384</v>
      </c>
      <c r="B28" s="1578"/>
      <c r="C28" s="1578"/>
      <c r="D28" s="1578"/>
      <c r="E28" s="1578"/>
      <c r="F28" s="1578"/>
      <c r="G28" s="1578"/>
      <c r="H28" s="1578"/>
      <c r="I28" s="1526"/>
      <c r="J28" s="1765"/>
      <c r="K28" s="1736"/>
      <c r="L28" s="1736"/>
      <c r="M28" s="1736"/>
      <c r="N28" s="1736"/>
      <c r="O28" s="1736"/>
      <c r="P28" s="1736"/>
      <c r="Q28" s="1736"/>
      <c r="R28" s="1736"/>
      <c r="S28" s="1736"/>
      <c r="T28" s="1736"/>
      <c r="U28" s="1736"/>
      <c r="V28" s="1736"/>
      <c r="W28" s="1736"/>
      <c r="X28" s="1736"/>
      <c r="Y28" s="1736"/>
      <c r="Z28" s="1736"/>
      <c r="AA28" s="1736"/>
      <c r="AB28" s="1736"/>
      <c r="AC28" s="1736"/>
      <c r="AD28" s="1736"/>
      <c r="AE28" s="1736"/>
      <c r="AF28" s="1736"/>
      <c r="AG28" s="1736"/>
      <c r="AH28" s="1736"/>
      <c r="AI28" s="1737"/>
    </row>
    <row r="29" spans="1:39" ht="40" customHeight="1" x14ac:dyDescent="0.55000000000000004">
      <c r="A29" s="1577" t="s">
        <v>291</v>
      </c>
      <c r="B29" s="1578"/>
      <c r="C29" s="1578"/>
      <c r="D29" s="1578"/>
      <c r="E29" s="1578"/>
      <c r="F29" s="1578"/>
      <c r="G29" s="1578"/>
      <c r="H29" s="1578"/>
      <c r="I29" s="1526"/>
      <c r="J29" s="1766"/>
      <c r="K29" s="1767"/>
      <c r="L29" s="1767"/>
      <c r="M29" s="1736"/>
      <c r="N29" s="1736"/>
      <c r="O29" s="1736"/>
      <c r="P29" s="1736"/>
      <c r="Q29" s="1736"/>
      <c r="R29" s="1736"/>
      <c r="S29" s="1736"/>
      <c r="T29" s="1736"/>
      <c r="U29" s="1736"/>
      <c r="V29" s="1736"/>
      <c r="W29" s="1736"/>
      <c r="X29" s="1736"/>
      <c r="Y29" s="1736"/>
      <c r="Z29" s="1736"/>
      <c r="AA29" s="1736"/>
      <c r="AB29" s="1736"/>
      <c r="AC29" s="1736"/>
      <c r="AD29" s="1736"/>
      <c r="AE29" s="1736"/>
      <c r="AF29" s="1736"/>
      <c r="AG29" s="1736"/>
      <c r="AH29" s="1736"/>
      <c r="AI29" s="1737"/>
    </row>
    <row r="30" spans="1:39" ht="25" customHeight="1" x14ac:dyDescent="0.55000000000000004">
      <c r="A30" s="1726" t="s">
        <v>1017</v>
      </c>
      <c r="B30" s="1727"/>
      <c r="C30" s="1727"/>
      <c r="D30" s="1727"/>
      <c r="E30" s="1727"/>
      <c r="F30" s="1727"/>
      <c r="G30" s="1727"/>
      <c r="H30" s="1727"/>
      <c r="I30" s="1727"/>
      <c r="J30" s="1723" t="s">
        <v>587</v>
      </c>
      <c r="K30" s="1724"/>
      <c r="L30" s="1725"/>
      <c r="M30" s="1730"/>
      <c r="N30" s="1730"/>
      <c r="O30" s="1730"/>
      <c r="P30" s="1730"/>
      <c r="Q30" s="1730"/>
      <c r="R30" s="1730"/>
      <c r="S30" s="1730"/>
      <c r="T30" s="1604" t="s">
        <v>588</v>
      </c>
      <c r="U30" s="1604"/>
      <c r="V30" s="1605"/>
      <c r="W30" s="1525" t="s">
        <v>589</v>
      </c>
      <c r="X30" s="1578"/>
      <c r="Y30" s="1526"/>
      <c r="Z30" s="1730"/>
      <c r="AA30" s="1730"/>
      <c r="AB30" s="1730"/>
      <c r="AC30" s="1730"/>
      <c r="AD30" s="1730"/>
      <c r="AE30" s="1730"/>
      <c r="AF30" s="1730"/>
      <c r="AG30" s="1605" t="s">
        <v>588</v>
      </c>
      <c r="AH30" s="1731"/>
      <c r="AI30" s="1732"/>
    </row>
    <row r="31" spans="1:39" ht="40" customHeight="1" x14ac:dyDescent="0.55000000000000004">
      <c r="A31" s="1728"/>
      <c r="B31" s="1729"/>
      <c r="C31" s="1729"/>
      <c r="D31" s="1729"/>
      <c r="E31" s="1729"/>
      <c r="F31" s="1729"/>
      <c r="G31" s="1729"/>
      <c r="H31" s="1729"/>
      <c r="I31" s="1729"/>
      <c r="J31" s="1733" t="s">
        <v>590</v>
      </c>
      <c r="K31" s="1734"/>
      <c r="L31" s="1735"/>
      <c r="M31" s="1736"/>
      <c r="N31" s="1736"/>
      <c r="O31" s="1736"/>
      <c r="P31" s="1736"/>
      <c r="Q31" s="1736"/>
      <c r="R31" s="1736"/>
      <c r="S31" s="1736"/>
      <c r="T31" s="1736"/>
      <c r="U31" s="1736"/>
      <c r="V31" s="1736"/>
      <c r="W31" s="1736"/>
      <c r="X31" s="1736"/>
      <c r="Y31" s="1736"/>
      <c r="Z31" s="1736"/>
      <c r="AA31" s="1736"/>
      <c r="AB31" s="1736"/>
      <c r="AC31" s="1736"/>
      <c r="AD31" s="1736"/>
      <c r="AE31" s="1736"/>
      <c r="AF31" s="1736"/>
      <c r="AG31" s="1736"/>
      <c r="AH31" s="1736"/>
      <c r="AI31" s="1737"/>
    </row>
    <row r="32" spans="1:39" ht="25" customHeight="1" x14ac:dyDescent="0.55000000000000004">
      <c r="A32" s="1716" t="s">
        <v>591</v>
      </c>
      <c r="B32" s="1717"/>
      <c r="C32" s="1717"/>
      <c r="D32" s="1717"/>
      <c r="E32" s="1717"/>
      <c r="F32" s="1717"/>
      <c r="G32" s="1717"/>
      <c r="H32" s="1717"/>
      <c r="I32" s="1717"/>
      <c r="J32" s="1718"/>
      <c r="K32" s="1718"/>
      <c r="L32" s="1718"/>
      <c r="M32" s="1717"/>
      <c r="N32" s="1717"/>
      <c r="O32" s="1717"/>
      <c r="P32" s="1717"/>
      <c r="Q32" s="1717"/>
      <c r="R32" s="1717"/>
      <c r="S32" s="1717"/>
      <c r="T32" s="1717"/>
      <c r="U32" s="1717"/>
      <c r="V32" s="1717"/>
      <c r="W32" s="1717"/>
      <c r="X32" s="1717"/>
      <c r="Y32" s="1717"/>
      <c r="Z32" s="1717"/>
      <c r="AA32" s="1717"/>
      <c r="AB32" s="1717"/>
      <c r="AC32" s="1719"/>
      <c r="AD32" s="1768" t="s">
        <v>119</v>
      </c>
      <c r="AE32" s="1769"/>
      <c r="AF32" s="1769"/>
      <c r="AG32" s="1769"/>
      <c r="AH32" s="1769"/>
      <c r="AI32" s="1770"/>
    </row>
    <row r="35" spans="2:2" ht="12" x14ac:dyDescent="0.55000000000000004">
      <c r="B35" s="230"/>
    </row>
  </sheetData>
  <sheetProtection password="C402" sheet="1" objects="1" scenarios="1" selectLockedCells="1" selectUnlockedCells="1"/>
  <mergeCells count="98">
    <mergeCell ref="AG30:AI30"/>
    <mergeCell ref="J31:L31"/>
    <mergeCell ref="M31:AI31"/>
    <mergeCell ref="A32:AC32"/>
    <mergeCell ref="AD32:AI32"/>
    <mergeCell ref="A30:I31"/>
    <mergeCell ref="J30:L30"/>
    <mergeCell ref="M30:S30"/>
    <mergeCell ref="T30:V30"/>
    <mergeCell ref="W30:Y30"/>
    <mergeCell ref="Z30:AF30"/>
    <mergeCell ref="A27:I27"/>
    <mergeCell ref="J27:AI27"/>
    <mergeCell ref="A28:I28"/>
    <mergeCell ref="J28:AI28"/>
    <mergeCell ref="A29:I29"/>
    <mergeCell ref="J29:AI29"/>
    <mergeCell ref="AF25:AG25"/>
    <mergeCell ref="AH25:AI25"/>
    <mergeCell ref="A26:I26"/>
    <mergeCell ref="J26:W26"/>
    <mergeCell ref="X26:AI26"/>
    <mergeCell ref="T25:U25"/>
    <mergeCell ref="V25:X25"/>
    <mergeCell ref="Y25:AA25"/>
    <mergeCell ref="AB25:AC25"/>
    <mergeCell ref="AD25:AE25"/>
    <mergeCell ref="A25:I25"/>
    <mergeCell ref="J25:M25"/>
    <mergeCell ref="N25:O25"/>
    <mergeCell ref="P25:Q25"/>
    <mergeCell ref="R25:S25"/>
    <mergeCell ref="A23:I23"/>
    <mergeCell ref="J23:S23"/>
    <mergeCell ref="T23:AA23"/>
    <mergeCell ref="AB23:AI23"/>
    <mergeCell ref="A24:I24"/>
    <mergeCell ref="J24:AI24"/>
    <mergeCell ref="A21:I21"/>
    <mergeCell ref="J21:S21"/>
    <mergeCell ref="T21:AA21"/>
    <mergeCell ref="AB21:AI21"/>
    <mergeCell ref="A22:I22"/>
    <mergeCell ref="J22:AI22"/>
    <mergeCell ref="AD18:AI18"/>
    <mergeCell ref="A20:E20"/>
    <mergeCell ref="F20:I20"/>
    <mergeCell ref="J20:S20"/>
    <mergeCell ref="T20:AI20"/>
    <mergeCell ref="A14:I14"/>
    <mergeCell ref="J14:AI14"/>
    <mergeCell ref="A15:I15"/>
    <mergeCell ref="J15:AI15"/>
    <mergeCell ref="A19:AC19"/>
    <mergeCell ref="AD19:AI19"/>
    <mergeCell ref="A16:I17"/>
    <mergeCell ref="J16:L16"/>
    <mergeCell ref="M16:S16"/>
    <mergeCell ref="T16:V16"/>
    <mergeCell ref="W16:Y16"/>
    <mergeCell ref="Z16:AF16"/>
    <mergeCell ref="AG16:AI16"/>
    <mergeCell ref="J17:L17"/>
    <mergeCell ref="M17:AI17"/>
    <mergeCell ref="A18:AC18"/>
    <mergeCell ref="A12:I12"/>
    <mergeCell ref="J12:W12"/>
    <mergeCell ref="X12:AI12"/>
    <mergeCell ref="A13:I13"/>
    <mergeCell ref="J13:AI13"/>
    <mergeCell ref="A10:I10"/>
    <mergeCell ref="J10:AI10"/>
    <mergeCell ref="A11:I11"/>
    <mergeCell ref="J11:M11"/>
    <mergeCell ref="N11:O11"/>
    <mergeCell ref="P11:Q11"/>
    <mergeCell ref="R11:S11"/>
    <mergeCell ref="T11:U11"/>
    <mergeCell ref="V11:X11"/>
    <mergeCell ref="Y11:AA11"/>
    <mergeCell ref="AB11:AC11"/>
    <mergeCell ref="AD11:AE11"/>
    <mergeCell ref="AF11:AG11"/>
    <mergeCell ref="AH11:AI11"/>
    <mergeCell ref="A8:I8"/>
    <mergeCell ref="J8:AI8"/>
    <mergeCell ref="A9:I9"/>
    <mergeCell ref="J9:S9"/>
    <mergeCell ref="T9:AA9"/>
    <mergeCell ref="AB9:AI9"/>
    <mergeCell ref="A6:E6"/>
    <mergeCell ref="F6:I6"/>
    <mergeCell ref="J6:S6"/>
    <mergeCell ref="T6:AI6"/>
    <mergeCell ref="A7:I7"/>
    <mergeCell ref="J7:S7"/>
    <mergeCell ref="T7:AA7"/>
    <mergeCell ref="AB7:AI7"/>
  </mergeCells>
  <phoneticPr fontId="2"/>
  <dataValidations count="10">
    <dataValidation type="custom" imeMode="halfAlpha" allowBlank="1" showInputMessage="1" showErrorMessage="1" prompt="「(7)規格認証・登録費」の「助成事業に要する経費（税込）」の金額を記入してください。" sqref="J26:W26">
      <formula1>LENB(J26)=LEN(J26)</formula1>
    </dataValidation>
    <dataValidation allowBlank="1" showInputMessage="1" showErrorMessage="1" prompt="前ページの「(7)規格認証・登録費」の「経費番号」（規-1、規-2）を記入してください。" sqref="F20:I20"/>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type="custom" imeMode="disabled" allowBlank="1" showInputMessage="1" showErrorMessage="1" sqref="M16:S16 Z16:AF16 M30:S30 Z30:AF30">
      <formula1>LENB(M16)=LEN(M16)</formula1>
    </dataValidation>
    <dataValidation type="list" allowBlank="1" showErrorMessage="1" prompt="_x000a_" sqref="AD18:AI18 AD32:AI32">
      <formula1>"選択してください,関連あり,関連なし"</formula1>
    </dataValidation>
    <dataValidation allowBlank="1" showErrorMessage="1" sqref="J27:AI28 J13:AI14"/>
    <dataValidation allowBlank="1" showErrorMessage="1" prompt="_x000a_" sqref="AG16:AI16 J16:J17 AG30:AI30 J30:J31"/>
    <dataValidation imeMode="halfAlpha" allowBlank="1" showInputMessage="1" showErrorMessage="1" sqref="AB7 AB21"/>
    <dataValidation allowBlank="1" showInputMessage="1" showErrorMessage="1" prompt="前ページの「(4)産業財産権出願・導入費」の「経費番号」（産-1、産-2）を記入してください。" sqref="F6:I6"/>
    <dataValidation type="custom" imeMode="halfAlpha" allowBlank="1" showInputMessage="1" showErrorMessage="1" prompt="「(4)産業財産権出願・導入費」の「助成事業に要する経費（税込）」の金額を記入してください。" sqref="J12:W12">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A16"/>
  <sheetViews>
    <sheetView showGridLines="0" view="pageBreakPreview" zoomScale="80" zoomScaleNormal="100" zoomScaleSheetLayoutView="80" workbookViewId="0">
      <selection sqref="A1:XFD1048576"/>
    </sheetView>
  </sheetViews>
  <sheetFormatPr defaultColWidth="1.9140625" defaultRowHeight="12" x14ac:dyDescent="0.55000000000000004"/>
  <cols>
    <col min="1" max="1" width="5.9140625" style="94" customWidth="1"/>
    <col min="2" max="2" width="13.75" style="94" customWidth="1"/>
    <col min="3" max="5" width="12.58203125" style="94" customWidth="1"/>
    <col min="6" max="6" width="4.58203125" style="94" bestFit="1" customWidth="1"/>
    <col min="7" max="7" width="8.58203125" style="94" bestFit="1" customWidth="1"/>
    <col min="8" max="9" width="13.1640625" style="94" customWidth="1"/>
    <col min="10" max="11" width="1.9140625" style="94" customWidth="1"/>
    <col min="12" max="12" width="10.33203125" style="94" customWidth="1"/>
    <col min="13" max="13" width="8.6640625" style="94" customWidth="1"/>
    <col min="14" max="14" width="5.75" style="94" customWidth="1"/>
    <col min="15" max="213" width="1.9140625" style="94" customWidth="1"/>
    <col min="214" max="16384" width="1.9140625" style="94"/>
  </cols>
  <sheetData>
    <row r="1" spans="1:53" ht="13" x14ac:dyDescent="0.55000000000000004">
      <c r="A1" s="437"/>
      <c r="B1" s="438"/>
      <c r="C1" s="438"/>
      <c r="D1" s="438"/>
      <c r="E1" s="438"/>
      <c r="F1" s="438"/>
      <c r="G1" s="438"/>
      <c r="H1" s="439"/>
      <c r="I1" s="327" t="s">
        <v>345</v>
      </c>
      <c r="J1" s="82"/>
    </row>
    <row r="2" spans="1:53" ht="13" customHeight="1" x14ac:dyDescent="0.55000000000000004">
      <c r="A2" s="437" t="s">
        <v>332</v>
      </c>
      <c r="B2" s="438"/>
      <c r="C2" s="438"/>
      <c r="D2" s="438"/>
      <c r="E2" s="438"/>
      <c r="F2" s="438"/>
      <c r="G2" s="438"/>
      <c r="H2" s="439"/>
      <c r="I2" s="327"/>
      <c r="J2" s="82"/>
    </row>
    <row r="3" spans="1:53" ht="13" customHeight="1" x14ac:dyDescent="0.55000000000000004">
      <c r="A3" s="1771" t="s">
        <v>597</v>
      </c>
      <c r="B3" s="1772"/>
      <c r="C3" s="1772"/>
      <c r="D3" s="1772"/>
      <c r="E3" s="1772"/>
      <c r="F3" s="1772"/>
      <c r="G3" s="1772"/>
      <c r="H3" s="1772"/>
      <c r="I3" s="1773"/>
      <c r="J3" s="460"/>
      <c r="K3" s="101"/>
    </row>
    <row r="4" spans="1:53" ht="13" x14ac:dyDescent="0.55000000000000004">
      <c r="A4" s="440"/>
      <c r="B4" s="441"/>
      <c r="C4" s="442"/>
      <c r="D4" s="442"/>
      <c r="E4" s="442"/>
      <c r="F4" s="442"/>
      <c r="G4" s="442"/>
      <c r="H4" s="443"/>
      <c r="I4" s="444" t="s">
        <v>221</v>
      </c>
      <c r="J4" s="459"/>
      <c r="K4" s="118"/>
    </row>
    <row r="5" spans="1:53" ht="35" customHeight="1" x14ac:dyDescent="0.55000000000000004">
      <c r="A5" s="445" t="s">
        <v>375</v>
      </c>
      <c r="B5" s="446" t="s">
        <v>333</v>
      </c>
      <c r="C5" s="446" t="s">
        <v>334</v>
      </c>
      <c r="D5" s="446" t="s">
        <v>335</v>
      </c>
      <c r="E5" s="446" t="s">
        <v>336</v>
      </c>
      <c r="F5" s="446" t="s">
        <v>337</v>
      </c>
      <c r="G5" s="446" t="s">
        <v>338</v>
      </c>
      <c r="H5" s="446" t="s">
        <v>370</v>
      </c>
      <c r="I5" s="446" t="s">
        <v>371</v>
      </c>
      <c r="J5" s="447" t="s">
        <v>243</v>
      </c>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row>
    <row r="6" spans="1:53" ht="35" customHeight="1" x14ac:dyDescent="0.55000000000000004">
      <c r="A6" s="448">
        <f t="shared" ref="A6:A15" si="0">ROW()-5</f>
        <v>1</v>
      </c>
      <c r="B6" s="648" t="s">
        <v>939</v>
      </c>
      <c r="C6" s="648" t="s">
        <v>940</v>
      </c>
      <c r="D6" s="648" t="s">
        <v>941</v>
      </c>
      <c r="E6" s="648" t="s">
        <v>942</v>
      </c>
      <c r="F6" s="649">
        <v>10</v>
      </c>
      <c r="G6" s="649">
        <v>30000</v>
      </c>
      <c r="H6" s="451">
        <f t="shared" ref="H6:H15" si="1">F6*G6</f>
        <v>300000</v>
      </c>
      <c r="I6" s="451">
        <f t="shared" ref="I6:I15" si="2">ROUNDDOWN(H6*1.1,0)</f>
        <v>330000</v>
      </c>
      <c r="J6" s="452" t="str">
        <f t="shared" ref="J6:J15" si="3">IF(OR(
      AND(B6="",C6="",D6="",E6="",F6="",G6=""),
      AND(B6&lt;&gt;"",C6&lt;&gt;"",D6&lt;&gt;"",E6&lt;&gt;"",F6&lt;&gt;"",G6&lt;&gt;"")),
   "", "←全ての項目を入力してください。")</f>
        <v/>
      </c>
      <c r="K6" s="103"/>
      <c r="L6" s="103"/>
      <c r="M6" s="103"/>
      <c r="N6" s="103"/>
      <c r="O6" s="103"/>
      <c r="P6" s="103"/>
      <c r="Q6" s="103"/>
      <c r="R6" s="103"/>
      <c r="S6" s="103"/>
      <c r="T6" s="103"/>
      <c r="U6" s="103"/>
      <c r="V6" s="103"/>
      <c r="W6" s="103"/>
      <c r="X6" s="103"/>
      <c r="Y6" s="103"/>
      <c r="Z6" s="103"/>
      <c r="AA6" s="103"/>
    </row>
    <row r="7" spans="1:53" ht="35" customHeight="1" x14ac:dyDescent="0.55000000000000004">
      <c r="A7" s="448">
        <f t="shared" si="0"/>
        <v>2</v>
      </c>
      <c r="B7" s="449"/>
      <c r="C7" s="449"/>
      <c r="D7" s="449"/>
      <c r="E7" s="449"/>
      <c r="F7" s="450"/>
      <c r="G7" s="450"/>
      <c r="H7" s="451">
        <f t="shared" si="1"/>
        <v>0</v>
      </c>
      <c r="I7" s="451">
        <f t="shared" si="2"/>
        <v>0</v>
      </c>
      <c r="J7" s="452" t="str">
        <f t="shared" si="3"/>
        <v/>
      </c>
      <c r="L7" s="104"/>
      <c r="M7" s="104"/>
    </row>
    <row r="8" spans="1:53" ht="35" customHeight="1" x14ac:dyDescent="0.55000000000000004">
      <c r="A8" s="448">
        <f t="shared" si="0"/>
        <v>3</v>
      </c>
      <c r="B8" s="449"/>
      <c r="C8" s="449"/>
      <c r="D8" s="449"/>
      <c r="E8" s="449"/>
      <c r="F8" s="450"/>
      <c r="G8" s="450"/>
      <c r="H8" s="451">
        <f t="shared" si="1"/>
        <v>0</v>
      </c>
      <c r="I8" s="451">
        <f t="shared" si="2"/>
        <v>0</v>
      </c>
      <c r="J8" s="452" t="str">
        <f t="shared" si="3"/>
        <v/>
      </c>
      <c r="AT8" s="118"/>
      <c r="AU8" s="118"/>
      <c r="AV8" s="118"/>
      <c r="AW8" s="118"/>
      <c r="AX8" s="118"/>
      <c r="AY8" s="118"/>
      <c r="AZ8" s="118"/>
      <c r="BA8" s="118"/>
    </row>
    <row r="9" spans="1:53" ht="35" customHeight="1" x14ac:dyDescent="0.55000000000000004">
      <c r="A9" s="448">
        <f t="shared" si="0"/>
        <v>4</v>
      </c>
      <c r="B9" s="449"/>
      <c r="C9" s="449"/>
      <c r="D9" s="449"/>
      <c r="E9" s="449"/>
      <c r="F9" s="450"/>
      <c r="G9" s="450"/>
      <c r="H9" s="451">
        <f t="shared" si="1"/>
        <v>0</v>
      </c>
      <c r="I9" s="451">
        <f t="shared" si="2"/>
        <v>0</v>
      </c>
      <c r="J9" s="452" t="str">
        <f t="shared" si="3"/>
        <v/>
      </c>
      <c r="AT9" s="118"/>
      <c r="AU9" s="119"/>
      <c r="AV9" s="119"/>
      <c r="AW9" s="118"/>
      <c r="AX9" s="118"/>
      <c r="AY9" s="118"/>
      <c r="AZ9" s="118"/>
      <c r="BA9" s="118"/>
    </row>
    <row r="10" spans="1:53" ht="35" customHeight="1" x14ac:dyDescent="0.55000000000000004">
      <c r="A10" s="448">
        <f t="shared" si="0"/>
        <v>5</v>
      </c>
      <c r="B10" s="449"/>
      <c r="C10" s="449"/>
      <c r="D10" s="449"/>
      <c r="E10" s="449"/>
      <c r="F10" s="450"/>
      <c r="G10" s="450"/>
      <c r="H10" s="451">
        <f t="shared" si="1"/>
        <v>0</v>
      </c>
      <c r="I10" s="451">
        <f t="shared" si="2"/>
        <v>0</v>
      </c>
      <c r="J10" s="452" t="str">
        <f t="shared" si="3"/>
        <v/>
      </c>
      <c r="AT10" s="118"/>
      <c r="AU10" s="118"/>
      <c r="AV10" s="118"/>
      <c r="AW10" s="118"/>
      <c r="AX10" s="118"/>
      <c r="AY10" s="118"/>
      <c r="AZ10" s="118"/>
      <c r="BA10" s="118"/>
    </row>
    <row r="11" spans="1:53" ht="35" customHeight="1" x14ac:dyDescent="0.55000000000000004">
      <c r="A11" s="448">
        <f t="shared" si="0"/>
        <v>6</v>
      </c>
      <c r="B11" s="453"/>
      <c r="C11" s="453"/>
      <c r="D11" s="453"/>
      <c r="E11" s="453"/>
      <c r="F11" s="454"/>
      <c r="G11" s="454"/>
      <c r="H11" s="451">
        <f t="shared" si="1"/>
        <v>0</v>
      </c>
      <c r="I11" s="451">
        <f t="shared" si="2"/>
        <v>0</v>
      </c>
      <c r="J11" s="452" t="str">
        <f t="shared" si="3"/>
        <v/>
      </c>
    </row>
    <row r="12" spans="1:53" ht="35" customHeight="1" x14ac:dyDescent="0.55000000000000004">
      <c r="A12" s="448">
        <f t="shared" si="0"/>
        <v>7</v>
      </c>
      <c r="B12" s="453"/>
      <c r="C12" s="453"/>
      <c r="D12" s="453"/>
      <c r="E12" s="453"/>
      <c r="F12" s="454"/>
      <c r="G12" s="454"/>
      <c r="H12" s="451">
        <f t="shared" si="1"/>
        <v>0</v>
      </c>
      <c r="I12" s="451">
        <f t="shared" si="2"/>
        <v>0</v>
      </c>
      <c r="J12" s="452" t="str">
        <f t="shared" si="3"/>
        <v/>
      </c>
    </row>
    <row r="13" spans="1:53" ht="35" customHeight="1" x14ac:dyDescent="0.55000000000000004">
      <c r="A13" s="448">
        <f t="shared" si="0"/>
        <v>8</v>
      </c>
      <c r="B13" s="453"/>
      <c r="C13" s="453"/>
      <c r="D13" s="453"/>
      <c r="E13" s="453"/>
      <c r="F13" s="454"/>
      <c r="G13" s="454"/>
      <c r="H13" s="451">
        <f t="shared" si="1"/>
        <v>0</v>
      </c>
      <c r="I13" s="451">
        <f t="shared" si="2"/>
        <v>0</v>
      </c>
      <c r="J13" s="452" t="str">
        <f t="shared" si="3"/>
        <v/>
      </c>
    </row>
    <row r="14" spans="1:53" ht="35" customHeight="1" x14ac:dyDescent="0.55000000000000004">
      <c r="A14" s="448">
        <f t="shared" si="0"/>
        <v>9</v>
      </c>
      <c r="B14" s="453"/>
      <c r="C14" s="453"/>
      <c r="D14" s="453"/>
      <c r="E14" s="453"/>
      <c r="F14" s="454"/>
      <c r="G14" s="454"/>
      <c r="H14" s="451">
        <f t="shared" si="1"/>
        <v>0</v>
      </c>
      <c r="I14" s="451">
        <f t="shared" si="2"/>
        <v>0</v>
      </c>
      <c r="J14" s="452" t="str">
        <f t="shared" si="3"/>
        <v/>
      </c>
    </row>
    <row r="15" spans="1:53" ht="35" customHeight="1" x14ac:dyDescent="0.55000000000000004">
      <c r="A15" s="448">
        <f t="shared" si="0"/>
        <v>10</v>
      </c>
      <c r="B15" s="453"/>
      <c r="C15" s="453"/>
      <c r="D15" s="453"/>
      <c r="E15" s="453"/>
      <c r="F15" s="454"/>
      <c r="G15" s="454"/>
      <c r="H15" s="451">
        <f t="shared" si="1"/>
        <v>0</v>
      </c>
      <c r="I15" s="451">
        <f t="shared" si="2"/>
        <v>0</v>
      </c>
      <c r="J15" s="452" t="str">
        <f t="shared" si="3"/>
        <v/>
      </c>
    </row>
    <row r="16" spans="1:53" ht="35" customHeight="1" x14ac:dyDescent="0.55000000000000004">
      <c r="A16" s="455"/>
      <c r="B16" s="456"/>
      <c r="C16" s="456"/>
      <c r="D16" s="456"/>
      <c r="E16" s="456"/>
      <c r="F16" s="456"/>
      <c r="G16" s="457" t="s">
        <v>244</v>
      </c>
      <c r="H16" s="458">
        <f>SUM(H6:H15)</f>
        <v>300000</v>
      </c>
      <c r="I16" s="458">
        <f>SUM(I6:I15)</f>
        <v>330000</v>
      </c>
      <c r="J16" s="222"/>
    </row>
  </sheetData>
  <sheetProtection password="C402" sheet="1" objects="1" scenarios="1" selectLockedCells="1" selectUnlockedCells="1"/>
  <mergeCells count="1">
    <mergeCell ref="A3:I3"/>
  </mergeCells>
  <phoneticPr fontId="2"/>
  <conditionalFormatting sqref="B6:G15">
    <cfRule type="expression" dxfId="152" priority="1">
      <formula>AND(OR($B6&lt;&gt;"",$C6&lt;&gt;"",$D6&lt;&gt;"",$E6&lt;&gt;"",$F6&lt;&gt;"",$G6&lt;&gt;""),B6="")</formula>
    </cfRule>
  </conditionalFormatting>
  <dataValidations count="2">
    <dataValidation type="custom" allowBlank="1" showInputMessage="1" showErrorMessage="1" sqref="J6:J15">
      <formula1>ISERROR(FIND(CHAR(10),J6))</formula1>
    </dataValidation>
    <dataValidation imeMode="halfAlpha" allowBlank="1" showInputMessage="1" showErrorMessage="1" sqref="F6:G1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3"/>
  <sheetViews>
    <sheetView showGridLines="0" view="pageBreakPreview" zoomScale="80" zoomScaleNormal="100" zoomScaleSheetLayoutView="80" workbookViewId="0">
      <selection sqref="A1:XFD104857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1" s="340"/>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327" t="s">
        <v>551</v>
      </c>
    </row>
    <row r="2" spans="1:99" ht="25" customHeight="1" x14ac:dyDescent="0.55000000000000004">
      <c r="A2" s="340" t="s">
        <v>396</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52"/>
    </row>
    <row r="3" spans="1:99" ht="45" customHeight="1" x14ac:dyDescent="0.55000000000000004">
      <c r="A3" s="1776" t="s">
        <v>1082</v>
      </c>
      <c r="B3" s="1776"/>
      <c r="C3" s="1776"/>
      <c r="D3" s="1776"/>
      <c r="E3" s="1776"/>
      <c r="F3" s="1776"/>
      <c r="G3" s="1776"/>
      <c r="H3" s="1776"/>
      <c r="I3" s="1776"/>
      <c r="J3" s="1776"/>
      <c r="K3" s="1776"/>
      <c r="L3" s="1776"/>
      <c r="M3" s="1776"/>
      <c r="N3" s="1776"/>
      <c r="O3" s="1776"/>
      <c r="P3" s="1776"/>
      <c r="Q3" s="1776"/>
      <c r="R3" s="1776"/>
      <c r="S3" s="1776"/>
      <c r="T3" s="1776"/>
      <c r="U3" s="1776"/>
      <c r="V3" s="1776"/>
      <c r="W3" s="1776"/>
      <c r="X3" s="1776"/>
      <c r="Y3" s="1776"/>
      <c r="Z3" s="1776"/>
      <c r="AA3" s="1776"/>
      <c r="AB3" s="1776"/>
      <c r="AC3" s="1776"/>
      <c r="AD3" s="1776"/>
      <c r="AE3" s="1776"/>
      <c r="AF3" s="1776"/>
      <c r="AG3" s="1776"/>
      <c r="AH3" s="1776"/>
      <c r="AI3" s="1776"/>
      <c r="AJ3" s="461"/>
      <c r="AK3" s="461"/>
      <c r="AL3" s="461"/>
      <c r="AM3" s="461"/>
    </row>
    <row r="4" spans="1:99" ht="25" customHeight="1" x14ac:dyDescent="0.55000000000000004">
      <c r="A4" s="1701" t="s">
        <v>579</v>
      </c>
      <c r="B4" s="1702"/>
      <c r="C4" s="1702"/>
      <c r="D4" s="1702"/>
      <c r="E4" s="1703"/>
      <c r="F4" s="1704" t="s">
        <v>943</v>
      </c>
      <c r="G4" s="1705"/>
      <c r="H4" s="1705"/>
      <c r="I4" s="1705"/>
      <c r="J4" s="1699" t="s">
        <v>599</v>
      </c>
      <c r="K4" s="1700"/>
      <c r="L4" s="1700"/>
      <c r="M4" s="1700"/>
      <c r="N4" s="1700"/>
      <c r="O4" s="1700"/>
      <c r="P4" s="1700"/>
      <c r="Q4" s="1700"/>
      <c r="R4" s="1700"/>
      <c r="S4" s="1700"/>
      <c r="T4" s="1706" t="s">
        <v>944</v>
      </c>
      <c r="U4" s="1707"/>
      <c r="V4" s="1707"/>
      <c r="W4" s="1707"/>
      <c r="X4" s="1707"/>
      <c r="Y4" s="1707"/>
      <c r="Z4" s="1707"/>
      <c r="AA4" s="1707"/>
      <c r="AB4" s="1707"/>
      <c r="AC4" s="1707"/>
      <c r="AD4" s="1707"/>
      <c r="AE4" s="1707"/>
      <c r="AF4" s="1707"/>
      <c r="AG4" s="1707"/>
      <c r="AH4" s="1707"/>
      <c r="AI4" s="1708"/>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426"/>
      <c r="BQ4" s="426"/>
      <c r="BR4" s="426"/>
      <c r="CD4" s="427"/>
      <c r="CE4" s="427"/>
      <c r="CF4" s="427"/>
      <c r="CG4" s="427"/>
      <c r="CH4" s="427"/>
      <c r="CI4" s="427"/>
      <c r="CJ4" s="427"/>
      <c r="CK4" s="427"/>
      <c r="CL4" s="427"/>
      <c r="CM4" s="427"/>
      <c r="CN4" s="427"/>
      <c r="CO4" s="427"/>
      <c r="CP4" s="427"/>
      <c r="CQ4" s="427"/>
      <c r="CR4" s="427"/>
      <c r="CS4" s="427"/>
      <c r="CT4" s="427"/>
      <c r="CU4" s="427"/>
    </row>
    <row r="5" spans="1:99" ht="25" customHeight="1" x14ac:dyDescent="0.55000000000000004">
      <c r="A5" s="1684" t="s">
        <v>392</v>
      </c>
      <c r="B5" s="1685"/>
      <c r="C5" s="1685"/>
      <c r="D5" s="1685"/>
      <c r="E5" s="1685"/>
      <c r="F5" s="1685"/>
      <c r="G5" s="1685"/>
      <c r="H5" s="1685"/>
      <c r="I5" s="1686"/>
      <c r="J5" s="1774" t="s">
        <v>945</v>
      </c>
      <c r="K5" s="1775"/>
      <c r="L5" s="1775"/>
      <c r="M5" s="1775"/>
      <c r="N5" s="1775"/>
      <c r="O5" s="1775"/>
      <c r="P5" s="1775"/>
      <c r="Q5" s="1775"/>
      <c r="R5" s="1775"/>
      <c r="S5" s="1775"/>
      <c r="T5" s="1711" t="s">
        <v>582</v>
      </c>
      <c r="U5" s="1712"/>
      <c r="V5" s="1712"/>
      <c r="W5" s="1712"/>
      <c r="X5" s="1712"/>
      <c r="Y5" s="1712"/>
      <c r="Z5" s="1712"/>
      <c r="AA5" s="1713"/>
      <c r="AB5" s="1714" t="s">
        <v>930</v>
      </c>
      <c r="AC5" s="1714"/>
      <c r="AD5" s="1714"/>
      <c r="AE5" s="1714"/>
      <c r="AF5" s="1714"/>
      <c r="AG5" s="1714"/>
      <c r="AH5" s="1714"/>
      <c r="AI5" s="1715"/>
      <c r="AO5" s="426"/>
      <c r="AP5" s="426"/>
      <c r="AQ5" s="426"/>
      <c r="AR5" s="426"/>
      <c r="AS5" s="426"/>
      <c r="AT5" s="426"/>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CD5" s="427"/>
      <c r="CE5" s="427"/>
      <c r="CF5" s="427"/>
      <c r="CG5" s="427"/>
      <c r="CH5" s="427"/>
      <c r="CI5" s="427"/>
      <c r="CJ5" s="427"/>
      <c r="CK5" s="427"/>
      <c r="CL5" s="427"/>
      <c r="CM5" s="427"/>
      <c r="CN5" s="427"/>
      <c r="CO5" s="427"/>
      <c r="CP5" s="427"/>
      <c r="CQ5" s="427"/>
      <c r="CR5" s="427"/>
      <c r="CS5" s="427"/>
      <c r="CT5" s="427"/>
      <c r="CU5" s="427"/>
    </row>
    <row r="6" spans="1:99" ht="25" customHeight="1" x14ac:dyDescent="0.55000000000000004">
      <c r="A6" s="1684" t="s">
        <v>289</v>
      </c>
      <c r="B6" s="1685"/>
      <c r="C6" s="1685"/>
      <c r="D6" s="1685"/>
      <c r="E6" s="1685"/>
      <c r="F6" s="1685"/>
      <c r="G6" s="1685"/>
      <c r="H6" s="1685"/>
      <c r="I6" s="1686"/>
      <c r="J6" s="1687" t="s">
        <v>946</v>
      </c>
      <c r="K6" s="1688"/>
      <c r="L6" s="1688"/>
      <c r="M6" s="1688"/>
      <c r="N6" s="1688"/>
      <c r="O6" s="1688"/>
      <c r="P6" s="1688"/>
      <c r="Q6" s="1688"/>
      <c r="R6" s="1688"/>
      <c r="S6" s="1688"/>
      <c r="T6" s="1688"/>
      <c r="U6" s="1688"/>
      <c r="V6" s="1688"/>
      <c r="W6" s="1688"/>
      <c r="X6" s="1688"/>
      <c r="Y6" s="1688"/>
      <c r="Z6" s="1688"/>
      <c r="AA6" s="1688"/>
      <c r="AB6" s="1688"/>
      <c r="AC6" s="1688"/>
      <c r="AD6" s="1688"/>
      <c r="AE6" s="1688"/>
      <c r="AF6" s="1688"/>
      <c r="AG6" s="1688"/>
      <c r="AH6" s="1688"/>
      <c r="AI6" s="1689"/>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CD6" s="427"/>
      <c r="CE6" s="427"/>
      <c r="CF6" s="427"/>
      <c r="CG6" s="427"/>
      <c r="CH6" s="427"/>
      <c r="CI6" s="427"/>
      <c r="CJ6" s="427"/>
      <c r="CK6" s="427"/>
      <c r="CL6" s="427"/>
      <c r="CM6" s="427"/>
      <c r="CN6" s="427"/>
      <c r="CO6" s="427"/>
      <c r="CP6" s="427"/>
      <c r="CQ6" s="427"/>
      <c r="CR6" s="427"/>
      <c r="CS6" s="427"/>
      <c r="CT6" s="427"/>
      <c r="CU6" s="427"/>
    </row>
    <row r="7" spans="1:99" ht="25" customHeight="1" x14ac:dyDescent="0.55000000000000004">
      <c r="A7" s="1679" t="s">
        <v>256</v>
      </c>
      <c r="B7" s="1578"/>
      <c r="C7" s="1578"/>
      <c r="D7" s="1578"/>
      <c r="E7" s="1578"/>
      <c r="F7" s="1578"/>
      <c r="G7" s="1578"/>
      <c r="H7" s="1578"/>
      <c r="I7" s="1526"/>
      <c r="J7" s="1690" t="s">
        <v>947</v>
      </c>
      <c r="K7" s="1691"/>
      <c r="L7" s="1691"/>
      <c r="M7" s="1691"/>
      <c r="N7" s="1691"/>
      <c r="O7" s="1691"/>
      <c r="P7" s="1691"/>
      <c r="Q7" s="1691"/>
      <c r="R7" s="1691"/>
      <c r="S7" s="1691"/>
      <c r="T7" s="1692" t="s">
        <v>583</v>
      </c>
      <c r="U7" s="1693"/>
      <c r="V7" s="1693"/>
      <c r="W7" s="1693"/>
      <c r="X7" s="1693"/>
      <c r="Y7" s="1693"/>
      <c r="Z7" s="1693"/>
      <c r="AA7" s="1694"/>
      <c r="AB7" s="1695" t="s">
        <v>948</v>
      </c>
      <c r="AC7" s="1695"/>
      <c r="AD7" s="1695"/>
      <c r="AE7" s="1695"/>
      <c r="AF7" s="1695"/>
      <c r="AG7" s="1695"/>
      <c r="AH7" s="1695"/>
      <c r="AI7" s="169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CD7" s="427"/>
      <c r="CE7" s="427"/>
      <c r="CF7" s="427"/>
      <c r="CG7" s="427"/>
      <c r="CH7" s="427"/>
      <c r="CI7" s="427"/>
      <c r="CJ7" s="427"/>
      <c r="CK7" s="427"/>
      <c r="CL7" s="427"/>
      <c r="CM7" s="427"/>
      <c r="CN7" s="427"/>
      <c r="CO7" s="427"/>
      <c r="CP7" s="427"/>
      <c r="CQ7" s="427"/>
      <c r="CR7" s="427"/>
      <c r="CS7" s="427"/>
      <c r="CT7" s="427"/>
      <c r="CU7" s="427"/>
    </row>
    <row r="8" spans="1:99" ht="40" customHeight="1" x14ac:dyDescent="0.55000000000000004">
      <c r="A8" s="1673" t="s">
        <v>393</v>
      </c>
      <c r="B8" s="1674"/>
      <c r="C8" s="1674"/>
      <c r="D8" s="1674"/>
      <c r="E8" s="1674"/>
      <c r="F8" s="1674"/>
      <c r="G8" s="1674"/>
      <c r="H8" s="1674"/>
      <c r="I8" s="1675"/>
      <c r="J8" s="1676" t="s">
        <v>949</v>
      </c>
      <c r="K8" s="1677"/>
      <c r="L8" s="1677"/>
      <c r="M8" s="1677"/>
      <c r="N8" s="1677"/>
      <c r="O8" s="1677"/>
      <c r="P8" s="1677"/>
      <c r="Q8" s="1677"/>
      <c r="R8" s="1677"/>
      <c r="S8" s="1677"/>
      <c r="T8" s="1677"/>
      <c r="U8" s="1677"/>
      <c r="V8" s="1677"/>
      <c r="W8" s="1677"/>
      <c r="X8" s="1677"/>
      <c r="Y8" s="1677"/>
      <c r="Z8" s="1677"/>
      <c r="AA8" s="1677"/>
      <c r="AB8" s="1677"/>
      <c r="AC8" s="1677"/>
      <c r="AD8" s="1677"/>
      <c r="AE8" s="1677"/>
      <c r="AF8" s="1677"/>
      <c r="AG8" s="1677"/>
      <c r="AH8" s="1677"/>
      <c r="AI8" s="1678"/>
      <c r="AO8" s="426"/>
      <c r="AP8" s="426"/>
      <c r="AQ8" s="426"/>
      <c r="AR8" s="426"/>
      <c r="AS8" s="426"/>
      <c r="AT8" s="426"/>
      <c r="AU8" s="426"/>
      <c r="AV8" s="426"/>
      <c r="AW8" s="426"/>
      <c r="AX8" s="426"/>
      <c r="AY8" s="426"/>
      <c r="AZ8" s="426"/>
      <c r="BA8" s="426"/>
      <c r="BB8" s="426"/>
      <c r="BC8" s="426"/>
      <c r="BD8" s="426"/>
      <c r="BE8" s="426"/>
      <c r="BF8" s="426"/>
      <c r="BG8" s="426"/>
      <c r="BH8" s="426"/>
      <c r="BI8" s="426"/>
      <c r="BJ8" s="426"/>
      <c r="BK8" s="426"/>
      <c r="BL8" s="426"/>
      <c r="BM8" s="426"/>
      <c r="BN8" s="426"/>
      <c r="BO8" s="426"/>
      <c r="BP8" s="426"/>
      <c r="BQ8" s="426"/>
      <c r="BR8" s="426"/>
      <c r="CD8" s="427"/>
      <c r="CE8" s="427"/>
      <c r="CF8" s="427"/>
      <c r="CG8" s="427"/>
      <c r="CH8" s="427"/>
      <c r="CI8" s="427"/>
      <c r="CJ8" s="427"/>
      <c r="CK8" s="427"/>
      <c r="CL8" s="427"/>
      <c r="CM8" s="427"/>
      <c r="CN8" s="427"/>
      <c r="CO8" s="427"/>
      <c r="CP8" s="427"/>
      <c r="CQ8" s="427"/>
      <c r="CR8" s="427"/>
      <c r="CS8" s="427"/>
      <c r="CT8" s="427"/>
      <c r="CU8" s="427"/>
    </row>
    <row r="9" spans="1:99" ht="25" customHeight="1" x14ac:dyDescent="0.55000000000000004">
      <c r="A9" s="1679" t="s">
        <v>271</v>
      </c>
      <c r="B9" s="1578"/>
      <c r="C9" s="1578"/>
      <c r="D9" s="1578"/>
      <c r="E9" s="1578"/>
      <c r="F9" s="1578"/>
      <c r="G9" s="1578"/>
      <c r="H9" s="1578"/>
      <c r="I9" s="1526"/>
      <c r="J9" s="1525" t="s">
        <v>584</v>
      </c>
      <c r="K9" s="1578"/>
      <c r="L9" s="1578"/>
      <c r="M9" s="1578"/>
      <c r="N9" s="1683">
        <v>7</v>
      </c>
      <c r="O9" s="1683"/>
      <c r="P9" s="1578" t="s">
        <v>260</v>
      </c>
      <c r="Q9" s="1578"/>
      <c r="R9" s="1683">
        <v>9</v>
      </c>
      <c r="S9" s="1683"/>
      <c r="T9" s="1578" t="s">
        <v>272</v>
      </c>
      <c r="U9" s="1578"/>
      <c r="V9" s="1578" t="s">
        <v>273</v>
      </c>
      <c r="W9" s="1578"/>
      <c r="X9" s="1578"/>
      <c r="Y9" s="1578" t="s">
        <v>585</v>
      </c>
      <c r="Z9" s="1578"/>
      <c r="AA9" s="1578"/>
      <c r="AB9" s="1683">
        <v>7</v>
      </c>
      <c r="AC9" s="1683"/>
      <c r="AD9" s="1578" t="s">
        <v>260</v>
      </c>
      <c r="AE9" s="1578"/>
      <c r="AF9" s="1683">
        <v>11</v>
      </c>
      <c r="AG9" s="1683"/>
      <c r="AH9" s="1578" t="s">
        <v>261</v>
      </c>
      <c r="AI9" s="1680"/>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row>
    <row r="10" spans="1:99" ht="25" customHeight="1" x14ac:dyDescent="0.55000000000000004">
      <c r="A10" s="1679" t="s">
        <v>262</v>
      </c>
      <c r="B10" s="1578"/>
      <c r="C10" s="1578"/>
      <c r="D10" s="1578"/>
      <c r="E10" s="1578"/>
      <c r="F10" s="1578"/>
      <c r="G10" s="1578"/>
      <c r="H10" s="1578"/>
      <c r="I10" s="1526"/>
      <c r="J10" s="1607">
        <v>330000</v>
      </c>
      <c r="K10" s="1607"/>
      <c r="L10" s="1607"/>
      <c r="M10" s="1607"/>
      <c r="N10" s="1607"/>
      <c r="O10" s="1607"/>
      <c r="P10" s="1607"/>
      <c r="Q10" s="1607"/>
      <c r="R10" s="1607"/>
      <c r="S10" s="1607"/>
      <c r="T10" s="1607"/>
      <c r="U10" s="1607"/>
      <c r="V10" s="1607"/>
      <c r="W10" s="1607"/>
      <c r="X10" s="1681" t="s">
        <v>586</v>
      </c>
      <c r="Y10" s="1681"/>
      <c r="Z10" s="1681"/>
      <c r="AA10" s="1681"/>
      <c r="AB10" s="1681"/>
      <c r="AC10" s="1681"/>
      <c r="AD10" s="1681"/>
      <c r="AE10" s="1681"/>
      <c r="AF10" s="1681"/>
      <c r="AG10" s="1681"/>
      <c r="AH10" s="1681"/>
      <c r="AI10" s="1682"/>
    </row>
    <row r="11" spans="1:99" ht="40" customHeight="1" x14ac:dyDescent="0.55000000000000004">
      <c r="A11" s="1577" t="s">
        <v>394</v>
      </c>
      <c r="B11" s="1578"/>
      <c r="C11" s="1578"/>
      <c r="D11" s="1578"/>
      <c r="E11" s="1578"/>
      <c r="F11" s="1578"/>
      <c r="G11" s="1578"/>
      <c r="H11" s="1578"/>
      <c r="I11" s="1526"/>
      <c r="J11" s="1646" t="s">
        <v>950</v>
      </c>
      <c r="K11" s="1647"/>
      <c r="L11" s="1647"/>
      <c r="M11" s="1647"/>
      <c r="N11" s="1647"/>
      <c r="O11" s="1647"/>
      <c r="P11" s="1647"/>
      <c r="Q11" s="1647"/>
      <c r="R11" s="1647"/>
      <c r="S11" s="1647"/>
      <c r="T11" s="1647"/>
      <c r="U11" s="1647"/>
      <c r="V11" s="1647"/>
      <c r="W11" s="1647"/>
      <c r="X11" s="1647"/>
      <c r="Y11" s="1647"/>
      <c r="Z11" s="1647"/>
      <c r="AA11" s="1647"/>
      <c r="AB11" s="1647"/>
      <c r="AC11" s="1647"/>
      <c r="AD11" s="1647"/>
      <c r="AE11" s="1647"/>
      <c r="AF11" s="1647"/>
      <c r="AG11" s="1647"/>
      <c r="AH11" s="1647"/>
      <c r="AI11" s="1672"/>
      <c r="CC11" s="428"/>
    </row>
    <row r="12" spans="1:99" ht="40" customHeight="1" x14ac:dyDescent="0.55000000000000004">
      <c r="A12" s="1679" t="s">
        <v>384</v>
      </c>
      <c r="B12" s="1578"/>
      <c r="C12" s="1578"/>
      <c r="D12" s="1578"/>
      <c r="E12" s="1578"/>
      <c r="F12" s="1578"/>
      <c r="G12" s="1578"/>
      <c r="H12" s="1578"/>
      <c r="I12" s="1526"/>
      <c r="J12" s="1646" t="s">
        <v>951</v>
      </c>
      <c r="K12" s="1647"/>
      <c r="L12" s="1647"/>
      <c r="M12" s="1647"/>
      <c r="N12" s="1647"/>
      <c r="O12" s="1647"/>
      <c r="P12" s="1647"/>
      <c r="Q12" s="1647"/>
      <c r="R12" s="1647"/>
      <c r="S12" s="1647"/>
      <c r="T12" s="1647"/>
      <c r="U12" s="1647"/>
      <c r="V12" s="1647"/>
      <c r="W12" s="1647"/>
      <c r="X12" s="1647"/>
      <c r="Y12" s="1647"/>
      <c r="Z12" s="1647"/>
      <c r="AA12" s="1647"/>
      <c r="AB12" s="1647"/>
      <c r="AC12" s="1647"/>
      <c r="AD12" s="1647"/>
      <c r="AE12" s="1647"/>
      <c r="AF12" s="1647"/>
      <c r="AG12" s="1647"/>
      <c r="AH12" s="1647"/>
      <c r="AI12" s="1672"/>
    </row>
    <row r="13" spans="1:99" ht="40" customHeight="1" x14ac:dyDescent="0.55000000000000004">
      <c r="A13" s="1577" t="s">
        <v>395</v>
      </c>
      <c r="B13" s="1578"/>
      <c r="C13" s="1578"/>
      <c r="D13" s="1578"/>
      <c r="E13" s="1578"/>
      <c r="F13" s="1578"/>
      <c r="G13" s="1578"/>
      <c r="H13" s="1578"/>
      <c r="I13" s="1526"/>
      <c r="J13" s="1670" t="s">
        <v>952</v>
      </c>
      <c r="K13" s="1671"/>
      <c r="L13" s="1671"/>
      <c r="M13" s="1647"/>
      <c r="N13" s="1647"/>
      <c r="O13" s="1647"/>
      <c r="P13" s="1647"/>
      <c r="Q13" s="1647"/>
      <c r="R13" s="1647"/>
      <c r="S13" s="1647"/>
      <c r="T13" s="1647"/>
      <c r="U13" s="1647"/>
      <c r="V13" s="1647"/>
      <c r="W13" s="1647"/>
      <c r="X13" s="1647"/>
      <c r="Y13" s="1647"/>
      <c r="Z13" s="1647"/>
      <c r="AA13" s="1647"/>
      <c r="AB13" s="1647"/>
      <c r="AC13" s="1647"/>
      <c r="AD13" s="1647"/>
      <c r="AE13" s="1647"/>
      <c r="AF13" s="1647"/>
      <c r="AG13" s="1647"/>
      <c r="AH13" s="1647"/>
      <c r="AI13" s="1672"/>
    </row>
    <row r="14" spans="1:99" ht="25" customHeight="1" x14ac:dyDescent="0.55000000000000004">
      <c r="A14" s="1726" t="s">
        <v>1017</v>
      </c>
      <c r="B14" s="1727"/>
      <c r="C14" s="1727"/>
      <c r="D14" s="1727"/>
      <c r="E14" s="1727"/>
      <c r="F14" s="1727"/>
      <c r="G14" s="1727"/>
      <c r="H14" s="1727"/>
      <c r="I14" s="1727"/>
      <c r="J14" s="1723" t="s">
        <v>587</v>
      </c>
      <c r="K14" s="1724"/>
      <c r="L14" s="1725"/>
      <c r="M14" s="1730"/>
      <c r="N14" s="1730"/>
      <c r="O14" s="1730"/>
      <c r="P14" s="1730"/>
      <c r="Q14" s="1730"/>
      <c r="R14" s="1730"/>
      <c r="S14" s="1730"/>
      <c r="T14" s="1604" t="s">
        <v>588</v>
      </c>
      <c r="U14" s="1604"/>
      <c r="V14" s="1605"/>
      <c r="W14" s="1525" t="s">
        <v>589</v>
      </c>
      <c r="X14" s="1578"/>
      <c r="Y14" s="1526"/>
      <c r="Z14" s="1730"/>
      <c r="AA14" s="1730"/>
      <c r="AB14" s="1730"/>
      <c r="AC14" s="1730"/>
      <c r="AD14" s="1730"/>
      <c r="AE14" s="1730"/>
      <c r="AF14" s="1730"/>
      <c r="AG14" s="1605" t="s">
        <v>588</v>
      </c>
      <c r="AH14" s="1731"/>
      <c r="AI14" s="1732"/>
    </row>
    <row r="15" spans="1:99" ht="40" customHeight="1" x14ac:dyDescent="0.55000000000000004">
      <c r="A15" s="1728"/>
      <c r="B15" s="1729"/>
      <c r="C15" s="1729"/>
      <c r="D15" s="1729"/>
      <c r="E15" s="1729"/>
      <c r="F15" s="1729"/>
      <c r="G15" s="1729"/>
      <c r="H15" s="1729"/>
      <c r="I15" s="1729"/>
      <c r="J15" s="1733" t="s">
        <v>590</v>
      </c>
      <c r="K15" s="1734"/>
      <c r="L15" s="1735"/>
      <c r="M15" s="1736"/>
      <c r="N15" s="1736"/>
      <c r="O15" s="1736"/>
      <c r="P15" s="1736"/>
      <c r="Q15" s="1736"/>
      <c r="R15" s="1736"/>
      <c r="S15" s="1736"/>
      <c r="T15" s="1736"/>
      <c r="U15" s="1736"/>
      <c r="V15" s="1736"/>
      <c r="W15" s="1736"/>
      <c r="X15" s="1736"/>
      <c r="Y15" s="1736"/>
      <c r="Z15" s="1736"/>
      <c r="AA15" s="1736"/>
      <c r="AB15" s="1736"/>
      <c r="AC15" s="1736"/>
      <c r="AD15" s="1736"/>
      <c r="AE15" s="1736"/>
      <c r="AF15" s="1736"/>
      <c r="AG15" s="1736"/>
      <c r="AH15" s="1736"/>
      <c r="AI15" s="1737"/>
    </row>
    <row r="16" spans="1:99" ht="25" customHeight="1" x14ac:dyDescent="0.55000000000000004">
      <c r="A16" s="1716" t="s">
        <v>591</v>
      </c>
      <c r="B16" s="1717"/>
      <c r="C16" s="1717"/>
      <c r="D16" s="1717"/>
      <c r="E16" s="1717"/>
      <c r="F16" s="1717"/>
      <c r="G16" s="1717"/>
      <c r="H16" s="1717"/>
      <c r="I16" s="1717"/>
      <c r="J16" s="1718"/>
      <c r="K16" s="1718"/>
      <c r="L16" s="1718"/>
      <c r="M16" s="1717"/>
      <c r="N16" s="1717"/>
      <c r="O16" s="1717"/>
      <c r="P16" s="1717"/>
      <c r="Q16" s="1717"/>
      <c r="R16" s="1717"/>
      <c r="S16" s="1717"/>
      <c r="T16" s="1717"/>
      <c r="U16" s="1717"/>
      <c r="V16" s="1717"/>
      <c r="W16" s="1717"/>
      <c r="X16" s="1717"/>
      <c r="Y16" s="1717"/>
      <c r="Z16" s="1717"/>
      <c r="AA16" s="1717"/>
      <c r="AB16" s="1717"/>
      <c r="AC16" s="1719"/>
      <c r="AD16" s="1720" t="s">
        <v>913</v>
      </c>
      <c r="AE16" s="1721"/>
      <c r="AF16" s="1721"/>
      <c r="AG16" s="1721"/>
      <c r="AH16" s="1721"/>
      <c r="AI16" s="1722"/>
    </row>
    <row r="17" spans="1:39" ht="12" x14ac:dyDescent="0.55000000000000004">
      <c r="A17" s="1697"/>
      <c r="B17" s="1697"/>
      <c r="C17" s="1697"/>
      <c r="D17" s="1697"/>
      <c r="E17" s="1697"/>
      <c r="F17" s="1697"/>
      <c r="G17" s="1697"/>
      <c r="H17" s="1697"/>
      <c r="I17" s="1697"/>
      <c r="J17" s="1697"/>
      <c r="K17" s="1697"/>
      <c r="L17" s="1697"/>
      <c r="M17" s="1697"/>
      <c r="N17" s="1697"/>
      <c r="O17" s="1697"/>
      <c r="P17" s="1697"/>
      <c r="Q17" s="1697"/>
      <c r="R17" s="1697"/>
      <c r="S17" s="1697"/>
      <c r="T17" s="1697"/>
      <c r="U17" s="1697"/>
      <c r="V17" s="1697"/>
      <c r="W17" s="1697"/>
      <c r="X17" s="1697"/>
      <c r="Y17" s="1697"/>
      <c r="Z17" s="1697"/>
      <c r="AA17" s="1697"/>
      <c r="AB17" s="1697"/>
      <c r="AC17" s="1697"/>
      <c r="AD17" s="1698"/>
      <c r="AE17" s="1698"/>
      <c r="AF17" s="1698"/>
      <c r="AG17" s="1698"/>
      <c r="AH17" s="1698"/>
      <c r="AI17" s="1698"/>
      <c r="AJ17" s="87"/>
      <c r="AK17" s="87"/>
      <c r="AL17" s="87"/>
      <c r="AM17" s="87"/>
    </row>
    <row r="18" spans="1:39" ht="25" customHeight="1" x14ac:dyDescent="0.55000000000000004">
      <c r="A18" s="1701" t="s">
        <v>579</v>
      </c>
      <c r="B18" s="1702"/>
      <c r="C18" s="1702"/>
      <c r="D18" s="1702"/>
      <c r="E18" s="1703"/>
      <c r="F18" s="1704" t="s">
        <v>598</v>
      </c>
      <c r="G18" s="1705"/>
      <c r="H18" s="1705"/>
      <c r="I18" s="1705"/>
      <c r="J18" s="1699" t="s">
        <v>599</v>
      </c>
      <c r="K18" s="1700"/>
      <c r="L18" s="1700"/>
      <c r="M18" s="1700"/>
      <c r="N18" s="1700"/>
      <c r="O18" s="1700"/>
      <c r="P18" s="1700"/>
      <c r="Q18" s="1700"/>
      <c r="R18" s="1700"/>
      <c r="S18" s="1700"/>
      <c r="T18" s="1748"/>
      <c r="U18" s="1749"/>
      <c r="V18" s="1749"/>
      <c r="W18" s="1749"/>
      <c r="X18" s="1749"/>
      <c r="Y18" s="1749"/>
      <c r="Z18" s="1749"/>
      <c r="AA18" s="1749"/>
      <c r="AB18" s="1749"/>
      <c r="AC18" s="1749"/>
      <c r="AD18" s="1749"/>
      <c r="AE18" s="1749"/>
      <c r="AF18" s="1749"/>
      <c r="AG18" s="1749"/>
      <c r="AH18" s="1749"/>
      <c r="AI18" s="1750"/>
    </row>
    <row r="19" spans="1:39" ht="25" customHeight="1" x14ac:dyDescent="0.55000000000000004">
      <c r="A19" s="1684" t="s">
        <v>392</v>
      </c>
      <c r="B19" s="1685"/>
      <c r="C19" s="1685"/>
      <c r="D19" s="1685"/>
      <c r="E19" s="1685"/>
      <c r="F19" s="1685"/>
      <c r="G19" s="1685"/>
      <c r="H19" s="1685"/>
      <c r="I19" s="1686"/>
      <c r="J19" s="1751"/>
      <c r="K19" s="1752"/>
      <c r="L19" s="1752"/>
      <c r="M19" s="1752"/>
      <c r="N19" s="1752"/>
      <c r="O19" s="1752"/>
      <c r="P19" s="1752"/>
      <c r="Q19" s="1752"/>
      <c r="R19" s="1752"/>
      <c r="S19" s="1752"/>
      <c r="T19" s="1711" t="s">
        <v>582</v>
      </c>
      <c r="U19" s="1712"/>
      <c r="V19" s="1712"/>
      <c r="W19" s="1712"/>
      <c r="X19" s="1712"/>
      <c r="Y19" s="1712"/>
      <c r="Z19" s="1712"/>
      <c r="AA19" s="1713"/>
      <c r="AB19" s="1753"/>
      <c r="AC19" s="1753"/>
      <c r="AD19" s="1753"/>
      <c r="AE19" s="1753"/>
      <c r="AF19" s="1753"/>
      <c r="AG19" s="1753"/>
      <c r="AH19" s="1753"/>
      <c r="AI19" s="1754"/>
    </row>
    <row r="20" spans="1:39" ht="25" customHeight="1" x14ac:dyDescent="0.55000000000000004">
      <c r="A20" s="1684" t="s">
        <v>289</v>
      </c>
      <c r="B20" s="1685"/>
      <c r="C20" s="1685"/>
      <c r="D20" s="1685"/>
      <c r="E20" s="1685"/>
      <c r="F20" s="1685"/>
      <c r="G20" s="1685"/>
      <c r="H20" s="1685"/>
      <c r="I20" s="1686"/>
      <c r="J20" s="1755"/>
      <c r="K20" s="1756"/>
      <c r="L20" s="1756"/>
      <c r="M20" s="1756"/>
      <c r="N20" s="1756"/>
      <c r="O20" s="1756"/>
      <c r="P20" s="1756"/>
      <c r="Q20" s="1756"/>
      <c r="R20" s="1756"/>
      <c r="S20" s="1756"/>
      <c r="T20" s="1756"/>
      <c r="U20" s="1756"/>
      <c r="V20" s="1756"/>
      <c r="W20" s="1756"/>
      <c r="X20" s="1756"/>
      <c r="Y20" s="1756"/>
      <c r="Z20" s="1756"/>
      <c r="AA20" s="1756"/>
      <c r="AB20" s="1756"/>
      <c r="AC20" s="1756"/>
      <c r="AD20" s="1756"/>
      <c r="AE20" s="1756"/>
      <c r="AF20" s="1756"/>
      <c r="AG20" s="1756"/>
      <c r="AH20" s="1756"/>
      <c r="AI20" s="1757"/>
    </row>
    <row r="21" spans="1:39" ht="25" customHeight="1" x14ac:dyDescent="0.55000000000000004">
      <c r="A21" s="1679" t="s">
        <v>256</v>
      </c>
      <c r="B21" s="1578"/>
      <c r="C21" s="1578"/>
      <c r="D21" s="1578"/>
      <c r="E21" s="1578"/>
      <c r="F21" s="1578"/>
      <c r="G21" s="1578"/>
      <c r="H21" s="1578"/>
      <c r="I21" s="1526"/>
      <c r="J21" s="1758"/>
      <c r="K21" s="1759"/>
      <c r="L21" s="1759"/>
      <c r="M21" s="1759"/>
      <c r="N21" s="1759"/>
      <c r="O21" s="1759"/>
      <c r="P21" s="1759"/>
      <c r="Q21" s="1759"/>
      <c r="R21" s="1759"/>
      <c r="S21" s="1759"/>
      <c r="T21" s="1692" t="s">
        <v>583</v>
      </c>
      <c r="U21" s="1693"/>
      <c r="V21" s="1693"/>
      <c r="W21" s="1693"/>
      <c r="X21" s="1693"/>
      <c r="Y21" s="1693"/>
      <c r="Z21" s="1693"/>
      <c r="AA21" s="1694"/>
      <c r="AB21" s="1760"/>
      <c r="AC21" s="1760"/>
      <c r="AD21" s="1760"/>
      <c r="AE21" s="1760"/>
      <c r="AF21" s="1760"/>
      <c r="AG21" s="1760"/>
      <c r="AH21" s="1760"/>
      <c r="AI21" s="1761"/>
    </row>
    <row r="22" spans="1:39" ht="40" customHeight="1" x14ac:dyDescent="0.55000000000000004">
      <c r="A22" s="1673" t="s">
        <v>393</v>
      </c>
      <c r="B22" s="1674"/>
      <c r="C22" s="1674"/>
      <c r="D22" s="1674"/>
      <c r="E22" s="1674"/>
      <c r="F22" s="1674"/>
      <c r="G22" s="1674"/>
      <c r="H22" s="1674"/>
      <c r="I22" s="1675"/>
      <c r="J22" s="1762"/>
      <c r="K22" s="1763"/>
      <c r="L22" s="1763"/>
      <c r="M22" s="1763"/>
      <c r="N22" s="1763"/>
      <c r="O22" s="1763"/>
      <c r="P22" s="1763"/>
      <c r="Q22" s="1763"/>
      <c r="R22" s="1763"/>
      <c r="S22" s="1763"/>
      <c r="T22" s="1763"/>
      <c r="U22" s="1763"/>
      <c r="V22" s="1763"/>
      <c r="W22" s="1763"/>
      <c r="X22" s="1763"/>
      <c r="Y22" s="1763"/>
      <c r="Z22" s="1763"/>
      <c r="AA22" s="1763"/>
      <c r="AB22" s="1763"/>
      <c r="AC22" s="1763"/>
      <c r="AD22" s="1763"/>
      <c r="AE22" s="1763"/>
      <c r="AF22" s="1763"/>
      <c r="AG22" s="1763"/>
      <c r="AH22" s="1763"/>
      <c r="AI22" s="1764"/>
    </row>
    <row r="23" spans="1:39" ht="25" customHeight="1" x14ac:dyDescent="0.55000000000000004">
      <c r="A23" s="1679" t="s">
        <v>271</v>
      </c>
      <c r="B23" s="1578"/>
      <c r="C23" s="1578"/>
      <c r="D23" s="1578"/>
      <c r="E23" s="1578"/>
      <c r="F23" s="1578"/>
      <c r="G23" s="1578"/>
      <c r="H23" s="1578"/>
      <c r="I23" s="1526"/>
      <c r="J23" s="1525" t="s">
        <v>584</v>
      </c>
      <c r="K23" s="1578"/>
      <c r="L23" s="1578"/>
      <c r="M23" s="1578"/>
      <c r="N23" s="1760"/>
      <c r="O23" s="1760"/>
      <c r="P23" s="1578" t="s">
        <v>260</v>
      </c>
      <c r="Q23" s="1578"/>
      <c r="R23" s="1760"/>
      <c r="S23" s="1760"/>
      <c r="T23" s="1578" t="s">
        <v>272</v>
      </c>
      <c r="U23" s="1578"/>
      <c r="V23" s="1578" t="s">
        <v>273</v>
      </c>
      <c r="W23" s="1578"/>
      <c r="X23" s="1578"/>
      <c r="Y23" s="1578" t="s">
        <v>585</v>
      </c>
      <c r="Z23" s="1578"/>
      <c r="AA23" s="1578"/>
      <c r="AB23" s="1760"/>
      <c r="AC23" s="1760"/>
      <c r="AD23" s="1578" t="s">
        <v>260</v>
      </c>
      <c r="AE23" s="1578"/>
      <c r="AF23" s="1760"/>
      <c r="AG23" s="1760"/>
      <c r="AH23" s="1578" t="s">
        <v>261</v>
      </c>
      <c r="AI23" s="1680"/>
    </row>
    <row r="24" spans="1:39" ht="25" customHeight="1" x14ac:dyDescent="0.55000000000000004">
      <c r="A24" s="1679" t="s">
        <v>262</v>
      </c>
      <c r="B24" s="1578"/>
      <c r="C24" s="1578"/>
      <c r="D24" s="1578"/>
      <c r="E24" s="1578"/>
      <c r="F24" s="1578"/>
      <c r="G24" s="1578"/>
      <c r="H24" s="1578"/>
      <c r="I24" s="1526"/>
      <c r="J24" s="1603"/>
      <c r="K24" s="1603"/>
      <c r="L24" s="1603"/>
      <c r="M24" s="1603"/>
      <c r="N24" s="1603"/>
      <c r="O24" s="1603"/>
      <c r="P24" s="1603"/>
      <c r="Q24" s="1603"/>
      <c r="R24" s="1603"/>
      <c r="S24" s="1603"/>
      <c r="T24" s="1603"/>
      <c r="U24" s="1603"/>
      <c r="V24" s="1603"/>
      <c r="W24" s="1603"/>
      <c r="X24" s="1681" t="s">
        <v>586</v>
      </c>
      <c r="Y24" s="1681"/>
      <c r="Z24" s="1681"/>
      <c r="AA24" s="1681"/>
      <c r="AB24" s="1681"/>
      <c r="AC24" s="1681"/>
      <c r="AD24" s="1681"/>
      <c r="AE24" s="1681"/>
      <c r="AF24" s="1681"/>
      <c r="AG24" s="1681"/>
      <c r="AH24" s="1681"/>
      <c r="AI24" s="1682"/>
    </row>
    <row r="25" spans="1:39" ht="40" customHeight="1" x14ac:dyDescent="0.55000000000000004">
      <c r="A25" s="1577" t="s">
        <v>394</v>
      </c>
      <c r="B25" s="1578"/>
      <c r="C25" s="1578"/>
      <c r="D25" s="1578"/>
      <c r="E25" s="1578"/>
      <c r="F25" s="1578"/>
      <c r="G25" s="1578"/>
      <c r="H25" s="1578"/>
      <c r="I25" s="1526"/>
      <c r="J25" s="1765"/>
      <c r="K25" s="1736"/>
      <c r="L25" s="1736"/>
      <c r="M25" s="1736"/>
      <c r="N25" s="1736"/>
      <c r="O25" s="1736"/>
      <c r="P25" s="1736"/>
      <c r="Q25" s="1736"/>
      <c r="R25" s="1736"/>
      <c r="S25" s="1736"/>
      <c r="T25" s="1736"/>
      <c r="U25" s="1736"/>
      <c r="V25" s="1736"/>
      <c r="W25" s="1736"/>
      <c r="X25" s="1736"/>
      <c r="Y25" s="1736"/>
      <c r="Z25" s="1736"/>
      <c r="AA25" s="1736"/>
      <c r="AB25" s="1736"/>
      <c r="AC25" s="1736"/>
      <c r="AD25" s="1736"/>
      <c r="AE25" s="1736"/>
      <c r="AF25" s="1736"/>
      <c r="AG25" s="1736"/>
      <c r="AH25" s="1736"/>
      <c r="AI25" s="1737"/>
    </row>
    <row r="26" spans="1:39" ht="40" customHeight="1" x14ac:dyDescent="0.55000000000000004">
      <c r="A26" s="1679" t="s">
        <v>384</v>
      </c>
      <c r="B26" s="1578"/>
      <c r="C26" s="1578"/>
      <c r="D26" s="1578"/>
      <c r="E26" s="1578"/>
      <c r="F26" s="1578"/>
      <c r="G26" s="1578"/>
      <c r="H26" s="1578"/>
      <c r="I26" s="1526"/>
      <c r="J26" s="1765"/>
      <c r="K26" s="1736"/>
      <c r="L26" s="1736"/>
      <c r="M26" s="1736"/>
      <c r="N26" s="1736"/>
      <c r="O26" s="1736"/>
      <c r="P26" s="1736"/>
      <c r="Q26" s="1736"/>
      <c r="R26" s="1736"/>
      <c r="S26" s="1736"/>
      <c r="T26" s="1736"/>
      <c r="U26" s="1736"/>
      <c r="V26" s="1736"/>
      <c r="W26" s="1736"/>
      <c r="X26" s="1736"/>
      <c r="Y26" s="1736"/>
      <c r="Z26" s="1736"/>
      <c r="AA26" s="1736"/>
      <c r="AB26" s="1736"/>
      <c r="AC26" s="1736"/>
      <c r="AD26" s="1736"/>
      <c r="AE26" s="1736"/>
      <c r="AF26" s="1736"/>
      <c r="AG26" s="1736"/>
      <c r="AH26" s="1736"/>
      <c r="AI26" s="1737"/>
    </row>
    <row r="27" spans="1:39" ht="40" customHeight="1" x14ac:dyDescent="0.55000000000000004">
      <c r="A27" s="1577" t="s">
        <v>395</v>
      </c>
      <c r="B27" s="1578"/>
      <c r="C27" s="1578"/>
      <c r="D27" s="1578"/>
      <c r="E27" s="1578"/>
      <c r="F27" s="1578"/>
      <c r="G27" s="1578"/>
      <c r="H27" s="1578"/>
      <c r="I27" s="1526"/>
      <c r="J27" s="1766"/>
      <c r="K27" s="1767"/>
      <c r="L27" s="1767"/>
      <c r="M27" s="1736"/>
      <c r="N27" s="1736"/>
      <c r="O27" s="1736"/>
      <c r="P27" s="1736"/>
      <c r="Q27" s="1736"/>
      <c r="R27" s="1736"/>
      <c r="S27" s="1736"/>
      <c r="T27" s="1736"/>
      <c r="U27" s="1736"/>
      <c r="V27" s="1736"/>
      <c r="W27" s="1736"/>
      <c r="X27" s="1736"/>
      <c r="Y27" s="1736"/>
      <c r="Z27" s="1736"/>
      <c r="AA27" s="1736"/>
      <c r="AB27" s="1736"/>
      <c r="AC27" s="1736"/>
      <c r="AD27" s="1736"/>
      <c r="AE27" s="1736"/>
      <c r="AF27" s="1736"/>
      <c r="AG27" s="1736"/>
      <c r="AH27" s="1736"/>
      <c r="AI27" s="1737"/>
    </row>
    <row r="28" spans="1:39" ht="25" customHeight="1" x14ac:dyDescent="0.55000000000000004">
      <c r="A28" s="1726" t="s">
        <v>1017</v>
      </c>
      <c r="B28" s="1727"/>
      <c r="C28" s="1727"/>
      <c r="D28" s="1727"/>
      <c r="E28" s="1727"/>
      <c r="F28" s="1727"/>
      <c r="G28" s="1727"/>
      <c r="H28" s="1727"/>
      <c r="I28" s="1727"/>
      <c r="J28" s="1723" t="s">
        <v>587</v>
      </c>
      <c r="K28" s="1724"/>
      <c r="L28" s="1725"/>
      <c r="M28" s="1730"/>
      <c r="N28" s="1730"/>
      <c r="O28" s="1730"/>
      <c r="P28" s="1730"/>
      <c r="Q28" s="1730"/>
      <c r="R28" s="1730"/>
      <c r="S28" s="1730"/>
      <c r="T28" s="1604" t="s">
        <v>588</v>
      </c>
      <c r="U28" s="1604"/>
      <c r="V28" s="1605"/>
      <c r="W28" s="1525" t="s">
        <v>589</v>
      </c>
      <c r="X28" s="1578"/>
      <c r="Y28" s="1526"/>
      <c r="Z28" s="1730"/>
      <c r="AA28" s="1730"/>
      <c r="AB28" s="1730"/>
      <c r="AC28" s="1730"/>
      <c r="AD28" s="1730"/>
      <c r="AE28" s="1730"/>
      <c r="AF28" s="1730"/>
      <c r="AG28" s="1605" t="s">
        <v>588</v>
      </c>
      <c r="AH28" s="1731"/>
      <c r="AI28" s="1732"/>
    </row>
    <row r="29" spans="1:39" ht="40" customHeight="1" x14ac:dyDescent="0.55000000000000004">
      <c r="A29" s="1728"/>
      <c r="B29" s="1729"/>
      <c r="C29" s="1729"/>
      <c r="D29" s="1729"/>
      <c r="E29" s="1729"/>
      <c r="F29" s="1729"/>
      <c r="G29" s="1729"/>
      <c r="H29" s="1729"/>
      <c r="I29" s="1729"/>
      <c r="J29" s="1733" t="s">
        <v>590</v>
      </c>
      <c r="K29" s="1734"/>
      <c r="L29" s="1735"/>
      <c r="M29" s="1736"/>
      <c r="N29" s="1736"/>
      <c r="O29" s="1736"/>
      <c r="P29" s="1736"/>
      <c r="Q29" s="1736"/>
      <c r="R29" s="1736"/>
      <c r="S29" s="1736"/>
      <c r="T29" s="1736"/>
      <c r="U29" s="1736"/>
      <c r="V29" s="1736"/>
      <c r="W29" s="1736"/>
      <c r="X29" s="1736"/>
      <c r="Y29" s="1736"/>
      <c r="Z29" s="1736"/>
      <c r="AA29" s="1736"/>
      <c r="AB29" s="1736"/>
      <c r="AC29" s="1736"/>
      <c r="AD29" s="1736"/>
      <c r="AE29" s="1736"/>
      <c r="AF29" s="1736"/>
      <c r="AG29" s="1736"/>
      <c r="AH29" s="1736"/>
      <c r="AI29" s="1737"/>
    </row>
    <row r="30" spans="1:39" ht="25" customHeight="1" x14ac:dyDescent="0.55000000000000004">
      <c r="A30" s="1716" t="s">
        <v>591</v>
      </c>
      <c r="B30" s="1717"/>
      <c r="C30" s="1717"/>
      <c r="D30" s="1717"/>
      <c r="E30" s="1717"/>
      <c r="F30" s="1717"/>
      <c r="G30" s="1717"/>
      <c r="H30" s="1717"/>
      <c r="I30" s="1717"/>
      <c r="J30" s="1718"/>
      <c r="K30" s="1718"/>
      <c r="L30" s="1718"/>
      <c r="M30" s="1717"/>
      <c r="N30" s="1717"/>
      <c r="O30" s="1717"/>
      <c r="P30" s="1717"/>
      <c r="Q30" s="1717"/>
      <c r="R30" s="1717"/>
      <c r="S30" s="1717"/>
      <c r="T30" s="1717"/>
      <c r="U30" s="1717"/>
      <c r="V30" s="1717"/>
      <c r="W30" s="1717"/>
      <c r="X30" s="1717"/>
      <c r="Y30" s="1717"/>
      <c r="Z30" s="1717"/>
      <c r="AA30" s="1717"/>
      <c r="AB30" s="1717"/>
      <c r="AC30" s="1719"/>
      <c r="AD30" s="1768" t="s">
        <v>119</v>
      </c>
      <c r="AE30" s="1769"/>
      <c r="AF30" s="1769"/>
      <c r="AG30" s="1769"/>
      <c r="AH30" s="1769"/>
      <c r="AI30" s="1770"/>
    </row>
    <row r="33" spans="2:2" ht="12" x14ac:dyDescent="0.55000000000000004">
      <c r="B33" s="230"/>
    </row>
  </sheetData>
  <sheetProtection password="C402" sheet="1" objects="1" scenarios="1" selectLockedCells="1" selectUnlockedCells="1"/>
  <mergeCells count="99">
    <mergeCell ref="A3:AI3"/>
    <mergeCell ref="A4:E4"/>
    <mergeCell ref="F4:I4"/>
    <mergeCell ref="J4:S4"/>
    <mergeCell ref="T4:AI4"/>
    <mergeCell ref="A5:I5"/>
    <mergeCell ref="J5:S5"/>
    <mergeCell ref="T5:AA5"/>
    <mergeCell ref="AB5:AI5"/>
    <mergeCell ref="A6:I6"/>
    <mergeCell ref="J6:AI6"/>
    <mergeCell ref="A7:I7"/>
    <mergeCell ref="J7:S7"/>
    <mergeCell ref="T7:AA7"/>
    <mergeCell ref="AB7:AI7"/>
    <mergeCell ref="A8:I8"/>
    <mergeCell ref="J8:AI8"/>
    <mergeCell ref="AF9:AG9"/>
    <mergeCell ref="AH9:AI9"/>
    <mergeCell ref="A10:I10"/>
    <mergeCell ref="J10:W10"/>
    <mergeCell ref="X10:AI10"/>
    <mergeCell ref="T9:U9"/>
    <mergeCell ref="V9:X9"/>
    <mergeCell ref="Y9:AA9"/>
    <mergeCell ref="AB9:AC9"/>
    <mergeCell ref="AD9:AE9"/>
    <mergeCell ref="A9:I9"/>
    <mergeCell ref="J9:M9"/>
    <mergeCell ref="N9:O9"/>
    <mergeCell ref="P9:Q9"/>
    <mergeCell ref="R9:S9"/>
    <mergeCell ref="A11:I11"/>
    <mergeCell ref="J11:AI11"/>
    <mergeCell ref="A12:I12"/>
    <mergeCell ref="J12:AI12"/>
    <mergeCell ref="A13:I13"/>
    <mergeCell ref="J13:AI13"/>
    <mergeCell ref="A17:AC17"/>
    <mergeCell ref="AD17:AI17"/>
    <mergeCell ref="A14:I15"/>
    <mergeCell ref="J14:L14"/>
    <mergeCell ref="M14:S14"/>
    <mergeCell ref="T14:V14"/>
    <mergeCell ref="W14:Y14"/>
    <mergeCell ref="Z14:AF14"/>
    <mergeCell ref="AG14:AI14"/>
    <mergeCell ref="J15:L15"/>
    <mergeCell ref="M15:AI15"/>
    <mergeCell ref="A16:AC16"/>
    <mergeCell ref="AD16:AI16"/>
    <mergeCell ref="A18:E18"/>
    <mergeCell ref="F18:I18"/>
    <mergeCell ref="J18:S18"/>
    <mergeCell ref="T18:AI18"/>
    <mergeCell ref="A19:I19"/>
    <mergeCell ref="J19:S19"/>
    <mergeCell ref="T19:AA19"/>
    <mergeCell ref="AB19:AI19"/>
    <mergeCell ref="A20:I20"/>
    <mergeCell ref="J20:AI20"/>
    <mergeCell ref="A21:I21"/>
    <mergeCell ref="J21:S21"/>
    <mergeCell ref="T21:AA21"/>
    <mergeCell ref="AB21:AI21"/>
    <mergeCell ref="A22:I22"/>
    <mergeCell ref="J22:AI22"/>
    <mergeCell ref="A23:I23"/>
    <mergeCell ref="J23:M23"/>
    <mergeCell ref="N23:O23"/>
    <mergeCell ref="P23:Q23"/>
    <mergeCell ref="R23:S23"/>
    <mergeCell ref="T23:U23"/>
    <mergeCell ref="V23:X23"/>
    <mergeCell ref="Y23:AA23"/>
    <mergeCell ref="AB23:AC23"/>
    <mergeCell ref="AD23:AE23"/>
    <mergeCell ref="AH23:AI23"/>
    <mergeCell ref="A24:I24"/>
    <mergeCell ref="J24:W24"/>
    <mergeCell ref="X24:AI24"/>
    <mergeCell ref="AF23:AG23"/>
    <mergeCell ref="J29:L29"/>
    <mergeCell ref="M29:AI29"/>
    <mergeCell ref="A25:I25"/>
    <mergeCell ref="J25:AI25"/>
    <mergeCell ref="A26:I26"/>
    <mergeCell ref="J26:AI26"/>
    <mergeCell ref="A27:I27"/>
    <mergeCell ref="J27:AI27"/>
    <mergeCell ref="A30:AC30"/>
    <mergeCell ref="AD30:AI30"/>
    <mergeCell ref="Z28:AF28"/>
    <mergeCell ref="A28:I29"/>
    <mergeCell ref="J28:L28"/>
    <mergeCell ref="M28:S28"/>
    <mergeCell ref="T28:V28"/>
    <mergeCell ref="W28:Y28"/>
    <mergeCell ref="AG28:AI28"/>
  </mergeCells>
  <phoneticPr fontId="2"/>
  <dataValidations count="8">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9:O9 AF9:AG9 AB9:AC9 R9:S9 N23:O23 AF23:AG23 AB23:AC23 R23:S23"/>
    <dataValidation type="custom" imeMode="disabled" allowBlank="1" showInputMessage="1" showErrorMessage="1" sqref="M14:S14 Z14:AF14 M28:S28 Z28:AF28">
      <formula1>LENB(M14)=LEN(M14)</formula1>
    </dataValidation>
    <dataValidation type="list" allowBlank="1" showErrorMessage="1" prompt="_x000a_" sqref="AD16:AI16 AD30:AI30">
      <formula1>"選択してください,関連あり,関連なし"</formula1>
    </dataValidation>
    <dataValidation allowBlank="1" showErrorMessage="1" sqref="J11:AI12 J25:AI26"/>
    <dataValidation allowBlank="1" showErrorMessage="1" prompt="_x000a_" sqref="AG14:AI14 J14:J15 AG28:AI28 J28:J29"/>
    <dataValidation imeMode="halfAlpha" allowBlank="1" showInputMessage="1" showErrorMessage="1" sqref="AB5 AB19"/>
    <dataValidation allowBlank="1" showInputMessage="1" showErrorMessage="1" prompt="前ページの「(５)専門家指導費」の「経費番号」（専-1、専-2）を記入してください。" sqref="F4:I4 F18:I18"/>
    <dataValidation type="custom" imeMode="halfAlpha" allowBlank="1" showInputMessage="1" showErrorMessage="1" prompt="「(５)専門家指導費」の「助成事業に要する経費（税込）」の金額を記入してください。" sqref="J10:W10 J24:W24">
      <formula1>LENB(J10)=LEN(J10)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48"/>
  <sheetViews>
    <sheetView showGridLines="0" view="pageBreakPreview" zoomScale="80" zoomScaleNormal="100" zoomScaleSheetLayoutView="80" workbookViewId="0">
      <selection sqref="A1:XFD1048576"/>
    </sheetView>
  </sheetViews>
  <sheetFormatPr defaultColWidth="1.9140625" defaultRowHeight="13" x14ac:dyDescent="0.55000000000000004"/>
  <cols>
    <col min="1" max="1" width="6.33203125" style="90" customWidth="1"/>
    <col min="2" max="2" width="11.83203125" style="90" customWidth="1"/>
    <col min="3" max="6" width="16" style="90" customWidth="1"/>
    <col min="7" max="7" width="7.4140625" style="90" customWidth="1"/>
    <col min="8" max="8" width="10.4140625" style="90" customWidth="1"/>
    <col min="9" max="10" width="10.5" style="90" customWidth="1"/>
    <col min="11" max="11" width="3" style="328" customWidth="1"/>
    <col min="12" max="13" width="2.25" style="90" customWidth="1"/>
    <col min="14" max="15" width="24.6640625" style="90" bestFit="1" customWidth="1"/>
    <col min="16" max="16" width="5.75" style="90" customWidth="1"/>
    <col min="17" max="224" width="2.25" style="90" customWidth="1"/>
    <col min="225" max="16384" width="1.9140625" style="90"/>
  </cols>
  <sheetData>
    <row r="1" spans="1:28" s="336" customFormat="1" ht="25" customHeight="1" x14ac:dyDescent="0.55000000000000004">
      <c r="A1" s="367"/>
      <c r="B1" s="331"/>
      <c r="C1" s="331"/>
      <c r="D1" s="331"/>
      <c r="E1" s="331"/>
      <c r="F1" s="331"/>
      <c r="G1" s="331"/>
      <c r="H1" s="331"/>
      <c r="I1" s="331"/>
      <c r="J1" s="327" t="s">
        <v>551</v>
      </c>
      <c r="K1" s="462"/>
      <c r="L1" s="397"/>
      <c r="M1" s="397"/>
      <c r="N1" s="331"/>
      <c r="O1" s="331"/>
      <c r="P1" s="331"/>
      <c r="Q1" s="331"/>
      <c r="R1" s="331"/>
      <c r="S1" s="331"/>
      <c r="T1" s="331"/>
      <c r="U1" s="331"/>
      <c r="V1" s="341"/>
      <c r="W1" s="341"/>
      <c r="X1" s="341"/>
      <c r="Y1" s="341"/>
      <c r="Z1" s="341"/>
      <c r="AA1" s="341"/>
      <c r="AB1" s="341"/>
    </row>
    <row r="2" spans="1:28" ht="25" customHeight="1" x14ac:dyDescent="0.55000000000000004">
      <c r="A2" s="340" t="s">
        <v>600</v>
      </c>
      <c r="B2" s="273"/>
      <c r="C2" s="273"/>
      <c r="D2" s="273"/>
      <c r="E2" s="273"/>
      <c r="F2" s="273"/>
      <c r="G2" s="273"/>
      <c r="H2" s="273"/>
      <c r="I2" s="273"/>
      <c r="J2" s="345"/>
    </row>
    <row r="3" spans="1:28" ht="13" customHeight="1" x14ac:dyDescent="0.55000000000000004">
      <c r="A3" s="1778" t="s">
        <v>601</v>
      </c>
      <c r="B3" s="1778"/>
      <c r="C3" s="1778"/>
      <c r="D3" s="1778"/>
      <c r="E3" s="1778"/>
      <c r="F3" s="1778"/>
      <c r="G3" s="1778"/>
      <c r="H3" s="1778"/>
      <c r="I3" s="404"/>
      <c r="J3" s="404"/>
    </row>
    <row r="4" spans="1:28" ht="13" customHeight="1" x14ac:dyDescent="0.55000000000000004">
      <c r="A4" s="463" t="s">
        <v>602</v>
      </c>
      <c r="B4" s="464"/>
      <c r="C4" s="464"/>
      <c r="D4" s="464"/>
      <c r="E4" s="464"/>
      <c r="F4" s="464"/>
      <c r="G4" s="464"/>
      <c r="H4" s="464"/>
      <c r="I4" s="464"/>
      <c r="J4" s="465" t="s">
        <v>221</v>
      </c>
    </row>
    <row r="5" spans="1:28" ht="36" x14ac:dyDescent="0.55000000000000004">
      <c r="A5" s="466" t="s">
        <v>603</v>
      </c>
      <c r="B5" s="467" t="s">
        <v>282</v>
      </c>
      <c r="C5" s="467" t="s">
        <v>283</v>
      </c>
      <c r="D5" s="467" t="s">
        <v>604</v>
      </c>
      <c r="E5" s="467" t="s">
        <v>605</v>
      </c>
      <c r="F5" s="467" t="s">
        <v>284</v>
      </c>
      <c r="G5" s="467" t="s">
        <v>285</v>
      </c>
      <c r="H5" s="467" t="s">
        <v>606</v>
      </c>
      <c r="I5" s="425" t="s">
        <v>286</v>
      </c>
      <c r="J5" s="429" t="s">
        <v>287</v>
      </c>
      <c r="K5" s="468" t="s">
        <v>607</v>
      </c>
      <c r="L5" s="1516"/>
      <c r="M5" s="1516"/>
      <c r="N5" s="1516"/>
      <c r="O5" s="1516"/>
      <c r="P5" s="1516"/>
    </row>
    <row r="6" spans="1:28" ht="35" customHeight="1" x14ac:dyDescent="0.55000000000000004">
      <c r="A6" s="469">
        <f t="shared" ref="A6:A20" si="0">ROW()-5</f>
        <v>1</v>
      </c>
      <c r="B6" s="650" t="s">
        <v>953</v>
      </c>
      <c r="C6" s="694" t="s">
        <v>954</v>
      </c>
      <c r="D6" s="694" t="s">
        <v>955</v>
      </c>
      <c r="E6" s="694" t="s">
        <v>956</v>
      </c>
      <c r="F6" s="695" t="s">
        <v>957</v>
      </c>
      <c r="G6" s="651">
        <v>360</v>
      </c>
      <c r="H6" s="696">
        <v>3850</v>
      </c>
      <c r="I6" s="471">
        <f>直接人件費19[[#This Row],[従事時間
(A)]]*直接人件費19[[#This Row],[時間単価
(B)]]</f>
        <v>1386000</v>
      </c>
      <c r="J6" s="472">
        <f>直接人件費19[[#This Row],[従事時間
(A)]]*直接人件費19[[#This Row],[時間単価
(B)]]</f>
        <v>1386000</v>
      </c>
      <c r="K6" s="473" t="str">
        <f t="shared" ref="K6:K20" si="1">IF(OR(
      AND(B6="",C6="",D6="",E6="",F6="",G6="",H6=""),
      AND(B6&lt;&gt;"",C6&lt;&gt;"",D6&lt;&gt;"",E6&lt;&gt;"",F6&lt;&gt;"",G6&lt;&gt;"",H6&lt;&gt;"")),
   "", "←全ての項目を入力してください。")</f>
        <v/>
      </c>
    </row>
    <row r="7" spans="1:28" ht="35" customHeight="1" x14ac:dyDescent="0.55000000000000004">
      <c r="A7" s="469">
        <f t="shared" si="0"/>
        <v>2</v>
      </c>
      <c r="B7" s="650" t="s">
        <v>958</v>
      </c>
      <c r="C7" s="694" t="s">
        <v>954</v>
      </c>
      <c r="D7" s="694" t="s">
        <v>959</v>
      </c>
      <c r="E7" s="694" t="s">
        <v>960</v>
      </c>
      <c r="F7" s="695" t="s">
        <v>961</v>
      </c>
      <c r="G7" s="651">
        <v>480</v>
      </c>
      <c r="H7" s="696">
        <v>3110</v>
      </c>
      <c r="I7" s="471">
        <f>直接人件費19[[#This Row],[従事時間
(A)]]*直接人件費19[[#This Row],[時間単価
(B)]]</f>
        <v>1492800</v>
      </c>
      <c r="J7" s="472">
        <f>直接人件費19[[#This Row],[従事時間
(A)]]*直接人件費19[[#This Row],[時間単価
(B)]]</f>
        <v>1492800</v>
      </c>
      <c r="K7" s="473" t="str">
        <f t="shared" si="1"/>
        <v/>
      </c>
    </row>
    <row r="8" spans="1:28" ht="35" customHeight="1" x14ac:dyDescent="0.55000000000000004">
      <c r="A8" s="469">
        <f t="shared" si="0"/>
        <v>3</v>
      </c>
      <c r="B8" s="650" t="s">
        <v>962</v>
      </c>
      <c r="C8" s="694" t="s">
        <v>954</v>
      </c>
      <c r="D8" s="694" t="s">
        <v>959</v>
      </c>
      <c r="E8" s="694" t="s">
        <v>963</v>
      </c>
      <c r="F8" s="695" t="s">
        <v>964</v>
      </c>
      <c r="G8" s="651">
        <v>480</v>
      </c>
      <c r="H8" s="696">
        <v>2450</v>
      </c>
      <c r="I8" s="471">
        <f>直接人件費19[[#This Row],[従事時間
(A)]]*直接人件費19[[#This Row],[時間単価
(B)]]</f>
        <v>1176000</v>
      </c>
      <c r="J8" s="472">
        <f>直接人件費19[[#This Row],[従事時間
(A)]]*直接人件費19[[#This Row],[時間単価
(B)]]</f>
        <v>1176000</v>
      </c>
      <c r="K8" s="473" t="str">
        <f t="shared" si="1"/>
        <v/>
      </c>
    </row>
    <row r="9" spans="1:28" ht="35" customHeight="1" x14ac:dyDescent="0.55000000000000004">
      <c r="A9" s="469">
        <f t="shared" si="0"/>
        <v>4</v>
      </c>
      <c r="B9" s="484"/>
      <c r="C9" s="697"/>
      <c r="D9" s="697"/>
      <c r="E9" s="697"/>
      <c r="F9" s="698"/>
      <c r="G9" s="485"/>
      <c r="H9" s="699"/>
      <c r="I9" s="471">
        <f>直接人件費19[[#This Row],[従事時間
(A)]]*直接人件費19[[#This Row],[時間単価
(B)]]</f>
        <v>0</v>
      </c>
      <c r="J9" s="472">
        <f>直接人件費19[[#This Row],[従事時間
(A)]]*直接人件費19[[#This Row],[時間単価
(B)]]</f>
        <v>0</v>
      </c>
      <c r="K9" s="473" t="str">
        <f t="shared" si="1"/>
        <v/>
      </c>
    </row>
    <row r="10" spans="1:28" ht="35" customHeight="1" x14ac:dyDescent="0.55000000000000004">
      <c r="A10" s="469">
        <f t="shared" si="0"/>
        <v>5</v>
      </c>
      <c r="B10" s="484"/>
      <c r="C10" s="697"/>
      <c r="D10" s="697"/>
      <c r="E10" s="697"/>
      <c r="F10" s="698"/>
      <c r="G10" s="485"/>
      <c r="H10" s="699"/>
      <c r="I10" s="471">
        <f>直接人件費19[[#This Row],[従事時間
(A)]]*直接人件費19[[#This Row],[時間単価
(B)]]</f>
        <v>0</v>
      </c>
      <c r="J10" s="472">
        <f>直接人件費19[[#This Row],[従事時間
(A)]]*直接人件費19[[#This Row],[時間単価
(B)]]</f>
        <v>0</v>
      </c>
      <c r="K10" s="473" t="str">
        <f t="shared" si="1"/>
        <v/>
      </c>
      <c r="M10" s="410"/>
    </row>
    <row r="11" spans="1:28" ht="35" customHeight="1" x14ac:dyDescent="0.55000000000000004">
      <c r="A11" s="469">
        <f t="shared" si="0"/>
        <v>6</v>
      </c>
      <c r="B11" s="484"/>
      <c r="C11" s="697"/>
      <c r="D11" s="697"/>
      <c r="E11" s="697"/>
      <c r="F11" s="698"/>
      <c r="G11" s="485"/>
      <c r="H11" s="699"/>
      <c r="I11" s="471">
        <f>直接人件費19[[#This Row],[従事時間
(A)]]*直接人件費19[[#This Row],[時間単価
(B)]]</f>
        <v>0</v>
      </c>
      <c r="J11" s="472">
        <f>直接人件費19[[#This Row],[従事時間
(A)]]*直接人件費19[[#This Row],[時間単価
(B)]]</f>
        <v>0</v>
      </c>
      <c r="K11" s="473" t="str">
        <f t="shared" si="1"/>
        <v/>
      </c>
    </row>
    <row r="12" spans="1:28" ht="35" customHeight="1" x14ac:dyDescent="0.55000000000000004">
      <c r="A12" s="469">
        <f t="shared" si="0"/>
        <v>7</v>
      </c>
      <c r="B12" s="484"/>
      <c r="C12" s="697"/>
      <c r="D12" s="697"/>
      <c r="E12" s="697"/>
      <c r="F12" s="698"/>
      <c r="G12" s="485"/>
      <c r="H12" s="699"/>
      <c r="I12" s="471">
        <f>直接人件費19[[#This Row],[従事時間
(A)]]*直接人件費19[[#This Row],[時間単価
(B)]]</f>
        <v>0</v>
      </c>
      <c r="J12" s="472">
        <f>直接人件費19[[#This Row],[従事時間
(A)]]*直接人件費19[[#This Row],[時間単価
(B)]]</f>
        <v>0</v>
      </c>
      <c r="K12" s="473" t="str">
        <f t="shared" si="1"/>
        <v/>
      </c>
    </row>
    <row r="13" spans="1:28" ht="35" customHeight="1" x14ac:dyDescent="0.55000000000000004">
      <c r="A13" s="469">
        <f t="shared" si="0"/>
        <v>8</v>
      </c>
      <c r="B13" s="484"/>
      <c r="C13" s="697"/>
      <c r="D13" s="697"/>
      <c r="E13" s="697"/>
      <c r="F13" s="698"/>
      <c r="G13" s="485"/>
      <c r="H13" s="699"/>
      <c r="I13" s="471">
        <f>直接人件費19[[#This Row],[従事時間
(A)]]*直接人件費19[[#This Row],[時間単価
(B)]]</f>
        <v>0</v>
      </c>
      <c r="J13" s="472">
        <f>直接人件費19[[#This Row],[従事時間
(A)]]*直接人件費19[[#This Row],[時間単価
(B)]]</f>
        <v>0</v>
      </c>
      <c r="K13" s="473" t="str">
        <f t="shared" si="1"/>
        <v/>
      </c>
    </row>
    <row r="14" spans="1:28" ht="35" customHeight="1" x14ac:dyDescent="0.55000000000000004">
      <c r="A14" s="469">
        <f t="shared" si="0"/>
        <v>9</v>
      </c>
      <c r="B14" s="484"/>
      <c r="C14" s="697"/>
      <c r="D14" s="697"/>
      <c r="E14" s="697"/>
      <c r="F14" s="698"/>
      <c r="G14" s="485"/>
      <c r="H14" s="699"/>
      <c r="I14" s="471">
        <f>直接人件費19[[#This Row],[従事時間
(A)]]*直接人件費19[[#This Row],[時間単価
(B)]]</f>
        <v>0</v>
      </c>
      <c r="J14" s="472">
        <f>直接人件費19[[#This Row],[従事時間
(A)]]*直接人件費19[[#This Row],[時間単価
(B)]]</f>
        <v>0</v>
      </c>
      <c r="K14" s="473" t="str">
        <f t="shared" si="1"/>
        <v/>
      </c>
    </row>
    <row r="15" spans="1:28" ht="35" customHeight="1" x14ac:dyDescent="0.55000000000000004">
      <c r="A15" s="469">
        <f t="shared" si="0"/>
        <v>10</v>
      </c>
      <c r="B15" s="484"/>
      <c r="C15" s="697"/>
      <c r="D15" s="697"/>
      <c r="E15" s="697"/>
      <c r="F15" s="698"/>
      <c r="G15" s="485"/>
      <c r="H15" s="699"/>
      <c r="I15" s="471">
        <f>直接人件費19[[#This Row],[従事時間
(A)]]*直接人件費19[[#This Row],[時間単価
(B)]]</f>
        <v>0</v>
      </c>
      <c r="J15" s="472">
        <f>直接人件費19[[#This Row],[従事時間
(A)]]*直接人件費19[[#This Row],[時間単価
(B)]]</f>
        <v>0</v>
      </c>
      <c r="K15" s="473" t="str">
        <f t="shared" si="1"/>
        <v/>
      </c>
    </row>
    <row r="16" spans="1:28" ht="35" customHeight="1" x14ac:dyDescent="0.55000000000000004">
      <c r="A16" s="469">
        <f t="shared" si="0"/>
        <v>11</v>
      </c>
      <c r="B16" s="484"/>
      <c r="C16" s="697"/>
      <c r="D16" s="697"/>
      <c r="E16" s="697"/>
      <c r="F16" s="698"/>
      <c r="G16" s="485"/>
      <c r="H16" s="699"/>
      <c r="I16" s="471">
        <f>直接人件費19[[#This Row],[従事時間
(A)]]*直接人件費19[[#This Row],[時間単価
(B)]]</f>
        <v>0</v>
      </c>
      <c r="J16" s="472">
        <f>直接人件費19[[#This Row],[従事時間
(A)]]*直接人件費19[[#This Row],[時間単価
(B)]]</f>
        <v>0</v>
      </c>
      <c r="K16" s="473" t="str">
        <f t="shared" si="1"/>
        <v/>
      </c>
    </row>
    <row r="17" spans="1:15" ht="35" customHeight="1" x14ac:dyDescent="0.55000000000000004">
      <c r="A17" s="469">
        <f t="shared" si="0"/>
        <v>12</v>
      </c>
      <c r="B17" s="484"/>
      <c r="C17" s="697"/>
      <c r="D17" s="697"/>
      <c r="E17" s="697"/>
      <c r="F17" s="698"/>
      <c r="G17" s="485"/>
      <c r="H17" s="699"/>
      <c r="I17" s="471">
        <f>直接人件費19[[#This Row],[従事時間
(A)]]*直接人件費19[[#This Row],[時間単価
(B)]]</f>
        <v>0</v>
      </c>
      <c r="J17" s="472">
        <f>直接人件費19[[#This Row],[従事時間
(A)]]*直接人件費19[[#This Row],[時間単価
(B)]]</f>
        <v>0</v>
      </c>
      <c r="K17" s="473" t="str">
        <f t="shared" si="1"/>
        <v/>
      </c>
    </row>
    <row r="18" spans="1:15" ht="35" customHeight="1" x14ac:dyDescent="0.55000000000000004">
      <c r="A18" s="469">
        <f t="shared" si="0"/>
        <v>13</v>
      </c>
      <c r="B18" s="484"/>
      <c r="C18" s="697"/>
      <c r="D18" s="697"/>
      <c r="E18" s="697"/>
      <c r="F18" s="698"/>
      <c r="G18" s="485"/>
      <c r="H18" s="699"/>
      <c r="I18" s="471">
        <f>直接人件費19[[#This Row],[従事時間
(A)]]*直接人件費19[[#This Row],[時間単価
(B)]]</f>
        <v>0</v>
      </c>
      <c r="J18" s="472">
        <f>直接人件費19[[#This Row],[従事時間
(A)]]*直接人件費19[[#This Row],[時間単価
(B)]]</f>
        <v>0</v>
      </c>
      <c r="K18" s="473" t="str">
        <f t="shared" si="1"/>
        <v/>
      </c>
    </row>
    <row r="19" spans="1:15" ht="35" customHeight="1" x14ac:dyDescent="0.55000000000000004">
      <c r="A19" s="469">
        <f t="shared" si="0"/>
        <v>14</v>
      </c>
      <c r="B19" s="484"/>
      <c r="C19" s="697"/>
      <c r="D19" s="697"/>
      <c r="E19" s="697"/>
      <c r="F19" s="698"/>
      <c r="G19" s="485"/>
      <c r="H19" s="699"/>
      <c r="I19" s="471">
        <f>直接人件費19[[#This Row],[従事時間
(A)]]*直接人件費19[[#This Row],[時間単価
(B)]]</f>
        <v>0</v>
      </c>
      <c r="J19" s="472">
        <f>直接人件費19[[#This Row],[従事時間
(A)]]*直接人件費19[[#This Row],[時間単価
(B)]]</f>
        <v>0</v>
      </c>
      <c r="K19" s="473" t="str">
        <f t="shared" si="1"/>
        <v/>
      </c>
    </row>
    <row r="20" spans="1:15" ht="35" customHeight="1" x14ac:dyDescent="0.55000000000000004">
      <c r="A20" s="469">
        <f t="shared" si="0"/>
        <v>15</v>
      </c>
      <c r="B20" s="484"/>
      <c r="C20" s="697"/>
      <c r="D20" s="697"/>
      <c r="E20" s="697"/>
      <c r="F20" s="698"/>
      <c r="G20" s="485"/>
      <c r="H20" s="699"/>
      <c r="I20" s="471">
        <f>直接人件費19[[#This Row],[従事時間
(A)]]*直接人件費19[[#This Row],[時間単価
(B)]]</f>
        <v>0</v>
      </c>
      <c r="J20" s="472">
        <f>直接人件費19[[#This Row],[従事時間
(A)]]*直接人件費19[[#This Row],[時間単価
(B)]]</f>
        <v>0</v>
      </c>
      <c r="K20" s="473" t="str">
        <f t="shared" si="1"/>
        <v/>
      </c>
    </row>
    <row r="21" spans="1:15" ht="35" customHeight="1" x14ac:dyDescent="0.55000000000000004">
      <c r="A21" s="474"/>
      <c r="B21" s="475"/>
      <c r="C21" s="475"/>
      <c r="D21" s="475"/>
      <c r="E21" s="475"/>
      <c r="F21" s="475"/>
      <c r="G21" s="476"/>
      <c r="H21" s="477" t="s">
        <v>568</v>
      </c>
      <c r="I21" s="478">
        <f>SUBTOTAL(109,直接人件費19[助成対象経費
(A)×(B)])</f>
        <v>4054800</v>
      </c>
      <c r="J21" s="479">
        <f>SUBTOTAL(109,直接人件費19[助成事業に
要する経費])</f>
        <v>4054800</v>
      </c>
      <c r="K21" s="480"/>
      <c r="N21" s="1777" t="s">
        <v>608</v>
      </c>
      <c r="O21" s="1777"/>
    </row>
    <row r="22" spans="1:15" x14ac:dyDescent="0.55000000000000004">
      <c r="N22" s="481" t="s">
        <v>341</v>
      </c>
      <c r="O22" s="481" t="s">
        <v>342</v>
      </c>
    </row>
    <row r="23" spans="1:15" x14ac:dyDescent="0.55000000000000004">
      <c r="N23" s="481" t="s">
        <v>609</v>
      </c>
      <c r="O23" s="482">
        <v>1030</v>
      </c>
    </row>
    <row r="24" spans="1:15" x14ac:dyDescent="0.55000000000000004">
      <c r="N24" s="481" t="s">
        <v>714</v>
      </c>
      <c r="O24" s="483">
        <v>1090</v>
      </c>
    </row>
    <row r="25" spans="1:15" x14ac:dyDescent="0.55000000000000004">
      <c r="N25" s="481" t="s">
        <v>715</v>
      </c>
      <c r="O25" s="483">
        <v>1160</v>
      </c>
    </row>
    <row r="26" spans="1:15" x14ac:dyDescent="0.55000000000000004">
      <c r="N26" s="481" t="s">
        <v>716</v>
      </c>
      <c r="O26" s="483">
        <v>1220</v>
      </c>
    </row>
    <row r="27" spans="1:15" x14ac:dyDescent="0.55000000000000004">
      <c r="N27" s="481" t="s">
        <v>717</v>
      </c>
      <c r="O27" s="483">
        <v>1310</v>
      </c>
    </row>
    <row r="28" spans="1:15" x14ac:dyDescent="0.55000000000000004">
      <c r="N28" s="481" t="s">
        <v>718</v>
      </c>
      <c r="O28" s="483">
        <v>1390</v>
      </c>
    </row>
    <row r="29" spans="1:15" x14ac:dyDescent="0.55000000000000004">
      <c r="N29" s="481" t="s">
        <v>719</v>
      </c>
      <c r="O29" s="483">
        <v>1470</v>
      </c>
    </row>
    <row r="30" spans="1:15" x14ac:dyDescent="0.55000000000000004">
      <c r="N30" s="481" t="s">
        <v>720</v>
      </c>
      <c r="O30" s="483">
        <v>1550</v>
      </c>
    </row>
    <row r="31" spans="1:15" x14ac:dyDescent="0.55000000000000004">
      <c r="N31" s="481" t="s">
        <v>721</v>
      </c>
      <c r="O31" s="483">
        <v>1630</v>
      </c>
    </row>
    <row r="32" spans="1:15" x14ac:dyDescent="0.55000000000000004">
      <c r="N32" s="481" t="s">
        <v>722</v>
      </c>
      <c r="O32" s="483">
        <v>1800</v>
      </c>
    </row>
    <row r="33" spans="14:15" x14ac:dyDescent="0.55000000000000004">
      <c r="N33" s="481" t="s">
        <v>723</v>
      </c>
      <c r="O33" s="483">
        <v>1960</v>
      </c>
    </row>
    <row r="34" spans="14:15" x14ac:dyDescent="0.55000000000000004">
      <c r="N34" s="481" t="s">
        <v>724</v>
      </c>
      <c r="O34" s="483">
        <v>2130</v>
      </c>
    </row>
    <row r="35" spans="14:15" x14ac:dyDescent="0.55000000000000004">
      <c r="N35" s="481" t="s">
        <v>725</v>
      </c>
      <c r="O35" s="483">
        <v>2290</v>
      </c>
    </row>
    <row r="36" spans="14:15" x14ac:dyDescent="0.55000000000000004">
      <c r="N36" s="481" t="s">
        <v>726</v>
      </c>
      <c r="O36" s="483">
        <v>2450</v>
      </c>
    </row>
    <row r="37" spans="14:15" x14ac:dyDescent="0.55000000000000004">
      <c r="N37" s="481" t="s">
        <v>727</v>
      </c>
      <c r="O37" s="483">
        <v>2620</v>
      </c>
    </row>
    <row r="38" spans="14:15" x14ac:dyDescent="0.55000000000000004">
      <c r="N38" s="481" t="s">
        <v>728</v>
      </c>
      <c r="O38" s="483">
        <v>2780</v>
      </c>
    </row>
    <row r="39" spans="14:15" x14ac:dyDescent="0.55000000000000004">
      <c r="N39" s="481" t="s">
        <v>729</v>
      </c>
      <c r="O39" s="483">
        <v>2950</v>
      </c>
    </row>
    <row r="40" spans="14:15" x14ac:dyDescent="0.55000000000000004">
      <c r="N40" s="481" t="s">
        <v>730</v>
      </c>
      <c r="O40" s="483">
        <v>3110</v>
      </c>
    </row>
    <row r="41" spans="14:15" x14ac:dyDescent="0.55000000000000004">
      <c r="N41" s="481" t="s">
        <v>731</v>
      </c>
      <c r="O41" s="483">
        <v>3350</v>
      </c>
    </row>
    <row r="42" spans="14:15" x14ac:dyDescent="0.55000000000000004">
      <c r="N42" s="481" t="s">
        <v>732</v>
      </c>
      <c r="O42" s="483">
        <v>3600</v>
      </c>
    </row>
    <row r="43" spans="14:15" x14ac:dyDescent="0.55000000000000004">
      <c r="N43" s="481" t="s">
        <v>733</v>
      </c>
      <c r="O43" s="483">
        <v>3850</v>
      </c>
    </row>
    <row r="44" spans="14:15" x14ac:dyDescent="0.55000000000000004">
      <c r="N44" s="481" t="s">
        <v>734</v>
      </c>
      <c r="O44" s="483">
        <v>4090</v>
      </c>
    </row>
    <row r="45" spans="14:15" x14ac:dyDescent="0.55000000000000004">
      <c r="N45" s="481" t="s">
        <v>735</v>
      </c>
      <c r="O45" s="483">
        <v>4340</v>
      </c>
    </row>
    <row r="46" spans="14:15" x14ac:dyDescent="0.55000000000000004">
      <c r="N46" s="481" t="s">
        <v>736</v>
      </c>
      <c r="O46" s="483">
        <v>4580</v>
      </c>
    </row>
    <row r="47" spans="14:15" x14ac:dyDescent="0.55000000000000004">
      <c r="N47" s="481" t="s">
        <v>737</v>
      </c>
      <c r="O47" s="483">
        <v>4830</v>
      </c>
    </row>
    <row r="48" spans="14:15" x14ac:dyDescent="0.55000000000000004">
      <c r="N48" s="481" t="s">
        <v>738</v>
      </c>
      <c r="O48" s="483">
        <v>5080</v>
      </c>
    </row>
  </sheetData>
  <sheetProtection password="C402" sheet="1" objects="1" scenarios="1" selectLockedCells="1" selectUnlockedCells="1"/>
  <mergeCells count="3">
    <mergeCell ref="L5:P5"/>
    <mergeCell ref="N21:O21"/>
    <mergeCell ref="A3:H3"/>
  </mergeCells>
  <phoneticPr fontId="2"/>
  <conditionalFormatting sqref="B6:H20">
    <cfRule type="expression" dxfId="151" priority="1">
      <formula>AND(OR($B6&lt;&gt;"",$C6&lt;&gt;"",$D6&lt;&gt;"",$E6&lt;&gt;"",$F6&lt;&gt;"",$G6&lt;&gt;"",$H6&lt;&gt;""),B6="")</formula>
    </cfRule>
  </conditionalFormatting>
  <dataValidations count="4">
    <dataValidation type="list" imeMode="disabled" allowBlank="1" showInputMessage="1" showErrorMessage="1" prompt="募集要項P.44「人件費単価一覧表」を参照してください。_x000a_単価の上限額は5,080円です。" sqref="H6:H20">
      <formula1>$O$23:$O$48</formula1>
    </dataValidation>
    <dataValidation allowBlank="1" showInputMessage="1" showErrorMessage="1" prompt="自動計算されます。" sqref="I6:J20"/>
    <dataValidation allowBlank="1" showErrorMessage="1" sqref="F6:F20"/>
    <dataValidation type="list" allowBlank="1" showInputMessage="1" showErrorMessage="1" sqref="D6:D20">
      <formula1>"役員,正社員"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27"/>
  <sheetViews>
    <sheetView showGridLines="0" view="pageBreakPreview" zoomScale="80" zoomScaleNormal="100" zoomScaleSheetLayoutView="80" workbookViewId="0">
      <selection sqref="A1:XFD1048576"/>
    </sheetView>
  </sheetViews>
  <sheetFormatPr defaultColWidth="1.9140625" defaultRowHeight="13" x14ac:dyDescent="0.55000000000000004"/>
  <cols>
    <col min="1" max="1" width="6.33203125" style="293" customWidth="1"/>
    <col min="2" max="2" width="27.5" style="228" customWidth="1"/>
    <col min="3" max="3" width="4.58203125" style="326" customWidth="1"/>
    <col min="4" max="4" width="4" style="293" customWidth="1"/>
    <col min="5" max="5" width="6.75" style="293" customWidth="1"/>
    <col min="6" max="6" width="10.5" style="293" customWidth="1"/>
    <col min="7" max="7" width="8.83203125" style="293" customWidth="1"/>
    <col min="8" max="8" width="12.33203125" style="228" customWidth="1"/>
    <col min="9" max="9" width="2.25" style="328" customWidth="1"/>
    <col min="10" max="10" width="8.25" style="329" customWidth="1"/>
    <col min="11" max="15" width="1.9140625" style="329"/>
    <col min="16" max="52" width="1.9140625" style="90" customWidth="1"/>
    <col min="53" max="53" width="2.75" style="90" customWidth="1"/>
    <col min="54" max="211" width="1.9140625" style="90" customWidth="1"/>
    <col min="212" max="16384" width="1.9140625" style="90"/>
  </cols>
  <sheetData>
    <row r="1" spans="1:24" s="336" customFormat="1" ht="25" customHeight="1" x14ac:dyDescent="0.55000000000000004">
      <c r="A1" s="340"/>
      <c r="B1" s="331"/>
      <c r="C1" s="331"/>
      <c r="D1" s="331"/>
      <c r="E1" s="331"/>
      <c r="F1" s="331"/>
      <c r="G1" s="331"/>
      <c r="H1" s="327" t="s">
        <v>551</v>
      </c>
      <c r="I1" s="333"/>
      <c r="J1" s="329"/>
      <c r="K1" s="329"/>
      <c r="L1" s="329"/>
      <c r="M1" s="329"/>
      <c r="N1" s="329"/>
      <c r="O1" s="329"/>
      <c r="P1" s="331"/>
      <c r="Q1" s="331"/>
      <c r="R1" s="341"/>
      <c r="S1" s="341"/>
      <c r="T1" s="341"/>
      <c r="U1" s="341"/>
      <c r="V1" s="341"/>
      <c r="W1" s="341"/>
      <c r="X1" s="341"/>
    </row>
    <row r="2" spans="1:24" s="336" customFormat="1" ht="25" customHeight="1" x14ac:dyDescent="0.55000000000000004">
      <c r="A2" s="340" t="s">
        <v>343</v>
      </c>
      <c r="B2" s="331"/>
      <c r="C2" s="331"/>
      <c r="D2" s="331"/>
      <c r="E2" s="331"/>
      <c r="F2" s="331"/>
      <c r="G2" s="331"/>
      <c r="H2" s="52"/>
      <c r="I2" s="333"/>
      <c r="J2" s="329"/>
      <c r="K2" s="329"/>
      <c r="L2" s="329"/>
      <c r="M2" s="329"/>
      <c r="N2" s="329"/>
      <c r="O2" s="329"/>
      <c r="P2" s="331"/>
      <c r="Q2" s="331"/>
      <c r="R2" s="341"/>
      <c r="S2" s="341"/>
      <c r="T2" s="341"/>
      <c r="U2" s="341"/>
      <c r="V2" s="341"/>
      <c r="W2" s="341"/>
      <c r="X2" s="341"/>
    </row>
    <row r="3" spans="1:24" s="336" customFormat="1" ht="13" customHeight="1" x14ac:dyDescent="0.55000000000000004">
      <c r="A3" s="1544" t="s">
        <v>610</v>
      </c>
      <c r="B3" s="1544"/>
      <c r="C3" s="1544"/>
      <c r="D3" s="1544"/>
      <c r="E3" s="1544"/>
      <c r="F3" s="1544"/>
      <c r="G3" s="1544"/>
      <c r="H3" s="1544"/>
      <c r="I3" s="333"/>
      <c r="J3" s="329"/>
      <c r="K3" s="329"/>
      <c r="L3" s="329"/>
      <c r="M3" s="329"/>
      <c r="N3" s="329"/>
      <c r="O3" s="329"/>
      <c r="P3" s="331"/>
      <c r="Q3" s="331"/>
      <c r="R3" s="341"/>
      <c r="S3" s="341"/>
      <c r="T3" s="341"/>
      <c r="U3" s="341"/>
      <c r="V3" s="341"/>
      <c r="W3" s="341"/>
      <c r="X3" s="341"/>
    </row>
    <row r="4" spans="1:24" s="336" customFormat="1" ht="13" customHeight="1" x14ac:dyDescent="0.55000000000000004">
      <c r="A4" s="1779" t="s">
        <v>611</v>
      </c>
      <c r="B4" s="1779"/>
      <c r="C4" s="1779"/>
      <c r="D4" s="1779"/>
      <c r="E4" s="1779"/>
      <c r="F4" s="1779"/>
      <c r="G4" s="1779"/>
      <c r="H4" s="1779"/>
      <c r="I4" s="333"/>
      <c r="J4" s="329"/>
      <c r="K4" s="329"/>
      <c r="L4" s="329"/>
      <c r="M4" s="329"/>
      <c r="N4" s="329"/>
      <c r="O4" s="329"/>
      <c r="P4" s="331"/>
      <c r="Q4" s="331"/>
      <c r="R4" s="341"/>
      <c r="S4" s="341"/>
      <c r="T4" s="341"/>
      <c r="U4" s="341"/>
      <c r="V4" s="341"/>
      <c r="W4" s="341"/>
      <c r="X4" s="341"/>
    </row>
    <row r="5" spans="1:24" s="336" customFormat="1" ht="13" customHeight="1" x14ac:dyDescent="0.55000000000000004">
      <c r="A5" s="1779"/>
      <c r="B5" s="1779"/>
      <c r="C5" s="1779"/>
      <c r="D5" s="1779"/>
      <c r="E5" s="1779"/>
      <c r="F5" s="1779"/>
      <c r="G5" s="1779"/>
      <c r="H5" s="1779"/>
      <c r="I5" s="333"/>
      <c r="J5" s="329"/>
      <c r="K5" s="329"/>
      <c r="L5" s="329"/>
      <c r="M5" s="329"/>
      <c r="N5" s="329"/>
      <c r="O5" s="329"/>
      <c r="P5" s="331"/>
      <c r="Q5" s="331"/>
      <c r="R5" s="341"/>
      <c r="S5" s="341"/>
      <c r="T5" s="341"/>
      <c r="U5" s="341"/>
      <c r="V5" s="341"/>
      <c r="W5" s="341"/>
      <c r="X5" s="341"/>
    </row>
    <row r="6" spans="1:24" s="336" customFormat="1" ht="13" customHeight="1" x14ac:dyDescent="0.55000000000000004">
      <c r="A6" s="1780" t="s">
        <v>749</v>
      </c>
      <c r="B6" s="1780"/>
      <c r="C6" s="1780"/>
      <c r="D6" s="1780"/>
      <c r="E6" s="1780"/>
      <c r="F6" s="1780"/>
      <c r="G6" s="1780"/>
      <c r="H6" s="1780"/>
      <c r="I6" s="333"/>
      <c r="J6" s="329"/>
      <c r="K6" s="329"/>
      <c r="L6" s="329"/>
      <c r="M6" s="329"/>
      <c r="N6" s="329"/>
      <c r="O6" s="329"/>
      <c r="P6" s="331"/>
      <c r="Q6" s="331"/>
      <c r="R6" s="341"/>
      <c r="S6" s="341"/>
      <c r="T6" s="341"/>
      <c r="U6" s="341"/>
      <c r="V6" s="341"/>
      <c r="W6" s="341"/>
      <c r="X6" s="341"/>
    </row>
    <row r="7" spans="1:24" s="336" customFormat="1" ht="13" customHeight="1" x14ac:dyDescent="0.55000000000000004">
      <c r="A7" s="1780"/>
      <c r="B7" s="1780"/>
      <c r="C7" s="1780"/>
      <c r="D7" s="1780"/>
      <c r="E7" s="1780"/>
      <c r="F7" s="1780"/>
      <c r="G7" s="1780"/>
      <c r="H7" s="1780"/>
      <c r="I7" s="333"/>
      <c r="J7" s="329"/>
      <c r="K7" s="329"/>
      <c r="L7" s="329"/>
      <c r="M7" s="329"/>
      <c r="N7" s="329"/>
      <c r="O7" s="329"/>
      <c r="P7" s="331"/>
      <c r="Q7" s="331"/>
      <c r="R7" s="341"/>
      <c r="S7" s="341"/>
      <c r="T7" s="341"/>
      <c r="U7" s="341"/>
      <c r="V7" s="341"/>
      <c r="W7" s="341"/>
      <c r="X7" s="341"/>
    </row>
    <row r="8" spans="1:24" ht="13" customHeight="1" x14ac:dyDescent="0.55000000000000004">
      <c r="A8" s="486"/>
      <c r="B8" s="486"/>
      <c r="C8" s="486"/>
      <c r="D8" s="486"/>
      <c r="E8" s="486"/>
      <c r="F8" s="486"/>
      <c r="G8" s="486"/>
      <c r="H8" s="345" t="s">
        <v>221</v>
      </c>
    </row>
    <row r="9" spans="1:24" ht="48" x14ac:dyDescent="0.55000000000000004">
      <c r="A9" s="346" t="s">
        <v>222</v>
      </c>
      <c r="B9" s="347" t="s">
        <v>344</v>
      </c>
      <c r="C9" s="347" t="s">
        <v>226</v>
      </c>
      <c r="D9" s="348" t="s">
        <v>227</v>
      </c>
      <c r="E9" s="347" t="s">
        <v>228</v>
      </c>
      <c r="F9" s="349" t="s">
        <v>229</v>
      </c>
      <c r="G9" s="349" t="s">
        <v>230</v>
      </c>
      <c r="H9" s="350" t="s">
        <v>388</v>
      </c>
      <c r="I9" s="351" t="s">
        <v>232</v>
      </c>
    </row>
    <row r="10" spans="1:24" ht="35" customHeight="1" x14ac:dyDescent="0.55000000000000004">
      <c r="A10" s="352" t="s">
        <v>612</v>
      </c>
      <c r="B10" s="636" t="s">
        <v>965</v>
      </c>
      <c r="C10" s="637">
        <v>1</v>
      </c>
      <c r="D10" s="638" t="s">
        <v>901</v>
      </c>
      <c r="E10" s="639">
        <v>450000</v>
      </c>
      <c r="F10" s="355">
        <f>原材料・副資材費1521[[#This Row],[数量
(A)]]*原材料・副資材費1521[[#This Row],[単価
（税抜）
(B)]]</f>
        <v>450000</v>
      </c>
      <c r="G10" s="355">
        <f>ROUNDDOWN(原材料・副資材費1521[[#This Row],[助成対象経費
（税抜）
(A)×(B)]]*1.1,0)</f>
        <v>495000</v>
      </c>
      <c r="H10" s="640" t="s">
        <v>966</v>
      </c>
      <c r="I10" s="357" t="str">
        <f>IF(OR(
      AND(B10="",C10="",D10="",E10="",H10=""),
      AND(B10&lt;&gt;"",C10&lt;&gt;"",D10&lt;&gt;"",E10&lt;&gt;"",H10&lt;&gt;"")),
   "", "←全ての項目を入力してください。")</f>
        <v/>
      </c>
    </row>
    <row r="11" spans="1:24" ht="35" customHeight="1" x14ac:dyDescent="0.55000000000000004">
      <c r="A11" s="352" t="s">
        <v>613</v>
      </c>
      <c r="B11" s="353"/>
      <c r="C11" s="83"/>
      <c r="D11" s="85"/>
      <c r="E11" s="354"/>
      <c r="F11" s="355">
        <f>原材料・副資材費1521[[#This Row],[数量
(A)]]*原材料・副資材費1521[[#This Row],[単価
（税抜）
(B)]]</f>
        <v>0</v>
      </c>
      <c r="G11" s="355">
        <f>ROUNDDOWN(原材料・副資材費1521[[#This Row],[助成対象経費
（税抜）
(A)×(B)]]*1.1,0)</f>
        <v>0</v>
      </c>
      <c r="H11" s="356"/>
      <c r="I11" s="357" t="str">
        <f t="shared" ref="I11:I26" si="0">IF(OR(
      AND(B11="",C11="",D11="",E11="",H11=""),
      AND(B11&lt;&gt;"",C11&lt;&gt;"",D11&lt;&gt;"",E11&lt;&gt;"",H11&lt;&gt;"")),
   "", "←全ての項目を入力してください。")</f>
        <v/>
      </c>
    </row>
    <row r="12" spans="1:24" ht="35" customHeight="1" x14ac:dyDescent="0.55000000000000004">
      <c r="A12" s="352" t="s">
        <v>614</v>
      </c>
      <c r="B12" s="353"/>
      <c r="C12" s="83"/>
      <c r="D12" s="85"/>
      <c r="E12" s="354"/>
      <c r="F12" s="355">
        <f>原材料・副資材費1521[[#This Row],[数量
(A)]]*原材料・副資材費1521[[#This Row],[単価
（税抜）
(B)]]</f>
        <v>0</v>
      </c>
      <c r="G12" s="355">
        <f>ROUNDDOWN(原材料・副資材費1521[[#This Row],[助成対象経費
（税抜）
(A)×(B)]]*1.1,0)</f>
        <v>0</v>
      </c>
      <c r="H12" s="356"/>
      <c r="I12" s="357" t="str">
        <f t="shared" si="0"/>
        <v/>
      </c>
    </row>
    <row r="13" spans="1:24" ht="35" customHeight="1" x14ac:dyDescent="0.55000000000000004">
      <c r="A13" s="352" t="s">
        <v>615</v>
      </c>
      <c r="B13" s="353"/>
      <c r="C13" s="83"/>
      <c r="D13" s="85"/>
      <c r="E13" s="354"/>
      <c r="F13" s="355">
        <f>原材料・副資材費1521[[#This Row],[数量
(A)]]*原材料・副資材費1521[[#This Row],[単価
（税抜）
(B)]]</f>
        <v>0</v>
      </c>
      <c r="G13" s="355">
        <f>ROUNDDOWN(原材料・副資材費1521[[#This Row],[助成対象経費
（税抜）
(A)×(B)]]*1.1,0)</f>
        <v>0</v>
      </c>
      <c r="H13" s="356"/>
      <c r="I13" s="357" t="str">
        <f t="shared" si="0"/>
        <v/>
      </c>
    </row>
    <row r="14" spans="1:24" ht="35" customHeight="1" x14ac:dyDescent="0.55000000000000004">
      <c r="A14" s="352" t="s">
        <v>616</v>
      </c>
      <c r="B14" s="353"/>
      <c r="C14" s="83"/>
      <c r="D14" s="85"/>
      <c r="E14" s="354"/>
      <c r="F14" s="355">
        <f>原材料・副資材費1521[[#This Row],[数量
(A)]]*原材料・副資材費1521[[#This Row],[単価
（税抜）
(B)]]</f>
        <v>0</v>
      </c>
      <c r="G14" s="355">
        <f>ROUNDDOWN(原材料・副資材費1521[[#This Row],[助成対象経費
（税抜）
(A)×(B)]]*1.1,0)</f>
        <v>0</v>
      </c>
      <c r="H14" s="356"/>
      <c r="I14" s="357" t="str">
        <f t="shared" si="0"/>
        <v/>
      </c>
    </row>
    <row r="15" spans="1:24" ht="35" customHeight="1" x14ac:dyDescent="0.55000000000000004">
      <c r="A15" s="352" t="s">
        <v>617</v>
      </c>
      <c r="B15" s="353"/>
      <c r="C15" s="83"/>
      <c r="D15" s="85"/>
      <c r="E15" s="354"/>
      <c r="F15" s="355">
        <f>原材料・副資材費1521[[#This Row],[数量
(A)]]*原材料・副資材費1521[[#This Row],[単価
（税抜）
(B)]]</f>
        <v>0</v>
      </c>
      <c r="G15" s="355">
        <f>ROUNDDOWN(原材料・副資材費1521[[#This Row],[助成対象経費
（税抜）
(A)×(B)]]*1.1,0)</f>
        <v>0</v>
      </c>
      <c r="H15" s="356"/>
      <c r="I15" s="357" t="str">
        <f t="shared" si="0"/>
        <v/>
      </c>
    </row>
    <row r="16" spans="1:24" ht="35" customHeight="1" x14ac:dyDescent="0.55000000000000004">
      <c r="A16" s="352" t="s">
        <v>618</v>
      </c>
      <c r="B16" s="353"/>
      <c r="C16" s="83"/>
      <c r="D16" s="85"/>
      <c r="E16" s="354"/>
      <c r="F16" s="355">
        <f>原材料・副資材費1521[[#This Row],[数量
(A)]]*原材料・副資材費1521[[#This Row],[単価
（税抜）
(B)]]</f>
        <v>0</v>
      </c>
      <c r="G16" s="355">
        <f>ROUNDDOWN(原材料・副資材費1521[[#This Row],[助成対象経費
（税抜）
(A)×(B)]]*1.1,0)</f>
        <v>0</v>
      </c>
      <c r="H16" s="356"/>
      <c r="I16" s="357" t="str">
        <f t="shared" si="0"/>
        <v/>
      </c>
    </row>
    <row r="17" spans="1:9" ht="35" customHeight="1" x14ac:dyDescent="0.55000000000000004">
      <c r="A17" s="352" t="s">
        <v>619</v>
      </c>
      <c r="B17" s="353"/>
      <c r="C17" s="83"/>
      <c r="D17" s="85"/>
      <c r="E17" s="354"/>
      <c r="F17" s="355">
        <f>原材料・副資材費1521[[#This Row],[数量
(A)]]*原材料・副資材費1521[[#This Row],[単価
（税抜）
(B)]]</f>
        <v>0</v>
      </c>
      <c r="G17" s="355">
        <f>ROUNDDOWN(原材料・副資材費1521[[#This Row],[助成対象経費
（税抜）
(A)×(B)]]*1.1,0)</f>
        <v>0</v>
      </c>
      <c r="H17" s="356"/>
      <c r="I17" s="357" t="str">
        <f t="shared" si="0"/>
        <v/>
      </c>
    </row>
    <row r="18" spans="1:9" ht="35" customHeight="1" x14ac:dyDescent="0.55000000000000004">
      <c r="A18" s="352" t="s">
        <v>620</v>
      </c>
      <c r="B18" s="353"/>
      <c r="C18" s="83"/>
      <c r="D18" s="85"/>
      <c r="E18" s="354"/>
      <c r="F18" s="355">
        <f>原材料・副資材費1521[[#This Row],[数量
(A)]]*原材料・副資材費1521[[#This Row],[単価
（税抜）
(B)]]</f>
        <v>0</v>
      </c>
      <c r="G18" s="355">
        <f>ROUNDDOWN(原材料・副資材費1521[[#This Row],[助成対象経費
（税抜）
(A)×(B)]]*1.1,0)</f>
        <v>0</v>
      </c>
      <c r="H18" s="356"/>
      <c r="I18" s="357" t="str">
        <f t="shared" si="0"/>
        <v/>
      </c>
    </row>
    <row r="19" spans="1:9" ht="35" customHeight="1" x14ac:dyDescent="0.55000000000000004">
      <c r="A19" s="352" t="s">
        <v>621</v>
      </c>
      <c r="B19" s="353"/>
      <c r="C19" s="83"/>
      <c r="D19" s="85"/>
      <c r="E19" s="354"/>
      <c r="F19" s="355">
        <f>原材料・副資材費1521[[#This Row],[数量
(A)]]*原材料・副資材費1521[[#This Row],[単価
（税抜）
(B)]]</f>
        <v>0</v>
      </c>
      <c r="G19" s="355">
        <f>ROUNDDOWN(原材料・副資材費1521[[#This Row],[助成対象経費
（税抜）
(A)×(B)]]*1.1,0)</f>
        <v>0</v>
      </c>
      <c r="H19" s="356"/>
      <c r="I19" s="357" t="str">
        <f t="shared" si="0"/>
        <v/>
      </c>
    </row>
    <row r="20" spans="1:9" ht="35" customHeight="1" x14ac:dyDescent="0.55000000000000004">
      <c r="A20" s="352" t="s">
        <v>622</v>
      </c>
      <c r="B20" s="353"/>
      <c r="C20" s="83"/>
      <c r="D20" s="85"/>
      <c r="E20" s="354"/>
      <c r="F20" s="355">
        <f>原材料・副資材費1521[[#This Row],[数量
(A)]]*原材料・副資材費1521[[#This Row],[単価
（税抜）
(B)]]</f>
        <v>0</v>
      </c>
      <c r="G20" s="355">
        <f>ROUNDDOWN(原材料・副資材費1521[[#This Row],[助成対象経費
（税抜）
(A)×(B)]]*1.1,0)</f>
        <v>0</v>
      </c>
      <c r="H20" s="356"/>
      <c r="I20" s="357" t="str">
        <f t="shared" si="0"/>
        <v/>
      </c>
    </row>
    <row r="21" spans="1:9" ht="35" customHeight="1" x14ac:dyDescent="0.55000000000000004">
      <c r="A21" s="352" t="s">
        <v>623</v>
      </c>
      <c r="B21" s="353"/>
      <c r="C21" s="83"/>
      <c r="D21" s="85"/>
      <c r="E21" s="354"/>
      <c r="F21" s="355">
        <f>原材料・副資材費1521[[#This Row],[数量
(A)]]*原材料・副資材費1521[[#This Row],[単価
（税抜）
(B)]]</f>
        <v>0</v>
      </c>
      <c r="G21" s="355">
        <f>ROUNDDOWN(原材料・副資材費1521[[#This Row],[助成対象経費
（税抜）
(A)×(B)]]*1.1,0)</f>
        <v>0</v>
      </c>
      <c r="H21" s="356"/>
      <c r="I21" s="357" t="str">
        <f t="shared" si="0"/>
        <v/>
      </c>
    </row>
    <row r="22" spans="1:9" ht="35" customHeight="1" x14ac:dyDescent="0.55000000000000004">
      <c r="A22" s="352" t="s">
        <v>624</v>
      </c>
      <c r="B22" s="353"/>
      <c r="C22" s="83"/>
      <c r="D22" s="85"/>
      <c r="E22" s="354"/>
      <c r="F22" s="355">
        <f>原材料・副資材費1521[[#This Row],[数量
(A)]]*原材料・副資材費1521[[#This Row],[単価
（税抜）
(B)]]</f>
        <v>0</v>
      </c>
      <c r="G22" s="355">
        <f>ROUNDDOWN(原材料・副資材費1521[[#This Row],[助成対象経費
（税抜）
(A)×(B)]]*1.1,0)</f>
        <v>0</v>
      </c>
      <c r="H22" s="356"/>
      <c r="I22" s="357" t="str">
        <f t="shared" si="0"/>
        <v/>
      </c>
    </row>
    <row r="23" spans="1:9" ht="35" customHeight="1" x14ac:dyDescent="0.55000000000000004">
      <c r="A23" s="352" t="s">
        <v>625</v>
      </c>
      <c r="B23" s="353"/>
      <c r="C23" s="83"/>
      <c r="D23" s="85"/>
      <c r="E23" s="354"/>
      <c r="F23" s="355">
        <f>原材料・副資材費1521[[#This Row],[数量
(A)]]*原材料・副資材費1521[[#This Row],[単価
（税抜）
(B)]]</f>
        <v>0</v>
      </c>
      <c r="G23" s="355">
        <f>ROUNDDOWN(原材料・副資材費1521[[#This Row],[助成対象経費
（税抜）
(A)×(B)]]*1.1,0)</f>
        <v>0</v>
      </c>
      <c r="H23" s="356"/>
      <c r="I23" s="357" t="str">
        <f t="shared" si="0"/>
        <v/>
      </c>
    </row>
    <row r="24" spans="1:9" ht="35" customHeight="1" x14ac:dyDescent="0.55000000000000004">
      <c r="A24" s="352" t="s">
        <v>626</v>
      </c>
      <c r="B24" s="353"/>
      <c r="C24" s="83"/>
      <c r="D24" s="85"/>
      <c r="E24" s="354"/>
      <c r="F24" s="355">
        <f>原材料・副資材費1521[[#This Row],[数量
(A)]]*原材料・副資材費1521[[#This Row],[単価
（税抜）
(B)]]</f>
        <v>0</v>
      </c>
      <c r="G24" s="355">
        <f>ROUNDDOWN(原材料・副資材費1521[[#This Row],[助成対象経費
（税抜）
(A)×(B)]]*1.1,0)</f>
        <v>0</v>
      </c>
      <c r="H24" s="356"/>
      <c r="I24" s="357" t="str">
        <f t="shared" si="0"/>
        <v/>
      </c>
    </row>
    <row r="25" spans="1:9" ht="35" customHeight="1" x14ac:dyDescent="0.55000000000000004">
      <c r="A25" s="352" t="s">
        <v>627</v>
      </c>
      <c r="B25" s="353"/>
      <c r="C25" s="83"/>
      <c r="D25" s="85"/>
      <c r="E25" s="354"/>
      <c r="F25" s="355">
        <f>原材料・副資材費1521[[#This Row],[数量
(A)]]*原材料・副資材費1521[[#This Row],[単価
（税抜）
(B)]]</f>
        <v>0</v>
      </c>
      <c r="G25" s="355">
        <f>ROUNDDOWN(原材料・副資材費1521[[#This Row],[助成対象経費
（税抜）
(A)×(B)]]*1.1,0)</f>
        <v>0</v>
      </c>
      <c r="H25" s="356"/>
      <c r="I25" s="357" t="str">
        <f t="shared" si="0"/>
        <v/>
      </c>
    </row>
    <row r="26" spans="1:9" ht="35" customHeight="1" x14ac:dyDescent="0.55000000000000004">
      <c r="A26" s="352" t="s">
        <v>628</v>
      </c>
      <c r="B26" s="353"/>
      <c r="C26" s="83"/>
      <c r="D26" s="85"/>
      <c r="E26" s="354"/>
      <c r="F26" s="355">
        <f>原材料・副資材費1521[[#This Row],[数量
(A)]]*原材料・副資材費1521[[#This Row],[単価
（税抜）
(B)]]</f>
        <v>0</v>
      </c>
      <c r="G26" s="355">
        <f>ROUNDDOWN(原材料・副資材費1521[[#This Row],[助成対象経費
（税抜）
(A)×(B)]]*1.1,0)</f>
        <v>0</v>
      </c>
      <c r="H26" s="356"/>
      <c r="I26" s="357" t="str">
        <f t="shared" si="0"/>
        <v/>
      </c>
    </row>
    <row r="27" spans="1:9" ht="35" customHeight="1" x14ac:dyDescent="0.55000000000000004">
      <c r="A27" s="487"/>
      <c r="B27" s="488"/>
      <c r="C27" s="489"/>
      <c r="D27" s="490"/>
      <c r="E27" s="491" t="s">
        <v>233</v>
      </c>
      <c r="F27" s="364">
        <f>SUBTOTAL(109,原材料・副資材費1521[助成対象経費
（税抜）
(A)×(B)])</f>
        <v>450000</v>
      </c>
      <c r="G27" s="364">
        <f>SUBTOTAL(109,原材料・副資材費1521[助成事業に
要する経費
（税込）])</f>
        <v>495000</v>
      </c>
      <c r="H27" s="365"/>
      <c r="I27" s="492"/>
    </row>
  </sheetData>
  <sheetProtection password="C402" sheet="1" objects="1" scenarios="1" selectLockedCells="1" selectUnlockedCells="1"/>
  <mergeCells count="3">
    <mergeCell ref="A3:H3"/>
    <mergeCell ref="A4:H5"/>
    <mergeCell ref="A6:H7"/>
  </mergeCells>
  <phoneticPr fontId="2"/>
  <conditionalFormatting sqref="H10:H26 B10:E26">
    <cfRule type="expression" dxfId="121" priority="1">
      <formula>AND(OR($B10&lt;&gt;"",$C10&lt;&gt;"",$D10&lt;&gt;"",$E10&lt;&gt;"",$H10&lt;&gt;""),B10="")</formula>
    </cfRule>
  </conditionalFormatting>
  <dataValidations count="6">
    <dataValidation imeMode="disabled" allowBlank="1" showInputMessage="1" showErrorMessage="1" sqref="E10:E26"/>
    <dataValidation type="custom" allowBlank="1" showInputMessage="1" showErrorMessage="1" sqref="I10:I26">
      <formula1>ISERROR(FIND(CHAR(10),I10))</formula1>
    </dataValidation>
    <dataValidation allowBlank="1" showErrorMessage="1" prompt="_x000a_" sqref="B10:B26"/>
    <dataValidation type="custom" imeMode="disabled" allowBlank="1" showInputMessage="1" showErrorMessage="1" prompt="本助成事業に必要な最小限の数量を記入してください。" sqref="C10:C26">
      <formula1>ISERROR(FIND(CHAR(10),C10))</formula1>
    </dataValidation>
    <dataValidation allowBlank="1" showInputMessage="1" showErrorMessage="1" prompt="未定等不明確の場合は、 申請時点の候補先を記入してください。「未定、検討中」等の記入はできません。" sqref="H10:H26"/>
    <dataValidation allowBlank="1" showInputMessage="1" showErrorMessage="1" prompt="自動計算されます。" sqref="F10:G26"/>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rowBreaks count="1" manualBreakCount="1">
    <brk id="26" max="9" man="1"/>
  </rowBreaks>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sqref="A1:XFD104857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1" s="340"/>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327" t="s">
        <v>551</v>
      </c>
    </row>
    <row r="2" spans="1:99" ht="25" customHeight="1" x14ac:dyDescent="0.55000000000000004">
      <c r="A2" s="340" t="s">
        <v>382</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52"/>
    </row>
    <row r="3" spans="1:99" ht="13" customHeight="1" x14ac:dyDescent="0.55000000000000004">
      <c r="A3" s="87" t="s">
        <v>383</v>
      </c>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273"/>
    </row>
    <row r="4" spans="1:99" ht="13" customHeight="1" x14ac:dyDescent="0.55000000000000004">
      <c r="A4" s="273" t="s">
        <v>935</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273"/>
    </row>
    <row r="5" spans="1:99" ht="13" customHeight="1" x14ac:dyDescent="0.55000000000000004">
      <c r="A5" s="87" t="s">
        <v>245</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273"/>
    </row>
    <row r="6" spans="1:99" ht="25" customHeight="1" x14ac:dyDescent="0.55000000000000004">
      <c r="A6" s="1701" t="s">
        <v>579</v>
      </c>
      <c r="B6" s="1702"/>
      <c r="C6" s="1702"/>
      <c r="D6" s="1702"/>
      <c r="E6" s="1703"/>
      <c r="F6" s="1704" t="s">
        <v>967</v>
      </c>
      <c r="G6" s="1705"/>
      <c r="H6" s="1705"/>
      <c r="I6" s="1705"/>
      <c r="J6" s="1699" t="s">
        <v>581</v>
      </c>
      <c r="K6" s="1700"/>
      <c r="L6" s="1700"/>
      <c r="M6" s="1700"/>
      <c r="N6" s="1700"/>
      <c r="O6" s="1700"/>
      <c r="P6" s="1700"/>
      <c r="Q6" s="1700"/>
      <c r="R6" s="1700"/>
      <c r="S6" s="1700"/>
      <c r="T6" s="1738" t="s">
        <v>966</v>
      </c>
      <c r="U6" s="1739"/>
      <c r="V6" s="1739"/>
      <c r="W6" s="1739"/>
      <c r="X6" s="1739"/>
      <c r="Y6" s="1739"/>
      <c r="Z6" s="1739"/>
      <c r="AA6" s="1739"/>
      <c r="AB6" s="1739"/>
      <c r="AC6" s="1739"/>
      <c r="AD6" s="1739"/>
      <c r="AE6" s="1739"/>
      <c r="AF6" s="1739"/>
      <c r="AG6" s="1739"/>
      <c r="AH6" s="1739"/>
      <c r="AI6" s="1740"/>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CD6" s="427"/>
      <c r="CE6" s="427"/>
      <c r="CF6" s="427"/>
      <c r="CG6" s="427"/>
      <c r="CH6" s="427"/>
      <c r="CI6" s="427"/>
      <c r="CJ6" s="427"/>
      <c r="CK6" s="427"/>
      <c r="CL6" s="427"/>
      <c r="CM6" s="427"/>
      <c r="CN6" s="427"/>
      <c r="CO6" s="427"/>
      <c r="CP6" s="427"/>
      <c r="CQ6" s="427"/>
      <c r="CR6" s="427"/>
      <c r="CS6" s="427"/>
      <c r="CT6" s="427"/>
      <c r="CU6" s="427"/>
    </row>
    <row r="7" spans="1:99" ht="25" customHeight="1" x14ac:dyDescent="0.55000000000000004">
      <c r="A7" s="1684" t="s">
        <v>253</v>
      </c>
      <c r="B7" s="1685"/>
      <c r="C7" s="1685"/>
      <c r="D7" s="1685"/>
      <c r="E7" s="1685"/>
      <c r="F7" s="1685"/>
      <c r="G7" s="1685"/>
      <c r="H7" s="1685"/>
      <c r="I7" s="1686"/>
      <c r="J7" s="1709" t="s">
        <v>945</v>
      </c>
      <c r="K7" s="1710"/>
      <c r="L7" s="1710"/>
      <c r="M7" s="1710"/>
      <c r="N7" s="1710"/>
      <c r="O7" s="1710"/>
      <c r="P7" s="1710"/>
      <c r="Q7" s="1710"/>
      <c r="R7" s="1710"/>
      <c r="S7" s="1710"/>
      <c r="T7" s="1711" t="s">
        <v>582</v>
      </c>
      <c r="U7" s="1712"/>
      <c r="V7" s="1712"/>
      <c r="W7" s="1712"/>
      <c r="X7" s="1712"/>
      <c r="Y7" s="1712"/>
      <c r="Z7" s="1712"/>
      <c r="AA7" s="1713"/>
      <c r="AB7" s="1753"/>
      <c r="AC7" s="1753"/>
      <c r="AD7" s="1753"/>
      <c r="AE7" s="1753"/>
      <c r="AF7" s="1753"/>
      <c r="AG7" s="1753"/>
      <c r="AH7" s="1753"/>
      <c r="AI7" s="1754"/>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CD7" s="427"/>
      <c r="CE7" s="427"/>
      <c r="CF7" s="427"/>
      <c r="CG7" s="427"/>
      <c r="CH7" s="427"/>
      <c r="CI7" s="427"/>
      <c r="CJ7" s="427"/>
      <c r="CK7" s="427"/>
      <c r="CL7" s="427"/>
      <c r="CM7" s="427"/>
      <c r="CN7" s="427"/>
      <c r="CO7" s="427"/>
      <c r="CP7" s="427"/>
      <c r="CQ7" s="427"/>
      <c r="CR7" s="427"/>
      <c r="CS7" s="427"/>
      <c r="CT7" s="427"/>
      <c r="CU7" s="427"/>
    </row>
    <row r="8" spans="1:99" ht="25" customHeight="1" x14ac:dyDescent="0.55000000000000004">
      <c r="A8" s="1684" t="s">
        <v>289</v>
      </c>
      <c r="B8" s="1685"/>
      <c r="C8" s="1685"/>
      <c r="D8" s="1685"/>
      <c r="E8" s="1685"/>
      <c r="F8" s="1685"/>
      <c r="G8" s="1685"/>
      <c r="H8" s="1685"/>
      <c r="I8" s="1686"/>
      <c r="J8" s="1687" t="s">
        <v>968</v>
      </c>
      <c r="K8" s="1688"/>
      <c r="L8" s="1688"/>
      <c r="M8" s="1688"/>
      <c r="N8" s="1688"/>
      <c r="O8" s="1688"/>
      <c r="P8" s="1688"/>
      <c r="Q8" s="1688"/>
      <c r="R8" s="1688"/>
      <c r="S8" s="1688"/>
      <c r="T8" s="1688"/>
      <c r="U8" s="1688"/>
      <c r="V8" s="1688"/>
      <c r="W8" s="1688"/>
      <c r="X8" s="1688"/>
      <c r="Y8" s="1688"/>
      <c r="Z8" s="1688"/>
      <c r="AA8" s="1688"/>
      <c r="AB8" s="1688"/>
      <c r="AC8" s="1688"/>
      <c r="AD8" s="1688"/>
      <c r="AE8" s="1688"/>
      <c r="AF8" s="1688"/>
      <c r="AG8" s="1688"/>
      <c r="AH8" s="1688"/>
      <c r="AI8" s="1689"/>
      <c r="AO8" s="426"/>
      <c r="AP8" s="426"/>
      <c r="AQ8" s="426"/>
      <c r="AR8" s="426"/>
      <c r="AS8" s="426"/>
      <c r="AT8" s="426"/>
      <c r="AU8" s="426"/>
      <c r="AV8" s="426"/>
      <c r="AW8" s="426"/>
      <c r="AX8" s="426"/>
      <c r="AY8" s="426"/>
      <c r="AZ8" s="426"/>
      <c r="BA8" s="426"/>
      <c r="BB8" s="426"/>
      <c r="BC8" s="426"/>
      <c r="BD8" s="426"/>
      <c r="BE8" s="426"/>
      <c r="BF8" s="426"/>
      <c r="BG8" s="426"/>
      <c r="BH8" s="426"/>
      <c r="BI8" s="426"/>
      <c r="BJ8" s="426"/>
      <c r="BK8" s="426"/>
      <c r="BL8" s="426"/>
      <c r="BM8" s="426"/>
      <c r="BN8" s="426"/>
      <c r="BO8" s="426"/>
      <c r="BP8" s="426"/>
      <c r="BQ8" s="426"/>
      <c r="BR8" s="426"/>
      <c r="CD8" s="427"/>
      <c r="CE8" s="427"/>
      <c r="CF8" s="427"/>
      <c r="CG8" s="427"/>
      <c r="CH8" s="427"/>
      <c r="CI8" s="427"/>
      <c r="CJ8" s="427"/>
      <c r="CK8" s="427"/>
      <c r="CL8" s="427"/>
      <c r="CM8" s="427"/>
      <c r="CN8" s="427"/>
      <c r="CO8" s="427"/>
      <c r="CP8" s="427"/>
      <c r="CQ8" s="427"/>
      <c r="CR8" s="427"/>
      <c r="CS8" s="427"/>
      <c r="CT8" s="427"/>
      <c r="CU8" s="427"/>
    </row>
    <row r="9" spans="1:99" ht="25" customHeight="1" x14ac:dyDescent="0.55000000000000004">
      <c r="A9" s="1679" t="s">
        <v>256</v>
      </c>
      <c r="B9" s="1578"/>
      <c r="C9" s="1578"/>
      <c r="D9" s="1578"/>
      <c r="E9" s="1578"/>
      <c r="F9" s="1578"/>
      <c r="G9" s="1578"/>
      <c r="H9" s="1578"/>
      <c r="I9" s="1526"/>
      <c r="J9" s="1690" t="s">
        <v>969</v>
      </c>
      <c r="K9" s="1691"/>
      <c r="L9" s="1691"/>
      <c r="M9" s="1691"/>
      <c r="N9" s="1691"/>
      <c r="O9" s="1691"/>
      <c r="P9" s="1691"/>
      <c r="Q9" s="1691"/>
      <c r="R9" s="1691"/>
      <c r="S9" s="1691"/>
      <c r="T9" s="1692" t="s">
        <v>583</v>
      </c>
      <c r="U9" s="1693"/>
      <c r="V9" s="1693"/>
      <c r="W9" s="1693"/>
      <c r="X9" s="1693"/>
      <c r="Y9" s="1693"/>
      <c r="Z9" s="1693"/>
      <c r="AA9" s="1694"/>
      <c r="AB9" s="1695" t="s">
        <v>945</v>
      </c>
      <c r="AC9" s="1695"/>
      <c r="AD9" s="1695"/>
      <c r="AE9" s="1695"/>
      <c r="AF9" s="1695"/>
      <c r="AG9" s="1695"/>
      <c r="AH9" s="1695"/>
      <c r="AI9" s="1696"/>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CD9" s="427"/>
      <c r="CE9" s="427"/>
      <c r="CF9" s="427"/>
      <c r="CG9" s="427"/>
      <c r="CH9" s="427"/>
      <c r="CI9" s="427"/>
      <c r="CJ9" s="427"/>
      <c r="CK9" s="427"/>
      <c r="CL9" s="427"/>
      <c r="CM9" s="427"/>
      <c r="CN9" s="427"/>
      <c r="CO9" s="427"/>
      <c r="CP9" s="427"/>
      <c r="CQ9" s="427"/>
      <c r="CR9" s="427"/>
      <c r="CS9" s="427"/>
      <c r="CT9" s="427"/>
      <c r="CU9" s="427"/>
    </row>
    <row r="10" spans="1:99" ht="40" customHeight="1" x14ac:dyDescent="0.55000000000000004">
      <c r="A10" s="1673" t="s">
        <v>290</v>
      </c>
      <c r="B10" s="1674"/>
      <c r="C10" s="1674"/>
      <c r="D10" s="1674"/>
      <c r="E10" s="1674"/>
      <c r="F10" s="1674"/>
      <c r="G10" s="1674"/>
      <c r="H10" s="1674"/>
      <c r="I10" s="1675"/>
      <c r="J10" s="1741" t="s">
        <v>970</v>
      </c>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2"/>
      <c r="AH10" s="1742"/>
      <c r="AI10" s="1743"/>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6"/>
      <c r="BQ10" s="426"/>
      <c r="BR10" s="426"/>
      <c r="CD10" s="427"/>
      <c r="CE10" s="427"/>
      <c r="CF10" s="427"/>
      <c r="CG10" s="427"/>
      <c r="CH10" s="427"/>
      <c r="CI10" s="427"/>
      <c r="CJ10" s="427"/>
      <c r="CK10" s="427"/>
      <c r="CL10" s="427"/>
      <c r="CM10" s="427"/>
      <c r="CN10" s="427"/>
      <c r="CO10" s="427"/>
      <c r="CP10" s="427"/>
      <c r="CQ10" s="427"/>
      <c r="CR10" s="427"/>
      <c r="CS10" s="427"/>
      <c r="CT10" s="427"/>
      <c r="CU10" s="427"/>
    </row>
    <row r="11" spans="1:99" ht="25" customHeight="1" x14ac:dyDescent="0.55000000000000004">
      <c r="A11" s="1679" t="s">
        <v>271</v>
      </c>
      <c r="B11" s="1578"/>
      <c r="C11" s="1578"/>
      <c r="D11" s="1578"/>
      <c r="E11" s="1578"/>
      <c r="F11" s="1578"/>
      <c r="G11" s="1578"/>
      <c r="H11" s="1578"/>
      <c r="I11" s="1526"/>
      <c r="J11" s="1525" t="s">
        <v>584</v>
      </c>
      <c r="K11" s="1578"/>
      <c r="L11" s="1578"/>
      <c r="M11" s="1578"/>
      <c r="N11" s="1683">
        <v>7</v>
      </c>
      <c r="O11" s="1683"/>
      <c r="P11" s="1578" t="s">
        <v>260</v>
      </c>
      <c r="Q11" s="1578"/>
      <c r="R11" s="1683">
        <v>7</v>
      </c>
      <c r="S11" s="1683"/>
      <c r="T11" s="1578" t="s">
        <v>272</v>
      </c>
      <c r="U11" s="1578"/>
      <c r="V11" s="1578" t="s">
        <v>273</v>
      </c>
      <c r="W11" s="1578"/>
      <c r="X11" s="1578"/>
      <c r="Y11" s="1578" t="s">
        <v>585</v>
      </c>
      <c r="Z11" s="1578"/>
      <c r="AA11" s="1578"/>
      <c r="AB11" s="1683">
        <v>7</v>
      </c>
      <c r="AC11" s="1683"/>
      <c r="AD11" s="1578" t="s">
        <v>260</v>
      </c>
      <c r="AE11" s="1578"/>
      <c r="AF11" s="1683">
        <v>9</v>
      </c>
      <c r="AG11" s="1683"/>
      <c r="AH11" s="1578" t="s">
        <v>261</v>
      </c>
      <c r="AI11" s="1680"/>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6"/>
      <c r="BQ11" s="426"/>
      <c r="BR11" s="426"/>
    </row>
    <row r="12" spans="1:99" ht="25" customHeight="1" x14ac:dyDescent="0.55000000000000004">
      <c r="A12" s="1679" t="s">
        <v>262</v>
      </c>
      <c r="B12" s="1578"/>
      <c r="C12" s="1578"/>
      <c r="D12" s="1578"/>
      <c r="E12" s="1578"/>
      <c r="F12" s="1578"/>
      <c r="G12" s="1578"/>
      <c r="H12" s="1578"/>
      <c r="I12" s="1526"/>
      <c r="J12" s="1744">
        <v>495000</v>
      </c>
      <c r="K12" s="1744"/>
      <c r="L12" s="1744"/>
      <c r="M12" s="1744"/>
      <c r="N12" s="1744"/>
      <c r="O12" s="1744"/>
      <c r="P12" s="1744"/>
      <c r="Q12" s="1744"/>
      <c r="R12" s="1744"/>
      <c r="S12" s="1744"/>
      <c r="T12" s="1744"/>
      <c r="U12" s="1744"/>
      <c r="V12" s="1744"/>
      <c r="W12" s="1744"/>
      <c r="X12" s="1681" t="s">
        <v>586</v>
      </c>
      <c r="Y12" s="1681"/>
      <c r="Z12" s="1681"/>
      <c r="AA12" s="1681"/>
      <c r="AB12" s="1681"/>
      <c r="AC12" s="1681"/>
      <c r="AD12" s="1681"/>
      <c r="AE12" s="1681"/>
      <c r="AF12" s="1681"/>
      <c r="AG12" s="1681"/>
      <c r="AH12" s="1681"/>
      <c r="AI12" s="1682"/>
    </row>
    <row r="13" spans="1:99" ht="40" customHeight="1" x14ac:dyDescent="0.55000000000000004">
      <c r="A13" s="1577" t="s">
        <v>385</v>
      </c>
      <c r="B13" s="1578"/>
      <c r="C13" s="1578"/>
      <c r="D13" s="1578"/>
      <c r="E13" s="1578"/>
      <c r="F13" s="1578"/>
      <c r="G13" s="1578"/>
      <c r="H13" s="1578"/>
      <c r="I13" s="1526"/>
      <c r="J13" s="1745" t="s">
        <v>971</v>
      </c>
      <c r="K13" s="1746"/>
      <c r="L13" s="1746"/>
      <c r="M13" s="1746"/>
      <c r="N13" s="1746"/>
      <c r="O13" s="1746"/>
      <c r="P13" s="1746"/>
      <c r="Q13" s="1746"/>
      <c r="R13" s="1746"/>
      <c r="S13" s="1746"/>
      <c r="T13" s="1746"/>
      <c r="U13" s="1746"/>
      <c r="V13" s="1746"/>
      <c r="W13" s="1746"/>
      <c r="X13" s="1746"/>
      <c r="Y13" s="1746"/>
      <c r="Z13" s="1746"/>
      <c r="AA13" s="1746"/>
      <c r="AB13" s="1746"/>
      <c r="AC13" s="1746"/>
      <c r="AD13" s="1746"/>
      <c r="AE13" s="1746"/>
      <c r="AF13" s="1746"/>
      <c r="AG13" s="1746"/>
      <c r="AH13" s="1746"/>
      <c r="AI13" s="1747"/>
      <c r="CC13" s="428"/>
    </row>
    <row r="14" spans="1:99" ht="40" customHeight="1" x14ac:dyDescent="0.55000000000000004">
      <c r="A14" s="1679" t="s">
        <v>384</v>
      </c>
      <c r="B14" s="1578"/>
      <c r="C14" s="1578"/>
      <c r="D14" s="1578"/>
      <c r="E14" s="1578"/>
      <c r="F14" s="1578"/>
      <c r="G14" s="1578"/>
      <c r="H14" s="1578"/>
      <c r="I14" s="1526"/>
      <c r="J14" s="1745" t="s">
        <v>972</v>
      </c>
      <c r="K14" s="1746"/>
      <c r="L14" s="1746"/>
      <c r="M14" s="1746"/>
      <c r="N14" s="1746"/>
      <c r="O14" s="1746"/>
      <c r="P14" s="1746"/>
      <c r="Q14" s="1746"/>
      <c r="R14" s="1746"/>
      <c r="S14" s="1746"/>
      <c r="T14" s="1746"/>
      <c r="U14" s="1746"/>
      <c r="V14" s="1746"/>
      <c r="W14" s="1746"/>
      <c r="X14" s="1746"/>
      <c r="Y14" s="1746"/>
      <c r="Z14" s="1746"/>
      <c r="AA14" s="1746"/>
      <c r="AB14" s="1746"/>
      <c r="AC14" s="1746"/>
      <c r="AD14" s="1746"/>
      <c r="AE14" s="1746"/>
      <c r="AF14" s="1746"/>
      <c r="AG14" s="1746"/>
      <c r="AH14" s="1746"/>
      <c r="AI14" s="1747"/>
    </row>
    <row r="15" spans="1:99" ht="40" customHeight="1" x14ac:dyDescent="0.55000000000000004">
      <c r="A15" s="1577" t="s">
        <v>291</v>
      </c>
      <c r="B15" s="1578"/>
      <c r="C15" s="1578"/>
      <c r="D15" s="1578"/>
      <c r="E15" s="1578"/>
      <c r="F15" s="1578"/>
      <c r="G15" s="1578"/>
      <c r="H15" s="1578"/>
      <c r="I15" s="1526"/>
      <c r="J15" s="1670" t="s">
        <v>973</v>
      </c>
      <c r="K15" s="1671"/>
      <c r="L15" s="1671"/>
      <c r="M15" s="1647"/>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72"/>
    </row>
    <row r="16" spans="1:99" ht="25" customHeight="1" x14ac:dyDescent="0.55000000000000004">
      <c r="A16" s="1726" t="s">
        <v>1017</v>
      </c>
      <c r="B16" s="1727"/>
      <c r="C16" s="1727"/>
      <c r="D16" s="1727"/>
      <c r="E16" s="1727"/>
      <c r="F16" s="1727"/>
      <c r="G16" s="1727"/>
      <c r="H16" s="1727"/>
      <c r="I16" s="1727"/>
      <c r="J16" s="1723" t="s">
        <v>587</v>
      </c>
      <c r="K16" s="1724"/>
      <c r="L16" s="1725"/>
      <c r="M16" s="1730"/>
      <c r="N16" s="1730"/>
      <c r="O16" s="1730"/>
      <c r="P16" s="1730"/>
      <c r="Q16" s="1730"/>
      <c r="R16" s="1730"/>
      <c r="S16" s="1730"/>
      <c r="T16" s="1604" t="s">
        <v>588</v>
      </c>
      <c r="U16" s="1604"/>
      <c r="V16" s="1605"/>
      <c r="W16" s="1525" t="s">
        <v>589</v>
      </c>
      <c r="X16" s="1578"/>
      <c r="Y16" s="1526"/>
      <c r="Z16" s="1730"/>
      <c r="AA16" s="1730"/>
      <c r="AB16" s="1730"/>
      <c r="AC16" s="1730"/>
      <c r="AD16" s="1730"/>
      <c r="AE16" s="1730"/>
      <c r="AF16" s="1730"/>
      <c r="AG16" s="1605" t="s">
        <v>588</v>
      </c>
      <c r="AH16" s="1731"/>
      <c r="AI16" s="1732"/>
    </row>
    <row r="17" spans="1:39" ht="40" customHeight="1" x14ac:dyDescent="0.55000000000000004">
      <c r="A17" s="1728"/>
      <c r="B17" s="1729"/>
      <c r="C17" s="1729"/>
      <c r="D17" s="1729"/>
      <c r="E17" s="1729"/>
      <c r="F17" s="1729"/>
      <c r="G17" s="1729"/>
      <c r="H17" s="1729"/>
      <c r="I17" s="1729"/>
      <c r="J17" s="1733" t="s">
        <v>590</v>
      </c>
      <c r="K17" s="1734"/>
      <c r="L17" s="1735"/>
      <c r="M17" s="1736"/>
      <c r="N17" s="1736"/>
      <c r="O17" s="1736"/>
      <c r="P17" s="1736"/>
      <c r="Q17" s="1736"/>
      <c r="R17" s="1736"/>
      <c r="S17" s="1736"/>
      <c r="T17" s="1736"/>
      <c r="U17" s="1736"/>
      <c r="V17" s="1736"/>
      <c r="W17" s="1736"/>
      <c r="X17" s="1736"/>
      <c r="Y17" s="1736"/>
      <c r="Z17" s="1736"/>
      <c r="AA17" s="1736"/>
      <c r="AB17" s="1736"/>
      <c r="AC17" s="1736"/>
      <c r="AD17" s="1736"/>
      <c r="AE17" s="1736"/>
      <c r="AF17" s="1736"/>
      <c r="AG17" s="1736"/>
      <c r="AH17" s="1736"/>
      <c r="AI17" s="1737"/>
    </row>
    <row r="18" spans="1:39" ht="25" customHeight="1" x14ac:dyDescent="0.55000000000000004">
      <c r="A18" s="1716" t="s">
        <v>591</v>
      </c>
      <c r="B18" s="1717"/>
      <c r="C18" s="1717"/>
      <c r="D18" s="1717"/>
      <c r="E18" s="1717"/>
      <c r="F18" s="1717"/>
      <c r="G18" s="1717"/>
      <c r="H18" s="1717"/>
      <c r="I18" s="1717"/>
      <c r="J18" s="1718"/>
      <c r="K18" s="1718"/>
      <c r="L18" s="1718"/>
      <c r="M18" s="1717"/>
      <c r="N18" s="1717"/>
      <c r="O18" s="1717"/>
      <c r="P18" s="1717"/>
      <c r="Q18" s="1717"/>
      <c r="R18" s="1717"/>
      <c r="S18" s="1717"/>
      <c r="T18" s="1717"/>
      <c r="U18" s="1717"/>
      <c r="V18" s="1717"/>
      <c r="W18" s="1717"/>
      <c r="X18" s="1717"/>
      <c r="Y18" s="1717"/>
      <c r="Z18" s="1717"/>
      <c r="AA18" s="1717"/>
      <c r="AB18" s="1717"/>
      <c r="AC18" s="1719"/>
      <c r="AD18" s="1720" t="s">
        <v>913</v>
      </c>
      <c r="AE18" s="1721"/>
      <c r="AF18" s="1721"/>
      <c r="AG18" s="1721"/>
      <c r="AH18" s="1721"/>
      <c r="AI18" s="1722"/>
    </row>
    <row r="19" spans="1:39" ht="12" x14ac:dyDescent="0.55000000000000004">
      <c r="A19" s="1697"/>
      <c r="B19" s="1697"/>
      <c r="C19" s="1697"/>
      <c r="D19" s="1697"/>
      <c r="E19" s="1697"/>
      <c r="F19" s="1697"/>
      <c r="G19" s="1697"/>
      <c r="H19" s="1697"/>
      <c r="I19" s="1697"/>
      <c r="J19" s="1697"/>
      <c r="K19" s="1697"/>
      <c r="L19" s="1697"/>
      <c r="M19" s="1697"/>
      <c r="N19" s="1697"/>
      <c r="O19" s="1697"/>
      <c r="P19" s="1697"/>
      <c r="Q19" s="1697"/>
      <c r="R19" s="1697"/>
      <c r="S19" s="1697"/>
      <c r="T19" s="1697"/>
      <c r="U19" s="1697"/>
      <c r="V19" s="1697"/>
      <c r="W19" s="1697"/>
      <c r="X19" s="1697"/>
      <c r="Y19" s="1697"/>
      <c r="Z19" s="1697"/>
      <c r="AA19" s="1697"/>
      <c r="AB19" s="1697"/>
      <c r="AC19" s="1697"/>
      <c r="AD19" s="1698"/>
      <c r="AE19" s="1698"/>
      <c r="AF19" s="1698"/>
      <c r="AG19" s="1698"/>
      <c r="AH19" s="1698"/>
      <c r="AI19" s="1698"/>
      <c r="AJ19" s="87"/>
      <c r="AK19" s="87"/>
      <c r="AL19" s="87"/>
      <c r="AM19" s="87"/>
    </row>
    <row r="20" spans="1:39" ht="25" customHeight="1" x14ac:dyDescent="0.55000000000000004">
      <c r="A20" s="1701" t="s">
        <v>579</v>
      </c>
      <c r="B20" s="1702"/>
      <c r="C20" s="1702"/>
      <c r="D20" s="1702"/>
      <c r="E20" s="1703"/>
      <c r="F20" s="1704" t="s">
        <v>629</v>
      </c>
      <c r="G20" s="1705"/>
      <c r="H20" s="1705"/>
      <c r="I20" s="1705"/>
      <c r="J20" s="1699" t="s">
        <v>581</v>
      </c>
      <c r="K20" s="1700"/>
      <c r="L20" s="1700"/>
      <c r="M20" s="1700"/>
      <c r="N20" s="1700"/>
      <c r="O20" s="1700"/>
      <c r="P20" s="1700"/>
      <c r="Q20" s="1700"/>
      <c r="R20" s="1700"/>
      <c r="S20" s="1700"/>
      <c r="T20" s="1748"/>
      <c r="U20" s="1749"/>
      <c r="V20" s="1749"/>
      <c r="W20" s="1749"/>
      <c r="X20" s="1749"/>
      <c r="Y20" s="1749"/>
      <c r="Z20" s="1749"/>
      <c r="AA20" s="1749"/>
      <c r="AB20" s="1749"/>
      <c r="AC20" s="1749"/>
      <c r="AD20" s="1749"/>
      <c r="AE20" s="1749"/>
      <c r="AF20" s="1749"/>
      <c r="AG20" s="1749"/>
      <c r="AH20" s="1749"/>
      <c r="AI20" s="1750"/>
    </row>
    <row r="21" spans="1:39" ht="25" customHeight="1" x14ac:dyDescent="0.55000000000000004">
      <c r="A21" s="1684" t="s">
        <v>253</v>
      </c>
      <c r="B21" s="1685"/>
      <c r="C21" s="1685"/>
      <c r="D21" s="1685"/>
      <c r="E21" s="1685"/>
      <c r="F21" s="1685"/>
      <c r="G21" s="1685"/>
      <c r="H21" s="1685"/>
      <c r="I21" s="1686"/>
      <c r="J21" s="1751"/>
      <c r="K21" s="1752"/>
      <c r="L21" s="1752"/>
      <c r="M21" s="1752"/>
      <c r="N21" s="1752"/>
      <c r="O21" s="1752"/>
      <c r="P21" s="1752"/>
      <c r="Q21" s="1752"/>
      <c r="R21" s="1752"/>
      <c r="S21" s="1752"/>
      <c r="T21" s="1711" t="s">
        <v>582</v>
      </c>
      <c r="U21" s="1712"/>
      <c r="V21" s="1712"/>
      <c r="W21" s="1712"/>
      <c r="X21" s="1712"/>
      <c r="Y21" s="1712"/>
      <c r="Z21" s="1712"/>
      <c r="AA21" s="1713"/>
      <c r="AB21" s="1753"/>
      <c r="AC21" s="1753"/>
      <c r="AD21" s="1753"/>
      <c r="AE21" s="1753"/>
      <c r="AF21" s="1753"/>
      <c r="AG21" s="1753"/>
      <c r="AH21" s="1753"/>
      <c r="AI21" s="1754"/>
    </row>
    <row r="22" spans="1:39" ht="25" customHeight="1" x14ac:dyDescent="0.55000000000000004">
      <c r="A22" s="1684" t="s">
        <v>289</v>
      </c>
      <c r="B22" s="1685"/>
      <c r="C22" s="1685"/>
      <c r="D22" s="1685"/>
      <c r="E22" s="1685"/>
      <c r="F22" s="1685"/>
      <c r="G22" s="1685"/>
      <c r="H22" s="1685"/>
      <c r="I22" s="1686"/>
      <c r="J22" s="1755"/>
      <c r="K22" s="1756"/>
      <c r="L22" s="1756"/>
      <c r="M22" s="1756"/>
      <c r="N22" s="1756"/>
      <c r="O22" s="1756"/>
      <c r="P22" s="1756"/>
      <c r="Q22" s="1756"/>
      <c r="R22" s="1756"/>
      <c r="S22" s="1756"/>
      <c r="T22" s="1756"/>
      <c r="U22" s="1756"/>
      <c r="V22" s="1756"/>
      <c r="W22" s="1756"/>
      <c r="X22" s="1756"/>
      <c r="Y22" s="1756"/>
      <c r="Z22" s="1756"/>
      <c r="AA22" s="1756"/>
      <c r="AB22" s="1756"/>
      <c r="AC22" s="1756"/>
      <c r="AD22" s="1756"/>
      <c r="AE22" s="1756"/>
      <c r="AF22" s="1756"/>
      <c r="AG22" s="1756"/>
      <c r="AH22" s="1756"/>
      <c r="AI22" s="1757"/>
    </row>
    <row r="23" spans="1:39" ht="25" customHeight="1" x14ac:dyDescent="0.55000000000000004">
      <c r="A23" s="1679" t="s">
        <v>256</v>
      </c>
      <c r="B23" s="1578"/>
      <c r="C23" s="1578"/>
      <c r="D23" s="1578"/>
      <c r="E23" s="1578"/>
      <c r="F23" s="1578"/>
      <c r="G23" s="1578"/>
      <c r="H23" s="1578"/>
      <c r="I23" s="1526"/>
      <c r="J23" s="1758"/>
      <c r="K23" s="1759"/>
      <c r="L23" s="1759"/>
      <c r="M23" s="1759"/>
      <c r="N23" s="1759"/>
      <c r="O23" s="1759"/>
      <c r="P23" s="1759"/>
      <c r="Q23" s="1759"/>
      <c r="R23" s="1759"/>
      <c r="S23" s="1759"/>
      <c r="T23" s="1692" t="s">
        <v>583</v>
      </c>
      <c r="U23" s="1693"/>
      <c r="V23" s="1693"/>
      <c r="W23" s="1693"/>
      <c r="X23" s="1693"/>
      <c r="Y23" s="1693"/>
      <c r="Z23" s="1693"/>
      <c r="AA23" s="1694"/>
      <c r="AB23" s="1760"/>
      <c r="AC23" s="1760"/>
      <c r="AD23" s="1760"/>
      <c r="AE23" s="1760"/>
      <c r="AF23" s="1760"/>
      <c r="AG23" s="1760"/>
      <c r="AH23" s="1760"/>
      <c r="AI23" s="1761"/>
    </row>
    <row r="24" spans="1:39" ht="40" customHeight="1" x14ac:dyDescent="0.55000000000000004">
      <c r="A24" s="1673" t="s">
        <v>290</v>
      </c>
      <c r="B24" s="1674"/>
      <c r="C24" s="1674"/>
      <c r="D24" s="1674"/>
      <c r="E24" s="1674"/>
      <c r="F24" s="1674"/>
      <c r="G24" s="1674"/>
      <c r="H24" s="1674"/>
      <c r="I24" s="1675"/>
      <c r="J24" s="1762"/>
      <c r="K24" s="1763"/>
      <c r="L24" s="1763"/>
      <c r="M24" s="1763"/>
      <c r="N24" s="1763"/>
      <c r="O24" s="1763"/>
      <c r="P24" s="1763"/>
      <c r="Q24" s="1763"/>
      <c r="R24" s="1763"/>
      <c r="S24" s="1763"/>
      <c r="T24" s="1763"/>
      <c r="U24" s="1763"/>
      <c r="V24" s="1763"/>
      <c r="W24" s="1763"/>
      <c r="X24" s="1763"/>
      <c r="Y24" s="1763"/>
      <c r="Z24" s="1763"/>
      <c r="AA24" s="1763"/>
      <c r="AB24" s="1763"/>
      <c r="AC24" s="1763"/>
      <c r="AD24" s="1763"/>
      <c r="AE24" s="1763"/>
      <c r="AF24" s="1763"/>
      <c r="AG24" s="1763"/>
      <c r="AH24" s="1763"/>
      <c r="AI24" s="1764"/>
    </row>
    <row r="25" spans="1:39" ht="25" customHeight="1" x14ac:dyDescent="0.55000000000000004">
      <c r="A25" s="1679" t="s">
        <v>271</v>
      </c>
      <c r="B25" s="1578"/>
      <c r="C25" s="1578"/>
      <c r="D25" s="1578"/>
      <c r="E25" s="1578"/>
      <c r="F25" s="1578"/>
      <c r="G25" s="1578"/>
      <c r="H25" s="1578"/>
      <c r="I25" s="1526"/>
      <c r="J25" s="1525" t="s">
        <v>584</v>
      </c>
      <c r="K25" s="1578"/>
      <c r="L25" s="1578"/>
      <c r="M25" s="1578"/>
      <c r="N25" s="1760"/>
      <c r="O25" s="1760"/>
      <c r="P25" s="1578" t="s">
        <v>260</v>
      </c>
      <c r="Q25" s="1578"/>
      <c r="R25" s="1760"/>
      <c r="S25" s="1760"/>
      <c r="T25" s="1578" t="s">
        <v>272</v>
      </c>
      <c r="U25" s="1578"/>
      <c r="V25" s="1578" t="s">
        <v>273</v>
      </c>
      <c r="W25" s="1578"/>
      <c r="X25" s="1578"/>
      <c r="Y25" s="1578" t="s">
        <v>585</v>
      </c>
      <c r="Z25" s="1578"/>
      <c r="AA25" s="1578"/>
      <c r="AB25" s="1760"/>
      <c r="AC25" s="1760"/>
      <c r="AD25" s="1578" t="s">
        <v>260</v>
      </c>
      <c r="AE25" s="1578"/>
      <c r="AF25" s="1760"/>
      <c r="AG25" s="1760"/>
      <c r="AH25" s="1578" t="s">
        <v>261</v>
      </c>
      <c r="AI25" s="1680"/>
    </row>
    <row r="26" spans="1:39" ht="25" customHeight="1" x14ac:dyDescent="0.55000000000000004">
      <c r="A26" s="1679" t="s">
        <v>262</v>
      </c>
      <c r="B26" s="1578"/>
      <c r="C26" s="1578"/>
      <c r="D26" s="1578"/>
      <c r="E26" s="1578"/>
      <c r="F26" s="1578"/>
      <c r="G26" s="1578"/>
      <c r="H26" s="1578"/>
      <c r="I26" s="1526"/>
      <c r="J26" s="1603"/>
      <c r="K26" s="1603"/>
      <c r="L26" s="1603"/>
      <c r="M26" s="1603"/>
      <c r="N26" s="1603"/>
      <c r="O26" s="1603"/>
      <c r="P26" s="1603"/>
      <c r="Q26" s="1603"/>
      <c r="R26" s="1603"/>
      <c r="S26" s="1603"/>
      <c r="T26" s="1603"/>
      <c r="U26" s="1603"/>
      <c r="V26" s="1603"/>
      <c r="W26" s="1603"/>
      <c r="X26" s="1681" t="s">
        <v>586</v>
      </c>
      <c r="Y26" s="1681"/>
      <c r="Z26" s="1681"/>
      <c r="AA26" s="1681"/>
      <c r="AB26" s="1681"/>
      <c r="AC26" s="1681"/>
      <c r="AD26" s="1681"/>
      <c r="AE26" s="1681"/>
      <c r="AF26" s="1681"/>
      <c r="AG26" s="1681"/>
      <c r="AH26" s="1681"/>
      <c r="AI26" s="1682"/>
    </row>
    <row r="27" spans="1:39" ht="40" customHeight="1" x14ac:dyDescent="0.55000000000000004">
      <c r="A27" s="1577" t="s">
        <v>385</v>
      </c>
      <c r="B27" s="1578"/>
      <c r="C27" s="1578"/>
      <c r="D27" s="1578"/>
      <c r="E27" s="1578"/>
      <c r="F27" s="1578"/>
      <c r="G27" s="1578"/>
      <c r="H27" s="1578"/>
      <c r="I27" s="1526"/>
      <c r="J27" s="1765"/>
      <c r="K27" s="1736"/>
      <c r="L27" s="1736"/>
      <c r="M27" s="1736"/>
      <c r="N27" s="1736"/>
      <c r="O27" s="1736"/>
      <c r="P27" s="1736"/>
      <c r="Q27" s="1736"/>
      <c r="R27" s="1736"/>
      <c r="S27" s="1736"/>
      <c r="T27" s="1736"/>
      <c r="U27" s="1736"/>
      <c r="V27" s="1736"/>
      <c r="W27" s="1736"/>
      <c r="X27" s="1736"/>
      <c r="Y27" s="1736"/>
      <c r="Z27" s="1736"/>
      <c r="AA27" s="1736"/>
      <c r="AB27" s="1736"/>
      <c r="AC27" s="1736"/>
      <c r="AD27" s="1736"/>
      <c r="AE27" s="1736"/>
      <c r="AF27" s="1736"/>
      <c r="AG27" s="1736"/>
      <c r="AH27" s="1736"/>
      <c r="AI27" s="1737"/>
    </row>
    <row r="28" spans="1:39" ht="40" customHeight="1" x14ac:dyDescent="0.55000000000000004">
      <c r="A28" s="1679" t="s">
        <v>384</v>
      </c>
      <c r="B28" s="1578"/>
      <c r="C28" s="1578"/>
      <c r="D28" s="1578"/>
      <c r="E28" s="1578"/>
      <c r="F28" s="1578"/>
      <c r="G28" s="1578"/>
      <c r="H28" s="1578"/>
      <c r="I28" s="1526"/>
      <c r="J28" s="1765"/>
      <c r="K28" s="1736"/>
      <c r="L28" s="1736"/>
      <c r="M28" s="1736"/>
      <c r="N28" s="1736"/>
      <c r="O28" s="1736"/>
      <c r="P28" s="1736"/>
      <c r="Q28" s="1736"/>
      <c r="R28" s="1736"/>
      <c r="S28" s="1736"/>
      <c r="T28" s="1736"/>
      <c r="U28" s="1736"/>
      <c r="V28" s="1736"/>
      <c r="W28" s="1736"/>
      <c r="X28" s="1736"/>
      <c r="Y28" s="1736"/>
      <c r="Z28" s="1736"/>
      <c r="AA28" s="1736"/>
      <c r="AB28" s="1736"/>
      <c r="AC28" s="1736"/>
      <c r="AD28" s="1736"/>
      <c r="AE28" s="1736"/>
      <c r="AF28" s="1736"/>
      <c r="AG28" s="1736"/>
      <c r="AH28" s="1736"/>
      <c r="AI28" s="1737"/>
    </row>
    <row r="29" spans="1:39" ht="40" customHeight="1" x14ac:dyDescent="0.55000000000000004">
      <c r="A29" s="1577" t="s">
        <v>291</v>
      </c>
      <c r="B29" s="1578"/>
      <c r="C29" s="1578"/>
      <c r="D29" s="1578"/>
      <c r="E29" s="1578"/>
      <c r="F29" s="1578"/>
      <c r="G29" s="1578"/>
      <c r="H29" s="1578"/>
      <c r="I29" s="1526"/>
      <c r="J29" s="1766"/>
      <c r="K29" s="1767"/>
      <c r="L29" s="1767"/>
      <c r="M29" s="1736"/>
      <c r="N29" s="1736"/>
      <c r="O29" s="1736"/>
      <c r="P29" s="1736"/>
      <c r="Q29" s="1736"/>
      <c r="R29" s="1736"/>
      <c r="S29" s="1736"/>
      <c r="T29" s="1736"/>
      <c r="U29" s="1736"/>
      <c r="V29" s="1736"/>
      <c r="W29" s="1736"/>
      <c r="X29" s="1736"/>
      <c r="Y29" s="1736"/>
      <c r="Z29" s="1736"/>
      <c r="AA29" s="1736"/>
      <c r="AB29" s="1736"/>
      <c r="AC29" s="1736"/>
      <c r="AD29" s="1736"/>
      <c r="AE29" s="1736"/>
      <c r="AF29" s="1736"/>
      <c r="AG29" s="1736"/>
      <c r="AH29" s="1736"/>
      <c r="AI29" s="1737"/>
    </row>
    <row r="30" spans="1:39" ht="25" customHeight="1" x14ac:dyDescent="0.55000000000000004">
      <c r="A30" s="1726" t="s">
        <v>1017</v>
      </c>
      <c r="B30" s="1727"/>
      <c r="C30" s="1727"/>
      <c r="D30" s="1727"/>
      <c r="E30" s="1727"/>
      <c r="F30" s="1727"/>
      <c r="G30" s="1727"/>
      <c r="H30" s="1727"/>
      <c r="I30" s="1727"/>
      <c r="J30" s="1723" t="s">
        <v>587</v>
      </c>
      <c r="K30" s="1724"/>
      <c r="L30" s="1725"/>
      <c r="M30" s="1730"/>
      <c r="N30" s="1730"/>
      <c r="O30" s="1730"/>
      <c r="P30" s="1730"/>
      <c r="Q30" s="1730"/>
      <c r="R30" s="1730"/>
      <c r="S30" s="1730"/>
      <c r="T30" s="1604" t="s">
        <v>588</v>
      </c>
      <c r="U30" s="1604"/>
      <c r="V30" s="1605"/>
      <c r="W30" s="1525" t="s">
        <v>589</v>
      </c>
      <c r="X30" s="1578"/>
      <c r="Y30" s="1526"/>
      <c r="Z30" s="1730"/>
      <c r="AA30" s="1730"/>
      <c r="AB30" s="1730"/>
      <c r="AC30" s="1730"/>
      <c r="AD30" s="1730"/>
      <c r="AE30" s="1730"/>
      <c r="AF30" s="1730"/>
      <c r="AG30" s="1605" t="s">
        <v>588</v>
      </c>
      <c r="AH30" s="1731"/>
      <c r="AI30" s="1732"/>
    </row>
    <row r="31" spans="1:39" ht="40" customHeight="1" x14ac:dyDescent="0.55000000000000004">
      <c r="A31" s="1728"/>
      <c r="B31" s="1729"/>
      <c r="C31" s="1729"/>
      <c r="D31" s="1729"/>
      <c r="E31" s="1729"/>
      <c r="F31" s="1729"/>
      <c r="G31" s="1729"/>
      <c r="H31" s="1729"/>
      <c r="I31" s="1729"/>
      <c r="J31" s="1733" t="s">
        <v>590</v>
      </c>
      <c r="K31" s="1734"/>
      <c r="L31" s="1735"/>
      <c r="M31" s="1736"/>
      <c r="N31" s="1736"/>
      <c r="O31" s="1736"/>
      <c r="P31" s="1736"/>
      <c r="Q31" s="1736"/>
      <c r="R31" s="1736"/>
      <c r="S31" s="1736"/>
      <c r="T31" s="1736"/>
      <c r="U31" s="1736"/>
      <c r="V31" s="1736"/>
      <c r="W31" s="1736"/>
      <c r="X31" s="1736"/>
      <c r="Y31" s="1736"/>
      <c r="Z31" s="1736"/>
      <c r="AA31" s="1736"/>
      <c r="AB31" s="1736"/>
      <c r="AC31" s="1736"/>
      <c r="AD31" s="1736"/>
      <c r="AE31" s="1736"/>
      <c r="AF31" s="1736"/>
      <c r="AG31" s="1736"/>
      <c r="AH31" s="1736"/>
      <c r="AI31" s="1737"/>
    </row>
    <row r="32" spans="1:39" ht="25" customHeight="1" x14ac:dyDescent="0.55000000000000004">
      <c r="A32" s="1716" t="s">
        <v>591</v>
      </c>
      <c r="B32" s="1717"/>
      <c r="C32" s="1717"/>
      <c r="D32" s="1717"/>
      <c r="E32" s="1717"/>
      <c r="F32" s="1717"/>
      <c r="G32" s="1717"/>
      <c r="H32" s="1717"/>
      <c r="I32" s="1717"/>
      <c r="J32" s="1718"/>
      <c r="K32" s="1718"/>
      <c r="L32" s="1718"/>
      <c r="M32" s="1717"/>
      <c r="N32" s="1717"/>
      <c r="O32" s="1717"/>
      <c r="P32" s="1717"/>
      <c r="Q32" s="1717"/>
      <c r="R32" s="1717"/>
      <c r="S32" s="1717"/>
      <c r="T32" s="1717"/>
      <c r="U32" s="1717"/>
      <c r="V32" s="1717"/>
      <c r="W32" s="1717"/>
      <c r="X32" s="1717"/>
      <c r="Y32" s="1717"/>
      <c r="Z32" s="1717"/>
      <c r="AA32" s="1717"/>
      <c r="AB32" s="1717"/>
      <c r="AC32" s="1719"/>
      <c r="AD32" s="1768" t="s">
        <v>119</v>
      </c>
      <c r="AE32" s="1769"/>
      <c r="AF32" s="1769"/>
      <c r="AG32" s="1769"/>
      <c r="AH32" s="1769"/>
      <c r="AI32" s="1770"/>
    </row>
    <row r="35" spans="2:2" ht="12" x14ac:dyDescent="0.55000000000000004">
      <c r="B35" s="230"/>
    </row>
  </sheetData>
  <sheetProtection password="C402" sheet="1" objects="1" scenarios="1" selectLockedCells="1" selectUnlockedCells="1"/>
  <mergeCells count="98">
    <mergeCell ref="AG30:AI30"/>
    <mergeCell ref="J31:L31"/>
    <mergeCell ref="M31:AI31"/>
    <mergeCell ref="A32:AC32"/>
    <mergeCell ref="AD32:AI32"/>
    <mergeCell ref="J30:L30"/>
    <mergeCell ref="A30:I31"/>
    <mergeCell ref="M30:S30"/>
    <mergeCell ref="T30:V30"/>
    <mergeCell ref="W30:Y30"/>
    <mergeCell ref="Z30:AF30"/>
    <mergeCell ref="A29:I29"/>
    <mergeCell ref="J29:AI29"/>
    <mergeCell ref="V25:X25"/>
    <mergeCell ref="Y25:AA25"/>
    <mergeCell ref="AB25:AC25"/>
    <mergeCell ref="AD25:AE25"/>
    <mergeCell ref="AF25:AG25"/>
    <mergeCell ref="J25:M25"/>
    <mergeCell ref="N25:O25"/>
    <mergeCell ref="P25:Q25"/>
    <mergeCell ref="R25:S25"/>
    <mergeCell ref="T25:U25"/>
    <mergeCell ref="A26:I26"/>
    <mergeCell ref="A27:I27"/>
    <mergeCell ref="J27:AI27"/>
    <mergeCell ref="A28:I28"/>
    <mergeCell ref="M17:AI17"/>
    <mergeCell ref="AH25:AI25"/>
    <mergeCell ref="J26:W26"/>
    <mergeCell ref="X26:AI26"/>
    <mergeCell ref="J20:S20"/>
    <mergeCell ref="A19:AC19"/>
    <mergeCell ref="AD19:AI19"/>
    <mergeCell ref="A21:I21"/>
    <mergeCell ref="A20:E20"/>
    <mergeCell ref="F20:I20"/>
    <mergeCell ref="T20:AI20"/>
    <mergeCell ref="J21:S21"/>
    <mergeCell ref="T21:AA21"/>
    <mergeCell ref="AB21:AI21"/>
    <mergeCell ref="Y11:AA11"/>
    <mergeCell ref="AB11:AC11"/>
    <mergeCell ref="AD11:AE11"/>
    <mergeCell ref="AF11:AG11"/>
    <mergeCell ref="AH11:AI11"/>
    <mergeCell ref="J28:AI28"/>
    <mergeCell ref="A25:I25"/>
    <mergeCell ref="A24:I24"/>
    <mergeCell ref="J24:AI24"/>
    <mergeCell ref="A22:I22"/>
    <mergeCell ref="A23:I23"/>
    <mergeCell ref="J22:AI22"/>
    <mergeCell ref="J23:S23"/>
    <mergeCell ref="T23:AA23"/>
    <mergeCell ref="AB23:AI23"/>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A11:I11"/>
    <mergeCell ref="A12:I12"/>
    <mergeCell ref="J12:W12"/>
    <mergeCell ref="X12:AI12"/>
    <mergeCell ref="A9:I9"/>
    <mergeCell ref="A10:I10"/>
    <mergeCell ref="J9:S9"/>
    <mergeCell ref="T9:AA9"/>
    <mergeCell ref="AB9:AI9"/>
    <mergeCell ref="J10:AI10"/>
    <mergeCell ref="J11:M11"/>
    <mergeCell ref="N11:O11"/>
    <mergeCell ref="P11:Q11"/>
    <mergeCell ref="R11:S11"/>
    <mergeCell ref="T11:U11"/>
    <mergeCell ref="V11:X11"/>
    <mergeCell ref="A8:I8"/>
    <mergeCell ref="J7:S7"/>
    <mergeCell ref="T7:AA7"/>
    <mergeCell ref="AB7:AI7"/>
    <mergeCell ref="J8:AI8"/>
    <mergeCell ref="J6:S6"/>
    <mergeCell ref="A6:E6"/>
    <mergeCell ref="F6:I6"/>
    <mergeCell ref="T6:AI6"/>
    <mergeCell ref="A7:I7"/>
  </mergeCells>
  <phoneticPr fontId="2"/>
  <dataValidations count="8">
    <dataValidation imeMode="halfAlpha" allowBlank="1" showInputMessage="1" showErrorMessage="1" sqref="AB7 AB21"/>
    <dataValidation allowBlank="1" showErrorMessage="1" prompt="_x000a_" sqref="AG16:AI16 J16:J17 AG30:AI30 J30:J31"/>
    <dataValidation allowBlank="1" showErrorMessage="1" sqref="J27:AI28 J13:AI14"/>
    <dataValidation type="list" allowBlank="1" showErrorMessage="1" prompt="_x000a_" sqref="AD18:AI18 AD32:AI32">
      <formula1>"選択してください,関連あり,関連なし"</formula1>
    </dataValidation>
    <dataValidation type="custom" imeMode="disabled" allowBlank="1" showInputMessage="1" showErrorMessage="1" sqref="M16:S16 Z16:AF16 M30:S30 Z30:AF3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allowBlank="1" showInputMessage="1" showErrorMessage="1" prompt="前ページの「(7)規格認証・登録費」の「経費番号」（規-1、規-2）を記入してください。" sqref="F6:I6 F20:I20"/>
    <dataValidation type="custom" imeMode="halfAlpha" allowBlank="1" showInputMessage="1" showErrorMessage="1" prompt="「(7)規格認証・登録費」の「助成事業に要する経費（税込）」の金額を記入してください。" sqref="J26:W26 J12:W12">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33"/>
  <sheetViews>
    <sheetView showGridLines="0" view="pageBreakPreview" zoomScale="80" zoomScaleNormal="100" zoomScaleSheetLayoutView="80" workbookViewId="0">
      <selection sqref="A1:XFD1048576"/>
    </sheetView>
  </sheetViews>
  <sheetFormatPr defaultColWidth="8.25" defaultRowHeight="12" x14ac:dyDescent="0.55000000000000004"/>
  <cols>
    <col min="1" max="1" width="4.9140625" style="19" customWidth="1"/>
    <col min="2" max="2" width="14.9140625" style="19" customWidth="1"/>
    <col min="3" max="3" width="21.6640625" style="19" customWidth="1"/>
    <col min="4" max="4" width="22.58203125" style="19" customWidth="1"/>
    <col min="5" max="5" width="14.33203125" style="19" customWidth="1"/>
    <col min="6" max="6" width="15" style="19" customWidth="1"/>
    <col min="7" max="7" width="14.75" style="19" bestFit="1" customWidth="1"/>
    <col min="8" max="8" width="2.83203125" style="19" customWidth="1"/>
    <col min="9" max="9" width="8.25" style="19" customWidth="1"/>
    <col min="10" max="11" width="8.25" style="19"/>
    <col min="12" max="12" width="10.33203125" style="19" customWidth="1"/>
    <col min="13" max="13" width="8.6640625" style="19" customWidth="1"/>
    <col min="14" max="14" width="5.75" style="19" customWidth="1"/>
    <col min="15" max="16384" width="8.25" style="19"/>
  </cols>
  <sheetData>
    <row r="1" spans="1:25" s="128" customFormat="1" ht="22" customHeight="1" x14ac:dyDescent="0.55000000000000004">
      <c r="A1" s="677" t="s">
        <v>1041</v>
      </c>
      <c r="B1" s="622"/>
      <c r="C1" s="622"/>
      <c r="D1" s="622"/>
      <c r="E1" s="622"/>
      <c r="F1" s="622"/>
      <c r="G1" s="622"/>
      <c r="H1" s="622"/>
      <c r="I1" s="622"/>
      <c r="J1" s="622"/>
      <c r="K1" s="622"/>
      <c r="L1" s="622"/>
      <c r="M1" s="622"/>
      <c r="N1" s="622"/>
      <c r="O1" s="622"/>
      <c r="P1" s="622"/>
      <c r="Q1" s="622"/>
      <c r="R1" s="622"/>
      <c r="S1" s="622"/>
      <c r="T1" s="130"/>
      <c r="U1" s="130"/>
      <c r="V1" s="131"/>
      <c r="W1" s="131"/>
      <c r="X1" s="132"/>
      <c r="Y1" s="132"/>
    </row>
    <row r="2" spans="1:25" ht="15" customHeight="1" x14ac:dyDescent="0.55000000000000004">
      <c r="A2" s="17" t="s">
        <v>1042</v>
      </c>
      <c r="B2" s="18"/>
      <c r="C2" s="18"/>
      <c r="D2" s="18"/>
      <c r="E2" s="18"/>
      <c r="F2" s="18"/>
    </row>
    <row r="3" spans="1:25" ht="35" customHeight="1" x14ac:dyDescent="0.55000000000000004">
      <c r="A3" s="905" t="s">
        <v>813</v>
      </c>
      <c r="B3" s="905"/>
      <c r="C3" s="905"/>
      <c r="D3" s="905"/>
      <c r="E3" s="905"/>
      <c r="F3" s="905"/>
      <c r="G3" s="905"/>
    </row>
    <row r="4" spans="1:25" ht="25" customHeight="1" x14ac:dyDescent="0.55000000000000004">
      <c r="A4" s="184" t="s">
        <v>127</v>
      </c>
      <c r="B4" s="909" t="s">
        <v>128</v>
      </c>
      <c r="C4" s="910"/>
      <c r="D4" s="910"/>
      <c r="E4" s="911"/>
      <c r="F4" s="912" t="s">
        <v>129</v>
      </c>
      <c r="G4" s="912"/>
    </row>
    <row r="5" spans="1:25" s="154" customFormat="1" ht="25" customHeight="1" x14ac:dyDescent="0.55000000000000004">
      <c r="A5" s="615" t="s">
        <v>780</v>
      </c>
      <c r="B5" s="906" t="s">
        <v>784</v>
      </c>
      <c r="C5" s="907"/>
      <c r="D5" s="907"/>
      <c r="E5" s="908"/>
      <c r="F5" s="889" t="s">
        <v>782</v>
      </c>
      <c r="G5" s="889"/>
    </row>
    <row r="6" spans="1:25" s="154" customFormat="1" ht="25" customHeight="1" x14ac:dyDescent="0.55000000000000004">
      <c r="A6" s="615" t="s">
        <v>781</v>
      </c>
      <c r="B6" s="906" t="s">
        <v>785</v>
      </c>
      <c r="C6" s="907"/>
      <c r="D6" s="907"/>
      <c r="E6" s="908"/>
      <c r="F6" s="889" t="s">
        <v>783</v>
      </c>
      <c r="G6" s="889"/>
    </row>
    <row r="7" spans="1:25" s="154" customFormat="1" ht="25" customHeight="1" x14ac:dyDescent="0.55000000000000004">
      <c r="A7" s="20"/>
      <c r="B7" s="915"/>
      <c r="C7" s="917"/>
      <c r="D7" s="917"/>
      <c r="E7" s="916"/>
      <c r="F7" s="918"/>
      <c r="G7" s="918"/>
    </row>
    <row r="8" spans="1:25" s="154" customFormat="1" ht="25" customHeight="1" x14ac:dyDescent="0.55000000000000004">
      <c r="A8" s="20"/>
      <c r="B8" s="915"/>
      <c r="C8" s="917"/>
      <c r="D8" s="917"/>
      <c r="E8" s="916"/>
      <c r="F8" s="918"/>
      <c r="G8" s="918"/>
    </row>
    <row r="9" spans="1:25" ht="13" x14ac:dyDescent="0.55000000000000004">
      <c r="A9" s="163"/>
      <c r="B9" s="163"/>
      <c r="C9" s="163"/>
      <c r="D9" s="163"/>
      <c r="E9" s="163"/>
      <c r="F9" s="163"/>
    </row>
    <row r="10" spans="1:25" ht="15" customHeight="1" x14ac:dyDescent="0.55000000000000004">
      <c r="A10" s="25" t="s">
        <v>1043</v>
      </c>
      <c r="B10" s="26"/>
      <c r="C10" s="26"/>
      <c r="D10" s="26"/>
      <c r="E10" s="26"/>
      <c r="F10" s="26"/>
    </row>
    <row r="11" spans="1:25" ht="35" customHeight="1" x14ac:dyDescent="0.55000000000000004">
      <c r="A11" s="905" t="s">
        <v>814</v>
      </c>
      <c r="B11" s="905"/>
      <c r="C11" s="905"/>
      <c r="D11" s="905"/>
      <c r="E11" s="905"/>
      <c r="F11" s="905"/>
      <c r="G11" s="905"/>
    </row>
    <row r="12" spans="1:25" ht="25" customHeight="1" x14ac:dyDescent="0.55000000000000004">
      <c r="A12" s="186" t="s">
        <v>127</v>
      </c>
      <c r="B12" s="185" t="s">
        <v>130</v>
      </c>
      <c r="C12" s="909" t="s">
        <v>131</v>
      </c>
      <c r="D12" s="911"/>
      <c r="E12" s="912" t="s">
        <v>132</v>
      </c>
      <c r="F12" s="912"/>
      <c r="G12" s="912"/>
    </row>
    <row r="13" spans="1:25" s="154" customFormat="1" ht="25" customHeight="1" x14ac:dyDescent="0.55000000000000004">
      <c r="A13" s="616" t="s">
        <v>781</v>
      </c>
      <c r="B13" s="617" t="s">
        <v>786</v>
      </c>
      <c r="C13" s="913" t="s">
        <v>788</v>
      </c>
      <c r="D13" s="914"/>
      <c r="E13" s="903" t="s">
        <v>789</v>
      </c>
      <c r="F13" s="903"/>
      <c r="G13" s="903"/>
    </row>
    <row r="14" spans="1:25" s="154" customFormat="1" ht="25" customHeight="1" x14ac:dyDescent="0.55000000000000004">
      <c r="A14" s="616" t="s">
        <v>787</v>
      </c>
      <c r="B14" s="617" t="s">
        <v>1076</v>
      </c>
      <c r="C14" s="913" t="s">
        <v>1077</v>
      </c>
      <c r="D14" s="914"/>
      <c r="E14" s="903" t="s">
        <v>790</v>
      </c>
      <c r="F14" s="903"/>
      <c r="G14" s="903"/>
    </row>
    <row r="15" spans="1:25" s="154" customFormat="1" ht="25" customHeight="1" x14ac:dyDescent="0.55000000000000004">
      <c r="A15" s="20"/>
      <c r="B15" s="27"/>
      <c r="C15" s="915"/>
      <c r="D15" s="916"/>
      <c r="E15" s="903"/>
      <c r="F15" s="903"/>
      <c r="G15" s="903"/>
    </row>
    <row r="17" spans="1:7" ht="25" customHeight="1" x14ac:dyDescent="0.55000000000000004">
      <c r="A17" s="17" t="s">
        <v>1044</v>
      </c>
      <c r="B17" s="18"/>
      <c r="C17" s="18"/>
      <c r="D17" s="18"/>
      <c r="E17" s="18"/>
      <c r="F17" s="18"/>
    </row>
    <row r="18" spans="1:7" ht="13" x14ac:dyDescent="0.55000000000000004">
      <c r="A18" s="24" t="s">
        <v>120</v>
      </c>
      <c r="B18" s="18"/>
      <c r="C18" s="18"/>
      <c r="D18" s="18"/>
      <c r="E18" s="18"/>
      <c r="F18" s="18"/>
    </row>
    <row r="19" spans="1:7" ht="40" customHeight="1" x14ac:dyDescent="0.55000000000000004">
      <c r="A19" s="904" t="s">
        <v>815</v>
      </c>
      <c r="B19" s="904"/>
      <c r="C19" s="904"/>
      <c r="D19" s="904"/>
      <c r="E19" s="904"/>
      <c r="F19" s="904"/>
      <c r="G19" s="904"/>
    </row>
    <row r="20" spans="1:7" ht="25" customHeight="1" x14ac:dyDescent="0.55000000000000004">
      <c r="A20" s="181" t="s">
        <v>121</v>
      </c>
      <c r="B20" s="182" t="s">
        <v>122</v>
      </c>
      <c r="C20" s="182" t="s">
        <v>123</v>
      </c>
      <c r="D20" s="182" t="s">
        <v>124</v>
      </c>
      <c r="E20" s="182" t="s">
        <v>125</v>
      </c>
      <c r="F20" s="620" t="s">
        <v>700</v>
      </c>
      <c r="G20" s="620" t="s">
        <v>701</v>
      </c>
    </row>
    <row r="21" spans="1:7" ht="36" x14ac:dyDescent="0.55000000000000004">
      <c r="A21" s="616" t="s">
        <v>781</v>
      </c>
      <c r="B21" s="618" t="s">
        <v>791</v>
      </c>
      <c r="C21" s="618" t="s">
        <v>792</v>
      </c>
      <c r="D21" s="618" t="s">
        <v>795</v>
      </c>
      <c r="E21" s="619">
        <v>1000000</v>
      </c>
      <c r="F21" s="608" t="s">
        <v>797</v>
      </c>
      <c r="G21" s="608" t="s">
        <v>797</v>
      </c>
    </row>
    <row r="22" spans="1:7" ht="36" x14ac:dyDescent="0.55000000000000004">
      <c r="A22" s="616" t="s">
        <v>787</v>
      </c>
      <c r="B22" s="618" t="s">
        <v>793</v>
      </c>
      <c r="C22" s="618" t="s">
        <v>794</v>
      </c>
      <c r="D22" s="618" t="s">
        <v>796</v>
      </c>
      <c r="E22" s="619">
        <v>2000000</v>
      </c>
      <c r="F22" s="608" t="s">
        <v>797</v>
      </c>
      <c r="G22" s="608" t="s">
        <v>797</v>
      </c>
    </row>
    <row r="23" spans="1:7" ht="25" customHeight="1" x14ac:dyDescent="0.55000000000000004">
      <c r="A23" s="20"/>
      <c r="B23" s="21"/>
      <c r="C23" s="21"/>
      <c r="D23" s="21"/>
      <c r="E23" s="22"/>
      <c r="F23" s="23"/>
      <c r="G23" s="23"/>
    </row>
    <row r="24" spans="1:7" ht="25" customHeight="1" x14ac:dyDescent="0.55000000000000004">
      <c r="A24" s="20"/>
      <c r="B24" s="21"/>
      <c r="C24" s="21"/>
      <c r="D24" s="21"/>
      <c r="E24" s="22"/>
      <c r="F24" s="23"/>
      <c r="G24" s="23"/>
    </row>
    <row r="25" spans="1:7" ht="25" customHeight="1" x14ac:dyDescent="0.55000000000000004">
      <c r="A25" s="20"/>
      <c r="B25" s="21"/>
      <c r="C25" s="21"/>
      <c r="D25" s="21"/>
      <c r="E25" s="22"/>
      <c r="F25" s="23"/>
      <c r="G25" s="23"/>
    </row>
    <row r="26" spans="1:7" ht="13" x14ac:dyDescent="0.2">
      <c r="A26" s="183" t="s">
        <v>126</v>
      </c>
      <c r="B26" s="24"/>
      <c r="C26" s="24"/>
      <c r="D26" s="24"/>
      <c r="E26" s="24"/>
      <c r="F26" s="24"/>
    </row>
    <row r="27" spans="1:7" ht="40" customHeight="1" x14ac:dyDescent="0.55000000000000004">
      <c r="A27" s="904" t="s">
        <v>816</v>
      </c>
      <c r="B27" s="904"/>
      <c r="C27" s="904"/>
      <c r="D27" s="904"/>
      <c r="E27" s="904"/>
      <c r="F27" s="904"/>
      <c r="G27" s="904"/>
    </row>
    <row r="28" spans="1:7" ht="25" customHeight="1" x14ac:dyDescent="0.55000000000000004">
      <c r="A28" s="181" t="s">
        <v>121</v>
      </c>
      <c r="B28" s="182" t="s">
        <v>122</v>
      </c>
      <c r="C28" s="182" t="s">
        <v>123</v>
      </c>
      <c r="D28" s="182" t="s">
        <v>124</v>
      </c>
      <c r="E28" s="182" t="s">
        <v>125</v>
      </c>
      <c r="F28" s="620" t="s">
        <v>700</v>
      </c>
      <c r="G28" s="620" t="s">
        <v>701</v>
      </c>
    </row>
    <row r="29" spans="1:7" ht="36" x14ac:dyDescent="0.55000000000000004">
      <c r="A29" s="616" t="s">
        <v>779</v>
      </c>
      <c r="B29" s="618" t="s">
        <v>1079</v>
      </c>
      <c r="C29" s="618" t="s">
        <v>1078</v>
      </c>
      <c r="D29" s="618" t="s">
        <v>799</v>
      </c>
      <c r="E29" s="619">
        <v>25000000</v>
      </c>
      <c r="F29" s="608" t="s">
        <v>797</v>
      </c>
      <c r="G29" s="608" t="s">
        <v>797</v>
      </c>
    </row>
    <row r="30" spans="1:7" ht="36" x14ac:dyDescent="0.55000000000000004">
      <c r="A30" s="616" t="s">
        <v>781</v>
      </c>
      <c r="B30" s="618" t="s">
        <v>791</v>
      </c>
      <c r="C30" s="621" t="s">
        <v>798</v>
      </c>
      <c r="D30" s="618" t="s">
        <v>800</v>
      </c>
      <c r="E30" s="619">
        <v>40000000</v>
      </c>
      <c r="F30" s="608" t="s">
        <v>797</v>
      </c>
      <c r="G30" s="608" t="s">
        <v>797</v>
      </c>
    </row>
    <row r="31" spans="1:7" ht="25" customHeight="1" x14ac:dyDescent="0.55000000000000004">
      <c r="A31" s="20"/>
      <c r="B31" s="21"/>
      <c r="C31" s="21"/>
      <c r="D31" s="21"/>
      <c r="E31" s="22"/>
      <c r="F31" s="23"/>
      <c r="G31" s="23"/>
    </row>
    <row r="32" spans="1:7" ht="25" customHeight="1" x14ac:dyDescent="0.55000000000000004">
      <c r="A32" s="20"/>
      <c r="B32" s="21"/>
      <c r="C32" s="21"/>
      <c r="D32" s="21"/>
      <c r="E32" s="22"/>
      <c r="F32" s="23"/>
      <c r="G32" s="23"/>
    </row>
    <row r="33" spans="1:7" ht="25" customHeight="1" x14ac:dyDescent="0.55000000000000004">
      <c r="A33" s="20"/>
      <c r="B33" s="21"/>
      <c r="C33" s="21"/>
      <c r="D33" s="21"/>
      <c r="E33" s="22"/>
      <c r="F33" s="23"/>
      <c r="G33" s="23"/>
    </row>
  </sheetData>
  <sheetProtection password="C402" sheet="1" objects="1" scenarios="1" selectLockedCells="1" selectUnlockedCells="1"/>
  <mergeCells count="22">
    <mergeCell ref="E14:G14"/>
    <mergeCell ref="C13:D13"/>
    <mergeCell ref="F7:G7"/>
    <mergeCell ref="F8:G8"/>
    <mergeCell ref="E12:G12"/>
    <mergeCell ref="E13:G13"/>
    <mergeCell ref="E15:G15"/>
    <mergeCell ref="A19:G19"/>
    <mergeCell ref="A27:G27"/>
    <mergeCell ref="A3:G3"/>
    <mergeCell ref="A11:G11"/>
    <mergeCell ref="B6:E6"/>
    <mergeCell ref="B4:E4"/>
    <mergeCell ref="B5:E5"/>
    <mergeCell ref="F4:G4"/>
    <mergeCell ref="F5:G5"/>
    <mergeCell ref="F6:G6"/>
    <mergeCell ref="C14:D14"/>
    <mergeCell ref="C15:D15"/>
    <mergeCell ref="B7:E7"/>
    <mergeCell ref="B8:E8"/>
    <mergeCell ref="C12:D12"/>
  </mergeCells>
  <phoneticPr fontId="2"/>
  <dataValidations count="6">
    <dataValidation type="list" allowBlank="1" showInputMessage="1" showErrorMessage="1" sqref="A13:A15 A21:A25 A29:A33">
      <formula1>"R5,R4,R3,R2,R1,H30"</formula1>
    </dataValidation>
    <dataValidation type="list" allowBlank="1" showInputMessage="1" showErrorMessage="1" sqref="A5:A8">
      <formula1>"R5,R4,R3,R2"</formula1>
    </dataValidation>
    <dataValidation type="custom" imeMode="halfAlpha" allowBlank="1" showInputMessage="1" showErrorMessage="1" sqref="E21:E25 E29:E33">
      <formula1>LENB(E21)=LEN(E21)</formula1>
    </dataValidation>
    <dataValidation type="list" allowBlank="1" showInputMessage="1" showErrorMessage="1" prompt="現在の利用状況について選択してください。" sqref="F5:F8">
      <formula1>"選択してください,利用中,利用終了"</formula1>
    </dataValidation>
    <dataValidation type="list" allowBlank="1" showInputMessage="1" showErrorMessage="1" prompt="本助成事業との経費の重複の有無を選択してください。" sqref="F21:F25 F29:F33">
      <formula1>"選択してください,有,無"</formula1>
    </dataValidation>
    <dataValidation type="list" allowBlank="1" showInputMessage="1" showErrorMessage="1" prompt="本助成事業の申請との内容の重複の有無を選択してください。" sqref="G21:G25 G29:G33">
      <formula1>"選択してください,有,無"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16"/>
  <sheetViews>
    <sheetView showGridLines="0" view="pageBreakPreview" zoomScale="80" zoomScaleNormal="100" zoomScaleSheetLayoutView="80" workbookViewId="0">
      <selection sqref="A1:XFD1048576"/>
    </sheetView>
  </sheetViews>
  <sheetFormatPr defaultRowHeight="18" x14ac:dyDescent="0.55000000000000004"/>
  <cols>
    <col min="1" max="1" width="4.58203125" style="212" customWidth="1"/>
    <col min="2" max="2" width="9.08203125" style="212" customWidth="1"/>
    <col min="3" max="3" width="4.58203125" style="212" customWidth="1"/>
    <col min="4" max="4" width="10.4140625" style="212" customWidth="1"/>
    <col min="5" max="5" width="8.25" style="212" customWidth="1"/>
    <col min="6" max="6" width="9.1640625" style="212" customWidth="1"/>
    <col min="7" max="7" width="6.1640625" style="212" customWidth="1"/>
    <col min="8" max="8" width="3.33203125" style="212" customWidth="1"/>
    <col min="9" max="9" width="7.08203125" style="212" customWidth="1"/>
    <col min="10" max="10" width="10.75" style="212" customWidth="1"/>
    <col min="11" max="11" width="9.9140625" style="212" customWidth="1"/>
    <col min="12" max="12" width="11" style="212" customWidth="1"/>
    <col min="13" max="13" width="1.58203125" style="212" customWidth="1"/>
    <col min="14" max="16384" width="8.6640625" style="212"/>
  </cols>
  <sheetData>
    <row r="1" spans="1:18" x14ac:dyDescent="0.55000000000000004">
      <c r="A1" s="367"/>
      <c r="B1" s="367"/>
      <c r="C1" s="367"/>
      <c r="D1" s="331"/>
      <c r="E1" s="331"/>
      <c r="F1" s="331"/>
      <c r="G1" s="331"/>
      <c r="H1" s="331"/>
      <c r="I1" s="331"/>
      <c r="J1" s="331"/>
      <c r="K1" s="331"/>
      <c r="L1" s="327" t="s">
        <v>630</v>
      </c>
      <c r="M1" s="396"/>
    </row>
    <row r="2" spans="1:18" ht="25" customHeight="1" x14ac:dyDescent="0.55000000000000004">
      <c r="A2" s="340" t="s">
        <v>631</v>
      </c>
      <c r="B2" s="340"/>
      <c r="C2" s="340"/>
      <c r="D2" s="342"/>
      <c r="E2" s="342"/>
      <c r="F2" s="342"/>
      <c r="G2" s="342"/>
      <c r="H2" s="342"/>
      <c r="I2" s="342"/>
      <c r="J2" s="342"/>
      <c r="K2" s="342"/>
      <c r="L2" s="342"/>
      <c r="M2" s="398"/>
    </row>
    <row r="3" spans="1:18" ht="74" customHeight="1" x14ac:dyDescent="0.55000000000000004">
      <c r="A3" s="1779" t="s">
        <v>1072</v>
      </c>
      <c r="B3" s="1779"/>
      <c r="C3" s="1544"/>
      <c r="D3" s="1544"/>
      <c r="E3" s="1544"/>
      <c r="F3" s="1544"/>
      <c r="G3" s="1544"/>
      <c r="H3" s="1544"/>
      <c r="I3" s="1544"/>
      <c r="J3" s="1544"/>
      <c r="K3" s="1544"/>
      <c r="L3" s="1544"/>
      <c r="M3" s="398"/>
    </row>
    <row r="4" spans="1:18" x14ac:dyDescent="0.55000000000000004">
      <c r="A4" s="87"/>
      <c r="B4" s="606"/>
      <c r="C4" s="87"/>
      <c r="D4" s="87"/>
      <c r="E4" s="87"/>
      <c r="F4" s="87"/>
      <c r="G4" s="87"/>
      <c r="H4" s="87"/>
      <c r="I4" s="87"/>
      <c r="J4" s="87"/>
      <c r="K4" s="87"/>
      <c r="L4" s="345" t="s">
        <v>221</v>
      </c>
      <c r="M4" s="400"/>
    </row>
    <row r="5" spans="1:18" ht="36" x14ac:dyDescent="0.5">
      <c r="A5" s="493" t="s">
        <v>222</v>
      </c>
      <c r="B5" s="652" t="s">
        <v>708</v>
      </c>
      <c r="C5" s="494" t="s">
        <v>632</v>
      </c>
      <c r="D5" s="495" t="s">
        <v>982</v>
      </c>
      <c r="E5" s="495" t="s">
        <v>633</v>
      </c>
      <c r="F5" s="495" t="s">
        <v>634</v>
      </c>
      <c r="G5" s="495" t="s">
        <v>578</v>
      </c>
      <c r="H5" s="496" t="s">
        <v>564</v>
      </c>
      <c r="I5" s="497" t="s">
        <v>228</v>
      </c>
      <c r="J5" s="495" t="s">
        <v>268</v>
      </c>
      <c r="K5" s="495" t="s">
        <v>566</v>
      </c>
      <c r="L5" s="498" t="s">
        <v>292</v>
      </c>
      <c r="M5" s="499" t="s">
        <v>243</v>
      </c>
      <c r="Q5" s="227"/>
      <c r="R5" s="500" t="s">
        <v>635</v>
      </c>
    </row>
    <row r="6" spans="1:18" ht="35" customHeight="1" x14ac:dyDescent="0.55000000000000004">
      <c r="A6" s="501">
        <f>ROW()-5</f>
        <v>1</v>
      </c>
      <c r="B6" s="654" t="s">
        <v>974</v>
      </c>
      <c r="C6" s="655"/>
      <c r="D6" s="653" t="s">
        <v>983</v>
      </c>
      <c r="E6" s="658" t="s">
        <v>975</v>
      </c>
      <c r="F6" s="659" t="s">
        <v>976</v>
      </c>
      <c r="G6" s="656">
        <v>1</v>
      </c>
      <c r="H6" s="657" t="s">
        <v>977</v>
      </c>
      <c r="I6" s="656">
        <v>390000</v>
      </c>
      <c r="J6" s="505">
        <f>$G6*$I6-R6</f>
        <v>390000</v>
      </c>
      <c r="K6" s="505">
        <f>ROUNDDOWN($G6*$I6*1.1,0)</f>
        <v>429000</v>
      </c>
      <c r="L6" s="660" t="s">
        <v>841</v>
      </c>
      <c r="M6" s="506" t="str">
        <f>IF(OR(
      AND(D6="",E6="",F6="",G6="",H6="",I6="",L6=""),
      AND(D6&lt;&gt;"",E6&lt;&gt;"",F6&lt;&gt;"",G6&lt;&gt;"",H6&lt;&gt;"",I6&lt;&gt;"",L6&lt;&gt;"")),
   "", "←全ての項目を入力してください。")</f>
        <v/>
      </c>
      <c r="Q6" s="242" t="s">
        <v>636</v>
      </c>
      <c r="R6" s="507"/>
    </row>
    <row r="7" spans="1:18" ht="35" customHeight="1" x14ac:dyDescent="0.55000000000000004">
      <c r="A7" s="501">
        <f>ROW()-5</f>
        <v>2</v>
      </c>
      <c r="B7" s="654" t="s">
        <v>978</v>
      </c>
      <c r="C7" s="655"/>
      <c r="D7" s="653" t="s">
        <v>984</v>
      </c>
      <c r="E7" s="658" t="s">
        <v>975</v>
      </c>
      <c r="F7" s="659" t="s">
        <v>976</v>
      </c>
      <c r="G7" s="656">
        <v>1</v>
      </c>
      <c r="H7" s="657" t="s">
        <v>986</v>
      </c>
      <c r="I7" s="656">
        <v>250000</v>
      </c>
      <c r="J7" s="505">
        <f>$G7*$I7-R7</f>
        <v>250000</v>
      </c>
      <c r="K7" s="505">
        <f>ROUNDDOWN($G7*$I7*1.1,0)</f>
        <v>275000</v>
      </c>
      <c r="L7" s="660" t="s">
        <v>841</v>
      </c>
      <c r="M7" s="506" t="str">
        <f>IF(OR(
      AND(D7="",E7="",F7="",G7="",H7="",I7="",L7=""),
      AND(D7&lt;&gt;"",E7&lt;&gt;"",F7&lt;&gt;"",G7&lt;&gt;"",H7&lt;&gt;"",I7&lt;&gt;"",L7&lt;&gt;"")),
   "", "←全ての項目を入力してください。")</f>
        <v/>
      </c>
      <c r="Q7" s="242" t="s">
        <v>637</v>
      </c>
      <c r="R7" s="507"/>
    </row>
    <row r="8" spans="1:18" ht="35" customHeight="1" x14ac:dyDescent="0.55000000000000004">
      <c r="A8" s="501">
        <f>ROW()-5</f>
        <v>3</v>
      </c>
      <c r="B8" s="654" t="s">
        <v>979</v>
      </c>
      <c r="C8" s="655"/>
      <c r="D8" s="653" t="s">
        <v>985</v>
      </c>
      <c r="E8" s="658" t="s">
        <v>975</v>
      </c>
      <c r="F8" s="659" t="s">
        <v>976</v>
      </c>
      <c r="G8" s="656">
        <v>2</v>
      </c>
      <c r="H8" s="657" t="s">
        <v>981</v>
      </c>
      <c r="I8" s="656">
        <v>2000</v>
      </c>
      <c r="J8" s="505">
        <f>$G8*$I8-R8</f>
        <v>4000</v>
      </c>
      <c r="K8" s="505">
        <f>ROUNDDOWN($G8*$I8*1.1,0)</f>
        <v>4400</v>
      </c>
      <c r="L8" s="661" t="s">
        <v>980</v>
      </c>
      <c r="M8" s="506" t="str">
        <f>IF(OR(
      AND(D8="",E8="",F8="",G8="",H8="",I8="",L8=""),
      AND(D8&lt;&gt;"",E8&lt;&gt;"",F8&lt;&gt;"",G8&lt;&gt;"",H8&lt;&gt;"",I8&lt;&gt;"",L8&lt;&gt;"")),
   "", "←全ての項目を入力してください。")</f>
        <v/>
      </c>
      <c r="Q8" s="242" t="s">
        <v>638</v>
      </c>
      <c r="R8" s="507"/>
    </row>
    <row r="9" spans="1:18" ht="35" customHeight="1" x14ac:dyDescent="0.55000000000000004">
      <c r="A9" s="501">
        <f>ROW()-5</f>
        <v>4</v>
      </c>
      <c r="B9" s="607"/>
      <c r="C9" s="99"/>
      <c r="D9" s="508"/>
      <c r="E9" s="502"/>
      <c r="F9" s="509"/>
      <c r="G9" s="503"/>
      <c r="H9" s="504"/>
      <c r="I9" s="503"/>
      <c r="J9" s="505">
        <f>$G9*$I9-R9</f>
        <v>0</v>
      </c>
      <c r="K9" s="505">
        <f>ROUNDDOWN($G9*$I9*1.1,0)</f>
        <v>0</v>
      </c>
      <c r="L9" s="510"/>
      <c r="M9" s="506" t="str">
        <f>IF(OR(
      AND(D9="",E9="",F9="",G9="",H9="",I9="",L9=""),
      AND(D9&lt;&gt;"",E9&lt;&gt;"",F9&lt;&gt;"",G9&lt;&gt;"",H9&lt;&gt;"",I9&lt;&gt;"",L9&lt;&gt;"")),
   "", "←全ての項目を入力してください。")</f>
        <v/>
      </c>
      <c r="Q9" s="242" t="s">
        <v>639</v>
      </c>
      <c r="R9" s="511"/>
    </row>
    <row r="10" spans="1:18" ht="35" customHeight="1" x14ac:dyDescent="0.55000000000000004">
      <c r="A10" s="501">
        <f>ROW()-5</f>
        <v>5</v>
      </c>
      <c r="B10" s="607"/>
      <c r="C10" s="99"/>
      <c r="D10" s="508"/>
      <c r="E10" s="502"/>
      <c r="F10" s="509"/>
      <c r="G10" s="503"/>
      <c r="H10" s="504"/>
      <c r="I10" s="503"/>
      <c r="J10" s="505">
        <f>$G10*$I10-R10</f>
        <v>0</v>
      </c>
      <c r="K10" s="505">
        <f>ROUNDDOWN($G10*$I10*1.1,0)</f>
        <v>0</v>
      </c>
      <c r="L10" s="510"/>
      <c r="M10" s="506" t="str">
        <f>IF(OR(
      AND(D10="",E10="",F10="",G10="",H10="",I10="",L10=""),
      AND(D10&lt;&gt;"",E10&lt;&gt;"",F10&lt;&gt;"",G10&lt;&gt;"",H10&lt;&gt;"",I10&lt;&gt;"",L10&lt;&gt;"")),
   "", "←全ての項目を入力してください。")</f>
        <v/>
      </c>
      <c r="Q10" s="242" t="s">
        <v>640</v>
      </c>
      <c r="R10" s="507"/>
    </row>
    <row r="11" spans="1:18" ht="35" customHeight="1" x14ac:dyDescent="0.55000000000000004">
      <c r="A11" s="512"/>
      <c r="B11" s="513"/>
      <c r="C11" s="513"/>
      <c r="D11" s="514"/>
      <c r="E11" s="514"/>
      <c r="F11" s="514"/>
      <c r="G11" s="514"/>
      <c r="H11" s="514"/>
      <c r="I11" s="515" t="s">
        <v>568</v>
      </c>
      <c r="J11" s="516">
        <f>SUBTOTAL(109,$J$6:$J$10)</f>
        <v>644000</v>
      </c>
      <c r="K11" s="516">
        <f>SUBTOTAL(109,$K$6:$K$10)</f>
        <v>708400</v>
      </c>
      <c r="L11" s="517"/>
      <c r="M11" s="518"/>
      <c r="N11" s="242"/>
    </row>
    <row r="12" spans="1:18" ht="18" customHeight="1" x14ac:dyDescent="0.55000000000000004">
      <c r="A12" s="519"/>
      <c r="B12" s="519"/>
      <c r="C12" s="519"/>
      <c r="D12" s="519"/>
      <c r="E12" s="519"/>
      <c r="F12" s="519"/>
      <c r="G12" s="519"/>
      <c r="H12" s="519"/>
      <c r="I12" s="519"/>
      <c r="J12" s="519"/>
      <c r="K12" s="519"/>
      <c r="L12" s="519"/>
      <c r="R12" s="295"/>
    </row>
    <row r="13" spans="1:18" x14ac:dyDescent="0.55000000000000004">
      <c r="A13" s="519"/>
      <c r="B13" s="519"/>
      <c r="C13" s="519"/>
      <c r="D13" s="519"/>
      <c r="E13" s="519"/>
      <c r="F13" s="519"/>
      <c r="G13" s="519"/>
      <c r="H13" s="519"/>
      <c r="I13" s="519"/>
      <c r="J13" s="519"/>
      <c r="K13" s="519"/>
      <c r="L13" s="519"/>
      <c r="Q13" s="1785" t="s">
        <v>641</v>
      </c>
      <c r="R13" s="1785"/>
    </row>
    <row r="14" spans="1:18" x14ac:dyDescent="0.55000000000000004">
      <c r="A14" s="519"/>
      <c r="B14" s="519"/>
      <c r="C14" s="519"/>
      <c r="D14" s="519"/>
      <c r="E14" s="519"/>
      <c r="F14" s="519"/>
      <c r="G14" s="519"/>
      <c r="H14" s="519"/>
      <c r="I14" s="519"/>
      <c r="J14" s="519"/>
      <c r="K14" s="519"/>
      <c r="L14" s="519"/>
      <c r="Q14" s="1786"/>
      <c r="R14" s="1786"/>
    </row>
    <row r="15" spans="1:18" x14ac:dyDescent="0.55000000000000004">
      <c r="Q15" s="1781">
        <f>ROUNDDOWN((SUM('3-(8).展示会等参加費'!$J$11,'3-(9).広告宣伝費'!I12))*(2/3),-3)</f>
        <v>621000</v>
      </c>
      <c r="R15" s="1782"/>
    </row>
    <row r="16" spans="1:18" x14ac:dyDescent="0.55000000000000004">
      <c r="Q16" s="1783"/>
      <c r="R16" s="1784"/>
    </row>
  </sheetData>
  <sheetProtection password="C402" sheet="1" objects="1" scenarios="1" selectLockedCells="1" selectUnlockedCells="1"/>
  <mergeCells count="3">
    <mergeCell ref="A3:L3"/>
    <mergeCell ref="Q15:R16"/>
    <mergeCell ref="Q13:R14"/>
  </mergeCells>
  <phoneticPr fontId="2"/>
  <conditionalFormatting sqref="D9:I10 G8:I8">
    <cfRule type="expression" dxfId="99" priority="10">
      <formula>AND(OR($D8&lt;&gt;"",$E8&lt;&gt;"",$F8&lt;&gt;"",$G8&lt;&gt;"",$H8&lt;&gt;"",$I8&lt;&gt;"",$L8&lt;&gt;""),D8="")</formula>
    </cfRule>
  </conditionalFormatting>
  <conditionalFormatting sqref="L8:L10">
    <cfRule type="expression" dxfId="98" priority="12">
      <formula>AND(OR($D8&lt;&gt;"",$E8&lt;&gt;"",$F8&lt;&gt;"",$G8&lt;&gt;"",$H8&lt;&gt;"",$I8&lt;&gt;"",$L8&lt;&gt;""),L8="")</formula>
    </cfRule>
  </conditionalFormatting>
  <conditionalFormatting sqref="G6:I7 D6:D8">
    <cfRule type="expression" dxfId="97" priority="11">
      <formula>AND(OR($D6&lt;&gt;"",$E6&lt;&gt;"",$F6&lt;&gt;"",$G6&lt;&gt;"",$H6&lt;&gt;"",$I6&lt;&gt;"",$L6&lt;&gt;""),D6="")</formula>
    </cfRule>
  </conditionalFormatting>
  <conditionalFormatting sqref="E6:E7">
    <cfRule type="expression" dxfId="96" priority="9">
      <formula>AND(OR($C6&lt;&gt;"",$D6&lt;&gt;"",$E6&lt;&gt;"",$F6&lt;&gt;"",$G6&lt;&gt;"",$H6&lt;&gt;"",$K6&lt;&gt;""),E6="")</formula>
    </cfRule>
  </conditionalFormatting>
  <conditionalFormatting sqref="F6">
    <cfRule type="expression" dxfId="95" priority="8">
      <formula>AND(OR($C6&lt;&gt;"",$D6&lt;&gt;"",$E6&lt;&gt;"",$F6&lt;&gt;"",$G6&lt;&gt;"",$H6&lt;&gt;"",$K6&lt;&gt;""),F6="")</formula>
    </cfRule>
  </conditionalFormatting>
  <conditionalFormatting sqref="L6">
    <cfRule type="expression" dxfId="94" priority="7">
      <formula>AND(OR($B6&lt;&gt;"",$D6&lt;&gt;"",$F6&lt;&gt;"",$G6&lt;&gt;"",$H6&lt;&gt;"",$K6&lt;&gt;""),L6="")</formula>
    </cfRule>
  </conditionalFormatting>
  <conditionalFormatting sqref="L6">
    <cfRule type="expression" dxfId="93" priority="6">
      <formula>AND(OR($B6&lt;&gt;"",$D6&lt;&gt;"",$F6&lt;&gt;"",$G6&lt;&gt;"",$H6&lt;&gt;""),L6="")</formula>
    </cfRule>
  </conditionalFormatting>
  <conditionalFormatting sqref="F7">
    <cfRule type="expression" dxfId="92" priority="5">
      <formula>AND(OR($C7&lt;&gt;"",$D7&lt;&gt;"",$E7&lt;&gt;"",$F7&lt;&gt;"",$G7&lt;&gt;"",$H7&lt;&gt;"",$K7&lt;&gt;""),F7="")</formula>
    </cfRule>
  </conditionalFormatting>
  <conditionalFormatting sqref="L7">
    <cfRule type="expression" dxfId="91" priority="4">
      <formula>AND(OR($B7&lt;&gt;"",$D7&lt;&gt;"",$F7&lt;&gt;"",$G7&lt;&gt;"",$H7&lt;&gt;"",$K7&lt;&gt;""),L7="")</formula>
    </cfRule>
  </conditionalFormatting>
  <conditionalFormatting sqref="L7">
    <cfRule type="expression" dxfId="90" priority="3">
      <formula>AND(OR($B7&lt;&gt;"",$D7&lt;&gt;"",$F7&lt;&gt;"",$G7&lt;&gt;"",$H7&lt;&gt;""),L7="")</formula>
    </cfRule>
  </conditionalFormatting>
  <conditionalFormatting sqref="E8">
    <cfRule type="expression" dxfId="89" priority="2">
      <formula>AND(OR($C8&lt;&gt;"",$D8&lt;&gt;"",$E8&lt;&gt;"",$F8&lt;&gt;"",$G8&lt;&gt;"",$H8&lt;&gt;"",$K8&lt;&gt;""),E8="")</formula>
    </cfRule>
  </conditionalFormatting>
  <conditionalFormatting sqref="F8">
    <cfRule type="expression" dxfId="88" priority="1">
      <formula>AND(OR($C8&lt;&gt;"",$D8&lt;&gt;"",$E8&lt;&gt;"",$F8&lt;&gt;"",$G8&lt;&gt;"",$H8&lt;&gt;"",$K8&lt;&gt;""),F8="")</formula>
    </cfRule>
  </conditionalFormatting>
  <dataValidations count="9">
    <dataValidation allowBlank="1" showInputMessage="1" showErrorMessage="1" prompt="開催期間（年月日）を記入してください。_x000a_（例）R7.1.5～R7.1.10" sqref="E6:E10"/>
    <dataValidation allowBlank="1" showInputMessage="1" showErrorMessage="1" prompt="オンライン展示会の場合には「－」と入力してください" sqref="F6:F10"/>
    <dataValidation type="list" allowBlank="1" showInputMessage="1" showErrorMessage="1" sqref="C6:C10">
      <formula1>"選択してください,○,　,"</formula1>
    </dataValidation>
    <dataValidation allowBlank="1" showInputMessage="1" showErrorMessage="1" promptTitle="オンライン展示会へ出展する場合" prompt="助成対象は小間料のみです。資材費等は対象となりません。" sqref="I6:I10"/>
    <dataValidation allowBlank="1" showInputMessage="1" showErrorMessage="1" prompt="未定等不明確の場合は、 申請時点の候補先を記入してください。「未定、検討中」等の記入はできません。_x000a_" sqref="L6:L10"/>
    <dataValidation imeMode="halfAlpha" allowBlank="1" showInputMessage="1" showErrorMessage="1" sqref="G6:G10"/>
    <dataValidation type="custom" allowBlank="1" showInputMessage="1" showErrorMessage="1" sqref="M6:M10">
      <formula1>ISERROR(FIND(CHAR(10),M6))</formula1>
    </dataValidation>
    <dataValidation type="custom" allowBlank="1" showInputMessage="1" showErrorMessage="1" prompt="自動計算されます。" sqref="J6:K10">
      <formula1>ISERROR(FIND(CHAR(10),J6))</formula1>
    </dataValidation>
    <dataValidation type="list" allowBlank="1" showInputMessage="1" showErrorMessage="1" sqref="B6:B10">
      <formula1>"出展小間料,資材費,輸送費,通訳費"</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6"/>
  <sheetViews>
    <sheetView showGridLines="0" view="pageBreakPreview" zoomScale="80" zoomScaleNormal="100" zoomScaleSheetLayoutView="80" workbookViewId="0">
      <selection sqref="A1:XFD1048576"/>
    </sheetView>
  </sheetViews>
  <sheetFormatPr defaultRowHeight="18" x14ac:dyDescent="0.55000000000000004"/>
  <cols>
    <col min="1" max="2" width="4.58203125" style="212" customWidth="1"/>
    <col min="3" max="3" width="10.4140625" style="212" customWidth="1"/>
    <col min="4" max="4" width="8.25" style="212" customWidth="1"/>
    <col min="5" max="5" width="9.1640625" style="212" customWidth="1"/>
    <col min="6" max="6" width="6.1640625" style="212" customWidth="1"/>
    <col min="7" max="7" width="3.33203125" style="212" customWidth="1"/>
    <col min="8" max="8" width="7.08203125" style="212" customWidth="1"/>
    <col min="9" max="9" width="10.75" style="212" customWidth="1"/>
    <col min="10" max="10" width="10.1640625" style="212" customWidth="1"/>
    <col min="11" max="11" width="11" style="212" customWidth="1"/>
    <col min="12" max="12" width="1.58203125" style="212" customWidth="1"/>
    <col min="13" max="16384" width="8.6640625" style="212"/>
  </cols>
  <sheetData>
    <row r="1" spans="1:17" x14ac:dyDescent="0.55000000000000004">
      <c r="A1" s="367"/>
      <c r="B1" s="367"/>
      <c r="C1" s="331"/>
      <c r="D1" s="331"/>
      <c r="E1" s="331"/>
      <c r="F1" s="331"/>
      <c r="G1" s="331"/>
      <c r="H1" s="331"/>
      <c r="I1" s="331"/>
      <c r="J1" s="331"/>
      <c r="K1" s="327" t="s">
        <v>630</v>
      </c>
      <c r="L1" s="396"/>
    </row>
    <row r="2" spans="1:17" x14ac:dyDescent="0.55000000000000004">
      <c r="A2" s="340" t="s">
        <v>642</v>
      </c>
      <c r="B2" s="340"/>
      <c r="C2" s="342"/>
      <c r="D2" s="342"/>
      <c r="E2" s="342"/>
      <c r="F2" s="342"/>
      <c r="G2" s="342"/>
      <c r="H2" s="342"/>
      <c r="I2" s="342"/>
      <c r="J2" s="342"/>
      <c r="K2" s="342"/>
      <c r="L2" s="398"/>
    </row>
    <row r="3" spans="1:17" ht="25" customHeight="1" x14ac:dyDescent="0.55000000000000004">
      <c r="A3" s="1779" t="s">
        <v>1073</v>
      </c>
      <c r="B3" s="1544"/>
      <c r="C3" s="1544"/>
      <c r="D3" s="1544"/>
      <c r="E3" s="1544"/>
      <c r="F3" s="1544"/>
      <c r="G3" s="1544"/>
      <c r="H3" s="1544"/>
      <c r="I3" s="1544"/>
      <c r="J3" s="1544"/>
      <c r="K3" s="1544"/>
      <c r="L3" s="398"/>
    </row>
    <row r="4" spans="1:17" ht="24.5" customHeight="1" x14ac:dyDescent="0.55000000000000004">
      <c r="A4" s="1544"/>
      <c r="B4" s="1544"/>
      <c r="C4" s="1544"/>
      <c r="D4" s="1544"/>
      <c r="E4" s="1544"/>
      <c r="F4" s="1544"/>
      <c r="G4" s="1544"/>
      <c r="H4" s="1544"/>
      <c r="I4" s="1544"/>
      <c r="J4" s="1544"/>
      <c r="K4" s="1544"/>
      <c r="L4" s="398"/>
    </row>
    <row r="5" spans="1:17" x14ac:dyDescent="0.55000000000000004">
      <c r="A5" s="87"/>
      <c r="B5" s="87"/>
      <c r="C5" s="87"/>
      <c r="D5" s="87"/>
      <c r="E5" s="87"/>
      <c r="F5" s="87"/>
      <c r="G5" s="87"/>
      <c r="H5" s="87"/>
      <c r="I5" s="87"/>
      <c r="J5" s="87"/>
      <c r="K5" s="345" t="s">
        <v>221</v>
      </c>
      <c r="L5" s="400"/>
    </row>
    <row r="6" spans="1:17" ht="36" x14ac:dyDescent="0.5">
      <c r="A6" s="493" t="s">
        <v>222</v>
      </c>
      <c r="B6" s="1787" t="s">
        <v>643</v>
      </c>
      <c r="C6" s="1788"/>
      <c r="D6" s="1787" t="s">
        <v>644</v>
      </c>
      <c r="E6" s="1788"/>
      <c r="F6" s="521" t="s">
        <v>578</v>
      </c>
      <c r="G6" s="496" t="s">
        <v>564</v>
      </c>
      <c r="H6" s="497" t="s">
        <v>228</v>
      </c>
      <c r="I6" s="495" t="s">
        <v>268</v>
      </c>
      <c r="J6" s="495" t="s">
        <v>566</v>
      </c>
      <c r="K6" s="522" t="s">
        <v>293</v>
      </c>
      <c r="L6" s="499"/>
      <c r="Q6" s="500" t="s">
        <v>635</v>
      </c>
    </row>
    <row r="7" spans="1:17" ht="35" customHeight="1" x14ac:dyDescent="0.55000000000000004">
      <c r="A7" s="523" t="s">
        <v>645</v>
      </c>
      <c r="B7" s="1793" t="s">
        <v>987</v>
      </c>
      <c r="C7" s="1794"/>
      <c r="D7" s="1795" t="s">
        <v>988</v>
      </c>
      <c r="E7" s="1796"/>
      <c r="F7" s="662">
        <v>2500</v>
      </c>
      <c r="G7" s="663" t="s">
        <v>989</v>
      </c>
      <c r="H7" s="656">
        <v>15</v>
      </c>
      <c r="I7" s="505">
        <f>$F7*$H7-Q7</f>
        <v>37500</v>
      </c>
      <c r="J7" s="505">
        <f>ROUNDDOWN($F7*$H7*1.1,0)</f>
        <v>41250</v>
      </c>
      <c r="K7" s="665" t="s">
        <v>990</v>
      </c>
      <c r="L7" s="506" t="str">
        <f>IF(OR(AND($B7="",$D7="",$F7="",$G7="",$H7="",$K7=""),AND($B7&lt;&gt;"",$D7&lt;&gt;"",$F7&lt;&gt;"",$G7&lt;&gt;"",$H7&lt;&gt;"",$K7&lt;&gt;"")),"","←全ての項目を入力してください。")</f>
        <v/>
      </c>
      <c r="P7" s="242" t="s">
        <v>646</v>
      </c>
      <c r="Q7" s="507"/>
    </row>
    <row r="8" spans="1:17" ht="35" customHeight="1" x14ac:dyDescent="0.55000000000000004">
      <c r="A8" s="523" t="s">
        <v>647</v>
      </c>
      <c r="B8" s="1793" t="s">
        <v>991</v>
      </c>
      <c r="C8" s="1794"/>
      <c r="D8" s="1795" t="s">
        <v>1071</v>
      </c>
      <c r="E8" s="1796"/>
      <c r="F8" s="664">
        <v>1</v>
      </c>
      <c r="G8" s="663" t="s">
        <v>986</v>
      </c>
      <c r="H8" s="656">
        <v>250000</v>
      </c>
      <c r="I8" s="505">
        <f>$F8*$H8-Q8</f>
        <v>250000</v>
      </c>
      <c r="J8" s="505">
        <f>ROUNDDOWN($F8*$H8*1.1,0)</f>
        <v>275000</v>
      </c>
      <c r="K8" s="665" t="s">
        <v>980</v>
      </c>
      <c r="L8" s="506" t="str">
        <f>IF(OR(AND($B8="",$D8="",$F8="",$G8="",$H8="",$K8=""),AND($B8&lt;&gt;"",$D8&lt;&gt;"",$F8&lt;&gt;"",$G8&lt;&gt;"",$H8&lt;&gt;"",$K8&lt;&gt;"")),"","←全ての項目を入力してください。")</f>
        <v/>
      </c>
      <c r="P8" s="242" t="s">
        <v>648</v>
      </c>
      <c r="Q8" s="507"/>
    </row>
    <row r="9" spans="1:17" ht="35" customHeight="1" x14ac:dyDescent="0.55000000000000004">
      <c r="A9" s="523" t="s">
        <v>649</v>
      </c>
      <c r="B9" s="1789"/>
      <c r="C9" s="1790"/>
      <c r="D9" s="1791"/>
      <c r="E9" s="1792"/>
      <c r="F9" s="525"/>
      <c r="G9" s="524"/>
      <c r="H9" s="503"/>
      <c r="I9" s="505">
        <f>$F9*$H9-Q9</f>
        <v>0</v>
      </c>
      <c r="J9" s="505">
        <f>ROUNDDOWN($F9*$H9*1.1,0)</f>
        <v>0</v>
      </c>
      <c r="K9" s="526"/>
      <c r="L9" s="506" t="str">
        <f>IF(OR(AND($B9="",$D9="",$F9="",$G9="",$H9="",$K9=""),AND($B9&lt;&gt;"",$D9&lt;&gt;"",$F9&lt;&gt;"",$G9&lt;&gt;"",$H9&lt;&gt;"",$K9&lt;&gt;"")),"","←全ての項目を入力してください。")</f>
        <v/>
      </c>
      <c r="P9" s="242" t="s">
        <v>650</v>
      </c>
      <c r="Q9" s="507"/>
    </row>
    <row r="10" spans="1:17" ht="35" customHeight="1" x14ac:dyDescent="0.55000000000000004">
      <c r="A10" s="523" t="s">
        <v>651</v>
      </c>
      <c r="B10" s="1789"/>
      <c r="C10" s="1790"/>
      <c r="D10" s="1791"/>
      <c r="E10" s="1792"/>
      <c r="F10" s="525"/>
      <c r="G10" s="524"/>
      <c r="H10" s="503"/>
      <c r="I10" s="505">
        <f>$F10*$H10-Q10</f>
        <v>0</v>
      </c>
      <c r="J10" s="505">
        <f>ROUNDDOWN($F10*$H10*1.1,0)</f>
        <v>0</v>
      </c>
      <c r="K10" s="526"/>
      <c r="L10" s="506" t="str">
        <f>IF(OR(AND($B10="",$D10="",$F10="",$G10="",$H10="",$K10=""),AND($B10&lt;&gt;"",$D10&lt;&gt;"",$F10&lt;&gt;"",$G10&lt;&gt;"",$H10&lt;&gt;"",$K10&lt;&gt;"")),"","←全ての項目を入力してください。")</f>
        <v/>
      </c>
      <c r="P10" s="242" t="s">
        <v>652</v>
      </c>
      <c r="Q10" s="511"/>
    </row>
    <row r="11" spans="1:17" ht="35" customHeight="1" x14ac:dyDescent="0.55000000000000004">
      <c r="A11" s="523" t="s">
        <v>653</v>
      </c>
      <c r="B11" s="1789"/>
      <c r="C11" s="1790"/>
      <c r="D11" s="1791"/>
      <c r="E11" s="1792"/>
      <c r="F11" s="525"/>
      <c r="G11" s="524"/>
      <c r="H11" s="503"/>
      <c r="I11" s="505">
        <f>$F11*$H11-Q11</f>
        <v>0</v>
      </c>
      <c r="J11" s="505">
        <f>ROUNDDOWN($F11*$H11*1.1,0)</f>
        <v>0</v>
      </c>
      <c r="K11" s="526"/>
      <c r="L11" s="506" t="str">
        <f>IF(OR(AND($B11="",$D11="",$F11="",$G11="",$H11="",$K11=""),AND($B11&lt;&gt;"",$D11&lt;&gt;"",$F11&lt;&gt;"",$G11&lt;&gt;"",$H11&lt;&gt;"",$K11&lt;&gt;"")),"","←全ての項目を入力してください。")</f>
        <v/>
      </c>
      <c r="P11" s="242" t="s">
        <v>654</v>
      </c>
      <c r="Q11" s="507"/>
    </row>
    <row r="12" spans="1:17" ht="35" customHeight="1" x14ac:dyDescent="0.55000000000000004">
      <c r="A12" s="512"/>
      <c r="B12" s="513"/>
      <c r="C12" s="514"/>
      <c r="D12" s="514"/>
      <c r="E12" s="514"/>
      <c r="F12" s="514"/>
      <c r="G12" s="514"/>
      <c r="H12" s="515" t="s">
        <v>568</v>
      </c>
      <c r="I12" s="516">
        <f>SUBTOTAL(109,$I$7:$I$11)</f>
        <v>287500</v>
      </c>
      <c r="J12" s="516">
        <f>SUBTOTAL(109,$J$7:$J$11)</f>
        <v>316250</v>
      </c>
      <c r="K12" s="527"/>
      <c r="L12" s="528"/>
    </row>
    <row r="13" spans="1:17" x14ac:dyDescent="0.55000000000000004">
      <c r="P13" s="1785" t="s">
        <v>641</v>
      </c>
      <c r="Q13" s="1785"/>
    </row>
    <row r="14" spans="1:17" x14ac:dyDescent="0.55000000000000004">
      <c r="P14" s="1786"/>
      <c r="Q14" s="1786"/>
    </row>
    <row r="15" spans="1:17" x14ac:dyDescent="0.55000000000000004">
      <c r="P15" s="1781">
        <f>ROUNDDOWN((SUM('3-(8).展示会等参加費'!$J$11,'3-(9).広告宣伝費'!I12))*(2/3),-3)</f>
        <v>621000</v>
      </c>
      <c r="Q15" s="1782"/>
    </row>
    <row r="16" spans="1:17" x14ac:dyDescent="0.55000000000000004">
      <c r="P16" s="1783"/>
      <c r="Q16" s="1784"/>
    </row>
  </sheetData>
  <sheetProtection password="C402" sheet="1" objects="1" scenarios="1" selectLockedCells="1" selectUnlockedCells="1"/>
  <mergeCells count="15">
    <mergeCell ref="P13:Q14"/>
    <mergeCell ref="P15:Q16"/>
    <mergeCell ref="B7:C7"/>
    <mergeCell ref="D7:E7"/>
    <mergeCell ref="B8:C8"/>
    <mergeCell ref="D8:E8"/>
    <mergeCell ref="B10:C10"/>
    <mergeCell ref="D10:E10"/>
    <mergeCell ref="B11:C11"/>
    <mergeCell ref="D11:E11"/>
    <mergeCell ref="A3:K4"/>
    <mergeCell ref="B6:C6"/>
    <mergeCell ref="D6:E6"/>
    <mergeCell ref="B9:C9"/>
    <mergeCell ref="D9:E9"/>
  </mergeCells>
  <phoneticPr fontId="2"/>
  <conditionalFormatting sqref="F9:H11 K9:K11 D7:D11">
    <cfRule type="expression" dxfId="87" priority="6">
      <formula>AND(OR($B7&lt;&gt;"",$D7&lt;&gt;"",$F7&lt;&gt;"",$G7&lt;&gt;"",$H7&lt;&gt;"",$K7&lt;&gt;""),D7="")</formula>
    </cfRule>
  </conditionalFormatting>
  <conditionalFormatting sqref="K9:K11 B9:H11 D7:E8">
    <cfRule type="expression" dxfId="86" priority="5">
      <formula>AND(OR($B7&lt;&gt;"",$D7&lt;&gt;"",$F7&lt;&gt;"",$G7&lt;&gt;"",$H7&lt;&gt;""),B7="")</formula>
    </cfRule>
  </conditionalFormatting>
  <conditionalFormatting sqref="F7:H8">
    <cfRule type="expression" dxfId="85" priority="4">
      <formula>AND(OR($B7&lt;&gt;"",$D7&lt;&gt;"",$F7&lt;&gt;"",$G7&lt;&gt;"",$H7&lt;&gt;"",$K7&lt;&gt;""),F7="")</formula>
    </cfRule>
  </conditionalFormatting>
  <conditionalFormatting sqref="B7:C8 F7:H8">
    <cfRule type="expression" dxfId="84" priority="3">
      <formula>AND(OR($B7&lt;&gt;"",$D7&lt;&gt;"",$F7&lt;&gt;"",$G7&lt;&gt;"",$H7&lt;&gt;""),B7="")</formula>
    </cfRule>
  </conditionalFormatting>
  <conditionalFormatting sqref="K7:K8">
    <cfRule type="expression" dxfId="83" priority="2">
      <formula>AND(OR($B7&lt;&gt;"",$D7&lt;&gt;"",$F7&lt;&gt;"",$G7&lt;&gt;"",$H7&lt;&gt;"",$K7&lt;&gt;""),K7="")</formula>
    </cfRule>
  </conditionalFormatting>
  <conditionalFormatting sqref="K7:K8">
    <cfRule type="expression" dxfId="82" priority="1">
      <formula>AND(OR($B7&lt;&gt;"",$D7&lt;&gt;"",$F7&lt;&gt;"",$G7&lt;&gt;"",$H7&lt;&gt;""),K7="")</formula>
    </cfRule>
  </conditionalFormatting>
  <dataValidations count="6">
    <dataValidation type="custom" allowBlank="1" showInputMessage="1" showErrorMessage="1" prompt="自動計算されます。" sqref="I7:J11">
      <formula1>ISERROR(FIND(CHAR(10),I7))</formula1>
    </dataValidation>
    <dataValidation type="custom" allowBlank="1" showInputMessage="1" showErrorMessage="1" sqref="L7:L11">
      <formula1>ISERROR(FIND(CHAR(10),L7))</formula1>
    </dataValidation>
    <dataValidation imeMode="halfAlpha" allowBlank="1" showInputMessage="1" showErrorMessage="1" sqref="F7:F11"/>
    <dataValidation allowBlank="1" showInputMessage="1" showErrorMessage="1" prompt="未定等不明確の場合は、 申請時点の候補先を記入してください。「未定、検討中」等の記入はできません。_x000a_" sqref="K7:K11"/>
    <dataValidation type="list" allowBlank="1" showInputMessage="1" showErrorMessage="1" sqref="B7:C11">
      <formula1>"選択してください,印刷物製作,PR映像制作,新聞・掲載掲載,プレスリリース配信サービス,会場借上費,資材費,輸送費,通訳費"</formula1>
    </dataValidation>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7:E11"/>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sqref="A1:XFD1048576"/>
    </sheetView>
  </sheetViews>
  <sheetFormatPr defaultColWidth="1.9140625" defaultRowHeight="15" customHeight="1" x14ac:dyDescent="0.55000000000000004"/>
  <cols>
    <col min="1" max="1" width="6.33203125" style="90" customWidth="1"/>
    <col min="2" max="3" width="13.08203125" style="293" customWidth="1"/>
    <col min="4" max="6" width="4.58203125" style="293" customWidth="1"/>
    <col min="7" max="7" width="4" style="293" customWidth="1"/>
    <col min="8" max="8" width="9.75" style="293" customWidth="1"/>
    <col min="9" max="9" width="7.33203125" style="293" customWidth="1"/>
    <col min="10" max="10" width="8.83203125" style="293" customWidth="1"/>
    <col min="11" max="11" width="13.08203125" style="293" customWidth="1"/>
    <col min="12" max="12" width="2.25" style="328" customWidth="1"/>
    <col min="13" max="13" width="8.6640625" style="90" customWidth="1"/>
    <col min="14" max="163" width="1.9140625" style="90" customWidth="1"/>
    <col min="164" max="16384" width="1.9140625" style="90"/>
  </cols>
  <sheetData>
    <row r="1" spans="1:12" s="336" customFormat="1" ht="25" customHeight="1" x14ac:dyDescent="0.55000000000000004">
      <c r="A1" s="367"/>
      <c r="B1" s="331"/>
      <c r="C1" s="331"/>
      <c r="D1" s="331"/>
      <c r="E1" s="331"/>
      <c r="F1" s="331"/>
      <c r="G1" s="331"/>
      <c r="H1" s="331"/>
      <c r="I1" s="331"/>
      <c r="J1" s="368"/>
      <c r="K1" s="327" t="s">
        <v>655</v>
      </c>
      <c r="L1" s="369"/>
    </row>
    <row r="2" spans="1:12" s="336" customFormat="1" ht="25" customHeight="1" x14ac:dyDescent="0.55000000000000004">
      <c r="A2" s="330" t="s">
        <v>656</v>
      </c>
      <c r="B2" s="331"/>
      <c r="C2" s="331"/>
      <c r="D2" s="331"/>
      <c r="E2" s="331"/>
      <c r="F2" s="331"/>
      <c r="G2" s="331"/>
      <c r="H2" s="331"/>
      <c r="I2" s="331"/>
      <c r="J2" s="368"/>
      <c r="K2" s="52"/>
      <c r="L2" s="369"/>
    </row>
    <row r="3" spans="1:12" ht="25" customHeight="1" x14ac:dyDescent="0.55000000000000004">
      <c r="A3" s="340" t="s">
        <v>413</v>
      </c>
      <c r="B3" s="342"/>
      <c r="C3" s="342"/>
      <c r="D3" s="342"/>
      <c r="E3" s="342"/>
      <c r="F3" s="342"/>
      <c r="G3" s="342"/>
      <c r="H3" s="342"/>
      <c r="I3" s="342"/>
      <c r="J3" s="342"/>
      <c r="K3" s="342"/>
    </row>
    <row r="4" spans="1:12" ht="13" customHeight="1" x14ac:dyDescent="0.55000000000000004">
      <c r="A4" s="1532" t="s">
        <v>657</v>
      </c>
      <c r="B4" s="1532"/>
      <c r="C4" s="1532"/>
      <c r="D4" s="1532"/>
      <c r="E4" s="1532"/>
      <c r="F4" s="1532"/>
      <c r="G4" s="1532"/>
      <c r="H4" s="1532"/>
      <c r="I4" s="1532"/>
      <c r="J4" s="1532"/>
      <c r="K4" s="1532"/>
    </row>
    <row r="5" spans="1:12" ht="13" customHeight="1" x14ac:dyDescent="0.55000000000000004">
      <c r="A5" s="1541" t="s">
        <v>658</v>
      </c>
      <c r="B5" s="1542"/>
      <c r="C5" s="1542"/>
      <c r="D5" s="1542"/>
      <c r="E5" s="1542"/>
      <c r="F5" s="1542"/>
      <c r="G5" s="1542"/>
      <c r="H5" s="1542"/>
      <c r="I5" s="1542"/>
      <c r="J5" s="1542"/>
      <c r="K5" s="87"/>
    </row>
    <row r="6" spans="1:12" ht="13" customHeight="1" x14ac:dyDescent="0.55000000000000004">
      <c r="A6" s="1542"/>
      <c r="B6" s="1542"/>
      <c r="C6" s="1542"/>
      <c r="D6" s="1542"/>
      <c r="E6" s="1542"/>
      <c r="F6" s="1542"/>
      <c r="G6" s="1542"/>
      <c r="H6" s="1542"/>
      <c r="I6" s="1542"/>
      <c r="J6" s="1542"/>
      <c r="K6" s="345" t="s">
        <v>221</v>
      </c>
      <c r="L6" s="370"/>
    </row>
    <row r="7" spans="1:12" ht="72" x14ac:dyDescent="0.55000000000000004">
      <c r="A7" s="371" t="s">
        <v>556</v>
      </c>
      <c r="B7" s="372" t="s">
        <v>234</v>
      </c>
      <c r="C7" s="372" t="s">
        <v>235</v>
      </c>
      <c r="D7" s="372" t="s">
        <v>236</v>
      </c>
      <c r="E7" s="373" t="s">
        <v>327</v>
      </c>
      <c r="F7" s="373" t="s">
        <v>237</v>
      </c>
      <c r="G7" s="374" t="s">
        <v>238</v>
      </c>
      <c r="H7" s="372" t="s">
        <v>239</v>
      </c>
      <c r="I7" s="372" t="s">
        <v>659</v>
      </c>
      <c r="J7" s="372" t="s">
        <v>241</v>
      </c>
      <c r="K7" s="375" t="s">
        <v>567</v>
      </c>
      <c r="L7" s="376" t="s">
        <v>243</v>
      </c>
    </row>
    <row r="8" spans="1:12" ht="35" customHeight="1" x14ac:dyDescent="0.55000000000000004">
      <c r="A8" s="529">
        <f t="shared" ref="A8:A24" si="0">ROW()-7</f>
        <v>1</v>
      </c>
      <c r="B8" s="636" t="s">
        <v>992</v>
      </c>
      <c r="C8" s="636" t="s">
        <v>993</v>
      </c>
      <c r="D8" s="641" t="s">
        <v>896</v>
      </c>
      <c r="E8" s="642"/>
      <c r="F8" s="643">
        <v>1</v>
      </c>
      <c r="G8" s="638" t="s">
        <v>994</v>
      </c>
      <c r="H8" s="643">
        <v>450000</v>
      </c>
      <c r="I8" s="470">
        <f>機械装置・工具器具費1523[[#This Row],[数量
(A)]]*機械装置・工具器具費1523[[#This Row],[購入単価
又は
ﾘｰｽ･ﾚﾝﾀﾙ料
合計（税抜）
(B)]]</f>
        <v>450000</v>
      </c>
      <c r="J8" s="470">
        <f>ROUNDDOWN(機械装置・工具器具費1523[[#This Row],[助成対象
経費
（税抜）
(A)×(B）]]*1.1,0)</f>
        <v>495000</v>
      </c>
      <c r="K8" s="644" t="s">
        <v>995</v>
      </c>
      <c r="L8"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9" spans="1:12" ht="35" customHeight="1" x14ac:dyDescent="0.55000000000000004">
      <c r="A9" s="529">
        <f t="shared" si="0"/>
        <v>2</v>
      </c>
      <c r="B9" s="353"/>
      <c r="C9" s="353"/>
      <c r="D9" s="378"/>
      <c r="E9" s="379"/>
      <c r="F9" s="95"/>
      <c r="G9" s="85"/>
      <c r="H9" s="95"/>
      <c r="I9" s="470">
        <f>機械装置・工具器具費1523[[#This Row],[数量
(A)]]*機械装置・工具器具費1523[[#This Row],[購入単価
又は
ﾘｰｽ･ﾚﾝﾀﾙ料
合計（税抜）
(B)]]</f>
        <v>0</v>
      </c>
      <c r="J9" s="470">
        <f>ROUNDDOWN(機械装置・工具器具費1523[[#This Row],[助成対象
経費
（税抜）
(A)×(B）]]*1.1,0)</f>
        <v>0</v>
      </c>
      <c r="K9" s="380"/>
      <c r="L9"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0" spans="1:12" ht="35" customHeight="1" x14ac:dyDescent="0.55000000000000004">
      <c r="A10" s="529">
        <f t="shared" si="0"/>
        <v>3</v>
      </c>
      <c r="B10" s="353"/>
      <c r="C10" s="353"/>
      <c r="D10" s="378"/>
      <c r="E10" s="379"/>
      <c r="F10" s="95"/>
      <c r="G10" s="85"/>
      <c r="H10" s="95"/>
      <c r="I10" s="470">
        <f>機械装置・工具器具費1523[[#This Row],[数量
(A)]]*機械装置・工具器具費1523[[#This Row],[購入単価
又は
ﾘｰｽ･ﾚﾝﾀﾙ料
合計（税抜）
(B)]]</f>
        <v>0</v>
      </c>
      <c r="J10" s="470">
        <f>ROUNDDOWN(機械装置・工具器具費1523[[#This Row],[助成対象
経費
（税抜）
(A)×(B）]]*1.1,0)</f>
        <v>0</v>
      </c>
      <c r="K10" s="380"/>
      <c r="L10"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1" spans="1:12" ht="35" customHeight="1" x14ac:dyDescent="0.55000000000000004">
      <c r="A11" s="529">
        <f t="shared" si="0"/>
        <v>4</v>
      </c>
      <c r="B11" s="353"/>
      <c r="C11" s="353"/>
      <c r="D11" s="378"/>
      <c r="E11" s="379"/>
      <c r="F11" s="95"/>
      <c r="G11" s="85"/>
      <c r="H11" s="95"/>
      <c r="I11" s="470">
        <f>機械装置・工具器具費1523[[#This Row],[数量
(A)]]*機械装置・工具器具費1523[[#This Row],[購入単価
又は
ﾘｰｽ･ﾚﾝﾀﾙ料
合計（税抜）
(B)]]</f>
        <v>0</v>
      </c>
      <c r="J11" s="470">
        <f>ROUNDDOWN(機械装置・工具器具費1523[[#This Row],[助成対象
経費
（税抜）
(A)×(B）]]*1.1,0)</f>
        <v>0</v>
      </c>
      <c r="K11" s="380"/>
      <c r="L11"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2" spans="1:12" ht="35" customHeight="1" x14ac:dyDescent="0.55000000000000004">
      <c r="A12" s="529">
        <f t="shared" si="0"/>
        <v>5</v>
      </c>
      <c r="B12" s="353"/>
      <c r="C12" s="353"/>
      <c r="D12" s="378"/>
      <c r="E12" s="379"/>
      <c r="F12" s="95"/>
      <c r="G12" s="85"/>
      <c r="H12" s="95"/>
      <c r="I12" s="470">
        <f>機械装置・工具器具費1523[[#This Row],[数量
(A)]]*機械装置・工具器具費1523[[#This Row],[購入単価
又は
ﾘｰｽ･ﾚﾝﾀﾙ料
合計（税抜）
(B)]]</f>
        <v>0</v>
      </c>
      <c r="J12" s="470">
        <f>ROUNDDOWN(機械装置・工具器具費1523[[#This Row],[助成対象
経費
（税抜）
(A)×(B）]]*1.1,0)</f>
        <v>0</v>
      </c>
      <c r="K12" s="380"/>
      <c r="L12"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3" spans="1:12" ht="35" customHeight="1" x14ac:dyDescent="0.55000000000000004">
      <c r="A13" s="529">
        <f t="shared" si="0"/>
        <v>6</v>
      </c>
      <c r="B13" s="353"/>
      <c r="C13" s="353"/>
      <c r="D13" s="378"/>
      <c r="E13" s="379"/>
      <c r="F13" s="95"/>
      <c r="G13" s="85"/>
      <c r="H13" s="95"/>
      <c r="I13" s="470">
        <f>機械装置・工具器具費1523[[#This Row],[数量
(A)]]*機械装置・工具器具費1523[[#This Row],[購入単価
又は
ﾘｰｽ･ﾚﾝﾀﾙ料
合計（税抜）
(B)]]</f>
        <v>0</v>
      </c>
      <c r="J13" s="470">
        <f>ROUNDDOWN(機械装置・工具器具費1523[[#This Row],[助成対象
経費
（税抜）
(A)×(B）]]*1.1,0)</f>
        <v>0</v>
      </c>
      <c r="K13" s="380"/>
      <c r="L13"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4" spans="1:12" ht="35" customHeight="1" x14ac:dyDescent="0.55000000000000004">
      <c r="A14" s="529">
        <f t="shared" si="0"/>
        <v>7</v>
      </c>
      <c r="B14" s="353"/>
      <c r="C14" s="353"/>
      <c r="D14" s="378"/>
      <c r="E14" s="379"/>
      <c r="F14" s="95"/>
      <c r="G14" s="85"/>
      <c r="H14" s="95"/>
      <c r="I14" s="470">
        <f>機械装置・工具器具費1523[[#This Row],[数量
(A)]]*機械装置・工具器具費1523[[#This Row],[購入単価
又は
ﾘｰｽ･ﾚﾝﾀﾙ料
合計（税抜）
(B)]]</f>
        <v>0</v>
      </c>
      <c r="J14" s="470">
        <f>ROUNDDOWN(機械装置・工具器具費1523[[#This Row],[助成対象
経費
（税抜）
(A)×(B）]]*1.1,0)</f>
        <v>0</v>
      </c>
      <c r="K14" s="380"/>
      <c r="L14"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5" spans="1:12" ht="35" customHeight="1" x14ac:dyDescent="0.55000000000000004">
      <c r="A15" s="529">
        <f t="shared" si="0"/>
        <v>8</v>
      </c>
      <c r="B15" s="353"/>
      <c r="C15" s="353"/>
      <c r="D15" s="378"/>
      <c r="E15" s="379"/>
      <c r="F15" s="95"/>
      <c r="G15" s="85"/>
      <c r="H15" s="95"/>
      <c r="I15" s="470">
        <f>機械装置・工具器具費1523[[#This Row],[数量
(A)]]*機械装置・工具器具費1523[[#This Row],[購入単価
又は
ﾘｰｽ･ﾚﾝﾀﾙ料
合計（税抜）
(B)]]</f>
        <v>0</v>
      </c>
      <c r="J15" s="470">
        <f>ROUNDDOWN(機械装置・工具器具費1523[[#This Row],[助成対象
経費
（税抜）
(A)×(B）]]*1.1,0)</f>
        <v>0</v>
      </c>
      <c r="K15" s="380"/>
      <c r="L15"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6" spans="1:12" ht="35" customHeight="1" x14ac:dyDescent="0.55000000000000004">
      <c r="A16" s="529">
        <f t="shared" si="0"/>
        <v>9</v>
      </c>
      <c r="B16" s="353"/>
      <c r="C16" s="353"/>
      <c r="D16" s="378"/>
      <c r="E16" s="379"/>
      <c r="F16" s="95"/>
      <c r="G16" s="85"/>
      <c r="H16" s="95"/>
      <c r="I16" s="470">
        <f>機械装置・工具器具費1523[[#This Row],[数量
(A)]]*機械装置・工具器具費1523[[#This Row],[購入単価
又は
ﾘｰｽ･ﾚﾝﾀﾙ料
合計（税抜）
(B)]]</f>
        <v>0</v>
      </c>
      <c r="J16" s="470">
        <f>ROUNDDOWN(機械装置・工具器具費1523[[#This Row],[助成対象
経費
（税抜）
(A)×(B）]]*1.1,0)</f>
        <v>0</v>
      </c>
      <c r="K16" s="380"/>
      <c r="L16"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7" spans="1:12" ht="35" customHeight="1" x14ac:dyDescent="0.55000000000000004">
      <c r="A17" s="529">
        <f t="shared" si="0"/>
        <v>10</v>
      </c>
      <c r="B17" s="353"/>
      <c r="C17" s="353"/>
      <c r="D17" s="378"/>
      <c r="E17" s="379"/>
      <c r="F17" s="95"/>
      <c r="G17" s="85"/>
      <c r="H17" s="95"/>
      <c r="I17" s="470">
        <f>機械装置・工具器具費1523[[#This Row],[数量
(A)]]*機械装置・工具器具費1523[[#This Row],[購入単価
又は
ﾘｰｽ･ﾚﾝﾀﾙ料
合計（税抜）
(B)]]</f>
        <v>0</v>
      </c>
      <c r="J17" s="470">
        <f>ROUNDDOWN(機械装置・工具器具費1523[[#This Row],[助成対象
経費
（税抜）
(A)×(B）]]*1.1,0)</f>
        <v>0</v>
      </c>
      <c r="K17" s="380"/>
      <c r="L17"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8" spans="1:12" ht="35" customHeight="1" x14ac:dyDescent="0.55000000000000004">
      <c r="A18" s="529">
        <f t="shared" si="0"/>
        <v>11</v>
      </c>
      <c r="B18" s="353"/>
      <c r="C18" s="353"/>
      <c r="D18" s="378"/>
      <c r="E18" s="379"/>
      <c r="F18" s="95"/>
      <c r="G18" s="85"/>
      <c r="H18" s="95"/>
      <c r="I18" s="470">
        <f>機械装置・工具器具費1523[[#This Row],[数量
(A)]]*機械装置・工具器具費1523[[#This Row],[購入単価
又は
ﾘｰｽ･ﾚﾝﾀﾙ料
合計（税抜）
(B)]]</f>
        <v>0</v>
      </c>
      <c r="J18" s="470">
        <f>ROUNDDOWN(機械装置・工具器具費1523[[#This Row],[助成対象
経費
（税抜）
(A)×(B）]]*1.1,0)</f>
        <v>0</v>
      </c>
      <c r="K18" s="380"/>
      <c r="L18"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9" spans="1:12" ht="35" customHeight="1" x14ac:dyDescent="0.55000000000000004">
      <c r="A19" s="529">
        <f t="shared" si="0"/>
        <v>12</v>
      </c>
      <c r="B19" s="353"/>
      <c r="C19" s="353"/>
      <c r="D19" s="378"/>
      <c r="E19" s="379"/>
      <c r="F19" s="95"/>
      <c r="G19" s="85"/>
      <c r="H19" s="95"/>
      <c r="I19" s="470">
        <f>機械装置・工具器具費1523[[#This Row],[数量
(A)]]*機械装置・工具器具費1523[[#This Row],[購入単価
又は
ﾘｰｽ･ﾚﾝﾀﾙ料
合計（税抜）
(B)]]</f>
        <v>0</v>
      </c>
      <c r="J19" s="470">
        <f>ROUNDDOWN(機械装置・工具器具費1523[[#This Row],[助成対象
経費
（税抜）
(A)×(B）]]*1.1,0)</f>
        <v>0</v>
      </c>
      <c r="K19" s="380"/>
      <c r="L19"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0" spans="1:12" ht="35" customHeight="1" x14ac:dyDescent="0.55000000000000004">
      <c r="A20" s="529">
        <f t="shared" si="0"/>
        <v>13</v>
      </c>
      <c r="B20" s="353"/>
      <c r="C20" s="353"/>
      <c r="D20" s="378"/>
      <c r="E20" s="379"/>
      <c r="F20" s="95"/>
      <c r="G20" s="85"/>
      <c r="H20" s="95"/>
      <c r="I20" s="470">
        <f>機械装置・工具器具費1523[[#This Row],[数量
(A)]]*機械装置・工具器具費1523[[#This Row],[購入単価
又は
ﾘｰｽ･ﾚﾝﾀﾙ料
合計（税抜）
(B)]]</f>
        <v>0</v>
      </c>
      <c r="J20" s="470">
        <f>ROUNDDOWN(機械装置・工具器具費1523[[#This Row],[助成対象
経費
（税抜）
(A)×(B）]]*1.1,0)</f>
        <v>0</v>
      </c>
      <c r="K20" s="380"/>
      <c r="L20"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1" spans="1:12" ht="35" customHeight="1" x14ac:dyDescent="0.55000000000000004">
      <c r="A21" s="529">
        <f t="shared" si="0"/>
        <v>14</v>
      </c>
      <c r="B21" s="353"/>
      <c r="C21" s="353"/>
      <c r="D21" s="378"/>
      <c r="E21" s="379"/>
      <c r="F21" s="95"/>
      <c r="G21" s="85"/>
      <c r="H21" s="95"/>
      <c r="I21" s="470">
        <f>機械装置・工具器具費1523[[#This Row],[数量
(A)]]*機械装置・工具器具費1523[[#This Row],[購入単価
又は
ﾘｰｽ･ﾚﾝﾀﾙ料
合計（税抜）
(B)]]</f>
        <v>0</v>
      </c>
      <c r="J21" s="470">
        <f>ROUNDDOWN(機械装置・工具器具費1523[[#This Row],[助成対象
経費
（税抜）
(A)×(B）]]*1.1,0)</f>
        <v>0</v>
      </c>
      <c r="K21" s="380"/>
      <c r="L21"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2" spans="1:12" ht="35" customHeight="1" x14ac:dyDescent="0.55000000000000004">
      <c r="A22" s="529">
        <f t="shared" si="0"/>
        <v>15</v>
      </c>
      <c r="B22" s="84"/>
      <c r="C22" s="84"/>
      <c r="D22" s="378"/>
      <c r="E22" s="379"/>
      <c r="F22" s="95"/>
      <c r="G22" s="85"/>
      <c r="H22" s="95"/>
      <c r="I22" s="470">
        <f>機械装置・工具器具費1523[[#This Row],[数量
(A)]]*機械装置・工具器具費1523[[#This Row],[購入単価
又は
ﾘｰｽ･ﾚﾝﾀﾙ料
合計（税抜）
(B)]]</f>
        <v>0</v>
      </c>
      <c r="J22" s="470">
        <f>ROUNDDOWN(機械装置・工具器具費1523[[#This Row],[助成対象
経費
（税抜）
(A)×(B）]]*1.1,0)</f>
        <v>0</v>
      </c>
      <c r="K22" s="382"/>
      <c r="L22" s="531"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3" spans="1:12" ht="35" customHeight="1" x14ac:dyDescent="0.55000000000000004">
      <c r="A23" s="529">
        <f t="shared" si="0"/>
        <v>16</v>
      </c>
      <c r="B23" s="84"/>
      <c r="C23" s="84"/>
      <c r="D23" s="378"/>
      <c r="E23" s="379"/>
      <c r="F23" s="95"/>
      <c r="G23" s="85"/>
      <c r="H23" s="95"/>
      <c r="I23" s="470">
        <f>機械装置・工具器具費1523[[#This Row],[数量
(A)]]*機械装置・工具器具費1523[[#This Row],[購入単価
又は
ﾘｰｽ･ﾚﾝﾀﾙ料
合計（税抜）
(B)]]</f>
        <v>0</v>
      </c>
      <c r="J23" s="470">
        <f>ROUNDDOWN(機械装置・工具器具費1523[[#This Row],[助成対象
経費
（税抜）
(A)×(B）]]*1.1,0)</f>
        <v>0</v>
      </c>
      <c r="K23" s="382"/>
      <c r="L23" s="531"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4" spans="1:12" ht="35" customHeight="1" x14ac:dyDescent="0.55000000000000004">
      <c r="A24" s="529">
        <f t="shared" si="0"/>
        <v>17</v>
      </c>
      <c r="B24" s="353"/>
      <c r="C24" s="353"/>
      <c r="D24" s="378"/>
      <c r="E24" s="379"/>
      <c r="F24" s="95"/>
      <c r="G24" s="85"/>
      <c r="H24" s="95"/>
      <c r="I24" s="470">
        <f>機械装置・工具器具費1523[[#This Row],[数量
(A)]]*機械装置・工具器具費1523[[#This Row],[購入単価
又は
ﾘｰｽ･ﾚﾝﾀﾙ料
合計（税抜）
(B)]]</f>
        <v>0</v>
      </c>
      <c r="J24" s="470">
        <f>ROUNDDOWN(機械装置・工具器具費1523[[#This Row],[助成対象
経費
（税抜）
(A)×(B）]]*1.1,0)</f>
        <v>0</v>
      </c>
      <c r="K24" s="380"/>
      <c r="L24" s="530"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5" spans="1:12" ht="35" customHeight="1" x14ac:dyDescent="0.55000000000000004">
      <c r="A25" s="434"/>
      <c r="B25" s="532"/>
      <c r="C25" s="532"/>
      <c r="D25" s="532"/>
      <c r="E25" s="532"/>
      <c r="F25" s="532"/>
      <c r="G25" s="533"/>
      <c r="H25" s="477" t="s">
        <v>568</v>
      </c>
      <c r="I25" s="534">
        <f>SUBTOTAL(109,機械装置・工具器具費1523[助成対象
経費
（税抜）
(A)×(B）])</f>
        <v>450000</v>
      </c>
      <c r="J25" s="534">
        <f>SUBTOTAL(109,機械装置・工具器具費1523[助成事業に
要する経費
（税込）])</f>
        <v>495000</v>
      </c>
      <c r="K25" s="388"/>
      <c r="L25" s="389"/>
    </row>
  </sheetData>
  <sheetProtection password="C402" sheet="1" objects="1" scenarios="1" selectLockedCells="1" selectUnlockedCells="1"/>
  <mergeCells count="2">
    <mergeCell ref="A4:K4"/>
    <mergeCell ref="A5:J6"/>
  </mergeCells>
  <phoneticPr fontId="2"/>
  <conditionalFormatting sqref="B8:D24 F8:H24 K8:K24">
    <cfRule type="expression" dxfId="81" priority="2">
      <formula>AND(OR($B8&lt;&gt;"",$C8&lt;&gt;"",$D8&lt;&gt;"",$E8&lt;&gt;"",$F8&lt;&gt;"",$G8&lt;&gt;"",$H8&lt;&gt;"",$K8&lt;&gt;""),B8="")</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
      <formula1>1</formula1>
      <formula2>21</formula2>
    </dataValidation>
    <dataValidation type="list" allowBlank="1" showInputMessage="1" showErrorMessage="1" sqref="D8:D24">
      <formula1>"購入,ﾘｰｽ,ﾚﾝﾀﾙ"</formula1>
    </dataValidation>
    <dataValidation allowBlank="1" showInputMessage="1" showErrorMessage="1" prompt="未定等不明確の場合は、 申請時点の候補先を記入してください。「未定、検討中」等の記入はできません。" sqref="K8:K24"/>
    <dataValidation imeMode="halfAlpha" allowBlank="1" showInputMessage="1" showErrorMessage="1" prompt="本助成事業に必要な最小限の数量を記入してください。" sqref="F8:F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記入してください。_x000a_（例）リース・レンタル月数１年（12ヶ月）の場合→「12」" sqref="E9:E24">
      <formula1>1</formula1>
      <formula2>12</formula2>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zoomScale="80" zoomScaleNormal="100" zoomScaleSheetLayoutView="80" workbookViewId="0">
      <selection sqref="A1:XFD1048576"/>
    </sheetView>
  </sheetViews>
  <sheetFormatPr defaultColWidth="1.9140625" defaultRowHeight="12" x14ac:dyDescent="0.55000000000000004"/>
  <cols>
    <col min="1" max="12" width="2.08203125" style="87" customWidth="1"/>
    <col min="13" max="16" width="3.58203125" style="87" customWidth="1"/>
    <col min="17" max="45" width="2.08203125" style="87" customWidth="1"/>
    <col min="46" max="251" width="1.9140625" style="87" customWidth="1"/>
    <col min="252" max="16384" width="1.9140625" style="87"/>
  </cols>
  <sheetData>
    <row r="1" spans="1:79" ht="25" customHeight="1" x14ac:dyDescent="0.55000000000000004">
      <c r="AS1" s="327" t="s">
        <v>655</v>
      </c>
    </row>
    <row r="2" spans="1:79" ht="25" customHeight="1" x14ac:dyDescent="0.55000000000000004">
      <c r="A2" s="340" t="s">
        <v>389</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Q2" s="273"/>
      <c r="AR2" s="273"/>
      <c r="AS2" s="52"/>
    </row>
    <row r="3" spans="1:79" ht="13" customHeight="1" x14ac:dyDescent="0.55000000000000004">
      <c r="A3" s="1544" t="s">
        <v>660</v>
      </c>
      <c r="B3" s="1544"/>
      <c r="C3" s="1544"/>
      <c r="D3" s="1544"/>
      <c r="E3" s="1544"/>
      <c r="F3" s="1544"/>
      <c r="G3" s="1544"/>
      <c r="H3" s="1544"/>
      <c r="I3" s="1544"/>
      <c r="J3" s="1544"/>
      <c r="K3" s="1544"/>
      <c r="L3" s="1544"/>
      <c r="M3" s="1544"/>
      <c r="N3" s="1544"/>
      <c r="O3" s="1544"/>
      <c r="P3" s="1544"/>
      <c r="Q3" s="1544"/>
      <c r="R3" s="1544"/>
      <c r="S3" s="1544"/>
      <c r="T3" s="1544"/>
      <c r="U3" s="1544"/>
      <c r="V3" s="1544"/>
      <c r="W3" s="1544"/>
      <c r="X3" s="1544"/>
      <c r="Y3" s="1544"/>
      <c r="Z3" s="1544"/>
      <c r="AA3" s="1544"/>
      <c r="AB3" s="1544"/>
      <c r="AC3" s="1544"/>
      <c r="AD3" s="1544"/>
      <c r="AE3" s="1544"/>
      <c r="AF3" s="1544"/>
      <c r="AG3" s="1544"/>
      <c r="AH3" s="1544"/>
      <c r="AI3" s="1544"/>
      <c r="AJ3" s="1544"/>
      <c r="AK3" s="1544"/>
      <c r="AL3" s="1544"/>
      <c r="AM3" s="1544"/>
      <c r="AN3" s="1544"/>
      <c r="AO3" s="1544"/>
      <c r="AP3" s="1544"/>
      <c r="AQ3" s="1544"/>
      <c r="AR3" s="1544"/>
      <c r="AS3" s="52"/>
    </row>
    <row r="4" spans="1:79" ht="13" customHeight="1" x14ac:dyDescent="0.55000000000000004">
      <c r="A4" s="1544" t="s">
        <v>570</v>
      </c>
      <c r="B4" s="1544"/>
      <c r="C4" s="1544"/>
      <c r="D4" s="1544"/>
      <c r="E4" s="1544"/>
      <c r="F4" s="1544"/>
      <c r="G4" s="1544"/>
      <c r="H4" s="1544"/>
      <c r="I4" s="1544"/>
      <c r="J4" s="1544"/>
      <c r="K4" s="1544"/>
      <c r="L4" s="1544"/>
      <c r="M4" s="1544"/>
      <c r="N4" s="1544"/>
      <c r="O4" s="1544"/>
      <c r="P4" s="1544"/>
      <c r="Q4" s="1544"/>
      <c r="R4" s="1544"/>
      <c r="S4" s="1544"/>
      <c r="T4" s="1544"/>
      <c r="U4" s="1544"/>
      <c r="V4" s="1544"/>
      <c r="W4" s="1544"/>
      <c r="X4" s="1544"/>
      <c r="Y4" s="1544"/>
      <c r="Z4" s="1544"/>
      <c r="AA4" s="1544"/>
      <c r="AB4" s="1544"/>
      <c r="AC4" s="1544"/>
      <c r="AD4" s="1544"/>
      <c r="AE4" s="1544"/>
      <c r="AF4" s="1544"/>
      <c r="AG4" s="1544"/>
      <c r="AH4" s="1544"/>
      <c r="AI4" s="1544"/>
      <c r="AJ4" s="1544"/>
      <c r="AK4" s="1544"/>
      <c r="AL4" s="1544"/>
      <c r="AM4" s="1544"/>
      <c r="AN4" s="1544"/>
      <c r="AO4" s="1544"/>
      <c r="AP4" s="1544"/>
      <c r="AQ4" s="1544"/>
      <c r="AR4" s="1544"/>
      <c r="AS4" s="52"/>
    </row>
    <row r="5" spans="1:79" ht="13" customHeight="1" x14ac:dyDescent="0.55000000000000004">
      <c r="A5" s="1624" t="s">
        <v>245</v>
      </c>
      <c r="B5" s="1624"/>
      <c r="C5" s="1624"/>
      <c r="D5" s="1624"/>
      <c r="E5" s="1624"/>
      <c r="F5" s="1624"/>
      <c r="G5" s="1624"/>
      <c r="H5" s="1624"/>
      <c r="I5" s="1624"/>
      <c r="J5" s="1624"/>
      <c r="K5" s="1624"/>
      <c r="L5" s="1624"/>
      <c r="M5" s="1624"/>
      <c r="N5" s="1624"/>
      <c r="O5" s="1624"/>
      <c r="P5" s="1624"/>
      <c r="Q5" s="1624"/>
      <c r="R5" s="1624"/>
      <c r="S5" s="1624"/>
      <c r="T5" s="1624"/>
      <c r="U5" s="1624"/>
      <c r="V5" s="1624"/>
      <c r="W5" s="1624"/>
      <c r="X5" s="1624"/>
      <c r="Y5" s="1624"/>
      <c r="Z5" s="1624"/>
      <c r="AA5" s="1624"/>
      <c r="AB5" s="1624"/>
      <c r="AC5" s="1624"/>
      <c r="AD5" s="1624"/>
      <c r="AE5" s="1624"/>
      <c r="AF5" s="1624"/>
      <c r="AG5" s="1624"/>
      <c r="AH5" s="1624"/>
      <c r="AI5" s="1624"/>
      <c r="AJ5" s="1624"/>
      <c r="AK5" s="1624"/>
      <c r="AL5" s="1624"/>
      <c r="AM5" s="1624"/>
      <c r="AN5" s="1624"/>
      <c r="AO5" s="1624"/>
      <c r="AP5" s="1624"/>
      <c r="AQ5" s="1624"/>
      <c r="AR5" s="1624"/>
      <c r="AS5" s="520"/>
    </row>
    <row r="6" spans="1:79" ht="25" customHeight="1" x14ac:dyDescent="0.55000000000000004">
      <c r="A6" s="1625" t="s">
        <v>246</v>
      </c>
      <c r="B6" s="1626"/>
      <c r="C6" s="1627"/>
      <c r="D6" s="1628" t="s">
        <v>996</v>
      </c>
      <c r="E6" s="1629"/>
      <c r="F6" s="1629"/>
      <c r="G6" s="1630"/>
      <c r="H6" s="1631" t="s">
        <v>248</v>
      </c>
      <c r="I6" s="1632"/>
      <c r="J6" s="1632"/>
      <c r="K6" s="1632"/>
      <c r="L6" s="1633"/>
      <c r="M6" s="1621" t="s">
        <v>992</v>
      </c>
      <c r="N6" s="1622"/>
      <c r="O6" s="1622"/>
      <c r="P6" s="1622"/>
      <c r="Q6" s="1622"/>
      <c r="R6" s="1622"/>
      <c r="S6" s="1622"/>
      <c r="T6" s="1622"/>
      <c r="U6" s="1622"/>
      <c r="V6" s="1622"/>
      <c r="W6" s="1622"/>
      <c r="X6" s="1622"/>
      <c r="Y6" s="1622"/>
      <c r="Z6" s="1622"/>
      <c r="AA6" s="1622"/>
      <c r="AB6" s="1622"/>
      <c r="AC6" s="1623"/>
      <c r="AD6" s="1634" t="s">
        <v>249</v>
      </c>
      <c r="AE6" s="1635"/>
      <c r="AF6" s="1635"/>
      <c r="AG6" s="1636"/>
      <c r="AH6" s="1640" t="s">
        <v>910</v>
      </c>
      <c r="AI6" s="1641"/>
      <c r="AJ6" s="1641"/>
      <c r="AK6" s="1641"/>
      <c r="AL6" s="1641"/>
      <c r="AM6" s="1641"/>
      <c r="AN6" s="1641"/>
      <c r="AO6" s="1641"/>
      <c r="AP6" s="1641"/>
      <c r="AQ6" s="1641"/>
      <c r="AR6" s="1641"/>
      <c r="AS6" s="1642"/>
      <c r="AX6" s="392"/>
      <c r="AY6" s="392"/>
      <c r="AZ6" s="392"/>
      <c r="BA6" s="392"/>
      <c r="BB6" s="392"/>
      <c r="BC6" s="392"/>
      <c r="BD6" s="392"/>
      <c r="BE6" s="392"/>
      <c r="BF6" s="392"/>
      <c r="BG6" s="392"/>
      <c r="BH6" s="392"/>
      <c r="BI6" s="392"/>
      <c r="BJ6" s="392"/>
      <c r="BK6" s="392"/>
      <c r="BL6" s="392"/>
      <c r="BM6" s="392"/>
      <c r="BN6" s="392"/>
      <c r="BO6" s="392"/>
      <c r="BP6" s="392"/>
      <c r="BQ6" s="392"/>
      <c r="BR6" s="392"/>
      <c r="BS6" s="392"/>
      <c r="BT6" s="392"/>
      <c r="BU6" s="392"/>
      <c r="BV6" s="392"/>
      <c r="BW6" s="392"/>
      <c r="BX6" s="392"/>
      <c r="BY6" s="392"/>
      <c r="BZ6" s="392"/>
      <c r="CA6" s="392"/>
    </row>
    <row r="7" spans="1:79" ht="25" customHeight="1" x14ac:dyDescent="0.55000000000000004">
      <c r="A7" s="1620" t="s">
        <v>250</v>
      </c>
      <c r="B7" s="1599"/>
      <c r="C7" s="1599"/>
      <c r="D7" s="1599"/>
      <c r="E7" s="1599"/>
      <c r="F7" s="1599"/>
      <c r="G7" s="1599"/>
      <c r="H7" s="1599"/>
      <c r="I7" s="1599"/>
      <c r="J7" s="1599"/>
      <c r="K7" s="1599"/>
      <c r="L7" s="1600"/>
      <c r="M7" s="1809" t="s">
        <v>997</v>
      </c>
      <c r="N7" s="1810"/>
      <c r="O7" s="1810"/>
      <c r="P7" s="1810"/>
      <c r="Q7" s="1810"/>
      <c r="R7" s="1810"/>
      <c r="S7" s="1810"/>
      <c r="T7" s="1810"/>
      <c r="U7" s="1810"/>
      <c r="V7" s="1810"/>
      <c r="W7" s="1810"/>
      <c r="X7" s="1810"/>
      <c r="Y7" s="1810"/>
      <c r="Z7" s="1810"/>
      <c r="AA7" s="1810"/>
      <c r="AB7" s="1810"/>
      <c r="AC7" s="1811"/>
      <c r="AD7" s="1637"/>
      <c r="AE7" s="1638"/>
      <c r="AF7" s="1638"/>
      <c r="AG7" s="1639"/>
      <c r="AH7" s="1643"/>
      <c r="AI7" s="1644"/>
      <c r="AJ7" s="1644"/>
      <c r="AK7" s="1644"/>
      <c r="AL7" s="1644"/>
      <c r="AM7" s="1644"/>
      <c r="AN7" s="1644"/>
      <c r="AO7" s="1644"/>
      <c r="AP7" s="1644"/>
      <c r="AQ7" s="1644"/>
      <c r="AR7" s="1644"/>
      <c r="AS7" s="1645"/>
      <c r="AX7" s="392"/>
      <c r="AY7" s="392"/>
      <c r="AZ7" s="392"/>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392"/>
      <c r="BZ7" s="392"/>
      <c r="CA7" s="392"/>
    </row>
    <row r="8" spans="1:79" ht="25" customHeight="1" x14ac:dyDescent="0.55000000000000004">
      <c r="A8" s="1550" t="s">
        <v>251</v>
      </c>
      <c r="B8" s="1551"/>
      <c r="C8" s="1551"/>
      <c r="D8" s="1551"/>
      <c r="E8" s="1551"/>
      <c r="F8" s="1551"/>
      <c r="G8" s="1551"/>
      <c r="H8" s="1551"/>
      <c r="I8" s="1551"/>
      <c r="J8" s="1551"/>
      <c r="K8" s="1551"/>
      <c r="L8" s="1552"/>
      <c r="M8" s="1614" t="s">
        <v>252</v>
      </c>
      <c r="N8" s="1615"/>
      <c r="O8" s="1615"/>
      <c r="P8" s="1616"/>
      <c r="Q8" s="1797" t="s">
        <v>995</v>
      </c>
      <c r="R8" s="1798"/>
      <c r="S8" s="1798"/>
      <c r="T8" s="1798"/>
      <c r="U8" s="1798"/>
      <c r="V8" s="1798"/>
      <c r="W8" s="1798"/>
      <c r="X8" s="1798"/>
      <c r="Y8" s="1798"/>
      <c r="Z8" s="1798"/>
      <c r="AA8" s="1798"/>
      <c r="AB8" s="1798"/>
      <c r="AC8" s="1798"/>
      <c r="AD8" s="1798"/>
      <c r="AE8" s="1798"/>
      <c r="AF8" s="1798"/>
      <c r="AG8" s="1798"/>
      <c r="AH8" s="1798"/>
      <c r="AI8" s="1798"/>
      <c r="AJ8" s="1798"/>
      <c r="AK8" s="1798"/>
      <c r="AL8" s="1798"/>
      <c r="AM8" s="1798"/>
      <c r="AN8" s="1798"/>
      <c r="AO8" s="1798"/>
      <c r="AP8" s="1798"/>
      <c r="AQ8" s="1798"/>
      <c r="AR8" s="1798"/>
      <c r="AS8" s="1799"/>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row>
    <row r="9" spans="1:79" ht="25" customHeight="1" x14ac:dyDescent="0.55000000000000004">
      <c r="A9" s="1553"/>
      <c r="B9" s="1554"/>
      <c r="C9" s="1554"/>
      <c r="D9" s="1554"/>
      <c r="E9" s="1554"/>
      <c r="F9" s="1554"/>
      <c r="G9" s="1554"/>
      <c r="H9" s="1554"/>
      <c r="I9" s="1554"/>
      <c r="J9" s="1554"/>
      <c r="K9" s="1554"/>
      <c r="L9" s="1555"/>
      <c r="M9" s="1614" t="s">
        <v>253</v>
      </c>
      <c r="N9" s="1615"/>
      <c r="O9" s="1615"/>
      <c r="P9" s="1616"/>
      <c r="Q9" s="1800" t="s">
        <v>999</v>
      </c>
      <c r="R9" s="1683"/>
      <c r="S9" s="1683"/>
      <c r="T9" s="1683"/>
      <c r="U9" s="1683"/>
      <c r="V9" s="1683"/>
      <c r="W9" s="1683"/>
      <c r="X9" s="1683"/>
      <c r="Y9" s="1683"/>
      <c r="Z9" s="1683"/>
      <c r="AA9" s="1683"/>
      <c r="AB9" s="1683"/>
      <c r="AC9" s="1801"/>
      <c r="AD9" s="1614" t="s">
        <v>254</v>
      </c>
      <c r="AE9" s="1615"/>
      <c r="AF9" s="1615"/>
      <c r="AG9" s="1616"/>
      <c r="AH9" s="1802" t="s">
        <v>1000</v>
      </c>
      <c r="AI9" s="1803"/>
      <c r="AJ9" s="1803"/>
      <c r="AK9" s="1803"/>
      <c r="AL9" s="1803"/>
      <c r="AM9" s="1803"/>
      <c r="AN9" s="1803"/>
      <c r="AO9" s="1803"/>
      <c r="AP9" s="1803"/>
      <c r="AQ9" s="1803"/>
      <c r="AR9" s="1803"/>
      <c r="AS9" s="1804"/>
      <c r="AX9" s="392"/>
      <c r="AY9" s="392"/>
      <c r="AZ9" s="392"/>
      <c r="BA9" s="392"/>
      <c r="BB9" s="392"/>
      <c r="BC9" s="392"/>
      <c r="BD9" s="392"/>
      <c r="BE9" s="392"/>
      <c r="BF9" s="392"/>
      <c r="BG9" s="392"/>
      <c r="BH9" s="392"/>
      <c r="BI9" s="392"/>
      <c r="BJ9" s="392"/>
      <c r="BK9" s="392"/>
      <c r="BL9" s="392"/>
      <c r="BM9" s="392"/>
      <c r="BN9" s="392"/>
      <c r="BO9" s="392"/>
      <c r="BP9" s="392"/>
      <c r="BQ9" s="392"/>
      <c r="BR9" s="392"/>
      <c r="BS9" s="392"/>
      <c r="BT9" s="392"/>
      <c r="BU9" s="392"/>
      <c r="BV9" s="392"/>
      <c r="BW9" s="392"/>
      <c r="BX9" s="392"/>
      <c r="BY9" s="392"/>
      <c r="BZ9" s="392"/>
      <c r="CA9" s="392"/>
    </row>
    <row r="10" spans="1:79" ht="25" customHeight="1" x14ac:dyDescent="0.55000000000000004">
      <c r="A10" s="1553"/>
      <c r="B10" s="1554"/>
      <c r="C10" s="1554"/>
      <c r="D10" s="1554"/>
      <c r="E10" s="1554"/>
      <c r="F10" s="1554"/>
      <c r="G10" s="1554"/>
      <c r="H10" s="1554"/>
      <c r="I10" s="1554"/>
      <c r="J10" s="1554"/>
      <c r="K10" s="1554"/>
      <c r="L10" s="1555"/>
      <c r="M10" s="1614" t="s">
        <v>255</v>
      </c>
      <c r="N10" s="1615"/>
      <c r="O10" s="1615"/>
      <c r="P10" s="1616"/>
      <c r="Q10" s="1745" t="s">
        <v>946</v>
      </c>
      <c r="R10" s="1746"/>
      <c r="S10" s="1746"/>
      <c r="T10" s="1746"/>
      <c r="U10" s="1746"/>
      <c r="V10" s="1746"/>
      <c r="W10" s="1746"/>
      <c r="X10" s="1746"/>
      <c r="Y10" s="1746"/>
      <c r="Z10" s="1746"/>
      <c r="AA10" s="1746"/>
      <c r="AB10" s="1746"/>
      <c r="AC10" s="1746"/>
      <c r="AD10" s="1746"/>
      <c r="AE10" s="1746"/>
      <c r="AF10" s="1746"/>
      <c r="AG10" s="1746"/>
      <c r="AH10" s="1746"/>
      <c r="AI10" s="1746"/>
      <c r="AJ10" s="1746"/>
      <c r="AK10" s="1746"/>
      <c r="AL10" s="1746"/>
      <c r="AM10" s="1746"/>
      <c r="AN10" s="1746"/>
      <c r="AO10" s="1746"/>
      <c r="AP10" s="1746"/>
      <c r="AQ10" s="1746"/>
      <c r="AR10" s="1746"/>
      <c r="AS10" s="1747"/>
      <c r="AX10" s="392"/>
      <c r="AY10" s="392"/>
      <c r="AZ10" s="392"/>
      <c r="BA10" s="392"/>
      <c r="BB10" s="392"/>
      <c r="BC10" s="392"/>
      <c r="BD10" s="392"/>
      <c r="BE10" s="392"/>
      <c r="BF10" s="392"/>
      <c r="BG10" s="392"/>
      <c r="BH10" s="392"/>
      <c r="BI10" s="392"/>
      <c r="BJ10" s="392"/>
      <c r="BK10" s="392"/>
      <c r="BL10" s="392"/>
      <c r="BM10" s="392"/>
      <c r="BN10" s="392"/>
      <c r="BO10" s="392"/>
      <c r="BP10" s="392"/>
      <c r="BQ10" s="392"/>
      <c r="BR10" s="392"/>
      <c r="BS10" s="392"/>
      <c r="BT10" s="392"/>
      <c r="BU10" s="392"/>
      <c r="BV10" s="392"/>
      <c r="BW10" s="392"/>
      <c r="BX10" s="392"/>
      <c r="BY10" s="392"/>
      <c r="BZ10" s="392"/>
      <c r="CA10" s="392"/>
    </row>
    <row r="11" spans="1:79" ht="25" customHeight="1" x14ac:dyDescent="0.55000000000000004">
      <c r="A11" s="1556"/>
      <c r="B11" s="1557"/>
      <c r="C11" s="1557"/>
      <c r="D11" s="1557"/>
      <c r="E11" s="1557"/>
      <c r="F11" s="1557"/>
      <c r="G11" s="1557"/>
      <c r="H11" s="1557"/>
      <c r="I11" s="1557"/>
      <c r="J11" s="1557"/>
      <c r="K11" s="1557"/>
      <c r="L11" s="1558"/>
      <c r="M11" s="1601" t="s">
        <v>256</v>
      </c>
      <c r="N11" s="1599"/>
      <c r="O11" s="1599"/>
      <c r="P11" s="1600"/>
      <c r="Q11" s="1805" t="s">
        <v>947</v>
      </c>
      <c r="R11" s="1806"/>
      <c r="S11" s="1806"/>
      <c r="T11" s="1806"/>
      <c r="U11" s="1806"/>
      <c r="V11" s="1806"/>
      <c r="W11" s="1806"/>
      <c r="X11" s="1806"/>
      <c r="Y11" s="1806"/>
      <c r="Z11" s="1806"/>
      <c r="AA11" s="1806"/>
      <c r="AB11" s="1806"/>
      <c r="AC11" s="1807"/>
      <c r="AD11" s="1617" t="s">
        <v>257</v>
      </c>
      <c r="AE11" s="1618"/>
      <c r="AF11" s="1618"/>
      <c r="AG11" s="1619"/>
      <c r="AH11" s="1800" t="s">
        <v>999</v>
      </c>
      <c r="AI11" s="1683"/>
      <c r="AJ11" s="1683"/>
      <c r="AK11" s="1683"/>
      <c r="AL11" s="1683"/>
      <c r="AM11" s="1683"/>
      <c r="AN11" s="1683"/>
      <c r="AO11" s="1683"/>
      <c r="AP11" s="1683"/>
      <c r="AQ11" s="1683"/>
      <c r="AR11" s="1683"/>
      <c r="AS11" s="1808"/>
      <c r="AX11" s="392"/>
      <c r="AY11" s="392"/>
      <c r="AZ11" s="392"/>
      <c r="BA11" s="392"/>
      <c r="BB11" s="392"/>
      <c r="BC11" s="392"/>
      <c r="BD11" s="392"/>
      <c r="BE11" s="392"/>
      <c r="BF11" s="392"/>
      <c r="BG11" s="392"/>
      <c r="BH11" s="392"/>
      <c r="BI11" s="392"/>
      <c r="BJ11" s="392"/>
      <c r="BK11" s="392"/>
      <c r="BL11" s="392"/>
      <c r="BM11" s="392"/>
      <c r="BN11" s="392"/>
      <c r="BO11" s="392"/>
      <c r="BP11" s="392"/>
      <c r="BQ11" s="392"/>
      <c r="BR11" s="392"/>
      <c r="BS11" s="392"/>
      <c r="BT11" s="392"/>
      <c r="BU11" s="392"/>
      <c r="BV11" s="392"/>
      <c r="BW11" s="392"/>
      <c r="BX11" s="392"/>
      <c r="BY11" s="392"/>
      <c r="BZ11" s="392"/>
      <c r="CA11" s="392"/>
    </row>
    <row r="12" spans="1:79" ht="25" customHeight="1" x14ac:dyDescent="0.55000000000000004">
      <c r="A12" s="1620" t="s">
        <v>258</v>
      </c>
      <c r="B12" s="1599"/>
      <c r="C12" s="1599"/>
      <c r="D12" s="1599"/>
      <c r="E12" s="1599"/>
      <c r="F12" s="1599"/>
      <c r="G12" s="1599"/>
      <c r="H12" s="1599"/>
      <c r="I12" s="1599"/>
      <c r="J12" s="1599"/>
      <c r="K12" s="1599"/>
      <c r="L12" s="1600"/>
      <c r="M12" s="1596" t="s">
        <v>259</v>
      </c>
      <c r="N12" s="1597"/>
      <c r="O12" s="1597"/>
      <c r="P12" s="1597"/>
      <c r="Q12" s="1812">
        <v>8</v>
      </c>
      <c r="R12" s="1812"/>
      <c r="S12" s="1812"/>
      <c r="T12" s="1812"/>
      <c r="U12" s="1599" t="s">
        <v>260</v>
      </c>
      <c r="V12" s="1599"/>
      <c r="W12" s="1599"/>
      <c r="X12" s="1683">
        <v>4</v>
      </c>
      <c r="Y12" s="1683"/>
      <c r="Z12" s="1683"/>
      <c r="AA12" s="1599" t="s">
        <v>261</v>
      </c>
      <c r="AB12" s="1599"/>
      <c r="AC12" s="1600"/>
      <c r="AD12" s="1601" t="s">
        <v>262</v>
      </c>
      <c r="AE12" s="1599"/>
      <c r="AF12" s="1599"/>
      <c r="AG12" s="1600"/>
      <c r="AH12" s="1606">
        <v>495000</v>
      </c>
      <c r="AI12" s="1607"/>
      <c r="AJ12" s="1607"/>
      <c r="AK12" s="1607"/>
      <c r="AL12" s="1607"/>
      <c r="AM12" s="1607"/>
      <c r="AN12" s="1607"/>
      <c r="AO12" s="1572" t="s">
        <v>263</v>
      </c>
      <c r="AP12" s="1572"/>
      <c r="AQ12" s="1572"/>
      <c r="AR12" s="1572"/>
      <c r="AS12" s="1573"/>
    </row>
    <row r="13" spans="1:79" ht="80" customHeight="1" x14ac:dyDescent="0.55000000000000004">
      <c r="A13" s="1577" t="s">
        <v>264</v>
      </c>
      <c r="B13" s="1604"/>
      <c r="C13" s="1604"/>
      <c r="D13" s="1604"/>
      <c r="E13" s="1604"/>
      <c r="F13" s="1604"/>
      <c r="G13" s="1604"/>
      <c r="H13" s="1604"/>
      <c r="I13" s="1604"/>
      <c r="J13" s="1604"/>
      <c r="K13" s="1604"/>
      <c r="L13" s="1605"/>
      <c r="M13" s="1579"/>
      <c r="N13" s="1580"/>
      <c r="O13" s="1580"/>
      <c r="P13" s="1580"/>
      <c r="Q13" s="1580"/>
      <c r="R13" s="1580"/>
      <c r="S13" s="1580"/>
      <c r="T13" s="1580"/>
      <c r="U13" s="1580"/>
      <c r="V13" s="1580"/>
      <c r="W13" s="1580"/>
      <c r="X13" s="1580"/>
      <c r="Y13" s="1580"/>
      <c r="Z13" s="1580"/>
      <c r="AA13" s="1580"/>
      <c r="AB13" s="1580"/>
      <c r="AC13" s="1580"/>
      <c r="AD13" s="1580"/>
      <c r="AE13" s="1580"/>
      <c r="AF13" s="1580"/>
      <c r="AG13" s="1580"/>
      <c r="AH13" s="1580"/>
      <c r="AI13" s="1580"/>
      <c r="AJ13" s="1580"/>
      <c r="AK13" s="1580"/>
      <c r="AL13" s="1580"/>
      <c r="AM13" s="1580"/>
      <c r="AN13" s="1580"/>
      <c r="AO13" s="1580"/>
      <c r="AP13" s="1580"/>
      <c r="AQ13" s="1580"/>
      <c r="AR13" s="1580"/>
      <c r="AS13" s="1581"/>
    </row>
    <row r="14" spans="1:79" ht="25" customHeight="1" x14ac:dyDescent="0.55000000000000004">
      <c r="A14" s="1582" t="s">
        <v>571</v>
      </c>
      <c r="B14" s="1551"/>
      <c r="C14" s="1551"/>
      <c r="D14" s="1551"/>
      <c r="E14" s="1551"/>
      <c r="F14" s="1551"/>
      <c r="G14" s="1551"/>
      <c r="H14" s="1551"/>
      <c r="I14" s="1551"/>
      <c r="J14" s="1551"/>
      <c r="K14" s="1551"/>
      <c r="L14" s="1552"/>
      <c r="M14" s="1608" t="s">
        <v>265</v>
      </c>
      <c r="N14" s="1585"/>
      <c r="O14" s="1585"/>
      <c r="P14" s="1586"/>
      <c r="Q14" s="1583"/>
      <c r="R14" s="1584"/>
      <c r="S14" s="1584"/>
      <c r="T14" s="1584"/>
      <c r="U14" s="1584"/>
      <c r="V14" s="1584"/>
      <c r="W14" s="1584"/>
      <c r="X14" s="1585" t="s">
        <v>263</v>
      </c>
      <c r="Y14" s="1585"/>
      <c r="Z14" s="1585"/>
      <c r="AA14" s="1585"/>
      <c r="AB14" s="1585"/>
      <c r="AC14" s="1586"/>
      <c r="AD14" s="1608" t="s">
        <v>266</v>
      </c>
      <c r="AE14" s="1585"/>
      <c r="AF14" s="1585"/>
      <c r="AG14" s="1586"/>
      <c r="AH14" s="1587"/>
      <c r="AI14" s="1588"/>
      <c r="AJ14" s="1588"/>
      <c r="AK14" s="1588"/>
      <c r="AL14" s="1588"/>
      <c r="AM14" s="1588"/>
      <c r="AN14" s="1588"/>
      <c r="AO14" s="1585" t="s">
        <v>263</v>
      </c>
      <c r="AP14" s="1585"/>
      <c r="AQ14" s="1585"/>
      <c r="AR14" s="1585"/>
      <c r="AS14" s="1589"/>
    </row>
    <row r="15" spans="1:79" ht="40" customHeight="1" x14ac:dyDescent="0.55000000000000004">
      <c r="A15" s="1556"/>
      <c r="B15" s="1557"/>
      <c r="C15" s="1557"/>
      <c r="D15" s="1557"/>
      <c r="E15" s="1557"/>
      <c r="F15" s="1557"/>
      <c r="G15" s="1557"/>
      <c r="H15" s="1557"/>
      <c r="I15" s="1557"/>
      <c r="J15" s="1557"/>
      <c r="K15" s="1557"/>
      <c r="L15" s="1558"/>
      <c r="M15" s="1590" t="s">
        <v>267</v>
      </c>
      <c r="N15" s="1591"/>
      <c r="O15" s="1591"/>
      <c r="P15" s="1592"/>
      <c r="Q15" s="1593"/>
      <c r="R15" s="1594"/>
      <c r="S15" s="1594"/>
      <c r="T15" s="1594"/>
      <c r="U15" s="1594"/>
      <c r="V15" s="1594"/>
      <c r="W15" s="1594"/>
      <c r="X15" s="1594"/>
      <c r="Y15" s="1594"/>
      <c r="Z15" s="1594"/>
      <c r="AA15" s="1594"/>
      <c r="AB15" s="1594"/>
      <c r="AC15" s="1594"/>
      <c r="AD15" s="1594"/>
      <c r="AE15" s="1594"/>
      <c r="AF15" s="1594"/>
      <c r="AG15" s="1594"/>
      <c r="AH15" s="1594"/>
      <c r="AI15" s="1594"/>
      <c r="AJ15" s="1594"/>
      <c r="AK15" s="1594"/>
      <c r="AL15" s="1594"/>
      <c r="AM15" s="1594"/>
      <c r="AN15" s="1594"/>
      <c r="AO15" s="1594"/>
      <c r="AP15" s="1594"/>
      <c r="AQ15" s="1594"/>
      <c r="AR15" s="1594"/>
      <c r="AS15" s="1595"/>
    </row>
    <row r="16" spans="1:79" ht="25" customHeight="1" x14ac:dyDescent="0.55000000000000004">
      <c r="A16" s="1649" t="s">
        <v>661</v>
      </c>
      <c r="B16" s="1650"/>
      <c r="C16" s="1650"/>
      <c r="D16" s="1650"/>
      <c r="E16" s="1650"/>
      <c r="F16" s="1650"/>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1"/>
      <c r="AM16" s="1652" t="s">
        <v>913</v>
      </c>
      <c r="AN16" s="1653"/>
      <c r="AO16" s="1653"/>
      <c r="AP16" s="1653"/>
      <c r="AQ16" s="1653"/>
      <c r="AR16" s="1653"/>
      <c r="AS16" s="1654"/>
    </row>
    <row r="18" spans="1:77" ht="25" customHeight="1" x14ac:dyDescent="0.55000000000000004">
      <c r="A18" s="1625" t="s">
        <v>246</v>
      </c>
      <c r="B18" s="1626"/>
      <c r="C18" s="1627"/>
      <c r="D18" s="1628" t="s">
        <v>247</v>
      </c>
      <c r="E18" s="1629"/>
      <c r="F18" s="1629"/>
      <c r="G18" s="1630"/>
      <c r="H18" s="1631" t="s">
        <v>248</v>
      </c>
      <c r="I18" s="1632"/>
      <c r="J18" s="1632"/>
      <c r="K18" s="1632"/>
      <c r="L18" s="1633"/>
      <c r="M18" s="1574"/>
      <c r="N18" s="1575"/>
      <c r="O18" s="1575"/>
      <c r="P18" s="1575"/>
      <c r="Q18" s="1575"/>
      <c r="R18" s="1575"/>
      <c r="S18" s="1575"/>
      <c r="T18" s="1575"/>
      <c r="U18" s="1575"/>
      <c r="V18" s="1575"/>
      <c r="W18" s="1575"/>
      <c r="X18" s="1575"/>
      <c r="Y18" s="1575"/>
      <c r="Z18" s="1575"/>
      <c r="AA18" s="1575"/>
      <c r="AB18" s="1575"/>
      <c r="AC18" s="1576"/>
      <c r="AD18" s="1634" t="s">
        <v>249</v>
      </c>
      <c r="AE18" s="1635"/>
      <c r="AF18" s="1635"/>
      <c r="AG18" s="1636"/>
      <c r="AH18" s="1657"/>
      <c r="AI18" s="1813"/>
      <c r="AJ18" s="1813"/>
      <c r="AK18" s="1813"/>
      <c r="AL18" s="1813"/>
      <c r="AM18" s="1813"/>
      <c r="AN18" s="1813"/>
      <c r="AO18" s="1813"/>
      <c r="AP18" s="1813"/>
      <c r="AQ18" s="1813"/>
      <c r="AR18" s="1813"/>
      <c r="AS18" s="1814"/>
    </row>
    <row r="19" spans="1:77" ht="25" customHeight="1" x14ac:dyDescent="0.55000000000000004">
      <c r="A19" s="1620" t="s">
        <v>250</v>
      </c>
      <c r="B19" s="1599"/>
      <c r="C19" s="1599"/>
      <c r="D19" s="1599"/>
      <c r="E19" s="1599"/>
      <c r="F19" s="1599"/>
      <c r="G19" s="1599"/>
      <c r="H19" s="1599"/>
      <c r="I19" s="1599"/>
      <c r="J19" s="1599"/>
      <c r="K19" s="1599"/>
      <c r="L19" s="1600"/>
      <c r="M19" s="1566"/>
      <c r="N19" s="1567"/>
      <c r="O19" s="1567"/>
      <c r="P19" s="1567"/>
      <c r="Q19" s="1567"/>
      <c r="R19" s="1567"/>
      <c r="S19" s="1567"/>
      <c r="T19" s="1567"/>
      <c r="U19" s="1567"/>
      <c r="V19" s="1567"/>
      <c r="W19" s="1567"/>
      <c r="X19" s="1567"/>
      <c r="Y19" s="1567"/>
      <c r="Z19" s="1567"/>
      <c r="AA19" s="1567"/>
      <c r="AB19" s="1567"/>
      <c r="AC19" s="1663"/>
      <c r="AD19" s="1637"/>
      <c r="AE19" s="1638"/>
      <c r="AF19" s="1638"/>
      <c r="AG19" s="1639"/>
      <c r="AH19" s="1815"/>
      <c r="AI19" s="1816"/>
      <c r="AJ19" s="1816"/>
      <c r="AK19" s="1816"/>
      <c r="AL19" s="1816"/>
      <c r="AM19" s="1816"/>
      <c r="AN19" s="1816"/>
      <c r="AO19" s="1816"/>
      <c r="AP19" s="1816"/>
      <c r="AQ19" s="1816"/>
      <c r="AR19" s="1816"/>
      <c r="AS19" s="1817"/>
    </row>
    <row r="20" spans="1:77" ht="25" customHeight="1" x14ac:dyDescent="0.55000000000000004">
      <c r="A20" s="1550" t="s">
        <v>251</v>
      </c>
      <c r="B20" s="1551"/>
      <c r="C20" s="1551"/>
      <c r="D20" s="1551"/>
      <c r="E20" s="1551"/>
      <c r="F20" s="1551"/>
      <c r="G20" s="1551"/>
      <c r="H20" s="1551"/>
      <c r="I20" s="1551"/>
      <c r="J20" s="1551"/>
      <c r="K20" s="1551"/>
      <c r="L20" s="1552"/>
      <c r="M20" s="1614" t="s">
        <v>252</v>
      </c>
      <c r="N20" s="1615"/>
      <c r="O20" s="1615"/>
      <c r="P20" s="1616"/>
      <c r="Q20" s="1559"/>
      <c r="R20" s="1560"/>
      <c r="S20" s="1560"/>
      <c r="T20" s="1560"/>
      <c r="U20" s="1560"/>
      <c r="V20" s="1560"/>
      <c r="W20" s="1560"/>
      <c r="X20" s="1560"/>
      <c r="Y20" s="1560"/>
      <c r="Z20" s="1560"/>
      <c r="AA20" s="1560"/>
      <c r="AB20" s="1560"/>
      <c r="AC20" s="1560"/>
      <c r="AD20" s="1560"/>
      <c r="AE20" s="1560"/>
      <c r="AF20" s="1560"/>
      <c r="AG20" s="1560"/>
      <c r="AH20" s="1560"/>
      <c r="AI20" s="1560"/>
      <c r="AJ20" s="1560"/>
      <c r="AK20" s="1560"/>
      <c r="AL20" s="1560"/>
      <c r="AM20" s="1560"/>
      <c r="AN20" s="1560"/>
      <c r="AO20" s="1560"/>
      <c r="AP20" s="1560"/>
      <c r="AQ20" s="1560"/>
      <c r="AR20" s="1560"/>
      <c r="AS20" s="1561"/>
      <c r="AX20" s="393"/>
      <c r="AY20" s="393"/>
      <c r="AZ20" s="393"/>
      <c r="BA20" s="393"/>
      <c r="BB20" s="393"/>
      <c r="BC20" s="393"/>
      <c r="BD20" s="393"/>
      <c r="BE20" s="393"/>
      <c r="BF20" s="393"/>
      <c r="BG20" s="393"/>
      <c r="BH20" s="393"/>
      <c r="BI20" s="393"/>
      <c r="BJ20" s="393"/>
      <c r="BK20" s="393"/>
      <c r="BL20" s="393"/>
      <c r="BM20" s="393"/>
      <c r="BN20" s="393"/>
      <c r="BO20" s="393"/>
      <c r="BP20" s="393"/>
      <c r="BQ20" s="393"/>
      <c r="BR20" s="393"/>
      <c r="BS20" s="393"/>
      <c r="BT20" s="393"/>
      <c r="BU20" s="393"/>
      <c r="BV20" s="393"/>
      <c r="BW20" s="393"/>
      <c r="BX20" s="393"/>
      <c r="BY20" s="393"/>
    </row>
    <row r="21" spans="1:77" ht="25" customHeight="1" x14ac:dyDescent="0.55000000000000004">
      <c r="A21" s="1553"/>
      <c r="B21" s="1554"/>
      <c r="C21" s="1554"/>
      <c r="D21" s="1554"/>
      <c r="E21" s="1554"/>
      <c r="F21" s="1554"/>
      <c r="G21" s="1554"/>
      <c r="H21" s="1554"/>
      <c r="I21" s="1554"/>
      <c r="J21" s="1554"/>
      <c r="K21" s="1554"/>
      <c r="L21" s="1555"/>
      <c r="M21" s="1614" t="s">
        <v>253</v>
      </c>
      <c r="N21" s="1615"/>
      <c r="O21" s="1615"/>
      <c r="P21" s="1616"/>
      <c r="Q21" s="1559"/>
      <c r="R21" s="1560"/>
      <c r="S21" s="1560"/>
      <c r="T21" s="1560"/>
      <c r="U21" s="1560"/>
      <c r="V21" s="1560"/>
      <c r="W21" s="1560"/>
      <c r="X21" s="1560"/>
      <c r="Y21" s="1560"/>
      <c r="Z21" s="1560"/>
      <c r="AA21" s="1560"/>
      <c r="AB21" s="1560"/>
      <c r="AC21" s="1562"/>
      <c r="AD21" s="1614" t="s">
        <v>254</v>
      </c>
      <c r="AE21" s="1615"/>
      <c r="AF21" s="1615"/>
      <c r="AG21" s="1616"/>
      <c r="AH21" s="1563"/>
      <c r="AI21" s="1564"/>
      <c r="AJ21" s="1564"/>
      <c r="AK21" s="1564"/>
      <c r="AL21" s="1564"/>
      <c r="AM21" s="1564"/>
      <c r="AN21" s="1564"/>
      <c r="AO21" s="1564"/>
      <c r="AP21" s="1564"/>
      <c r="AQ21" s="1564"/>
      <c r="AR21" s="1564"/>
      <c r="AS21" s="1565"/>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row>
    <row r="22" spans="1:77" ht="25" customHeight="1" x14ac:dyDescent="0.55000000000000004">
      <c r="A22" s="1553"/>
      <c r="B22" s="1554"/>
      <c r="C22" s="1554"/>
      <c r="D22" s="1554"/>
      <c r="E22" s="1554"/>
      <c r="F22" s="1554"/>
      <c r="G22" s="1554"/>
      <c r="H22" s="1554"/>
      <c r="I22" s="1554"/>
      <c r="J22" s="1554"/>
      <c r="K22" s="1554"/>
      <c r="L22" s="1555"/>
      <c r="M22" s="1614" t="s">
        <v>255</v>
      </c>
      <c r="N22" s="1615"/>
      <c r="O22" s="1615"/>
      <c r="P22" s="1616"/>
      <c r="Q22" s="1566"/>
      <c r="R22" s="1567"/>
      <c r="S22" s="1567"/>
      <c r="T22" s="1567"/>
      <c r="U22" s="1567"/>
      <c r="V22" s="1567"/>
      <c r="W22" s="1567"/>
      <c r="X22" s="1567"/>
      <c r="Y22" s="1567"/>
      <c r="Z22" s="1567"/>
      <c r="AA22" s="1567"/>
      <c r="AB22" s="1567"/>
      <c r="AC22" s="1567"/>
      <c r="AD22" s="1567"/>
      <c r="AE22" s="1567"/>
      <c r="AF22" s="1567"/>
      <c r="AG22" s="1567"/>
      <c r="AH22" s="1567"/>
      <c r="AI22" s="1567"/>
      <c r="AJ22" s="1567"/>
      <c r="AK22" s="1567"/>
      <c r="AL22" s="1567"/>
      <c r="AM22" s="1567"/>
      <c r="AN22" s="1567"/>
      <c r="AO22" s="1567"/>
      <c r="AP22" s="1567"/>
      <c r="AQ22" s="1567"/>
      <c r="AR22" s="1567"/>
      <c r="AS22" s="1568"/>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row>
    <row r="23" spans="1:77" ht="25" customHeight="1" x14ac:dyDescent="0.55000000000000004">
      <c r="A23" s="1556"/>
      <c r="B23" s="1557"/>
      <c r="C23" s="1557"/>
      <c r="D23" s="1557"/>
      <c r="E23" s="1557"/>
      <c r="F23" s="1557"/>
      <c r="G23" s="1557"/>
      <c r="H23" s="1557"/>
      <c r="I23" s="1557"/>
      <c r="J23" s="1557"/>
      <c r="K23" s="1557"/>
      <c r="L23" s="1558"/>
      <c r="M23" s="1601" t="s">
        <v>256</v>
      </c>
      <c r="N23" s="1599"/>
      <c r="O23" s="1599"/>
      <c r="P23" s="1600"/>
      <c r="Q23" s="1569"/>
      <c r="R23" s="1570"/>
      <c r="S23" s="1570"/>
      <c r="T23" s="1570"/>
      <c r="U23" s="1570"/>
      <c r="V23" s="1570"/>
      <c r="W23" s="1570"/>
      <c r="X23" s="1570"/>
      <c r="Y23" s="1570"/>
      <c r="Z23" s="1570"/>
      <c r="AA23" s="1570"/>
      <c r="AB23" s="1570"/>
      <c r="AC23" s="1571"/>
      <c r="AD23" s="1617" t="s">
        <v>257</v>
      </c>
      <c r="AE23" s="1618"/>
      <c r="AF23" s="1618"/>
      <c r="AG23" s="1619"/>
      <c r="AH23" s="1559"/>
      <c r="AI23" s="1560"/>
      <c r="AJ23" s="1560"/>
      <c r="AK23" s="1560"/>
      <c r="AL23" s="1560"/>
      <c r="AM23" s="1560"/>
      <c r="AN23" s="1560"/>
      <c r="AO23" s="1560"/>
      <c r="AP23" s="1560"/>
      <c r="AQ23" s="1560"/>
      <c r="AR23" s="1560"/>
      <c r="AS23" s="1561"/>
      <c r="AX23" s="394"/>
    </row>
    <row r="24" spans="1:77" ht="25" customHeight="1" x14ac:dyDescent="0.55000000000000004">
      <c r="A24" s="1620" t="s">
        <v>258</v>
      </c>
      <c r="B24" s="1599"/>
      <c r="C24" s="1599"/>
      <c r="D24" s="1599"/>
      <c r="E24" s="1599"/>
      <c r="F24" s="1599"/>
      <c r="G24" s="1599"/>
      <c r="H24" s="1599"/>
      <c r="I24" s="1599"/>
      <c r="J24" s="1599"/>
      <c r="K24" s="1599"/>
      <c r="L24" s="1600"/>
      <c r="M24" s="1596" t="s">
        <v>259</v>
      </c>
      <c r="N24" s="1597"/>
      <c r="O24" s="1597"/>
      <c r="P24" s="1597"/>
      <c r="Q24" s="1598"/>
      <c r="R24" s="1598"/>
      <c r="S24" s="1598"/>
      <c r="T24" s="1598"/>
      <c r="U24" s="1599" t="s">
        <v>260</v>
      </c>
      <c r="V24" s="1599"/>
      <c r="W24" s="1599"/>
      <c r="X24" s="1560"/>
      <c r="Y24" s="1560"/>
      <c r="Z24" s="1560"/>
      <c r="AA24" s="1599" t="s">
        <v>261</v>
      </c>
      <c r="AB24" s="1599"/>
      <c r="AC24" s="1600"/>
      <c r="AD24" s="1601" t="s">
        <v>262</v>
      </c>
      <c r="AE24" s="1599"/>
      <c r="AF24" s="1599"/>
      <c r="AG24" s="1600"/>
      <c r="AH24" s="1602"/>
      <c r="AI24" s="1603"/>
      <c r="AJ24" s="1603"/>
      <c r="AK24" s="1603"/>
      <c r="AL24" s="1603"/>
      <c r="AM24" s="1603"/>
      <c r="AN24" s="1603"/>
      <c r="AO24" s="1572" t="s">
        <v>263</v>
      </c>
      <c r="AP24" s="1572"/>
      <c r="AQ24" s="1572"/>
      <c r="AR24" s="1572"/>
      <c r="AS24" s="1573"/>
    </row>
    <row r="25" spans="1:77" ht="80" customHeight="1" x14ac:dyDescent="0.55000000000000004">
      <c r="A25" s="1577" t="s">
        <v>264</v>
      </c>
      <c r="B25" s="1604"/>
      <c r="C25" s="1604"/>
      <c r="D25" s="1604"/>
      <c r="E25" s="1604"/>
      <c r="F25" s="1604"/>
      <c r="G25" s="1604"/>
      <c r="H25" s="1604"/>
      <c r="I25" s="1604"/>
      <c r="J25" s="1604"/>
      <c r="K25" s="1604"/>
      <c r="L25" s="1605"/>
      <c r="M25" s="1579"/>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c r="AN25" s="1580"/>
      <c r="AO25" s="1580"/>
      <c r="AP25" s="1580"/>
      <c r="AQ25" s="1580"/>
      <c r="AR25" s="1580"/>
      <c r="AS25" s="1581"/>
    </row>
    <row r="26" spans="1:77" ht="25" customHeight="1" x14ac:dyDescent="0.55000000000000004">
      <c r="A26" s="1582" t="s">
        <v>571</v>
      </c>
      <c r="B26" s="1551"/>
      <c r="C26" s="1551"/>
      <c r="D26" s="1551"/>
      <c r="E26" s="1551"/>
      <c r="F26" s="1551"/>
      <c r="G26" s="1551"/>
      <c r="H26" s="1551"/>
      <c r="I26" s="1551"/>
      <c r="J26" s="1551"/>
      <c r="K26" s="1551"/>
      <c r="L26" s="1552"/>
      <c r="M26" s="1608" t="s">
        <v>265</v>
      </c>
      <c r="N26" s="1585"/>
      <c r="O26" s="1585"/>
      <c r="P26" s="1586"/>
      <c r="Q26" s="1583"/>
      <c r="R26" s="1584"/>
      <c r="S26" s="1584"/>
      <c r="T26" s="1584"/>
      <c r="U26" s="1584"/>
      <c r="V26" s="1584"/>
      <c r="W26" s="1584"/>
      <c r="X26" s="1585" t="s">
        <v>263</v>
      </c>
      <c r="Y26" s="1585"/>
      <c r="Z26" s="1585"/>
      <c r="AA26" s="1585"/>
      <c r="AB26" s="1585"/>
      <c r="AC26" s="1586"/>
      <c r="AD26" s="1608" t="s">
        <v>266</v>
      </c>
      <c r="AE26" s="1585"/>
      <c r="AF26" s="1585"/>
      <c r="AG26" s="1586"/>
      <c r="AH26" s="1587"/>
      <c r="AI26" s="1588"/>
      <c r="AJ26" s="1588"/>
      <c r="AK26" s="1588"/>
      <c r="AL26" s="1588"/>
      <c r="AM26" s="1588"/>
      <c r="AN26" s="1588"/>
      <c r="AO26" s="1585" t="s">
        <v>263</v>
      </c>
      <c r="AP26" s="1585"/>
      <c r="AQ26" s="1585"/>
      <c r="AR26" s="1585"/>
      <c r="AS26" s="1589"/>
    </row>
    <row r="27" spans="1:77" ht="40" customHeight="1" x14ac:dyDescent="0.55000000000000004">
      <c r="A27" s="1556"/>
      <c r="B27" s="1557"/>
      <c r="C27" s="1557"/>
      <c r="D27" s="1557"/>
      <c r="E27" s="1557"/>
      <c r="F27" s="1557"/>
      <c r="G27" s="1557"/>
      <c r="H27" s="1557"/>
      <c r="I27" s="1557"/>
      <c r="J27" s="1557"/>
      <c r="K27" s="1557"/>
      <c r="L27" s="1558"/>
      <c r="M27" s="1590" t="s">
        <v>267</v>
      </c>
      <c r="N27" s="1591"/>
      <c r="O27" s="1591"/>
      <c r="P27" s="1592"/>
      <c r="Q27" s="1593"/>
      <c r="R27" s="1594"/>
      <c r="S27" s="1594"/>
      <c r="T27" s="1594"/>
      <c r="U27" s="1594"/>
      <c r="V27" s="1594"/>
      <c r="W27" s="1594"/>
      <c r="X27" s="1594"/>
      <c r="Y27" s="1594"/>
      <c r="Z27" s="1594"/>
      <c r="AA27" s="1594"/>
      <c r="AB27" s="1594"/>
      <c r="AC27" s="1594"/>
      <c r="AD27" s="1594"/>
      <c r="AE27" s="1594"/>
      <c r="AF27" s="1594"/>
      <c r="AG27" s="1594"/>
      <c r="AH27" s="1594"/>
      <c r="AI27" s="1594"/>
      <c r="AJ27" s="1594"/>
      <c r="AK27" s="1594"/>
      <c r="AL27" s="1594"/>
      <c r="AM27" s="1594"/>
      <c r="AN27" s="1594"/>
      <c r="AO27" s="1594"/>
      <c r="AP27" s="1594"/>
      <c r="AQ27" s="1594"/>
      <c r="AR27" s="1594"/>
      <c r="AS27" s="1595"/>
    </row>
    <row r="28" spans="1:77" ht="25" customHeight="1" x14ac:dyDescent="0.55000000000000004">
      <c r="A28" s="1649" t="s">
        <v>661</v>
      </c>
      <c r="B28" s="1650"/>
      <c r="C28" s="1650"/>
      <c r="D28" s="1650"/>
      <c r="E28" s="1650"/>
      <c r="F28" s="1650"/>
      <c r="G28" s="1650"/>
      <c r="H28" s="1650"/>
      <c r="I28" s="1650"/>
      <c r="J28" s="1650"/>
      <c r="K28" s="1650"/>
      <c r="L28" s="1650"/>
      <c r="M28" s="1650"/>
      <c r="N28" s="1650"/>
      <c r="O28" s="1650"/>
      <c r="P28" s="1650"/>
      <c r="Q28" s="1650"/>
      <c r="R28" s="1650"/>
      <c r="S28" s="1650"/>
      <c r="T28" s="1650"/>
      <c r="U28" s="1650"/>
      <c r="V28" s="1650"/>
      <c r="W28" s="1650"/>
      <c r="X28" s="1650"/>
      <c r="Y28" s="1650"/>
      <c r="Z28" s="1650"/>
      <c r="AA28" s="1650"/>
      <c r="AB28" s="1650"/>
      <c r="AC28" s="1650"/>
      <c r="AD28" s="1650"/>
      <c r="AE28" s="1650"/>
      <c r="AF28" s="1650"/>
      <c r="AG28" s="1650"/>
      <c r="AH28" s="1650"/>
      <c r="AI28" s="1650"/>
      <c r="AJ28" s="1650"/>
      <c r="AK28" s="1650"/>
      <c r="AL28" s="1651"/>
      <c r="AM28" s="1664" t="s">
        <v>119</v>
      </c>
      <c r="AN28" s="1665"/>
      <c r="AO28" s="1665"/>
      <c r="AP28" s="1665"/>
      <c r="AQ28" s="1665"/>
      <c r="AR28" s="1665"/>
      <c r="AS28" s="1666"/>
    </row>
    <row r="29" spans="1:77" x14ac:dyDescent="0.55000000000000004">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row>
    <row r="30" spans="1:77" ht="25" customHeight="1" x14ac:dyDescent="0.55000000000000004">
      <c r="A30" s="1625" t="s">
        <v>246</v>
      </c>
      <c r="B30" s="1626"/>
      <c r="C30" s="1627"/>
      <c r="D30" s="1628" t="s">
        <v>247</v>
      </c>
      <c r="E30" s="1629"/>
      <c r="F30" s="1629"/>
      <c r="G30" s="1630"/>
      <c r="H30" s="1631" t="s">
        <v>248</v>
      </c>
      <c r="I30" s="1632"/>
      <c r="J30" s="1632"/>
      <c r="K30" s="1632"/>
      <c r="L30" s="1633"/>
      <c r="M30" s="1574"/>
      <c r="N30" s="1575"/>
      <c r="O30" s="1575"/>
      <c r="P30" s="1575"/>
      <c r="Q30" s="1575"/>
      <c r="R30" s="1575"/>
      <c r="S30" s="1575"/>
      <c r="T30" s="1575"/>
      <c r="U30" s="1575"/>
      <c r="V30" s="1575"/>
      <c r="W30" s="1575"/>
      <c r="X30" s="1575"/>
      <c r="Y30" s="1575"/>
      <c r="Z30" s="1575"/>
      <c r="AA30" s="1575"/>
      <c r="AB30" s="1575"/>
      <c r="AC30" s="1576"/>
      <c r="AD30" s="1634" t="s">
        <v>249</v>
      </c>
      <c r="AE30" s="1635"/>
      <c r="AF30" s="1635"/>
      <c r="AG30" s="1636"/>
      <c r="AH30" s="1657"/>
      <c r="AI30" s="1813"/>
      <c r="AJ30" s="1813"/>
      <c r="AK30" s="1813"/>
      <c r="AL30" s="1813"/>
      <c r="AM30" s="1813"/>
      <c r="AN30" s="1813"/>
      <c r="AO30" s="1813"/>
      <c r="AP30" s="1813"/>
      <c r="AQ30" s="1813"/>
      <c r="AR30" s="1813"/>
      <c r="AS30" s="1814"/>
    </row>
    <row r="31" spans="1:77" ht="25" customHeight="1" x14ac:dyDescent="0.55000000000000004">
      <c r="A31" s="1620" t="s">
        <v>250</v>
      </c>
      <c r="B31" s="1599"/>
      <c r="C31" s="1599"/>
      <c r="D31" s="1599"/>
      <c r="E31" s="1599"/>
      <c r="F31" s="1599"/>
      <c r="G31" s="1599"/>
      <c r="H31" s="1599"/>
      <c r="I31" s="1599"/>
      <c r="J31" s="1599"/>
      <c r="K31" s="1599"/>
      <c r="L31" s="1600"/>
      <c r="M31" s="1566"/>
      <c r="N31" s="1567"/>
      <c r="O31" s="1567"/>
      <c r="P31" s="1567"/>
      <c r="Q31" s="1567"/>
      <c r="R31" s="1567"/>
      <c r="S31" s="1567"/>
      <c r="T31" s="1567"/>
      <c r="U31" s="1567"/>
      <c r="V31" s="1567"/>
      <c r="W31" s="1567"/>
      <c r="X31" s="1567"/>
      <c r="Y31" s="1567"/>
      <c r="Z31" s="1567"/>
      <c r="AA31" s="1567"/>
      <c r="AB31" s="1567"/>
      <c r="AC31" s="1663"/>
      <c r="AD31" s="1637"/>
      <c r="AE31" s="1638"/>
      <c r="AF31" s="1638"/>
      <c r="AG31" s="1639"/>
      <c r="AH31" s="1815"/>
      <c r="AI31" s="1816"/>
      <c r="AJ31" s="1816"/>
      <c r="AK31" s="1816"/>
      <c r="AL31" s="1816"/>
      <c r="AM31" s="1816"/>
      <c r="AN31" s="1816"/>
      <c r="AO31" s="1816"/>
      <c r="AP31" s="1816"/>
      <c r="AQ31" s="1816"/>
      <c r="AR31" s="1816"/>
      <c r="AS31" s="1817"/>
    </row>
    <row r="32" spans="1:77" ht="25" customHeight="1" x14ac:dyDescent="0.55000000000000004">
      <c r="A32" s="1550" t="s">
        <v>251</v>
      </c>
      <c r="B32" s="1551"/>
      <c r="C32" s="1551"/>
      <c r="D32" s="1551"/>
      <c r="E32" s="1551"/>
      <c r="F32" s="1551"/>
      <c r="G32" s="1551"/>
      <c r="H32" s="1551"/>
      <c r="I32" s="1551"/>
      <c r="J32" s="1551"/>
      <c r="K32" s="1551"/>
      <c r="L32" s="1552"/>
      <c r="M32" s="1614" t="s">
        <v>252</v>
      </c>
      <c r="N32" s="1615"/>
      <c r="O32" s="1615"/>
      <c r="P32" s="1616"/>
      <c r="Q32" s="1559"/>
      <c r="R32" s="1560"/>
      <c r="S32" s="1560"/>
      <c r="T32" s="1560"/>
      <c r="U32" s="1560"/>
      <c r="V32" s="1560"/>
      <c r="W32" s="1560"/>
      <c r="X32" s="1560"/>
      <c r="Y32" s="1560"/>
      <c r="Z32" s="1560"/>
      <c r="AA32" s="1560"/>
      <c r="AB32" s="1560"/>
      <c r="AC32" s="1560"/>
      <c r="AD32" s="1560"/>
      <c r="AE32" s="1560"/>
      <c r="AF32" s="1560"/>
      <c r="AG32" s="1560"/>
      <c r="AH32" s="1560"/>
      <c r="AI32" s="1560"/>
      <c r="AJ32" s="1560"/>
      <c r="AK32" s="1560"/>
      <c r="AL32" s="1560"/>
      <c r="AM32" s="1560"/>
      <c r="AN32" s="1560"/>
      <c r="AO32" s="1560"/>
      <c r="AP32" s="1560"/>
      <c r="AQ32" s="1560"/>
      <c r="AR32" s="1560"/>
      <c r="AS32" s="1561"/>
    </row>
    <row r="33" spans="1:45" ht="25" customHeight="1" x14ac:dyDescent="0.55000000000000004">
      <c r="A33" s="1553"/>
      <c r="B33" s="1554"/>
      <c r="C33" s="1554"/>
      <c r="D33" s="1554"/>
      <c r="E33" s="1554"/>
      <c r="F33" s="1554"/>
      <c r="G33" s="1554"/>
      <c r="H33" s="1554"/>
      <c r="I33" s="1554"/>
      <c r="J33" s="1554"/>
      <c r="K33" s="1554"/>
      <c r="L33" s="1555"/>
      <c r="M33" s="1614" t="s">
        <v>253</v>
      </c>
      <c r="N33" s="1615"/>
      <c r="O33" s="1615"/>
      <c r="P33" s="1616"/>
      <c r="Q33" s="1559"/>
      <c r="R33" s="1560"/>
      <c r="S33" s="1560"/>
      <c r="T33" s="1560"/>
      <c r="U33" s="1560"/>
      <c r="V33" s="1560"/>
      <c r="W33" s="1560"/>
      <c r="X33" s="1560"/>
      <c r="Y33" s="1560"/>
      <c r="Z33" s="1560"/>
      <c r="AA33" s="1560"/>
      <c r="AB33" s="1560"/>
      <c r="AC33" s="1562"/>
      <c r="AD33" s="1614" t="s">
        <v>254</v>
      </c>
      <c r="AE33" s="1615"/>
      <c r="AF33" s="1615"/>
      <c r="AG33" s="1616"/>
      <c r="AH33" s="1563"/>
      <c r="AI33" s="1564"/>
      <c r="AJ33" s="1564"/>
      <c r="AK33" s="1564"/>
      <c r="AL33" s="1564"/>
      <c r="AM33" s="1564"/>
      <c r="AN33" s="1564"/>
      <c r="AO33" s="1564"/>
      <c r="AP33" s="1564"/>
      <c r="AQ33" s="1564"/>
      <c r="AR33" s="1564"/>
      <c r="AS33" s="1565"/>
    </row>
    <row r="34" spans="1:45" ht="25" customHeight="1" x14ac:dyDescent="0.55000000000000004">
      <c r="A34" s="1553"/>
      <c r="B34" s="1554"/>
      <c r="C34" s="1554"/>
      <c r="D34" s="1554"/>
      <c r="E34" s="1554"/>
      <c r="F34" s="1554"/>
      <c r="G34" s="1554"/>
      <c r="H34" s="1554"/>
      <c r="I34" s="1554"/>
      <c r="J34" s="1554"/>
      <c r="K34" s="1554"/>
      <c r="L34" s="1555"/>
      <c r="M34" s="1614" t="s">
        <v>255</v>
      </c>
      <c r="N34" s="1615"/>
      <c r="O34" s="1615"/>
      <c r="P34" s="1616"/>
      <c r="Q34" s="1566"/>
      <c r="R34" s="1567"/>
      <c r="S34" s="1567"/>
      <c r="T34" s="1567"/>
      <c r="U34" s="1567"/>
      <c r="V34" s="1567"/>
      <c r="W34" s="1567"/>
      <c r="X34" s="1567"/>
      <c r="Y34" s="1567"/>
      <c r="Z34" s="1567"/>
      <c r="AA34" s="1567"/>
      <c r="AB34" s="1567"/>
      <c r="AC34" s="1567"/>
      <c r="AD34" s="1567"/>
      <c r="AE34" s="1567"/>
      <c r="AF34" s="1567"/>
      <c r="AG34" s="1567"/>
      <c r="AH34" s="1567"/>
      <c r="AI34" s="1567"/>
      <c r="AJ34" s="1567"/>
      <c r="AK34" s="1567"/>
      <c r="AL34" s="1567"/>
      <c r="AM34" s="1567"/>
      <c r="AN34" s="1567"/>
      <c r="AO34" s="1567"/>
      <c r="AP34" s="1567"/>
      <c r="AQ34" s="1567"/>
      <c r="AR34" s="1567"/>
      <c r="AS34" s="1568"/>
    </row>
    <row r="35" spans="1:45" ht="25" customHeight="1" x14ac:dyDescent="0.55000000000000004">
      <c r="A35" s="1556"/>
      <c r="B35" s="1557"/>
      <c r="C35" s="1557"/>
      <c r="D35" s="1557"/>
      <c r="E35" s="1557"/>
      <c r="F35" s="1557"/>
      <c r="G35" s="1557"/>
      <c r="H35" s="1557"/>
      <c r="I35" s="1557"/>
      <c r="J35" s="1557"/>
      <c r="K35" s="1557"/>
      <c r="L35" s="1558"/>
      <c r="M35" s="1601" t="s">
        <v>256</v>
      </c>
      <c r="N35" s="1599"/>
      <c r="O35" s="1599"/>
      <c r="P35" s="1600"/>
      <c r="Q35" s="1569"/>
      <c r="R35" s="1570"/>
      <c r="S35" s="1570"/>
      <c r="T35" s="1570"/>
      <c r="U35" s="1570"/>
      <c r="V35" s="1570"/>
      <c r="W35" s="1570"/>
      <c r="X35" s="1570"/>
      <c r="Y35" s="1570"/>
      <c r="Z35" s="1570"/>
      <c r="AA35" s="1570"/>
      <c r="AB35" s="1570"/>
      <c r="AC35" s="1571"/>
      <c r="AD35" s="1617" t="s">
        <v>257</v>
      </c>
      <c r="AE35" s="1618"/>
      <c r="AF35" s="1618"/>
      <c r="AG35" s="1619"/>
      <c r="AH35" s="1559"/>
      <c r="AI35" s="1560"/>
      <c r="AJ35" s="1560"/>
      <c r="AK35" s="1560"/>
      <c r="AL35" s="1560"/>
      <c r="AM35" s="1560"/>
      <c r="AN35" s="1560"/>
      <c r="AO35" s="1560"/>
      <c r="AP35" s="1560"/>
      <c r="AQ35" s="1560"/>
      <c r="AR35" s="1560"/>
      <c r="AS35" s="1561"/>
    </row>
    <row r="36" spans="1:45" ht="25" customHeight="1" x14ac:dyDescent="0.55000000000000004">
      <c r="A36" s="1620" t="s">
        <v>258</v>
      </c>
      <c r="B36" s="1599"/>
      <c r="C36" s="1599"/>
      <c r="D36" s="1599"/>
      <c r="E36" s="1599"/>
      <c r="F36" s="1599"/>
      <c r="G36" s="1599"/>
      <c r="H36" s="1599"/>
      <c r="I36" s="1599"/>
      <c r="J36" s="1599"/>
      <c r="K36" s="1599"/>
      <c r="L36" s="1600"/>
      <c r="M36" s="1596" t="s">
        <v>259</v>
      </c>
      <c r="N36" s="1597"/>
      <c r="O36" s="1597"/>
      <c r="P36" s="1597"/>
      <c r="Q36" s="1598"/>
      <c r="R36" s="1598"/>
      <c r="S36" s="1598"/>
      <c r="T36" s="1598"/>
      <c r="U36" s="1599" t="s">
        <v>260</v>
      </c>
      <c r="V36" s="1599"/>
      <c r="W36" s="1599"/>
      <c r="X36" s="1560"/>
      <c r="Y36" s="1560"/>
      <c r="Z36" s="1560"/>
      <c r="AA36" s="1599" t="s">
        <v>261</v>
      </c>
      <c r="AB36" s="1599"/>
      <c r="AC36" s="1600"/>
      <c r="AD36" s="1601" t="s">
        <v>262</v>
      </c>
      <c r="AE36" s="1599"/>
      <c r="AF36" s="1599"/>
      <c r="AG36" s="1600"/>
      <c r="AH36" s="1602"/>
      <c r="AI36" s="1603"/>
      <c r="AJ36" s="1603"/>
      <c r="AK36" s="1603"/>
      <c r="AL36" s="1603"/>
      <c r="AM36" s="1603"/>
      <c r="AN36" s="1603"/>
      <c r="AO36" s="1572" t="s">
        <v>263</v>
      </c>
      <c r="AP36" s="1572"/>
      <c r="AQ36" s="1572"/>
      <c r="AR36" s="1572"/>
      <c r="AS36" s="1573"/>
    </row>
    <row r="37" spans="1:45" ht="80" customHeight="1" x14ac:dyDescent="0.55000000000000004">
      <c r="A37" s="1577" t="s">
        <v>264</v>
      </c>
      <c r="B37" s="1604"/>
      <c r="C37" s="1604"/>
      <c r="D37" s="1604"/>
      <c r="E37" s="1604"/>
      <c r="F37" s="1604"/>
      <c r="G37" s="1604"/>
      <c r="H37" s="1604"/>
      <c r="I37" s="1604"/>
      <c r="J37" s="1604"/>
      <c r="K37" s="1604"/>
      <c r="L37" s="1605"/>
      <c r="M37" s="1579"/>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c r="AN37" s="1580"/>
      <c r="AO37" s="1580"/>
      <c r="AP37" s="1580"/>
      <c r="AQ37" s="1580"/>
      <c r="AR37" s="1580"/>
      <c r="AS37" s="1581"/>
    </row>
    <row r="38" spans="1:45" ht="25" customHeight="1" x14ac:dyDescent="0.55000000000000004">
      <c r="A38" s="1582" t="s">
        <v>571</v>
      </c>
      <c r="B38" s="1551"/>
      <c r="C38" s="1551"/>
      <c r="D38" s="1551"/>
      <c r="E38" s="1551"/>
      <c r="F38" s="1551"/>
      <c r="G38" s="1551"/>
      <c r="H38" s="1551"/>
      <c r="I38" s="1551"/>
      <c r="J38" s="1551"/>
      <c r="K38" s="1551"/>
      <c r="L38" s="1552"/>
      <c r="M38" s="1608" t="s">
        <v>265</v>
      </c>
      <c r="N38" s="1585"/>
      <c r="O38" s="1585"/>
      <c r="P38" s="1586"/>
      <c r="Q38" s="1583"/>
      <c r="R38" s="1584"/>
      <c r="S38" s="1584"/>
      <c r="T38" s="1584"/>
      <c r="U38" s="1584"/>
      <c r="V38" s="1584"/>
      <c r="W38" s="1584"/>
      <c r="X38" s="1585" t="s">
        <v>263</v>
      </c>
      <c r="Y38" s="1585"/>
      <c r="Z38" s="1585"/>
      <c r="AA38" s="1585"/>
      <c r="AB38" s="1585"/>
      <c r="AC38" s="1586"/>
      <c r="AD38" s="1608" t="s">
        <v>266</v>
      </c>
      <c r="AE38" s="1585"/>
      <c r="AF38" s="1585"/>
      <c r="AG38" s="1586"/>
      <c r="AH38" s="1587"/>
      <c r="AI38" s="1588"/>
      <c r="AJ38" s="1588"/>
      <c r="AK38" s="1588"/>
      <c r="AL38" s="1588"/>
      <c r="AM38" s="1588"/>
      <c r="AN38" s="1588"/>
      <c r="AO38" s="1585" t="s">
        <v>263</v>
      </c>
      <c r="AP38" s="1585"/>
      <c r="AQ38" s="1585"/>
      <c r="AR38" s="1585"/>
      <c r="AS38" s="1589"/>
    </row>
    <row r="39" spans="1:45" ht="40" customHeight="1" x14ac:dyDescent="0.55000000000000004">
      <c r="A39" s="1556"/>
      <c r="B39" s="1557"/>
      <c r="C39" s="1557"/>
      <c r="D39" s="1557"/>
      <c r="E39" s="1557"/>
      <c r="F39" s="1557"/>
      <c r="G39" s="1557"/>
      <c r="H39" s="1557"/>
      <c r="I39" s="1557"/>
      <c r="J39" s="1557"/>
      <c r="K39" s="1557"/>
      <c r="L39" s="1558"/>
      <c r="M39" s="1590" t="s">
        <v>267</v>
      </c>
      <c r="N39" s="1591"/>
      <c r="O39" s="1591"/>
      <c r="P39" s="1592"/>
      <c r="Q39" s="1593"/>
      <c r="R39" s="1594"/>
      <c r="S39" s="1594"/>
      <c r="T39" s="1594"/>
      <c r="U39" s="1594"/>
      <c r="V39" s="1594"/>
      <c r="W39" s="1594"/>
      <c r="X39" s="1594"/>
      <c r="Y39" s="1594"/>
      <c r="Z39" s="1594"/>
      <c r="AA39" s="1594"/>
      <c r="AB39" s="1594"/>
      <c r="AC39" s="1594"/>
      <c r="AD39" s="1594"/>
      <c r="AE39" s="1594"/>
      <c r="AF39" s="1594"/>
      <c r="AG39" s="1594"/>
      <c r="AH39" s="1594"/>
      <c r="AI39" s="1594"/>
      <c r="AJ39" s="1594"/>
      <c r="AK39" s="1594"/>
      <c r="AL39" s="1594"/>
      <c r="AM39" s="1594"/>
      <c r="AN39" s="1594"/>
      <c r="AO39" s="1594"/>
      <c r="AP39" s="1594"/>
      <c r="AQ39" s="1594"/>
      <c r="AR39" s="1594"/>
      <c r="AS39" s="1595"/>
    </row>
    <row r="40" spans="1:45" ht="25" customHeight="1" x14ac:dyDescent="0.55000000000000004">
      <c r="A40" s="1649" t="s">
        <v>661</v>
      </c>
      <c r="B40" s="1650"/>
      <c r="C40" s="1650"/>
      <c r="D40" s="1650"/>
      <c r="E40" s="1650"/>
      <c r="F40" s="1650"/>
      <c r="G40" s="1650"/>
      <c r="H40" s="1650"/>
      <c r="I40" s="1650"/>
      <c r="J40" s="1650"/>
      <c r="K40" s="1650"/>
      <c r="L40" s="1650"/>
      <c r="M40" s="1650"/>
      <c r="N40" s="1650"/>
      <c r="O40" s="1650"/>
      <c r="P40" s="1650"/>
      <c r="Q40" s="1650"/>
      <c r="R40" s="1650"/>
      <c r="S40" s="1650"/>
      <c r="T40" s="1650"/>
      <c r="U40" s="1650"/>
      <c r="V40" s="1650"/>
      <c r="W40" s="1650"/>
      <c r="X40" s="1650"/>
      <c r="Y40" s="1650"/>
      <c r="Z40" s="1650"/>
      <c r="AA40" s="1650"/>
      <c r="AB40" s="1650"/>
      <c r="AC40" s="1650"/>
      <c r="AD40" s="1650"/>
      <c r="AE40" s="1650"/>
      <c r="AF40" s="1650"/>
      <c r="AG40" s="1650"/>
      <c r="AH40" s="1650"/>
      <c r="AI40" s="1650"/>
      <c r="AJ40" s="1650"/>
      <c r="AK40" s="1650"/>
      <c r="AL40" s="1651"/>
      <c r="AM40" s="1664" t="s">
        <v>119</v>
      </c>
      <c r="AN40" s="1665"/>
      <c r="AO40" s="1665"/>
      <c r="AP40" s="1665"/>
      <c r="AQ40" s="1665"/>
      <c r="AR40" s="1665"/>
      <c r="AS40" s="1666"/>
    </row>
    <row r="41" spans="1:45" x14ac:dyDescent="0.55000000000000004">
      <c r="A41" s="395"/>
      <c r="B41" s="395"/>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row>
  </sheetData>
  <sheetProtection password="C402" sheet="1" objects="1" scenarios="1" selectLockedCells="1" selectUnlockedCells="1"/>
  <mergeCells count="132">
    <mergeCell ref="A40:AL40"/>
    <mergeCell ref="AM40:AS40"/>
    <mergeCell ref="M37:AS37"/>
    <mergeCell ref="A38:L39"/>
    <mergeCell ref="Q38:W38"/>
    <mergeCell ref="X38:AC38"/>
    <mergeCell ref="AD38:AG38"/>
    <mergeCell ref="AH38:AN38"/>
    <mergeCell ref="AO38:AS38"/>
    <mergeCell ref="M39:P39"/>
    <mergeCell ref="Q39:AS39"/>
    <mergeCell ref="M38:P38"/>
    <mergeCell ref="A37:L37"/>
    <mergeCell ref="A32:L35"/>
    <mergeCell ref="Q32:AS32"/>
    <mergeCell ref="Q33:AC33"/>
    <mergeCell ref="AD33:AG33"/>
    <mergeCell ref="AH33:AS33"/>
    <mergeCell ref="Q34:AS34"/>
    <mergeCell ref="Q35:AC35"/>
    <mergeCell ref="AH35:AS35"/>
    <mergeCell ref="M35:P35"/>
    <mergeCell ref="AD35:AG35"/>
    <mergeCell ref="M32:P32"/>
    <mergeCell ref="M33:P33"/>
    <mergeCell ref="M34:P34"/>
    <mergeCell ref="A25:L25"/>
    <mergeCell ref="M25:AS25"/>
    <mergeCell ref="A30:C30"/>
    <mergeCell ref="D30:G30"/>
    <mergeCell ref="H30:L30"/>
    <mergeCell ref="AD30:AG31"/>
    <mergeCell ref="AH30:AS31"/>
    <mergeCell ref="A31:L31"/>
    <mergeCell ref="M31:AC31"/>
    <mergeCell ref="M30:AC30"/>
    <mergeCell ref="A28:AL28"/>
    <mergeCell ref="AM28:AS28"/>
    <mergeCell ref="M26:P26"/>
    <mergeCell ref="A26:L27"/>
    <mergeCell ref="Q26:W26"/>
    <mergeCell ref="X26:AC26"/>
    <mergeCell ref="AD26:AG26"/>
    <mergeCell ref="AH26:AN26"/>
    <mergeCell ref="AO26:AS26"/>
    <mergeCell ref="M27:P27"/>
    <mergeCell ref="Q27:AS27"/>
    <mergeCell ref="A36:L36"/>
    <mergeCell ref="M36:P36"/>
    <mergeCell ref="Q36:T36"/>
    <mergeCell ref="U36:W36"/>
    <mergeCell ref="X36:Z36"/>
    <mergeCell ref="AA36:AC36"/>
    <mergeCell ref="AD36:AG36"/>
    <mergeCell ref="AH36:AN36"/>
    <mergeCell ref="AO36:AS36"/>
    <mergeCell ref="A24:L24"/>
    <mergeCell ref="M23:P23"/>
    <mergeCell ref="A20:L23"/>
    <mergeCell ref="Q20:AS20"/>
    <mergeCell ref="Q21:AC21"/>
    <mergeCell ref="AD21:AG21"/>
    <mergeCell ref="AH21:AS21"/>
    <mergeCell ref="Q22:AS22"/>
    <mergeCell ref="Q23:AC23"/>
    <mergeCell ref="AH23:AS23"/>
    <mergeCell ref="M22:P22"/>
    <mergeCell ref="M21:P21"/>
    <mergeCell ref="M20:P20"/>
    <mergeCell ref="M24:P24"/>
    <mergeCell ref="Q24:T24"/>
    <mergeCell ref="U24:W24"/>
    <mergeCell ref="X24:Z24"/>
    <mergeCell ref="AA24:AC24"/>
    <mergeCell ref="AD24:AG24"/>
    <mergeCell ref="AH24:AN24"/>
    <mergeCell ref="AO24:AS24"/>
    <mergeCell ref="AD23:AG23"/>
    <mergeCell ref="A19:L19"/>
    <mergeCell ref="M19:AC19"/>
    <mergeCell ref="M14:P14"/>
    <mergeCell ref="M12:P12"/>
    <mergeCell ref="Q12:T12"/>
    <mergeCell ref="U12:W12"/>
    <mergeCell ref="X12:Z12"/>
    <mergeCell ref="AA12:AC12"/>
    <mergeCell ref="AD12:AG12"/>
    <mergeCell ref="M15:P15"/>
    <mergeCell ref="Q15:AS15"/>
    <mergeCell ref="A16:AL16"/>
    <mergeCell ref="AM16:AS16"/>
    <mergeCell ref="M18:AC18"/>
    <mergeCell ref="A18:C18"/>
    <mergeCell ref="D18:G18"/>
    <mergeCell ref="H18:L18"/>
    <mergeCell ref="AD18:AG19"/>
    <mergeCell ref="AH18:AS19"/>
    <mergeCell ref="A3:AR3"/>
    <mergeCell ref="A4:AR4"/>
    <mergeCell ref="M6:AC6"/>
    <mergeCell ref="A5:AR5"/>
    <mergeCell ref="A6:C6"/>
    <mergeCell ref="D6:G6"/>
    <mergeCell ref="H6:L6"/>
    <mergeCell ref="AO12:AS12"/>
    <mergeCell ref="A13:L13"/>
    <mergeCell ref="M13:AS13"/>
    <mergeCell ref="M11:P11"/>
    <mergeCell ref="AD11:AG11"/>
    <mergeCell ref="M8:P8"/>
    <mergeCell ref="M9:P9"/>
    <mergeCell ref="M10:P10"/>
    <mergeCell ref="AD6:AG7"/>
    <mergeCell ref="AH6:AS7"/>
    <mergeCell ref="A12:L12"/>
    <mergeCell ref="AH9:AS9"/>
    <mergeCell ref="Q10:AS10"/>
    <mergeCell ref="Q11:AC11"/>
    <mergeCell ref="AH11:AS11"/>
    <mergeCell ref="A7:L7"/>
    <mergeCell ref="M7:AC7"/>
    <mergeCell ref="A8:L11"/>
    <mergeCell ref="Q8:AS8"/>
    <mergeCell ref="Q9:AC9"/>
    <mergeCell ref="AD9:AG9"/>
    <mergeCell ref="AH12:AN12"/>
    <mergeCell ref="A14:L15"/>
    <mergeCell ref="Q14:W14"/>
    <mergeCell ref="X14:AC14"/>
    <mergeCell ref="AD14:AG14"/>
    <mergeCell ref="AH14:AN14"/>
    <mergeCell ref="AO14:AS14"/>
  </mergeCells>
  <phoneticPr fontId="2"/>
  <dataValidations count="8">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dataValidation allowBlank="1" showInputMessage="1" showErrorMessage="1" prompt="やむを得ず２者提出できない場合は、その理由を記入してください。_x000a_（ただし、「過去に取引実績があるから」等は不可）" sqref="Q15:AS15 Q27:AS27 Q39:AS39"/>
    <dataValidation imeMode="disabled" allowBlank="1" showInputMessage="1" showErrorMessage="1" sqref="AH9:AS9 Q12:T12 X12:Z12 AH21:AS21 Q14:W14 AH14:AN14 Q24:T24 X24:Z24 Q26:W26 AH26:AN26 AH33:AS33 Q36:T36 X36:Z36 Q38:W38 AH38:AN38"/>
    <dataValidation allowBlank="1" showInputMessage="1" showErrorMessage="1" prompt="前ページの「(10)機械装置・工具器具費」の「経費番号」（機-1、機-2）を記入してください。" sqref="D6:G6 D18:G18 D30:G30"/>
    <dataValidation allowBlank="1" showInputMessage="1" showErrorMessage="1" prompt="原則東京都内の自企業の事業所等（他社は不可）で、公社が検査時に確認できる場所としてください。" sqref="M31:AC31 M19:AC19"/>
    <dataValidation imeMode="disabled" allowBlank="1" showInputMessage="1" showErrorMessage="1" prompt="前ページの「(10)機械装置・工具器具費」の「助成事業に要する経費（税込）」の金額を記入してください。" sqref="AH12:AN12 AH24:AN24 AH36:AN36"/>
    <dataValidation allowBlank="1" showInputMessage="1" showErrorMessage="1" prompt="原則東京都内の自社の事業所等（他社は不可）で、公社が検査時に確認できる場所としてください。" sqref="M7:AC7"/>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5"/>
  <sheetViews>
    <sheetView showGridLines="0" view="pageBreakPreview" zoomScale="80" zoomScaleNormal="80" zoomScaleSheetLayoutView="80" workbookViewId="0">
      <selection sqref="A1:XFD1048576"/>
    </sheetView>
  </sheetViews>
  <sheetFormatPr defaultColWidth="8.25" defaultRowHeight="18" x14ac:dyDescent="0.55000000000000004"/>
  <cols>
    <col min="1" max="1" width="10.83203125" style="537" customWidth="1"/>
    <col min="2" max="2" width="23.5" style="537" customWidth="1"/>
    <col min="3" max="3" width="9.9140625" style="537" bestFit="1" customWidth="1"/>
    <col min="4" max="4" width="5.25" style="537" bestFit="1" customWidth="1"/>
    <col min="5" max="5" width="12.75" style="537" bestFit="1" customWidth="1"/>
    <col min="6" max="8" width="19" style="551" customWidth="1"/>
    <col min="9" max="9" width="1.9140625" style="555" customWidth="1"/>
    <col min="10" max="10" width="1.1640625" style="537" customWidth="1"/>
    <col min="11" max="16384" width="8.25" style="537"/>
  </cols>
  <sheetData>
    <row r="1" spans="1:27" ht="30.5" customHeight="1" x14ac:dyDescent="0.55000000000000004">
      <c r="A1" s="535"/>
      <c r="B1" s="535"/>
      <c r="C1" s="535"/>
      <c r="D1" s="535"/>
      <c r="E1" s="535"/>
      <c r="F1" s="536"/>
      <c r="G1" s="536"/>
      <c r="H1" s="327" t="s">
        <v>655</v>
      </c>
      <c r="I1" s="90"/>
    </row>
    <row r="2" spans="1:27" s="540" customFormat="1" ht="18" customHeight="1" x14ac:dyDescent="0.55000000000000004">
      <c r="A2" s="340" t="s">
        <v>366</v>
      </c>
      <c r="B2" s="538"/>
      <c r="C2" s="538"/>
      <c r="D2" s="538"/>
      <c r="E2" s="538"/>
      <c r="F2" s="539"/>
      <c r="G2" s="539"/>
      <c r="H2" s="52"/>
      <c r="I2" s="90"/>
    </row>
    <row r="3" spans="1:27" x14ac:dyDescent="0.55000000000000004">
      <c r="A3" s="1822" t="s">
        <v>662</v>
      </c>
      <c r="B3" s="1822"/>
      <c r="C3" s="1822"/>
      <c r="D3" s="1822"/>
      <c r="E3" s="1822"/>
      <c r="F3" s="1822"/>
      <c r="G3" s="1822"/>
      <c r="H3" s="1822"/>
      <c r="I3" s="537"/>
    </row>
    <row r="4" spans="1:27" x14ac:dyDescent="0.55000000000000004">
      <c r="A4" s="1822"/>
      <c r="B4" s="1822"/>
      <c r="C4" s="1822"/>
      <c r="D4" s="1822"/>
      <c r="E4" s="1822"/>
      <c r="F4" s="1822"/>
      <c r="G4" s="1822"/>
      <c r="H4" s="1822"/>
    </row>
    <row r="5" spans="1:27" x14ac:dyDescent="0.55000000000000004">
      <c r="A5" s="1821" t="s">
        <v>663</v>
      </c>
      <c r="B5" s="1821"/>
      <c r="C5" s="1821"/>
      <c r="D5" s="1821"/>
      <c r="E5" s="1821"/>
      <c r="F5" s="1821"/>
      <c r="G5" s="1821"/>
      <c r="H5" s="1821"/>
    </row>
    <row r="6" spans="1:27" x14ac:dyDescent="0.55000000000000004">
      <c r="A6" s="1821" t="s">
        <v>1083</v>
      </c>
      <c r="B6" s="1821"/>
      <c r="C6" s="1821"/>
      <c r="D6" s="1821"/>
      <c r="E6" s="1821"/>
      <c r="F6" s="1821"/>
      <c r="G6" s="1821"/>
      <c r="H6" s="1821"/>
    </row>
    <row r="7" spans="1:27" x14ac:dyDescent="0.55000000000000004">
      <c r="A7" s="541"/>
      <c r="B7" s="542"/>
      <c r="C7" s="542"/>
      <c r="D7" s="535"/>
      <c r="E7" s="535"/>
      <c r="F7" s="536"/>
      <c r="G7" s="536"/>
      <c r="H7" s="543" t="s">
        <v>664</v>
      </c>
      <c r="I7" s="552"/>
    </row>
    <row r="8" spans="1:27" ht="39" customHeight="1" x14ac:dyDescent="0.55000000000000004">
      <c r="A8" s="544" t="s">
        <v>665</v>
      </c>
      <c r="B8" s="544" t="s">
        <v>666</v>
      </c>
      <c r="C8" s="544" t="s">
        <v>667</v>
      </c>
      <c r="D8" s="545" t="s">
        <v>668</v>
      </c>
      <c r="E8" s="545" t="s">
        <v>669</v>
      </c>
      <c r="F8" s="544" t="s">
        <v>670</v>
      </c>
      <c r="G8" s="544" t="s">
        <v>671</v>
      </c>
      <c r="H8" s="544" t="s">
        <v>672</v>
      </c>
      <c r="I8" s="553" t="s">
        <v>688</v>
      </c>
    </row>
    <row r="9" spans="1:27" ht="35" customHeight="1" x14ac:dyDescent="0.55000000000000004">
      <c r="A9" s="544" t="s">
        <v>673</v>
      </c>
      <c r="B9" s="667" t="s">
        <v>1001</v>
      </c>
      <c r="C9" s="667">
        <v>1</v>
      </c>
      <c r="D9" s="668" t="s">
        <v>1002</v>
      </c>
      <c r="E9" s="668">
        <v>500000</v>
      </c>
      <c r="F9" s="581">
        <f t="shared" ref="F9:F23" si="0">C9*E9</f>
        <v>500000</v>
      </c>
      <c r="G9" s="581">
        <f t="shared" ref="G9:G23" si="1">ROUNDDOWN(F9*1.1,0)</f>
        <v>550000</v>
      </c>
      <c r="H9" s="669" t="s">
        <v>995</v>
      </c>
      <c r="I9" s="554" t="str">
        <f>IF(OR(
      AND(B9="",C9="",D9="",E9="",H9=""),
      AND(B9&lt;&gt;"",C9&lt;&gt;"",D9&lt;&gt;"",E9&lt;&gt;"",H9&lt;&gt;"")),
   "", "←全ての項目を入力してください。")</f>
        <v/>
      </c>
      <c r="Z9" s="546"/>
      <c r="AA9" s="546"/>
    </row>
    <row r="10" spans="1:27" ht="35" customHeight="1" x14ac:dyDescent="0.55000000000000004">
      <c r="A10" s="544" t="s">
        <v>674</v>
      </c>
      <c r="B10" s="547"/>
      <c r="C10" s="547"/>
      <c r="D10" s="548"/>
      <c r="E10" s="548"/>
      <c r="F10" s="581">
        <f t="shared" si="0"/>
        <v>0</v>
      </c>
      <c r="G10" s="581">
        <f t="shared" si="1"/>
        <v>0</v>
      </c>
      <c r="H10" s="666"/>
      <c r="I10" s="554" t="str">
        <f t="shared" ref="I10:I23" si="2">IF(OR(
      AND(B10="",C10="",D10="",E10="",H10=""),
      AND(B10&lt;&gt;"",C10&lt;&gt;"",D10&lt;&gt;"",E10&lt;&gt;"",H10&lt;&gt;"")),
   "", "←全ての項目を入力してください。")</f>
        <v/>
      </c>
    </row>
    <row r="11" spans="1:27" ht="35" customHeight="1" x14ac:dyDescent="0.55000000000000004">
      <c r="A11" s="544" t="s">
        <v>675</v>
      </c>
      <c r="B11" s="547"/>
      <c r="C11" s="547"/>
      <c r="D11" s="548"/>
      <c r="E11" s="548"/>
      <c r="F11" s="581">
        <f t="shared" si="0"/>
        <v>0</v>
      </c>
      <c r="G11" s="581">
        <f t="shared" si="1"/>
        <v>0</v>
      </c>
      <c r="H11" s="666"/>
      <c r="I11" s="554" t="str">
        <f t="shared" si="2"/>
        <v/>
      </c>
    </row>
    <row r="12" spans="1:27" ht="35" customHeight="1" x14ac:dyDescent="0.55000000000000004">
      <c r="A12" s="544" t="s">
        <v>676</v>
      </c>
      <c r="B12" s="547"/>
      <c r="C12" s="547"/>
      <c r="D12" s="548"/>
      <c r="E12" s="548"/>
      <c r="F12" s="581">
        <f t="shared" si="0"/>
        <v>0</v>
      </c>
      <c r="G12" s="581">
        <f t="shared" si="1"/>
        <v>0</v>
      </c>
      <c r="H12" s="666"/>
      <c r="I12" s="554" t="str">
        <f t="shared" si="2"/>
        <v/>
      </c>
    </row>
    <row r="13" spans="1:27" ht="35" customHeight="1" x14ac:dyDescent="0.55000000000000004">
      <c r="A13" s="544" t="s">
        <v>677</v>
      </c>
      <c r="B13" s="547"/>
      <c r="C13" s="547"/>
      <c r="D13" s="548"/>
      <c r="E13" s="548"/>
      <c r="F13" s="581">
        <f t="shared" si="0"/>
        <v>0</v>
      </c>
      <c r="G13" s="581">
        <f t="shared" si="1"/>
        <v>0</v>
      </c>
      <c r="H13" s="666"/>
      <c r="I13" s="554" t="str">
        <f t="shared" si="2"/>
        <v/>
      </c>
    </row>
    <row r="14" spans="1:27" ht="35" customHeight="1" x14ac:dyDescent="0.55000000000000004">
      <c r="A14" s="544" t="s">
        <v>678</v>
      </c>
      <c r="B14" s="547"/>
      <c r="C14" s="547"/>
      <c r="D14" s="548"/>
      <c r="E14" s="548"/>
      <c r="F14" s="581">
        <f t="shared" si="0"/>
        <v>0</v>
      </c>
      <c r="G14" s="581">
        <f t="shared" si="1"/>
        <v>0</v>
      </c>
      <c r="H14" s="666"/>
      <c r="I14" s="554" t="str">
        <f t="shared" si="2"/>
        <v/>
      </c>
    </row>
    <row r="15" spans="1:27" ht="35" customHeight="1" x14ac:dyDescent="0.55000000000000004">
      <c r="A15" s="544" t="s">
        <v>679</v>
      </c>
      <c r="B15" s="547"/>
      <c r="C15" s="547"/>
      <c r="D15" s="548"/>
      <c r="E15" s="548"/>
      <c r="F15" s="581">
        <f t="shared" si="0"/>
        <v>0</v>
      </c>
      <c r="G15" s="581">
        <f t="shared" si="1"/>
        <v>0</v>
      </c>
      <c r="H15" s="666"/>
      <c r="I15" s="554" t="str">
        <f t="shared" si="2"/>
        <v/>
      </c>
    </row>
    <row r="16" spans="1:27" ht="35" customHeight="1" x14ac:dyDescent="0.55000000000000004">
      <c r="A16" s="544" t="s">
        <v>680</v>
      </c>
      <c r="B16" s="547"/>
      <c r="C16" s="547"/>
      <c r="D16" s="548"/>
      <c r="E16" s="548"/>
      <c r="F16" s="581">
        <f t="shared" si="0"/>
        <v>0</v>
      </c>
      <c r="G16" s="581">
        <f t="shared" si="1"/>
        <v>0</v>
      </c>
      <c r="H16" s="666"/>
      <c r="I16" s="554" t="str">
        <f t="shared" si="2"/>
        <v/>
      </c>
    </row>
    <row r="17" spans="1:9" ht="35" customHeight="1" x14ac:dyDescent="0.55000000000000004">
      <c r="A17" s="544" t="s">
        <v>681</v>
      </c>
      <c r="B17" s="547"/>
      <c r="C17" s="547"/>
      <c r="D17" s="548"/>
      <c r="E17" s="548"/>
      <c r="F17" s="581">
        <f t="shared" si="0"/>
        <v>0</v>
      </c>
      <c r="G17" s="581">
        <f t="shared" si="1"/>
        <v>0</v>
      </c>
      <c r="H17" s="666"/>
      <c r="I17" s="554" t="str">
        <f t="shared" si="2"/>
        <v/>
      </c>
    </row>
    <row r="18" spans="1:9" ht="35" customHeight="1" x14ac:dyDescent="0.55000000000000004">
      <c r="A18" s="544" t="s">
        <v>682</v>
      </c>
      <c r="B18" s="547"/>
      <c r="C18" s="547"/>
      <c r="D18" s="548"/>
      <c r="E18" s="548"/>
      <c r="F18" s="581">
        <f t="shared" si="0"/>
        <v>0</v>
      </c>
      <c r="G18" s="581">
        <f t="shared" si="1"/>
        <v>0</v>
      </c>
      <c r="H18" s="666"/>
      <c r="I18" s="554" t="str">
        <f t="shared" si="2"/>
        <v/>
      </c>
    </row>
    <row r="19" spans="1:9" ht="35" customHeight="1" x14ac:dyDescent="0.55000000000000004">
      <c r="A19" s="544" t="s">
        <v>683</v>
      </c>
      <c r="B19" s="547"/>
      <c r="C19" s="547"/>
      <c r="D19" s="548"/>
      <c r="E19" s="548"/>
      <c r="F19" s="581">
        <f t="shared" si="0"/>
        <v>0</v>
      </c>
      <c r="G19" s="581">
        <f t="shared" si="1"/>
        <v>0</v>
      </c>
      <c r="H19" s="666"/>
      <c r="I19" s="554" t="str">
        <f t="shared" si="2"/>
        <v/>
      </c>
    </row>
    <row r="20" spans="1:9" ht="35" customHeight="1" x14ac:dyDescent="0.55000000000000004">
      <c r="A20" s="544" t="s">
        <v>684</v>
      </c>
      <c r="B20" s="547"/>
      <c r="C20" s="547"/>
      <c r="D20" s="548"/>
      <c r="E20" s="548"/>
      <c r="F20" s="581">
        <f t="shared" si="0"/>
        <v>0</v>
      </c>
      <c r="G20" s="581">
        <f t="shared" si="1"/>
        <v>0</v>
      </c>
      <c r="H20" s="666"/>
      <c r="I20" s="554" t="str">
        <f t="shared" si="2"/>
        <v/>
      </c>
    </row>
    <row r="21" spans="1:9" ht="35" customHeight="1" x14ac:dyDescent="0.55000000000000004">
      <c r="A21" s="544" t="s">
        <v>685</v>
      </c>
      <c r="B21" s="547"/>
      <c r="C21" s="547"/>
      <c r="D21" s="548"/>
      <c r="E21" s="548"/>
      <c r="F21" s="581">
        <f t="shared" si="0"/>
        <v>0</v>
      </c>
      <c r="G21" s="581">
        <f t="shared" si="1"/>
        <v>0</v>
      </c>
      <c r="H21" s="666"/>
      <c r="I21" s="554" t="str">
        <f t="shared" si="2"/>
        <v/>
      </c>
    </row>
    <row r="22" spans="1:9" ht="35" customHeight="1" x14ac:dyDescent="0.55000000000000004">
      <c r="A22" s="544" t="s">
        <v>686</v>
      </c>
      <c r="B22" s="547"/>
      <c r="C22" s="547"/>
      <c r="D22" s="548"/>
      <c r="E22" s="548"/>
      <c r="F22" s="581">
        <f t="shared" si="0"/>
        <v>0</v>
      </c>
      <c r="G22" s="581">
        <f t="shared" si="1"/>
        <v>0</v>
      </c>
      <c r="H22" s="666"/>
      <c r="I22" s="554" t="str">
        <f t="shared" si="2"/>
        <v/>
      </c>
    </row>
    <row r="23" spans="1:9" ht="35" customHeight="1" x14ac:dyDescent="0.55000000000000004">
      <c r="A23" s="544" t="s">
        <v>687</v>
      </c>
      <c r="B23" s="547"/>
      <c r="C23" s="547"/>
      <c r="D23" s="548"/>
      <c r="E23" s="548"/>
      <c r="F23" s="581">
        <f t="shared" si="0"/>
        <v>0</v>
      </c>
      <c r="G23" s="581">
        <f t="shared" si="1"/>
        <v>0</v>
      </c>
      <c r="H23" s="666"/>
      <c r="I23" s="554" t="str">
        <f t="shared" si="2"/>
        <v/>
      </c>
    </row>
    <row r="24" spans="1:9" ht="35" customHeight="1" x14ac:dyDescent="0.55000000000000004">
      <c r="A24" s="1818" t="s">
        <v>346</v>
      </c>
      <c r="B24" s="1819"/>
      <c r="C24" s="1819"/>
      <c r="D24" s="1819"/>
      <c r="E24" s="1820"/>
      <c r="F24" s="582">
        <f>SUM(F9:F23)</f>
        <v>500000</v>
      </c>
      <c r="G24" s="582">
        <f>SUM(G9:G23)</f>
        <v>550000</v>
      </c>
      <c r="H24" s="549"/>
    </row>
    <row r="25" spans="1:9" x14ac:dyDescent="0.55000000000000004">
      <c r="B25" s="550"/>
      <c r="C25" s="550"/>
    </row>
  </sheetData>
  <sheetProtection password="C402" sheet="1" objects="1" scenarios="1" selectLockedCells="1" selectUnlockedCells="1"/>
  <mergeCells count="4">
    <mergeCell ref="A24:E24"/>
    <mergeCell ref="A5:H5"/>
    <mergeCell ref="A3:H4"/>
    <mergeCell ref="A6:H6"/>
  </mergeCells>
  <phoneticPr fontId="2"/>
  <conditionalFormatting sqref="B9:E23 H9:H23">
    <cfRule type="expression" dxfId="53" priority="1">
      <formula>AND(OR($B9&lt;&gt;"",$C9&lt;&gt;"",$D9&lt;&gt;"",$E9&lt;&gt;"",$H9&lt;&gt;""),B9="")</formula>
    </cfRule>
  </conditionalFormatting>
  <dataValidations count="2">
    <dataValidation allowBlank="1" showInputMessage="1" showErrorMessage="1" promptTitle="事業者名を入力して下さい" prompt="未定等不明確の場合は、 申請時点の候補先を記入してください" sqref="H9:H23"/>
    <dataValidation type="custom" allowBlank="1" showInputMessage="1" showErrorMessage="1" sqref="I9:I23">
      <formula1>ISERROR(FIND(CHAR(10),I9))</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8"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2"/>
  <sheetViews>
    <sheetView showGridLines="0" view="pageBreakPreview" zoomScale="80" zoomScaleNormal="80" zoomScaleSheetLayoutView="80" workbookViewId="0">
      <selection sqref="A1:XFD1048576"/>
    </sheetView>
  </sheetViews>
  <sheetFormatPr defaultColWidth="1.75" defaultRowHeight="13" x14ac:dyDescent="0.55000000000000004"/>
  <cols>
    <col min="1" max="9" width="2.5" style="105" customWidth="1"/>
    <col min="10" max="10" width="10.33203125" style="105" customWidth="1"/>
    <col min="11" max="11" width="8.6640625" style="105" customWidth="1"/>
    <col min="12" max="12" width="5.75" style="105" customWidth="1"/>
    <col min="13" max="37" width="2.5" style="105" customWidth="1"/>
    <col min="38" max="254" width="2.25" style="105" customWidth="1"/>
    <col min="255" max="16384" width="1.75" style="105"/>
  </cols>
  <sheetData>
    <row r="1" spans="1:37" ht="21.5" customHeight="1" x14ac:dyDescent="0.55000000000000004">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27" t="s">
        <v>412</v>
      </c>
    </row>
    <row r="2" spans="1:37" ht="25" customHeight="1" x14ac:dyDescent="0.55000000000000004">
      <c r="A2" s="81" t="s">
        <v>367</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35"/>
      <c r="AG2" s="557"/>
      <c r="AH2" s="557"/>
      <c r="AI2" s="557"/>
      <c r="AJ2" s="557"/>
      <c r="AK2" s="52"/>
    </row>
    <row r="3" spans="1:37" ht="39" customHeight="1" x14ac:dyDescent="0.55000000000000004">
      <c r="A3" s="1862" t="s">
        <v>1084</v>
      </c>
      <c r="B3" s="1862"/>
      <c r="C3" s="1862"/>
      <c r="D3" s="1862"/>
      <c r="E3" s="1862"/>
      <c r="F3" s="1862"/>
      <c r="G3" s="1862"/>
      <c r="H3" s="1862"/>
      <c r="I3" s="1862"/>
      <c r="J3" s="1862"/>
      <c r="K3" s="1862"/>
      <c r="L3" s="1862"/>
      <c r="M3" s="1862"/>
      <c r="N3" s="1862"/>
      <c r="O3" s="1862"/>
      <c r="P3" s="1862"/>
      <c r="Q3" s="1862"/>
      <c r="R3" s="1862"/>
      <c r="S3" s="1862"/>
      <c r="T3" s="1862"/>
      <c r="U3" s="1862"/>
      <c r="V3" s="1862"/>
      <c r="W3" s="1862"/>
      <c r="X3" s="1862"/>
      <c r="Y3" s="1862"/>
      <c r="Z3" s="1862"/>
      <c r="AA3" s="1862"/>
      <c r="AB3" s="1862"/>
      <c r="AC3" s="1862"/>
      <c r="AD3" s="1862"/>
      <c r="AE3" s="1862"/>
      <c r="AF3" s="1862"/>
      <c r="AG3" s="1862"/>
      <c r="AH3" s="1862"/>
      <c r="AI3" s="1862"/>
      <c r="AJ3" s="1862"/>
      <c r="AK3" s="1862"/>
    </row>
    <row r="4" spans="1:37" ht="30" customHeight="1" x14ac:dyDescent="0.55000000000000004">
      <c r="A4" s="1836" t="s">
        <v>193</v>
      </c>
      <c r="B4" s="1830"/>
      <c r="C4" s="1830"/>
      <c r="D4" s="1830"/>
      <c r="E4" s="1837"/>
      <c r="F4" s="1863" t="s">
        <v>1003</v>
      </c>
      <c r="G4" s="1864"/>
      <c r="H4" s="1864"/>
      <c r="I4" s="1865"/>
      <c r="J4" s="1859" t="s">
        <v>372</v>
      </c>
      <c r="K4" s="1861"/>
      <c r="L4" s="1866" t="s">
        <v>995</v>
      </c>
      <c r="M4" s="1867"/>
      <c r="N4" s="1867"/>
      <c r="O4" s="1867"/>
      <c r="P4" s="1867"/>
      <c r="Q4" s="1867"/>
      <c r="R4" s="1867"/>
      <c r="S4" s="1867"/>
      <c r="T4" s="1867"/>
      <c r="U4" s="1867"/>
      <c r="V4" s="1867"/>
      <c r="W4" s="1867"/>
      <c r="X4" s="1867"/>
      <c r="Y4" s="1867"/>
      <c r="Z4" s="1867"/>
      <c r="AA4" s="1867"/>
      <c r="AB4" s="1867"/>
      <c r="AC4" s="1867"/>
      <c r="AD4" s="1867"/>
      <c r="AE4" s="1867"/>
      <c r="AF4" s="1867"/>
      <c r="AG4" s="1867"/>
      <c r="AH4" s="1867"/>
      <c r="AI4" s="1867"/>
      <c r="AJ4" s="1867"/>
      <c r="AK4" s="1868"/>
    </row>
    <row r="5" spans="1:37" ht="30" customHeight="1" x14ac:dyDescent="0.55000000000000004">
      <c r="A5" s="1859" t="s">
        <v>253</v>
      </c>
      <c r="B5" s="1860"/>
      <c r="C5" s="1860"/>
      <c r="D5" s="1860"/>
      <c r="E5" s="1860"/>
      <c r="F5" s="1860"/>
      <c r="G5" s="1860"/>
      <c r="H5" s="1860"/>
      <c r="I5" s="1861"/>
      <c r="J5" s="1869" t="s">
        <v>999</v>
      </c>
      <c r="K5" s="1870"/>
      <c r="L5" s="1870"/>
      <c r="M5" s="1870"/>
      <c r="N5" s="1870"/>
      <c r="O5" s="1870"/>
      <c r="P5" s="1870"/>
      <c r="Q5" s="1870"/>
      <c r="R5" s="1870"/>
      <c r="S5" s="1870"/>
      <c r="T5" s="1871" t="s">
        <v>347</v>
      </c>
      <c r="U5" s="1872"/>
      <c r="V5" s="1872"/>
      <c r="W5" s="1872"/>
      <c r="X5" s="1872"/>
      <c r="Y5" s="1872"/>
      <c r="Z5" s="1872"/>
      <c r="AA5" s="1872"/>
      <c r="AB5" s="1873"/>
      <c r="AC5" s="1874" t="s">
        <v>1000</v>
      </c>
      <c r="AD5" s="1874"/>
      <c r="AE5" s="1874"/>
      <c r="AF5" s="1874"/>
      <c r="AG5" s="1874"/>
      <c r="AH5" s="1874"/>
      <c r="AI5" s="1874"/>
      <c r="AJ5" s="1874"/>
      <c r="AK5" s="1875"/>
    </row>
    <row r="6" spans="1:37" ht="30" customHeight="1" x14ac:dyDescent="0.55000000000000004">
      <c r="A6" s="1859" t="s">
        <v>255</v>
      </c>
      <c r="B6" s="1860"/>
      <c r="C6" s="1860"/>
      <c r="D6" s="1860"/>
      <c r="E6" s="1860"/>
      <c r="F6" s="1860"/>
      <c r="G6" s="1860"/>
      <c r="H6" s="1860"/>
      <c r="I6" s="1861"/>
      <c r="J6" s="1876" t="s">
        <v>968</v>
      </c>
      <c r="K6" s="1877"/>
      <c r="L6" s="1877"/>
      <c r="M6" s="1877"/>
      <c r="N6" s="1877"/>
      <c r="O6" s="1877"/>
      <c r="P6" s="1877"/>
      <c r="Q6" s="1877"/>
      <c r="R6" s="1877"/>
      <c r="S6" s="1877"/>
      <c r="T6" s="1877"/>
      <c r="U6" s="1877"/>
      <c r="V6" s="1877"/>
      <c r="W6" s="1877"/>
      <c r="X6" s="1877"/>
      <c r="Y6" s="1877"/>
      <c r="Z6" s="1877"/>
      <c r="AA6" s="1877"/>
      <c r="AB6" s="1877"/>
      <c r="AC6" s="1877"/>
      <c r="AD6" s="1877"/>
      <c r="AE6" s="1877"/>
      <c r="AF6" s="1877"/>
      <c r="AG6" s="1877"/>
      <c r="AH6" s="1877"/>
      <c r="AI6" s="1877"/>
      <c r="AJ6" s="1877"/>
      <c r="AK6" s="1878"/>
    </row>
    <row r="7" spans="1:37" ht="30" customHeight="1" x14ac:dyDescent="0.55000000000000004">
      <c r="A7" s="1836" t="s">
        <v>256</v>
      </c>
      <c r="B7" s="1830"/>
      <c r="C7" s="1830"/>
      <c r="D7" s="1830"/>
      <c r="E7" s="1830"/>
      <c r="F7" s="1830"/>
      <c r="G7" s="1830"/>
      <c r="H7" s="1830"/>
      <c r="I7" s="1837"/>
      <c r="J7" s="1690" t="s">
        <v>924</v>
      </c>
      <c r="K7" s="1691"/>
      <c r="L7" s="1691"/>
      <c r="M7" s="1691"/>
      <c r="N7" s="1691"/>
      <c r="O7" s="1691"/>
      <c r="P7" s="1691"/>
      <c r="Q7" s="1691"/>
      <c r="R7" s="1691"/>
      <c r="S7" s="1691"/>
      <c r="T7" s="1871" t="s">
        <v>270</v>
      </c>
      <c r="U7" s="1872"/>
      <c r="V7" s="1872"/>
      <c r="W7" s="1872"/>
      <c r="X7" s="1872"/>
      <c r="Y7" s="1872"/>
      <c r="Z7" s="1872"/>
      <c r="AA7" s="1872"/>
      <c r="AB7" s="1873"/>
      <c r="AC7" s="1879" t="s">
        <v>945</v>
      </c>
      <c r="AD7" s="1879"/>
      <c r="AE7" s="1879"/>
      <c r="AF7" s="1879"/>
      <c r="AG7" s="1879"/>
      <c r="AH7" s="1879"/>
      <c r="AI7" s="1879"/>
      <c r="AJ7" s="1879"/>
      <c r="AK7" s="1880"/>
    </row>
    <row r="8" spans="1:37" ht="48.75" customHeight="1" x14ac:dyDescent="0.55000000000000004">
      <c r="A8" s="1892" t="s">
        <v>351</v>
      </c>
      <c r="B8" s="1893"/>
      <c r="C8" s="1893"/>
      <c r="D8" s="1893"/>
      <c r="E8" s="1893"/>
      <c r="F8" s="1893"/>
      <c r="G8" s="1893"/>
      <c r="H8" s="1893"/>
      <c r="I8" s="1894"/>
      <c r="J8" s="1851" t="s">
        <v>1004</v>
      </c>
      <c r="K8" s="1852"/>
      <c r="L8" s="1852"/>
      <c r="M8" s="1852"/>
      <c r="N8" s="1852"/>
      <c r="O8" s="1852"/>
      <c r="P8" s="1852"/>
      <c r="Q8" s="1852"/>
      <c r="R8" s="1852"/>
      <c r="S8" s="1852"/>
      <c r="T8" s="1852"/>
      <c r="U8" s="1852"/>
      <c r="V8" s="1852"/>
      <c r="W8" s="1852"/>
      <c r="X8" s="1852"/>
      <c r="Y8" s="1852"/>
      <c r="Z8" s="1852"/>
      <c r="AA8" s="1852"/>
      <c r="AB8" s="1852"/>
      <c r="AC8" s="1852"/>
      <c r="AD8" s="1852"/>
      <c r="AE8" s="1852"/>
      <c r="AF8" s="1852"/>
      <c r="AG8" s="1852"/>
      <c r="AH8" s="1852"/>
      <c r="AI8" s="1852"/>
      <c r="AJ8" s="1852"/>
      <c r="AK8" s="1853"/>
    </row>
    <row r="9" spans="1:37" ht="25" customHeight="1" x14ac:dyDescent="0.55000000000000004">
      <c r="A9" s="1881" t="s">
        <v>350</v>
      </c>
      <c r="B9" s="1882"/>
      <c r="C9" s="1882"/>
      <c r="D9" s="1882"/>
      <c r="E9" s="1882"/>
      <c r="F9" s="1882"/>
      <c r="G9" s="1882"/>
      <c r="H9" s="1882"/>
      <c r="I9" s="1883"/>
      <c r="J9" s="1856" t="s">
        <v>20</v>
      </c>
      <c r="K9" s="1857"/>
      <c r="L9" s="1857"/>
      <c r="M9" s="1858">
        <v>8</v>
      </c>
      <c r="N9" s="1858"/>
      <c r="O9" s="1830" t="s">
        <v>260</v>
      </c>
      <c r="P9" s="1830"/>
      <c r="Q9" s="1858">
        <v>7</v>
      </c>
      <c r="R9" s="1858"/>
      <c r="S9" s="1831" t="s">
        <v>261</v>
      </c>
      <c r="T9" s="1831"/>
      <c r="U9" s="1854"/>
      <c r="V9" s="1854"/>
      <c r="W9" s="1854"/>
      <c r="X9" s="1854"/>
      <c r="Y9" s="1854"/>
      <c r="Z9" s="1854"/>
      <c r="AA9" s="1854"/>
      <c r="AB9" s="1854"/>
      <c r="AC9" s="1854"/>
      <c r="AD9" s="1854"/>
      <c r="AE9" s="1854"/>
      <c r="AF9" s="1854"/>
      <c r="AG9" s="1854"/>
      <c r="AH9" s="1854"/>
      <c r="AI9" s="1854"/>
      <c r="AJ9" s="1854"/>
      <c r="AK9" s="1855"/>
    </row>
    <row r="10" spans="1:37" ht="25" customHeight="1" x14ac:dyDescent="0.55000000000000004">
      <c r="A10" s="1886" t="s">
        <v>349</v>
      </c>
      <c r="B10" s="1887"/>
      <c r="C10" s="1887"/>
      <c r="D10" s="1887"/>
      <c r="E10" s="1887"/>
      <c r="F10" s="1887"/>
      <c r="G10" s="1887"/>
      <c r="H10" s="1887"/>
      <c r="I10" s="1888"/>
      <c r="J10" s="1856" t="s">
        <v>20</v>
      </c>
      <c r="K10" s="1857"/>
      <c r="L10" s="1857"/>
      <c r="M10" s="1858">
        <v>8</v>
      </c>
      <c r="N10" s="1858"/>
      <c r="O10" s="1830" t="s">
        <v>260</v>
      </c>
      <c r="P10" s="1830"/>
      <c r="Q10" s="1858">
        <v>7</v>
      </c>
      <c r="R10" s="1858"/>
      <c r="S10" s="1831" t="s">
        <v>261</v>
      </c>
      <c r="T10" s="1831"/>
      <c r="U10" s="1830" t="s">
        <v>273</v>
      </c>
      <c r="V10" s="1830"/>
      <c r="W10" s="1830"/>
      <c r="X10" s="1830"/>
      <c r="Y10" s="1830" t="s">
        <v>339</v>
      </c>
      <c r="Z10" s="1830"/>
      <c r="AA10" s="1858">
        <v>8</v>
      </c>
      <c r="AB10" s="1858"/>
      <c r="AC10" s="1830" t="s">
        <v>260</v>
      </c>
      <c r="AD10" s="1830"/>
      <c r="AE10" s="1858">
        <v>8</v>
      </c>
      <c r="AF10" s="1858"/>
      <c r="AG10" s="1831" t="s">
        <v>261</v>
      </c>
      <c r="AH10" s="1831"/>
      <c r="AI10" s="1831"/>
      <c r="AJ10" s="1831"/>
      <c r="AK10" s="1832"/>
    </row>
    <row r="11" spans="1:37" ht="25" customHeight="1" x14ac:dyDescent="0.55000000000000004">
      <c r="A11" s="1889"/>
      <c r="B11" s="1890"/>
      <c r="C11" s="1890"/>
      <c r="D11" s="1890"/>
      <c r="E11" s="1890"/>
      <c r="F11" s="1890"/>
      <c r="G11" s="1890"/>
      <c r="H11" s="1890"/>
      <c r="I11" s="1891"/>
      <c r="J11" s="1848" t="s">
        <v>709</v>
      </c>
      <c r="K11" s="1849"/>
      <c r="L11" s="1849"/>
      <c r="M11" s="1858">
        <v>1</v>
      </c>
      <c r="N11" s="1858"/>
      <c r="O11" s="1854" t="s">
        <v>710</v>
      </c>
      <c r="P11" s="1854"/>
      <c r="Q11" s="1854"/>
      <c r="R11" s="1854"/>
      <c r="S11" s="1885">
        <v>0</v>
      </c>
      <c r="T11" s="1885"/>
      <c r="U11" s="1854" t="s">
        <v>711</v>
      </c>
      <c r="V11" s="1854"/>
      <c r="W11" s="1854"/>
      <c r="X11" s="1854"/>
      <c r="Y11" s="1830"/>
      <c r="Z11" s="1830"/>
      <c r="AA11" s="1830"/>
      <c r="AB11" s="1830"/>
      <c r="AC11" s="1830"/>
      <c r="AD11" s="1830"/>
      <c r="AE11" s="1830"/>
      <c r="AF11" s="1830"/>
      <c r="AG11" s="1830"/>
      <c r="AH11" s="1830"/>
      <c r="AI11" s="1830"/>
      <c r="AJ11" s="1830"/>
      <c r="AK11" s="1837"/>
    </row>
    <row r="12" spans="1:37" ht="30" customHeight="1" x14ac:dyDescent="0.55000000000000004">
      <c r="A12" s="1836" t="s">
        <v>340</v>
      </c>
      <c r="B12" s="1830"/>
      <c r="C12" s="1830"/>
      <c r="D12" s="1830"/>
      <c r="E12" s="1830"/>
      <c r="F12" s="1830"/>
      <c r="G12" s="1830"/>
      <c r="H12" s="1830"/>
      <c r="I12" s="1837"/>
      <c r="J12" s="1884">
        <v>550000</v>
      </c>
      <c r="K12" s="1884"/>
      <c r="L12" s="1884"/>
      <c r="M12" s="1884"/>
      <c r="N12" s="1884"/>
      <c r="O12" s="1884"/>
      <c r="P12" s="1884"/>
      <c r="Q12" s="1884"/>
      <c r="R12" s="1884"/>
      <c r="S12" s="1884"/>
      <c r="T12" s="1884"/>
      <c r="U12" s="1884"/>
      <c r="V12" s="1884"/>
      <c r="W12" s="1884"/>
      <c r="X12" s="1884"/>
      <c r="Y12" s="1834" t="s">
        <v>274</v>
      </c>
      <c r="Z12" s="1834"/>
      <c r="AA12" s="1834"/>
      <c r="AB12" s="1834"/>
      <c r="AC12" s="1834"/>
      <c r="AD12" s="1834"/>
      <c r="AE12" s="1834"/>
      <c r="AF12" s="1834"/>
      <c r="AG12" s="1834"/>
      <c r="AH12" s="1834"/>
      <c r="AI12" s="1834"/>
      <c r="AJ12" s="1834"/>
      <c r="AK12" s="1835"/>
    </row>
    <row r="13" spans="1:37" ht="50.25" customHeight="1" x14ac:dyDescent="0.55000000000000004">
      <c r="A13" s="1836" t="s">
        <v>352</v>
      </c>
      <c r="B13" s="1830"/>
      <c r="C13" s="1830"/>
      <c r="D13" s="1830"/>
      <c r="E13" s="1830"/>
      <c r="F13" s="1830"/>
      <c r="G13" s="1830"/>
      <c r="H13" s="1830"/>
      <c r="I13" s="1837"/>
      <c r="J13" s="1904" t="s">
        <v>1005</v>
      </c>
      <c r="K13" s="1905"/>
      <c r="L13" s="1905"/>
      <c r="M13" s="1905"/>
      <c r="N13" s="1905"/>
      <c r="O13" s="1905"/>
      <c r="P13" s="1905"/>
      <c r="Q13" s="1905"/>
      <c r="R13" s="1905"/>
      <c r="S13" s="1905"/>
      <c r="T13" s="1905"/>
      <c r="U13" s="1905"/>
      <c r="V13" s="1905"/>
      <c r="W13" s="1905"/>
      <c r="X13" s="1905"/>
      <c r="Y13" s="1905"/>
      <c r="Z13" s="1905"/>
      <c r="AA13" s="1905"/>
      <c r="AB13" s="1905"/>
      <c r="AC13" s="1905"/>
      <c r="AD13" s="1905"/>
      <c r="AE13" s="1905"/>
      <c r="AF13" s="1905"/>
      <c r="AG13" s="1905"/>
      <c r="AH13" s="1905"/>
      <c r="AI13" s="1905"/>
      <c r="AJ13" s="1905"/>
      <c r="AK13" s="1906"/>
    </row>
    <row r="14" spans="1:37" ht="50.25" customHeight="1" x14ac:dyDescent="0.55000000000000004">
      <c r="A14" s="1836" t="s">
        <v>291</v>
      </c>
      <c r="B14" s="1830"/>
      <c r="C14" s="1830"/>
      <c r="D14" s="1830"/>
      <c r="E14" s="1830"/>
      <c r="F14" s="1830"/>
      <c r="G14" s="1830"/>
      <c r="H14" s="1830"/>
      <c r="I14" s="1837"/>
      <c r="J14" s="1904" t="s">
        <v>1006</v>
      </c>
      <c r="K14" s="1905"/>
      <c r="L14" s="1905"/>
      <c r="M14" s="1905"/>
      <c r="N14" s="1905"/>
      <c r="O14" s="1905"/>
      <c r="P14" s="1905"/>
      <c r="Q14" s="1905"/>
      <c r="R14" s="1905"/>
      <c r="S14" s="1905"/>
      <c r="T14" s="1905"/>
      <c r="U14" s="1905"/>
      <c r="V14" s="1905"/>
      <c r="W14" s="1905"/>
      <c r="X14" s="1905"/>
      <c r="Y14" s="1905"/>
      <c r="Z14" s="1905"/>
      <c r="AA14" s="1905"/>
      <c r="AB14" s="1905"/>
      <c r="AC14" s="1905"/>
      <c r="AD14" s="1905"/>
      <c r="AE14" s="1905"/>
      <c r="AF14" s="1905"/>
      <c r="AG14" s="1905"/>
      <c r="AH14" s="1905"/>
      <c r="AI14" s="1905"/>
      <c r="AJ14" s="1905"/>
      <c r="AK14" s="1906"/>
    </row>
    <row r="15" spans="1:37" ht="30" customHeight="1" x14ac:dyDescent="0.55000000000000004">
      <c r="A15" s="1726" t="s">
        <v>1017</v>
      </c>
      <c r="B15" s="1727"/>
      <c r="C15" s="1727"/>
      <c r="D15" s="1727"/>
      <c r="E15" s="1727"/>
      <c r="F15" s="1727"/>
      <c r="G15" s="1727"/>
      <c r="H15" s="1727"/>
      <c r="I15" s="1727"/>
      <c r="J15" s="1847" t="s">
        <v>373</v>
      </c>
      <c r="K15" s="1844"/>
      <c r="L15" s="1841"/>
      <c r="M15" s="1842"/>
      <c r="N15" s="1842"/>
      <c r="O15" s="1843"/>
      <c r="P15" s="1844" t="s">
        <v>276</v>
      </c>
      <c r="Q15" s="1845"/>
      <c r="R15" s="1845"/>
      <c r="S15" s="1845"/>
      <c r="T15" s="701" t="s">
        <v>374</v>
      </c>
      <c r="U15" s="701"/>
      <c r="V15" s="701"/>
      <c r="W15" s="701"/>
      <c r="X15" s="701"/>
      <c r="Y15" s="701"/>
      <c r="Z15" s="701"/>
      <c r="AA15" s="701"/>
      <c r="AB15" s="701"/>
      <c r="AC15" s="1846"/>
      <c r="AD15" s="1846"/>
      <c r="AE15" s="1846"/>
      <c r="AF15" s="1846"/>
      <c r="AG15" s="1846"/>
      <c r="AH15" s="1844" t="s">
        <v>276</v>
      </c>
      <c r="AI15" s="1845"/>
      <c r="AJ15" s="1845"/>
      <c r="AK15" s="1845"/>
    </row>
    <row r="16" spans="1:37" ht="50.25" customHeight="1" x14ac:dyDescent="0.55000000000000004">
      <c r="A16" s="1728"/>
      <c r="B16" s="1729"/>
      <c r="C16" s="1729"/>
      <c r="D16" s="1729"/>
      <c r="E16" s="1729"/>
      <c r="F16" s="1729"/>
      <c r="G16" s="1729"/>
      <c r="H16" s="1729"/>
      <c r="I16" s="1729"/>
      <c r="J16" s="1847" t="s">
        <v>376</v>
      </c>
      <c r="K16" s="1844"/>
      <c r="L16" s="1838"/>
      <c r="M16" s="1839"/>
      <c r="N16" s="1839"/>
      <c r="O16" s="1839"/>
      <c r="P16" s="1839"/>
      <c r="Q16" s="1839"/>
      <c r="R16" s="1839"/>
      <c r="S16" s="1839"/>
      <c r="T16" s="1839"/>
      <c r="U16" s="1839"/>
      <c r="V16" s="1839"/>
      <c r="W16" s="1839"/>
      <c r="X16" s="1839"/>
      <c r="Y16" s="1839"/>
      <c r="Z16" s="1839"/>
      <c r="AA16" s="1839"/>
      <c r="AB16" s="1839"/>
      <c r="AC16" s="1839"/>
      <c r="AD16" s="1839"/>
      <c r="AE16" s="1839"/>
      <c r="AF16" s="1839"/>
      <c r="AG16" s="1839"/>
      <c r="AH16" s="1839"/>
      <c r="AI16" s="1839"/>
      <c r="AJ16" s="1839"/>
      <c r="AK16" s="1840"/>
    </row>
    <row r="17" spans="1:44" ht="25.5" customHeight="1" x14ac:dyDescent="0.55000000000000004">
      <c r="A17" s="1823" t="s">
        <v>390</v>
      </c>
      <c r="B17" s="1824"/>
      <c r="C17" s="1824"/>
      <c r="D17" s="1824"/>
      <c r="E17" s="1824"/>
      <c r="F17" s="1824"/>
      <c r="G17" s="1824"/>
      <c r="H17" s="1824"/>
      <c r="I17" s="1824"/>
      <c r="J17" s="1824"/>
      <c r="K17" s="1824"/>
      <c r="L17" s="1824"/>
      <c r="M17" s="1824"/>
      <c r="N17" s="1824"/>
      <c r="O17" s="1824"/>
      <c r="P17" s="1824"/>
      <c r="Q17" s="1824"/>
      <c r="R17" s="1824"/>
      <c r="S17" s="1824"/>
      <c r="T17" s="1824"/>
      <c r="U17" s="1824"/>
      <c r="V17" s="1824"/>
      <c r="W17" s="1824"/>
      <c r="X17" s="1824"/>
      <c r="Y17" s="1824"/>
      <c r="Z17" s="1824"/>
      <c r="AA17" s="1824"/>
      <c r="AB17" s="1824"/>
      <c r="AC17" s="1825"/>
      <c r="AD17" s="1895" t="s">
        <v>913</v>
      </c>
      <c r="AE17" s="1812"/>
      <c r="AF17" s="1812"/>
      <c r="AG17" s="1812"/>
      <c r="AH17" s="1812"/>
      <c r="AI17" s="1812"/>
      <c r="AJ17" s="1812"/>
      <c r="AK17" s="1896"/>
    </row>
    <row r="18" spans="1:44" ht="15.75" customHeight="1" x14ac:dyDescent="0.55000000000000004">
      <c r="A18" s="558"/>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9"/>
      <c r="AB18" s="559"/>
      <c r="AC18" s="559"/>
      <c r="AD18" s="559"/>
      <c r="AE18" s="559"/>
      <c r="AF18" s="559"/>
      <c r="AG18" s="559"/>
      <c r="AH18" s="559"/>
      <c r="AI18" s="559"/>
      <c r="AJ18" s="559"/>
      <c r="AK18" s="559"/>
      <c r="AL18" s="106"/>
      <c r="AM18" s="106"/>
      <c r="AN18" s="106"/>
      <c r="AO18" s="106"/>
      <c r="AP18" s="106"/>
      <c r="AQ18" s="106"/>
      <c r="AR18" s="106"/>
    </row>
    <row r="19" spans="1:44" ht="30" customHeight="1" x14ac:dyDescent="0.55000000000000004">
      <c r="A19" s="1836" t="s">
        <v>193</v>
      </c>
      <c r="B19" s="1830"/>
      <c r="C19" s="1830"/>
      <c r="D19" s="1830"/>
      <c r="E19" s="1837"/>
      <c r="F19" s="1863" t="s">
        <v>348</v>
      </c>
      <c r="G19" s="1864"/>
      <c r="H19" s="1864"/>
      <c r="I19" s="1865"/>
      <c r="J19" s="1859" t="s">
        <v>372</v>
      </c>
      <c r="K19" s="1861"/>
      <c r="L19" s="1897"/>
      <c r="M19" s="1898"/>
      <c r="N19" s="1898"/>
      <c r="O19" s="1898"/>
      <c r="P19" s="1898"/>
      <c r="Q19" s="1898"/>
      <c r="R19" s="1898"/>
      <c r="S19" s="1898"/>
      <c r="T19" s="1898"/>
      <c r="U19" s="1898"/>
      <c r="V19" s="1898"/>
      <c r="W19" s="1898"/>
      <c r="X19" s="1898"/>
      <c r="Y19" s="1898"/>
      <c r="Z19" s="1898"/>
      <c r="AA19" s="1898"/>
      <c r="AB19" s="1898"/>
      <c r="AC19" s="1898"/>
      <c r="AD19" s="1898"/>
      <c r="AE19" s="1898"/>
      <c r="AF19" s="1898"/>
      <c r="AG19" s="1898"/>
      <c r="AH19" s="1898"/>
      <c r="AI19" s="1898"/>
      <c r="AJ19" s="1898"/>
      <c r="AK19" s="1899"/>
    </row>
    <row r="20" spans="1:44" ht="30" customHeight="1" x14ac:dyDescent="0.55000000000000004">
      <c r="A20" s="1859" t="s">
        <v>253</v>
      </c>
      <c r="B20" s="1860"/>
      <c r="C20" s="1860"/>
      <c r="D20" s="1860"/>
      <c r="E20" s="1860"/>
      <c r="F20" s="1860"/>
      <c r="G20" s="1860"/>
      <c r="H20" s="1860"/>
      <c r="I20" s="1861"/>
      <c r="J20" s="1900"/>
      <c r="K20" s="1901"/>
      <c r="L20" s="1901"/>
      <c r="M20" s="1901"/>
      <c r="N20" s="1901"/>
      <c r="O20" s="1901"/>
      <c r="P20" s="1901"/>
      <c r="Q20" s="1901"/>
      <c r="R20" s="1901"/>
      <c r="S20" s="1901"/>
      <c r="T20" s="1871" t="s">
        <v>347</v>
      </c>
      <c r="U20" s="1872"/>
      <c r="V20" s="1872"/>
      <c r="W20" s="1872"/>
      <c r="X20" s="1872"/>
      <c r="Y20" s="1872"/>
      <c r="Z20" s="1872"/>
      <c r="AA20" s="1872"/>
      <c r="AB20" s="1873"/>
      <c r="AC20" s="1902"/>
      <c r="AD20" s="1902"/>
      <c r="AE20" s="1902"/>
      <c r="AF20" s="1902"/>
      <c r="AG20" s="1902"/>
      <c r="AH20" s="1902"/>
      <c r="AI20" s="1902"/>
      <c r="AJ20" s="1902"/>
      <c r="AK20" s="1903"/>
    </row>
    <row r="21" spans="1:44" ht="30" customHeight="1" x14ac:dyDescent="0.55000000000000004">
      <c r="A21" s="1859" t="s">
        <v>255</v>
      </c>
      <c r="B21" s="1860"/>
      <c r="C21" s="1860"/>
      <c r="D21" s="1860"/>
      <c r="E21" s="1860"/>
      <c r="F21" s="1860"/>
      <c r="G21" s="1860"/>
      <c r="H21" s="1860"/>
      <c r="I21" s="1861"/>
      <c r="J21" s="1900"/>
      <c r="K21" s="1901"/>
      <c r="L21" s="1901"/>
      <c r="M21" s="1901"/>
      <c r="N21" s="1901"/>
      <c r="O21" s="1901"/>
      <c r="P21" s="1901"/>
      <c r="Q21" s="1901"/>
      <c r="R21" s="1901"/>
      <c r="S21" s="1901"/>
      <c r="T21" s="1901"/>
      <c r="U21" s="1901"/>
      <c r="V21" s="1901"/>
      <c r="W21" s="1901"/>
      <c r="X21" s="1901"/>
      <c r="Y21" s="1901"/>
      <c r="Z21" s="1901"/>
      <c r="AA21" s="1901"/>
      <c r="AB21" s="1901"/>
      <c r="AC21" s="1901"/>
      <c r="AD21" s="1901"/>
      <c r="AE21" s="1901"/>
      <c r="AF21" s="1901"/>
      <c r="AG21" s="1901"/>
      <c r="AH21" s="1901"/>
      <c r="AI21" s="1901"/>
      <c r="AJ21" s="1901"/>
      <c r="AK21" s="1908"/>
    </row>
    <row r="22" spans="1:44" ht="30" customHeight="1" x14ac:dyDescent="0.55000000000000004">
      <c r="A22" s="1836" t="s">
        <v>256</v>
      </c>
      <c r="B22" s="1830"/>
      <c r="C22" s="1830"/>
      <c r="D22" s="1830"/>
      <c r="E22" s="1830"/>
      <c r="F22" s="1830"/>
      <c r="G22" s="1830"/>
      <c r="H22" s="1830"/>
      <c r="I22" s="1837"/>
      <c r="J22" s="1900"/>
      <c r="K22" s="1901"/>
      <c r="L22" s="1901"/>
      <c r="M22" s="1901"/>
      <c r="N22" s="1901"/>
      <c r="O22" s="1901"/>
      <c r="P22" s="1901"/>
      <c r="Q22" s="1901"/>
      <c r="R22" s="1901"/>
      <c r="S22" s="1901"/>
      <c r="T22" s="1871" t="s">
        <v>270</v>
      </c>
      <c r="U22" s="1872"/>
      <c r="V22" s="1872"/>
      <c r="W22" s="1872"/>
      <c r="X22" s="1872"/>
      <c r="Y22" s="1872"/>
      <c r="Z22" s="1872"/>
      <c r="AA22" s="1872"/>
      <c r="AB22" s="1873"/>
      <c r="AC22" s="1839"/>
      <c r="AD22" s="1839"/>
      <c r="AE22" s="1839"/>
      <c r="AF22" s="1839"/>
      <c r="AG22" s="1839"/>
      <c r="AH22" s="1839"/>
      <c r="AI22" s="1839"/>
      <c r="AJ22" s="1839"/>
      <c r="AK22" s="1840"/>
    </row>
    <row r="23" spans="1:44" ht="48.75" customHeight="1" x14ac:dyDescent="0.55000000000000004">
      <c r="A23" s="1892" t="s">
        <v>351</v>
      </c>
      <c r="B23" s="1893"/>
      <c r="C23" s="1893"/>
      <c r="D23" s="1893"/>
      <c r="E23" s="1893"/>
      <c r="F23" s="1893"/>
      <c r="G23" s="1893"/>
      <c r="H23" s="1893"/>
      <c r="I23" s="1894"/>
      <c r="J23" s="1909"/>
      <c r="K23" s="1910"/>
      <c r="L23" s="1910"/>
      <c r="M23" s="1910"/>
      <c r="N23" s="1910"/>
      <c r="O23" s="1910"/>
      <c r="P23" s="1910"/>
      <c r="Q23" s="1910"/>
      <c r="R23" s="1910"/>
      <c r="S23" s="1910"/>
      <c r="T23" s="1910"/>
      <c r="U23" s="1910"/>
      <c r="V23" s="1910"/>
      <c r="W23" s="1910"/>
      <c r="X23" s="1910"/>
      <c r="Y23" s="1910"/>
      <c r="Z23" s="1910"/>
      <c r="AA23" s="1910"/>
      <c r="AB23" s="1910"/>
      <c r="AC23" s="1910"/>
      <c r="AD23" s="1910"/>
      <c r="AE23" s="1910"/>
      <c r="AF23" s="1910"/>
      <c r="AG23" s="1910"/>
      <c r="AH23" s="1910"/>
      <c r="AI23" s="1910"/>
      <c r="AJ23" s="1910"/>
      <c r="AK23" s="1911"/>
    </row>
    <row r="24" spans="1:44" ht="25" customHeight="1" x14ac:dyDescent="0.55000000000000004">
      <c r="A24" s="1881" t="s">
        <v>350</v>
      </c>
      <c r="B24" s="1882"/>
      <c r="C24" s="1882"/>
      <c r="D24" s="1882"/>
      <c r="E24" s="1882"/>
      <c r="F24" s="1882"/>
      <c r="G24" s="1882"/>
      <c r="H24" s="1882"/>
      <c r="I24" s="1883"/>
      <c r="J24" s="1856" t="s">
        <v>20</v>
      </c>
      <c r="K24" s="1857"/>
      <c r="L24" s="1857"/>
      <c r="M24" s="1829"/>
      <c r="N24" s="1829"/>
      <c r="O24" s="1830" t="s">
        <v>260</v>
      </c>
      <c r="P24" s="1830"/>
      <c r="Q24" s="1829"/>
      <c r="R24" s="1829"/>
      <c r="S24" s="1831" t="s">
        <v>261</v>
      </c>
      <c r="T24" s="1831"/>
      <c r="U24" s="1854"/>
      <c r="V24" s="1854"/>
      <c r="W24" s="1854"/>
      <c r="X24" s="1854"/>
      <c r="Y24" s="1854"/>
      <c r="Z24" s="1854"/>
      <c r="AA24" s="1854"/>
      <c r="AB24" s="1854"/>
      <c r="AC24" s="1854"/>
      <c r="AD24" s="1854"/>
      <c r="AE24" s="1854"/>
      <c r="AF24" s="1854"/>
      <c r="AG24" s="1854"/>
      <c r="AH24" s="1854"/>
      <c r="AI24" s="1854"/>
      <c r="AJ24" s="1854"/>
      <c r="AK24" s="1855"/>
    </row>
    <row r="25" spans="1:44" ht="25" customHeight="1" x14ac:dyDescent="0.55000000000000004">
      <c r="A25" s="1886" t="s">
        <v>349</v>
      </c>
      <c r="B25" s="1887"/>
      <c r="C25" s="1887"/>
      <c r="D25" s="1887"/>
      <c r="E25" s="1887"/>
      <c r="F25" s="1887"/>
      <c r="G25" s="1887"/>
      <c r="H25" s="1887"/>
      <c r="I25" s="1888"/>
      <c r="J25" s="1856" t="s">
        <v>20</v>
      </c>
      <c r="K25" s="1857"/>
      <c r="L25" s="1857"/>
      <c r="M25" s="1829"/>
      <c r="N25" s="1829"/>
      <c r="O25" s="1830" t="s">
        <v>260</v>
      </c>
      <c r="P25" s="1830"/>
      <c r="Q25" s="1829"/>
      <c r="R25" s="1829"/>
      <c r="S25" s="1831" t="s">
        <v>261</v>
      </c>
      <c r="T25" s="1831"/>
      <c r="U25" s="1830" t="s">
        <v>273</v>
      </c>
      <c r="V25" s="1830"/>
      <c r="W25" s="1830"/>
      <c r="X25" s="1830"/>
      <c r="Y25" s="1830" t="s">
        <v>339</v>
      </c>
      <c r="Z25" s="1830"/>
      <c r="AA25" s="1829"/>
      <c r="AB25" s="1829"/>
      <c r="AC25" s="1830" t="s">
        <v>260</v>
      </c>
      <c r="AD25" s="1830"/>
      <c r="AE25" s="1829"/>
      <c r="AF25" s="1829"/>
      <c r="AG25" s="1831" t="s">
        <v>261</v>
      </c>
      <c r="AH25" s="1831"/>
      <c r="AI25" s="1831"/>
      <c r="AJ25" s="1831"/>
      <c r="AK25" s="1832"/>
    </row>
    <row r="26" spans="1:44" ht="25" customHeight="1" x14ac:dyDescent="0.55000000000000004">
      <c r="A26" s="1889"/>
      <c r="B26" s="1890"/>
      <c r="C26" s="1890"/>
      <c r="D26" s="1890"/>
      <c r="E26" s="1890"/>
      <c r="F26" s="1890"/>
      <c r="G26" s="1890"/>
      <c r="H26" s="1890"/>
      <c r="I26" s="1891"/>
      <c r="J26" s="1848" t="s">
        <v>709</v>
      </c>
      <c r="K26" s="1849"/>
      <c r="L26" s="1849"/>
      <c r="M26" s="1850"/>
      <c r="N26" s="1850"/>
      <c r="O26" s="1854" t="s">
        <v>710</v>
      </c>
      <c r="P26" s="1854"/>
      <c r="Q26" s="1854"/>
      <c r="R26" s="1854"/>
      <c r="S26" s="1907"/>
      <c r="T26" s="1907"/>
      <c r="U26" s="1854" t="s">
        <v>711</v>
      </c>
      <c r="V26" s="1854"/>
      <c r="W26" s="1854"/>
      <c r="X26" s="1854"/>
      <c r="Y26" s="1830"/>
      <c r="Z26" s="1830"/>
      <c r="AA26" s="1830"/>
      <c r="AB26" s="1830"/>
      <c r="AC26" s="1830"/>
      <c r="AD26" s="1830"/>
      <c r="AE26" s="1830"/>
      <c r="AF26" s="1830"/>
      <c r="AG26" s="1830"/>
      <c r="AH26" s="1830"/>
      <c r="AI26" s="1830"/>
      <c r="AJ26" s="1830"/>
      <c r="AK26" s="1837"/>
    </row>
    <row r="27" spans="1:44" ht="30" customHeight="1" x14ac:dyDescent="0.55000000000000004">
      <c r="A27" s="1836" t="s">
        <v>340</v>
      </c>
      <c r="B27" s="1830"/>
      <c r="C27" s="1830"/>
      <c r="D27" s="1830"/>
      <c r="E27" s="1830"/>
      <c r="F27" s="1830"/>
      <c r="G27" s="1830"/>
      <c r="H27" s="1830"/>
      <c r="I27" s="1837"/>
      <c r="J27" s="1833"/>
      <c r="K27" s="1833"/>
      <c r="L27" s="1833"/>
      <c r="M27" s="1833"/>
      <c r="N27" s="1833"/>
      <c r="O27" s="1833"/>
      <c r="P27" s="1833"/>
      <c r="Q27" s="1833"/>
      <c r="R27" s="1833"/>
      <c r="S27" s="1833"/>
      <c r="T27" s="1833"/>
      <c r="U27" s="1833"/>
      <c r="V27" s="1833"/>
      <c r="W27" s="1833"/>
      <c r="X27" s="1833"/>
      <c r="Y27" s="1834" t="s">
        <v>274</v>
      </c>
      <c r="Z27" s="1834"/>
      <c r="AA27" s="1834"/>
      <c r="AB27" s="1834"/>
      <c r="AC27" s="1834"/>
      <c r="AD27" s="1834"/>
      <c r="AE27" s="1834"/>
      <c r="AF27" s="1834"/>
      <c r="AG27" s="1834"/>
      <c r="AH27" s="1834"/>
      <c r="AI27" s="1834"/>
      <c r="AJ27" s="1834"/>
      <c r="AK27" s="1835"/>
    </row>
    <row r="28" spans="1:44" ht="50.25" customHeight="1" x14ac:dyDescent="0.55000000000000004">
      <c r="A28" s="1836" t="s">
        <v>352</v>
      </c>
      <c r="B28" s="1830"/>
      <c r="C28" s="1830"/>
      <c r="D28" s="1830"/>
      <c r="E28" s="1830"/>
      <c r="F28" s="1830"/>
      <c r="G28" s="1830"/>
      <c r="H28" s="1830"/>
      <c r="I28" s="1837"/>
      <c r="J28" s="1838"/>
      <c r="K28" s="1839"/>
      <c r="L28" s="1839"/>
      <c r="M28" s="1839"/>
      <c r="N28" s="1839"/>
      <c r="O28" s="1839"/>
      <c r="P28" s="1839"/>
      <c r="Q28" s="1839"/>
      <c r="R28" s="1839"/>
      <c r="S28" s="1839"/>
      <c r="T28" s="1839"/>
      <c r="U28" s="1839"/>
      <c r="V28" s="1839"/>
      <c r="W28" s="1839"/>
      <c r="X28" s="1839"/>
      <c r="Y28" s="1839"/>
      <c r="Z28" s="1839"/>
      <c r="AA28" s="1839"/>
      <c r="AB28" s="1839"/>
      <c r="AC28" s="1839"/>
      <c r="AD28" s="1839"/>
      <c r="AE28" s="1839"/>
      <c r="AF28" s="1839"/>
      <c r="AG28" s="1839"/>
      <c r="AH28" s="1839"/>
      <c r="AI28" s="1839"/>
      <c r="AJ28" s="1839"/>
      <c r="AK28" s="1840"/>
    </row>
    <row r="29" spans="1:44" ht="50.25" customHeight="1" x14ac:dyDescent="0.55000000000000004">
      <c r="A29" s="1836" t="s">
        <v>291</v>
      </c>
      <c r="B29" s="1830"/>
      <c r="C29" s="1830"/>
      <c r="D29" s="1830"/>
      <c r="E29" s="1830"/>
      <c r="F29" s="1830"/>
      <c r="G29" s="1830"/>
      <c r="H29" s="1830"/>
      <c r="I29" s="1837"/>
      <c r="J29" s="1838"/>
      <c r="K29" s="1839"/>
      <c r="L29" s="1839"/>
      <c r="M29" s="1839"/>
      <c r="N29" s="1839"/>
      <c r="O29" s="1839"/>
      <c r="P29" s="1839"/>
      <c r="Q29" s="1839"/>
      <c r="R29" s="1839"/>
      <c r="S29" s="1839"/>
      <c r="T29" s="1839"/>
      <c r="U29" s="1839"/>
      <c r="V29" s="1839"/>
      <c r="W29" s="1839"/>
      <c r="X29" s="1839"/>
      <c r="Y29" s="1839"/>
      <c r="Z29" s="1839"/>
      <c r="AA29" s="1839"/>
      <c r="AB29" s="1839"/>
      <c r="AC29" s="1839"/>
      <c r="AD29" s="1839"/>
      <c r="AE29" s="1839"/>
      <c r="AF29" s="1839"/>
      <c r="AG29" s="1839"/>
      <c r="AH29" s="1839"/>
      <c r="AI29" s="1839"/>
      <c r="AJ29" s="1839"/>
      <c r="AK29" s="1840"/>
    </row>
    <row r="30" spans="1:44" ht="30" customHeight="1" x14ac:dyDescent="0.55000000000000004">
      <c r="A30" s="1726" t="s">
        <v>1017</v>
      </c>
      <c r="B30" s="1727"/>
      <c r="C30" s="1727"/>
      <c r="D30" s="1727"/>
      <c r="E30" s="1727"/>
      <c r="F30" s="1727"/>
      <c r="G30" s="1727"/>
      <c r="H30" s="1727"/>
      <c r="I30" s="1727"/>
      <c r="J30" s="1847" t="s">
        <v>373</v>
      </c>
      <c r="K30" s="1844"/>
      <c r="L30" s="1841"/>
      <c r="M30" s="1842"/>
      <c r="N30" s="1842"/>
      <c r="O30" s="1843"/>
      <c r="P30" s="1844" t="s">
        <v>276</v>
      </c>
      <c r="Q30" s="1845"/>
      <c r="R30" s="1845"/>
      <c r="S30" s="1845"/>
      <c r="T30" s="701" t="s">
        <v>374</v>
      </c>
      <c r="U30" s="701"/>
      <c r="V30" s="701"/>
      <c r="W30" s="701"/>
      <c r="X30" s="701"/>
      <c r="Y30" s="701"/>
      <c r="Z30" s="701"/>
      <c r="AA30" s="701"/>
      <c r="AB30" s="701"/>
      <c r="AC30" s="1846"/>
      <c r="AD30" s="1846"/>
      <c r="AE30" s="1846"/>
      <c r="AF30" s="1846"/>
      <c r="AG30" s="1846"/>
      <c r="AH30" s="1844" t="s">
        <v>276</v>
      </c>
      <c r="AI30" s="1845"/>
      <c r="AJ30" s="1845"/>
      <c r="AK30" s="1845"/>
    </row>
    <row r="31" spans="1:44" ht="50.25" customHeight="1" x14ac:dyDescent="0.55000000000000004">
      <c r="A31" s="1728"/>
      <c r="B31" s="1729"/>
      <c r="C31" s="1729"/>
      <c r="D31" s="1729"/>
      <c r="E31" s="1729"/>
      <c r="F31" s="1729"/>
      <c r="G31" s="1729"/>
      <c r="H31" s="1729"/>
      <c r="I31" s="1729"/>
      <c r="J31" s="1847" t="s">
        <v>376</v>
      </c>
      <c r="K31" s="1844"/>
      <c r="L31" s="1838"/>
      <c r="M31" s="1839"/>
      <c r="N31" s="1839"/>
      <c r="O31" s="1839"/>
      <c r="P31" s="1839"/>
      <c r="Q31" s="1839"/>
      <c r="R31" s="1839"/>
      <c r="S31" s="1839"/>
      <c r="T31" s="1839"/>
      <c r="U31" s="1839"/>
      <c r="V31" s="1839"/>
      <c r="W31" s="1839"/>
      <c r="X31" s="1839"/>
      <c r="Y31" s="1839"/>
      <c r="Z31" s="1839"/>
      <c r="AA31" s="1839"/>
      <c r="AB31" s="1839"/>
      <c r="AC31" s="1839"/>
      <c r="AD31" s="1839"/>
      <c r="AE31" s="1839"/>
      <c r="AF31" s="1839"/>
      <c r="AG31" s="1839"/>
      <c r="AH31" s="1839"/>
      <c r="AI31" s="1839"/>
      <c r="AJ31" s="1839"/>
      <c r="AK31" s="1840"/>
    </row>
    <row r="32" spans="1:44" ht="25.5" customHeight="1" x14ac:dyDescent="0.55000000000000004">
      <c r="A32" s="1823" t="s">
        <v>390</v>
      </c>
      <c r="B32" s="1824"/>
      <c r="C32" s="1824"/>
      <c r="D32" s="1824"/>
      <c r="E32" s="1824"/>
      <c r="F32" s="1824"/>
      <c r="G32" s="1824"/>
      <c r="H32" s="1824"/>
      <c r="I32" s="1824"/>
      <c r="J32" s="1824"/>
      <c r="K32" s="1824"/>
      <c r="L32" s="1824"/>
      <c r="M32" s="1824"/>
      <c r="N32" s="1824"/>
      <c r="O32" s="1824"/>
      <c r="P32" s="1824"/>
      <c r="Q32" s="1824"/>
      <c r="R32" s="1824"/>
      <c r="S32" s="1824"/>
      <c r="T32" s="1824"/>
      <c r="U32" s="1824"/>
      <c r="V32" s="1824"/>
      <c r="W32" s="1824"/>
      <c r="X32" s="1824"/>
      <c r="Y32" s="1824"/>
      <c r="Z32" s="1824"/>
      <c r="AA32" s="1824"/>
      <c r="AB32" s="1824"/>
      <c r="AC32" s="1825"/>
      <c r="AD32" s="1826" t="s">
        <v>119</v>
      </c>
      <c r="AE32" s="1827"/>
      <c r="AF32" s="1827"/>
      <c r="AG32" s="1827"/>
      <c r="AH32" s="1827"/>
      <c r="AI32" s="1827"/>
      <c r="AJ32" s="1827"/>
      <c r="AK32" s="1828"/>
    </row>
  </sheetData>
  <sheetProtection password="C402" sheet="1" objects="1" scenarios="1" selectLockedCells="1" selectUnlockedCells="1"/>
  <mergeCells count="119">
    <mergeCell ref="O26:R26"/>
    <mergeCell ref="S26:T26"/>
    <mergeCell ref="U26:X26"/>
    <mergeCell ref="Y26:AK26"/>
    <mergeCell ref="A25:I26"/>
    <mergeCell ref="A24:I24"/>
    <mergeCell ref="A23:I23"/>
    <mergeCell ref="A21:I21"/>
    <mergeCell ref="A22:I22"/>
    <mergeCell ref="J21:AK21"/>
    <mergeCell ref="J22:S22"/>
    <mergeCell ref="T22:AB22"/>
    <mergeCell ref="AC22:AK22"/>
    <mergeCell ref="J23:AK23"/>
    <mergeCell ref="J24:L24"/>
    <mergeCell ref="M24:N24"/>
    <mergeCell ref="O24:P24"/>
    <mergeCell ref="Q24:R24"/>
    <mergeCell ref="S24:T24"/>
    <mergeCell ref="U24:AK24"/>
    <mergeCell ref="J25:L25"/>
    <mergeCell ref="M25:N25"/>
    <mergeCell ref="O25:P25"/>
    <mergeCell ref="Q25:R25"/>
    <mergeCell ref="S25:T25"/>
    <mergeCell ref="U25:X25"/>
    <mergeCell ref="Y25:Z25"/>
    <mergeCell ref="A8:I8"/>
    <mergeCell ref="A20:I20"/>
    <mergeCell ref="A17:AC17"/>
    <mergeCell ref="AD17:AK17"/>
    <mergeCell ref="A19:E19"/>
    <mergeCell ref="F19:I19"/>
    <mergeCell ref="J19:K19"/>
    <mergeCell ref="L19:AK19"/>
    <mergeCell ref="J20:S20"/>
    <mergeCell ref="T20:AB20"/>
    <mergeCell ref="AC20:AK20"/>
    <mergeCell ref="Y12:AK12"/>
    <mergeCell ref="A13:I13"/>
    <mergeCell ref="J13:AK13"/>
    <mergeCell ref="J15:K15"/>
    <mergeCell ref="A14:I14"/>
    <mergeCell ref="J14:AK14"/>
    <mergeCell ref="A15:I16"/>
    <mergeCell ref="L15:O15"/>
    <mergeCell ref="P15:S15"/>
    <mergeCell ref="T15:AB15"/>
    <mergeCell ref="AC15:AG15"/>
    <mergeCell ref="AH15:AK15"/>
    <mergeCell ref="J16:K16"/>
    <mergeCell ref="A9:I9"/>
    <mergeCell ref="J9:L9"/>
    <mergeCell ref="M9:N9"/>
    <mergeCell ref="O9:P9"/>
    <mergeCell ref="Q9:R9"/>
    <mergeCell ref="S9:T9"/>
    <mergeCell ref="J12:X12"/>
    <mergeCell ref="J11:L11"/>
    <mergeCell ref="M11:N11"/>
    <mergeCell ref="S11:T11"/>
    <mergeCell ref="U11:X11"/>
    <mergeCell ref="A10:I11"/>
    <mergeCell ref="O11:R11"/>
    <mergeCell ref="Y11:AK11"/>
    <mergeCell ref="L16:AK16"/>
    <mergeCell ref="A12:I12"/>
    <mergeCell ref="A6:I6"/>
    <mergeCell ref="A7:I7"/>
    <mergeCell ref="A5:I5"/>
    <mergeCell ref="A3:AK3"/>
    <mergeCell ref="A4:E4"/>
    <mergeCell ref="F4:I4"/>
    <mergeCell ref="J4:K4"/>
    <mergeCell ref="L4:AK4"/>
    <mergeCell ref="J5:S5"/>
    <mergeCell ref="T5:AB5"/>
    <mergeCell ref="AC5:AK5"/>
    <mergeCell ref="J6:AK6"/>
    <mergeCell ref="J7:S7"/>
    <mergeCell ref="T7:AB7"/>
    <mergeCell ref="AC7:AK7"/>
    <mergeCell ref="J8:AK8"/>
    <mergeCell ref="U9:AK9"/>
    <mergeCell ref="J10:L10"/>
    <mergeCell ref="M10:N10"/>
    <mergeCell ref="O10:P10"/>
    <mergeCell ref="Q10:R10"/>
    <mergeCell ref="S10:T10"/>
    <mergeCell ref="U10:X10"/>
    <mergeCell ref="Y10:Z10"/>
    <mergeCell ref="AA10:AB10"/>
    <mergeCell ref="AC10:AD10"/>
    <mergeCell ref="AE10:AF10"/>
    <mergeCell ref="AG10:AK10"/>
    <mergeCell ref="A32:AC32"/>
    <mergeCell ref="AD32:AK32"/>
    <mergeCell ref="AA25:AB25"/>
    <mergeCell ref="AC25:AD25"/>
    <mergeCell ref="AE25:AF25"/>
    <mergeCell ref="AG25:AK25"/>
    <mergeCell ref="J27:X27"/>
    <mergeCell ref="Y27:AK27"/>
    <mergeCell ref="A29:I29"/>
    <mergeCell ref="J29:AK29"/>
    <mergeCell ref="A30:I31"/>
    <mergeCell ref="L30:O30"/>
    <mergeCell ref="P30:S30"/>
    <mergeCell ref="T30:AB30"/>
    <mergeCell ref="AC30:AG30"/>
    <mergeCell ref="AH30:AK30"/>
    <mergeCell ref="J31:K31"/>
    <mergeCell ref="L31:AK31"/>
    <mergeCell ref="A28:I28"/>
    <mergeCell ref="J28:AK28"/>
    <mergeCell ref="J30:K30"/>
    <mergeCell ref="A27:I27"/>
    <mergeCell ref="J26:L26"/>
    <mergeCell ref="M26:N26"/>
  </mergeCells>
  <phoneticPr fontId="2"/>
  <conditionalFormatting sqref="AD17:AK17">
    <cfRule type="expression" dxfId="52" priority="2">
      <formula>$AD$17&lt;&gt;"選択してください"</formula>
    </cfRule>
  </conditionalFormatting>
  <conditionalFormatting sqref="AD32:AK32">
    <cfRule type="expression" dxfId="51" priority="1">
      <formula>$AD$17&lt;&gt;"選択してください"</formula>
    </cfRule>
  </conditionalFormatting>
  <dataValidations count="8">
    <dataValidation imeMode="halfAlpha" allowBlank="1" showInputMessage="1" showErrorMessage="1" prompt="　前ページの当該費目番号の税込金額を入力してください" sqref="J12:X12 J27:X27"/>
    <dataValidation imeMode="halfAlpha" allowBlank="1" showInputMessage="1" showErrorMessage="1" sqref="AC5 AC20"/>
    <dataValidation allowBlank="1" showErrorMessage="1" promptTitle="番号を記入してください" prompt="前ページの資金支出明細番号と対応させて記入してください_x000a_" sqref="F4:I4 F19:I19"/>
    <dataValidation allowBlank="1" showErrorMessage="1" prompt="_x000a_" sqref="AH15:AK15 L16:AK16 J15:K16 AH30:AK30 L31:AK31 J30:K31"/>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7:AK17 AD32:AK32">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9:R10 Q24:R25 AE10:AF10 AE25:AF25"/>
    <dataValidation allowBlank="1" showInputMessage="1" showErrorMessage="1" promptTitle="工事内容" prompt="工事の具体的な内容を記載してください" sqref="J13:AK13 J28:AK28"/>
    <dataValidation allowBlank="1" showInputMessage="1" showErrorMessage="1" prompt="　工事発注先の選定理由を具体的に記入してください_x000a_" sqref="J14:AK14 J29:AK29"/>
  </dataValidations>
  <printOptions horizontalCentered="1" verticalCentered="1"/>
  <pageMargins left="0.23622047244094491" right="0.23622047244094491" top="0.74803149606299213" bottom="0.74803149606299213" header="0.31496062992125984" footer="0.31496062992125984"/>
  <pageSetup paperSize="8" scale="99" orientation="portrait" r:id="rId1"/>
  <headerFooter>
    <oddFooter>&amp;A</oddFooter>
  </headerFooter>
  <colBreaks count="1" manualBreakCount="1">
    <brk id="37"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15"/>
  <sheetViews>
    <sheetView showGridLines="0" view="pageBreakPreview" zoomScale="80" zoomScaleNormal="100" zoomScaleSheetLayoutView="80" workbookViewId="0">
      <selection sqref="A1:XFD1048576"/>
    </sheetView>
  </sheetViews>
  <sheetFormatPr defaultColWidth="1.9140625" defaultRowHeight="14.25" customHeight="1" x14ac:dyDescent="0.55000000000000004"/>
  <cols>
    <col min="1" max="1" width="6.33203125" style="90" customWidth="1"/>
    <col min="2" max="2" width="21.08203125" style="90" customWidth="1"/>
    <col min="3" max="3" width="9.83203125" style="90" customWidth="1"/>
    <col min="4" max="4" width="7.6640625" style="90" customWidth="1"/>
    <col min="5" max="5" width="10.4140625" style="90" customWidth="1"/>
    <col min="6" max="7" width="10.5" style="90" customWidth="1"/>
    <col min="8" max="8" width="16.4140625" style="90" customWidth="1"/>
    <col min="9" max="9" width="1.9140625" style="398" customWidth="1"/>
    <col min="10" max="11" width="1.9140625" style="90" customWidth="1"/>
    <col min="12" max="12" width="10.33203125" style="90" customWidth="1"/>
    <col min="13" max="13" width="8.6640625" style="90" customWidth="1"/>
    <col min="14" max="14" width="5.75" style="90" customWidth="1"/>
    <col min="15" max="211" width="1.9140625" style="90" customWidth="1"/>
    <col min="212" max="16384" width="1.9140625" style="90"/>
  </cols>
  <sheetData>
    <row r="1" spans="1:44" s="336" customFormat="1" ht="14" x14ac:dyDescent="0.55000000000000004">
      <c r="A1" s="367"/>
      <c r="B1" s="331"/>
      <c r="C1" s="331"/>
      <c r="D1" s="331"/>
      <c r="E1" s="331"/>
      <c r="F1" s="331"/>
      <c r="G1" s="331"/>
      <c r="H1" s="327" t="s">
        <v>655</v>
      </c>
      <c r="I1" s="331"/>
      <c r="J1" s="368"/>
      <c r="L1" s="369"/>
    </row>
    <row r="2" spans="1:44" s="337" customFormat="1" ht="25.5" customHeight="1" x14ac:dyDescent="0.55000000000000004">
      <c r="A2" s="330" t="s">
        <v>689</v>
      </c>
      <c r="J2" s="560"/>
      <c r="K2" s="52"/>
      <c r="L2" s="561"/>
    </row>
    <row r="3" spans="1:44" ht="15" customHeight="1" x14ac:dyDescent="0.55000000000000004">
      <c r="A3" s="1544" t="s">
        <v>690</v>
      </c>
      <c r="B3" s="1544"/>
      <c r="C3" s="1544"/>
      <c r="D3" s="1544"/>
      <c r="E3" s="1544"/>
      <c r="F3" s="1544"/>
      <c r="G3" s="1544"/>
      <c r="H3" s="1544"/>
      <c r="L3" s="292"/>
    </row>
    <row r="4" spans="1:44" ht="15" customHeight="1" x14ac:dyDescent="0.55000000000000004">
      <c r="A4" s="1912" t="s">
        <v>691</v>
      </c>
      <c r="B4" s="1912"/>
      <c r="C4" s="1912"/>
      <c r="D4" s="1912"/>
      <c r="E4" s="1912"/>
      <c r="F4" s="1912"/>
      <c r="G4" s="1912"/>
      <c r="H4" s="1912"/>
      <c r="L4" s="292"/>
    </row>
    <row r="5" spans="1:44" ht="15" customHeight="1" x14ac:dyDescent="0.2">
      <c r="A5" s="562"/>
      <c r="B5" s="292"/>
      <c r="C5" s="292"/>
      <c r="D5" s="292"/>
      <c r="E5" s="292"/>
      <c r="F5" s="292"/>
      <c r="G5" s="292"/>
      <c r="H5" s="399" t="s">
        <v>221</v>
      </c>
      <c r="I5" s="400"/>
      <c r="J5" s="296"/>
      <c r="L5" s="390"/>
    </row>
    <row r="6" spans="1:44" ht="48" x14ac:dyDescent="0.55000000000000004">
      <c r="A6" s="371" t="s">
        <v>222</v>
      </c>
      <c r="B6" s="391" t="s">
        <v>692</v>
      </c>
      <c r="C6" s="391" t="s">
        <v>693</v>
      </c>
      <c r="D6" s="401" t="s">
        <v>694</v>
      </c>
      <c r="E6" s="402" t="s">
        <v>353</v>
      </c>
      <c r="F6" s="391" t="s">
        <v>268</v>
      </c>
      <c r="G6" s="391" t="s">
        <v>566</v>
      </c>
      <c r="H6" s="375" t="s">
        <v>354</v>
      </c>
      <c r="I6" s="403" t="s">
        <v>243</v>
      </c>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row>
    <row r="7" spans="1:44" ht="35" customHeight="1" x14ac:dyDescent="0.55000000000000004">
      <c r="A7" s="405" t="s">
        <v>695</v>
      </c>
      <c r="B7" s="636" t="s">
        <v>1007</v>
      </c>
      <c r="C7" s="645">
        <v>150000</v>
      </c>
      <c r="D7" s="670">
        <v>1</v>
      </c>
      <c r="E7" s="671">
        <v>1</v>
      </c>
      <c r="F7" s="407">
        <f>委託163[[#This Row],[月額家賃
（税抜）
(A)]]*委託163[[#This Row],[交付申請する月数
(B)]]</f>
        <v>150000</v>
      </c>
      <c r="G7" s="407">
        <f>ROUNDDOWN(委託163[[#This Row],[助成対象経費
（税抜）
(A)×(B）]]*1.1,0)</f>
        <v>165000</v>
      </c>
      <c r="H7" s="644" t="s">
        <v>1008</v>
      </c>
      <c r="I7" s="408" t="str">
        <f>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f>
        <v/>
      </c>
    </row>
    <row r="8" spans="1:44" ht="35" customHeight="1" x14ac:dyDescent="0.55000000000000004">
      <c r="A8" s="605"/>
      <c r="B8" s="417"/>
      <c r="C8" s="417"/>
      <c r="D8" s="418"/>
      <c r="E8" s="419" t="s">
        <v>568</v>
      </c>
      <c r="F8" s="420">
        <f>SUBTOTAL(109,委託163[助成対象経費
（税抜）
(A)×(B）])</f>
        <v>150000</v>
      </c>
      <c r="G8" s="421">
        <f>SUBTOTAL(109,委託163[助成事業に
要する経費
（税込）])</f>
        <v>165000</v>
      </c>
      <c r="H8" s="422"/>
      <c r="I8" s="423"/>
    </row>
    <row r="9" spans="1:44" ht="13" x14ac:dyDescent="0.55000000000000004">
      <c r="K9" s="424"/>
      <c r="L9" s="424"/>
      <c r="M9" s="424"/>
    </row>
    <row r="10" spans="1:44" ht="13" x14ac:dyDescent="0.55000000000000004"/>
    <row r="11" spans="1:44" ht="13" x14ac:dyDescent="0.55000000000000004"/>
    <row r="12" spans="1:44" ht="13" x14ac:dyDescent="0.55000000000000004"/>
    <row r="13" spans="1:44" ht="13" x14ac:dyDescent="0.55000000000000004"/>
    <row r="14" spans="1:44" ht="13" x14ac:dyDescent="0.55000000000000004"/>
    <row r="15" spans="1:44" ht="13" x14ac:dyDescent="0.55000000000000004"/>
  </sheetData>
  <sheetProtection password="C402" sheet="1" objects="1" scenarios="1" selectLockedCells="1" selectUnlockedCells="1"/>
  <mergeCells count="2">
    <mergeCell ref="A3:H3"/>
    <mergeCell ref="A4:H4"/>
  </mergeCells>
  <phoneticPr fontId="2"/>
  <conditionalFormatting sqref="B7:E7">
    <cfRule type="expression" dxfId="50" priority="2">
      <formula>AND(OR($B7&lt;&gt;"",$C7&lt;&gt;"",$D7&lt;&gt;"",$E7&lt;&gt;"",$H7&lt;&gt;""),B7="")</formula>
    </cfRule>
  </conditionalFormatting>
  <conditionalFormatting sqref="H7">
    <cfRule type="expression" dxfId="49" priority="1">
      <formula>AND(OR($B7&lt;&gt;"",$C7&lt;&gt;"",$D7&lt;&gt;"",$E7&lt;&gt;"",$H7&lt;&gt;""),H7="")</formula>
    </cfRule>
  </conditionalFormatting>
  <dataValidations count="5">
    <dataValidation type="custom" allowBlank="1" showInputMessage="1" showErrorMessage="1" prompt="自動計算されます。" sqref="F7:G7">
      <formula1>ISERROR(FIND(CHAR(10),F7))</formula1>
    </dataValidation>
    <dataValidation imeMode="disabled" allowBlank="1" showInputMessage="1" showErrorMessage="1" prompt="工事期間の範囲内かつ、２ヵ月以内に設定してください。" sqref="E7"/>
    <dataValidation allowBlank="1" showInputMessage="1" showErrorMessage="1" prompt="未定等不明確の場合は、 申請時点の候補先を記入してください。「未定、検討中」等の記入はできません。_x000a_" sqref="H7"/>
    <dataValidation imeMode="halfAlpha" allowBlank="1" showInputMessage="1" showErrorMessage="1" sqref="C7"/>
    <dataValidation type="custom" allowBlank="1" showInputMessage="1" showErrorMessage="1" sqref="I7">
      <formula1>ISERROR(FIND(CHAR(10),I7))</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0"/>
  <sheetViews>
    <sheetView showGridLines="0" view="pageBreakPreview" zoomScale="80" zoomScaleNormal="100" zoomScaleSheetLayoutView="80" workbookViewId="0">
      <selection sqref="A1:XFD1048576"/>
    </sheetView>
  </sheetViews>
  <sheetFormatPr defaultColWidth="1.9140625" defaultRowHeight="14.25" customHeight="1" x14ac:dyDescent="0.55000000000000004"/>
  <cols>
    <col min="1" max="1" width="6.33203125" style="90" customWidth="1"/>
    <col min="2" max="2" width="21.08203125" style="90" customWidth="1"/>
    <col min="3" max="3" width="9.83203125" style="90" customWidth="1"/>
    <col min="4" max="4" width="5.25" style="90" customWidth="1"/>
    <col min="5" max="5" width="10.4140625" style="90" customWidth="1"/>
    <col min="6" max="7" width="10.5" style="90" customWidth="1"/>
    <col min="8" max="8" width="15" style="90" customWidth="1"/>
    <col min="9" max="9" width="1.9140625" style="398" customWidth="1"/>
    <col min="10" max="11" width="1.9140625" style="90" customWidth="1"/>
    <col min="12" max="12" width="10.33203125" style="90" customWidth="1"/>
    <col min="13" max="13" width="8.6640625" style="90" customWidth="1"/>
    <col min="14" max="14" width="5.75" style="90" customWidth="1"/>
    <col min="15" max="211" width="1.9140625" style="90" customWidth="1"/>
    <col min="212" max="16384" width="1.9140625" style="90"/>
  </cols>
  <sheetData>
    <row r="1" spans="1:44" s="336" customFormat="1" ht="16.5" x14ac:dyDescent="0.55000000000000004">
      <c r="A1" s="367"/>
      <c r="B1" s="331"/>
      <c r="C1" s="331"/>
      <c r="D1" s="331"/>
      <c r="E1" s="331"/>
      <c r="F1" s="331"/>
      <c r="G1" s="331"/>
      <c r="H1" s="327" t="s">
        <v>655</v>
      </c>
      <c r="I1" s="396"/>
      <c r="J1" s="397"/>
      <c r="K1" s="397"/>
      <c r="L1" s="331"/>
      <c r="M1" s="331"/>
      <c r="N1" s="331"/>
      <c r="O1" s="331"/>
      <c r="P1" s="331"/>
      <c r="Q1" s="331"/>
      <c r="R1" s="331"/>
      <c r="S1" s="331"/>
      <c r="T1" s="341"/>
      <c r="U1" s="341"/>
      <c r="V1" s="341"/>
      <c r="W1" s="341"/>
      <c r="X1" s="341"/>
      <c r="Y1" s="341"/>
      <c r="Z1" s="341"/>
    </row>
    <row r="2" spans="1:44" ht="25" customHeight="1" x14ac:dyDescent="0.55000000000000004">
      <c r="A2" s="340" t="s">
        <v>696</v>
      </c>
      <c r="B2" s="342"/>
      <c r="C2" s="342"/>
      <c r="D2" s="342"/>
      <c r="E2" s="342"/>
      <c r="F2" s="342"/>
      <c r="G2" s="342"/>
      <c r="H2" s="342"/>
    </row>
    <row r="3" spans="1:44" ht="13" customHeight="1" x14ac:dyDescent="0.55000000000000004">
      <c r="A3" s="1544" t="s">
        <v>1018</v>
      </c>
      <c r="B3" s="1544"/>
      <c r="C3" s="1544"/>
      <c r="D3" s="1544"/>
      <c r="E3" s="1544"/>
      <c r="F3" s="1544"/>
      <c r="G3" s="1544"/>
      <c r="H3" s="1544"/>
      <c r="L3" s="292"/>
    </row>
    <row r="4" spans="1:44" ht="13" customHeight="1" x14ac:dyDescent="0.2">
      <c r="A4" s="1624" t="s">
        <v>576</v>
      </c>
      <c r="B4" s="1624"/>
      <c r="C4" s="1624"/>
      <c r="D4" s="1624"/>
      <c r="E4" s="1624"/>
      <c r="F4" s="1624"/>
      <c r="G4" s="1624"/>
      <c r="H4" s="399" t="s">
        <v>221</v>
      </c>
      <c r="I4" s="400"/>
      <c r="J4" s="296"/>
      <c r="L4" s="390"/>
    </row>
    <row r="5" spans="1:44" ht="48" x14ac:dyDescent="0.55000000000000004">
      <c r="A5" s="371" t="s">
        <v>222</v>
      </c>
      <c r="B5" s="391" t="s">
        <v>577</v>
      </c>
      <c r="C5" s="391" t="s">
        <v>578</v>
      </c>
      <c r="D5" s="401" t="s">
        <v>564</v>
      </c>
      <c r="E5" s="402" t="s">
        <v>228</v>
      </c>
      <c r="F5" s="391" t="s">
        <v>268</v>
      </c>
      <c r="G5" s="391" t="s">
        <v>566</v>
      </c>
      <c r="H5" s="375" t="s">
        <v>269</v>
      </c>
      <c r="I5" s="403" t="s">
        <v>243</v>
      </c>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row>
    <row r="6" spans="1:44" ht="35" customHeight="1" x14ac:dyDescent="0.55000000000000004">
      <c r="A6" s="405">
        <f t="shared" ref="A6:A22" si="0">ROW()-5</f>
        <v>1</v>
      </c>
      <c r="B6" s="636" t="s">
        <v>1009</v>
      </c>
      <c r="C6" s="645">
        <v>1</v>
      </c>
      <c r="D6" s="646" t="s">
        <v>901</v>
      </c>
      <c r="E6" s="645">
        <v>550000</v>
      </c>
      <c r="F6" s="407">
        <f>委託費11106[[#This Row],[数量
(A)]]*委託費11106[[#This Row],[単価
（税抜）
(B)]]</f>
        <v>550000</v>
      </c>
      <c r="G6" s="407">
        <f>ROUNDDOWN(委託費11106[[#This Row],[助成対象経費
（税抜）
(A)×(B）]]*1.1,0)</f>
        <v>605000</v>
      </c>
      <c r="H6" s="644" t="s">
        <v>1010</v>
      </c>
      <c r="I6"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7" spans="1:44" ht="35" customHeight="1" x14ac:dyDescent="0.55000000000000004">
      <c r="A7" s="405">
        <f t="shared" si="0"/>
        <v>2</v>
      </c>
      <c r="B7" s="353"/>
      <c r="C7" s="91"/>
      <c r="D7" s="406"/>
      <c r="E7" s="91"/>
      <c r="F7" s="407">
        <f>委託費11106[[#This Row],[数量
(A)]]*委託費11106[[#This Row],[単価
（税抜）
(B)]]</f>
        <v>0</v>
      </c>
      <c r="G7" s="407">
        <f>ROUNDDOWN(委託費11106[[#This Row],[助成対象経費
（税抜）
(A)×(B）]]*1.1,0)</f>
        <v>0</v>
      </c>
      <c r="H7" s="380"/>
      <c r="I7"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7" s="409"/>
      <c r="M7" s="410"/>
      <c r="N7" s="410"/>
    </row>
    <row r="8" spans="1:44" ht="35" customHeight="1" x14ac:dyDescent="0.55000000000000004">
      <c r="A8" s="405">
        <f t="shared" si="0"/>
        <v>3</v>
      </c>
      <c r="B8" s="353"/>
      <c r="C8" s="411"/>
      <c r="D8" s="412"/>
      <c r="E8" s="413"/>
      <c r="F8" s="407">
        <f>委託費11106[[#This Row],[数量
(A)]]*委託費11106[[#This Row],[単価
（税抜）
(B)]]</f>
        <v>0</v>
      </c>
      <c r="G8" s="407">
        <f>ROUNDDOWN(委託費11106[[#This Row],[助成対象経費
（税抜）
(A)×(B）]]*1.1,0)</f>
        <v>0</v>
      </c>
      <c r="H8" s="414"/>
      <c r="I8"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9" spans="1:44" ht="35" customHeight="1" x14ac:dyDescent="0.55000000000000004">
      <c r="A9" s="405">
        <f t="shared" si="0"/>
        <v>4</v>
      </c>
      <c r="B9" s="353"/>
      <c r="C9" s="91"/>
      <c r="D9" s="406"/>
      <c r="E9" s="91"/>
      <c r="F9" s="407">
        <f>委託費11106[[#This Row],[数量
(A)]]*委託費11106[[#This Row],[単価
（税抜）
(B)]]</f>
        <v>0</v>
      </c>
      <c r="G9" s="407">
        <f>ROUNDDOWN(委託費11106[[#This Row],[助成対象経費
（税抜）
(A)×(B）]]*1.1,0)</f>
        <v>0</v>
      </c>
      <c r="H9" s="380"/>
      <c r="I9"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0" spans="1:44" ht="35" customHeight="1" x14ac:dyDescent="0.55000000000000004">
      <c r="A10" s="405">
        <f t="shared" si="0"/>
        <v>5</v>
      </c>
      <c r="B10" s="353"/>
      <c r="C10" s="91"/>
      <c r="D10" s="406"/>
      <c r="E10" s="91"/>
      <c r="F10" s="407">
        <f>委託費11106[[#This Row],[数量
(A)]]*委託費11106[[#This Row],[単価
（税抜）
(B)]]</f>
        <v>0</v>
      </c>
      <c r="G10" s="407">
        <f>ROUNDDOWN(委託費11106[[#This Row],[助成対象経費
（税抜）
(A)×(B）]]*1.1,0)</f>
        <v>0</v>
      </c>
      <c r="H10" s="380"/>
      <c r="I10"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1" spans="1:44" ht="35" customHeight="1" x14ac:dyDescent="0.55000000000000004">
      <c r="A11" s="405">
        <f t="shared" si="0"/>
        <v>6</v>
      </c>
      <c r="B11" s="353"/>
      <c r="C11" s="91"/>
      <c r="D11" s="406"/>
      <c r="E11" s="91"/>
      <c r="F11" s="407">
        <f>委託費11106[[#This Row],[数量
(A)]]*委託費11106[[#This Row],[単価
（税抜）
(B)]]</f>
        <v>0</v>
      </c>
      <c r="G11" s="407">
        <f>ROUNDDOWN(委託費11106[[#This Row],[助成対象経費
（税抜）
(A)×(B）]]*1.1,0)</f>
        <v>0</v>
      </c>
      <c r="H11" s="380"/>
      <c r="I11"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2" spans="1:44" ht="35" customHeight="1" x14ac:dyDescent="0.55000000000000004">
      <c r="A12" s="405">
        <f t="shared" si="0"/>
        <v>7</v>
      </c>
      <c r="B12" s="353"/>
      <c r="C12" s="91"/>
      <c r="D12" s="406"/>
      <c r="E12" s="91"/>
      <c r="F12" s="407">
        <f>委託費11106[[#This Row],[数量
(A)]]*委託費11106[[#This Row],[単価
（税抜）
(B)]]</f>
        <v>0</v>
      </c>
      <c r="G12" s="407">
        <f>ROUNDDOWN(委託費11106[[#This Row],[助成対象経費
（税抜）
(A)×(B）]]*1.1,0)</f>
        <v>0</v>
      </c>
      <c r="H12" s="380"/>
      <c r="I12"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3" spans="1:44" ht="35" customHeight="1" x14ac:dyDescent="0.55000000000000004">
      <c r="A13" s="405">
        <f t="shared" si="0"/>
        <v>8</v>
      </c>
      <c r="B13" s="353"/>
      <c r="C13" s="91"/>
      <c r="D13" s="406"/>
      <c r="E13" s="91"/>
      <c r="F13" s="407">
        <f>委託費11106[[#This Row],[数量
(A)]]*委託費11106[[#This Row],[単価
（税抜）
(B)]]</f>
        <v>0</v>
      </c>
      <c r="G13" s="407">
        <f>ROUNDDOWN(委託費11106[[#This Row],[助成対象経費
（税抜）
(A)×(B）]]*1.1,0)</f>
        <v>0</v>
      </c>
      <c r="H13" s="380"/>
      <c r="I13"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4" spans="1:44" ht="35" customHeight="1" x14ac:dyDescent="0.55000000000000004">
      <c r="A14" s="405">
        <f t="shared" si="0"/>
        <v>9</v>
      </c>
      <c r="B14" s="353"/>
      <c r="C14" s="91"/>
      <c r="D14" s="406"/>
      <c r="E14" s="91"/>
      <c r="F14" s="407">
        <f>委託費11106[[#This Row],[数量
(A)]]*委託費11106[[#This Row],[単価
（税抜）
(B)]]</f>
        <v>0</v>
      </c>
      <c r="G14" s="407">
        <f>ROUNDDOWN(委託費11106[[#This Row],[助成対象経費
（税抜）
(A)×(B）]]*1.1,0)</f>
        <v>0</v>
      </c>
      <c r="H14" s="380"/>
      <c r="I14"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5" spans="1:44" ht="35" customHeight="1" x14ac:dyDescent="0.55000000000000004">
      <c r="A15" s="405">
        <f t="shared" si="0"/>
        <v>10</v>
      </c>
      <c r="B15" s="353"/>
      <c r="C15" s="91"/>
      <c r="D15" s="406"/>
      <c r="E15" s="91"/>
      <c r="F15" s="407">
        <f>委託費11106[[#This Row],[数量
(A)]]*委託費11106[[#This Row],[単価
（税抜）
(B)]]</f>
        <v>0</v>
      </c>
      <c r="G15" s="407">
        <f>ROUNDDOWN(委託費11106[[#This Row],[助成対象経費
（税抜）
(A)×(B）]]*1.1,0)</f>
        <v>0</v>
      </c>
      <c r="H15" s="380"/>
      <c r="I15"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6" spans="1:44" ht="35" customHeight="1" x14ac:dyDescent="0.55000000000000004">
      <c r="A16" s="405">
        <f t="shared" si="0"/>
        <v>11</v>
      </c>
      <c r="B16" s="353"/>
      <c r="C16" s="91"/>
      <c r="D16" s="406"/>
      <c r="E16" s="91"/>
      <c r="F16" s="407">
        <f>委託費11106[[#This Row],[数量
(A)]]*委託費11106[[#This Row],[単価
（税抜）
(B)]]</f>
        <v>0</v>
      </c>
      <c r="G16" s="407">
        <f>ROUNDDOWN(委託費11106[[#This Row],[助成対象経費
（税抜）
(A)×(B）]]*1.1,0)</f>
        <v>0</v>
      </c>
      <c r="H16" s="380"/>
      <c r="I16"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7" spans="1:13" ht="35" customHeight="1" x14ac:dyDescent="0.55000000000000004">
      <c r="A17" s="405">
        <f t="shared" si="0"/>
        <v>12</v>
      </c>
      <c r="B17" s="353"/>
      <c r="C17" s="91"/>
      <c r="D17" s="406"/>
      <c r="E17" s="91"/>
      <c r="F17" s="407">
        <f>委託費11106[[#This Row],[数量
(A)]]*委託費11106[[#This Row],[単価
（税抜）
(B)]]</f>
        <v>0</v>
      </c>
      <c r="G17" s="407">
        <f>ROUNDDOWN(委託費11106[[#This Row],[助成対象経費
（税抜）
(A)×(B）]]*1.1,0)</f>
        <v>0</v>
      </c>
      <c r="H17" s="380"/>
      <c r="I17"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8" spans="1:13" ht="35" customHeight="1" x14ac:dyDescent="0.55000000000000004">
      <c r="A18" s="405">
        <f t="shared" si="0"/>
        <v>13</v>
      </c>
      <c r="B18" s="353"/>
      <c r="C18" s="91"/>
      <c r="D18" s="406"/>
      <c r="E18" s="91"/>
      <c r="F18" s="407">
        <f>委託費11106[[#This Row],[数量
(A)]]*委託費11106[[#This Row],[単価
（税抜）
(B)]]</f>
        <v>0</v>
      </c>
      <c r="G18" s="407">
        <f>ROUNDDOWN(委託費11106[[#This Row],[助成対象経費
（税抜）
(A)×(B）]]*1.1,0)</f>
        <v>0</v>
      </c>
      <c r="H18" s="380"/>
      <c r="I18"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9" spans="1:13" ht="35" customHeight="1" x14ac:dyDescent="0.55000000000000004">
      <c r="A19" s="405">
        <f t="shared" si="0"/>
        <v>14</v>
      </c>
      <c r="B19" s="353"/>
      <c r="C19" s="91"/>
      <c r="D19" s="406"/>
      <c r="E19" s="91"/>
      <c r="F19" s="407">
        <f>委託費11106[[#This Row],[数量
(A)]]*委託費11106[[#This Row],[単価
（税抜）
(B)]]</f>
        <v>0</v>
      </c>
      <c r="G19" s="407">
        <f>ROUNDDOWN(委託費11106[[#This Row],[助成対象経費
（税抜）
(A)×(B）]]*1.1,0)</f>
        <v>0</v>
      </c>
      <c r="H19" s="380"/>
      <c r="I19"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0" spans="1:13" ht="35" customHeight="1" x14ac:dyDescent="0.55000000000000004">
      <c r="A20" s="405">
        <f t="shared" si="0"/>
        <v>15</v>
      </c>
      <c r="B20" s="353"/>
      <c r="C20" s="91"/>
      <c r="D20" s="406"/>
      <c r="E20" s="91"/>
      <c r="F20" s="407">
        <f>委託費11106[[#This Row],[数量
(A)]]*委託費11106[[#This Row],[単価
（税抜）
(B)]]</f>
        <v>0</v>
      </c>
      <c r="G20" s="407">
        <f>ROUNDDOWN(委託費11106[[#This Row],[助成対象経費
（税抜）
(A)×(B）]]*1.1,0)</f>
        <v>0</v>
      </c>
      <c r="H20" s="382"/>
      <c r="I20" s="4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1" spans="1:13" ht="35" customHeight="1" x14ac:dyDescent="0.55000000000000004">
      <c r="A21" s="405">
        <f t="shared" si="0"/>
        <v>16</v>
      </c>
      <c r="B21" s="353"/>
      <c r="C21" s="91"/>
      <c r="D21" s="406"/>
      <c r="E21" s="91"/>
      <c r="F21" s="407">
        <f>委託費11106[[#This Row],[数量
(A)]]*委託費11106[[#This Row],[単価
（税抜）
(B)]]</f>
        <v>0</v>
      </c>
      <c r="G21" s="407">
        <f>ROUNDDOWN(委託費11106[[#This Row],[助成対象経費
（税抜）
(A)×(B）]]*1.1,0)</f>
        <v>0</v>
      </c>
      <c r="H21" s="382"/>
      <c r="I21" s="4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2" spans="1:13" ht="35" customHeight="1" x14ac:dyDescent="0.55000000000000004">
      <c r="A22" s="405">
        <f t="shared" si="0"/>
        <v>17</v>
      </c>
      <c r="B22" s="353"/>
      <c r="C22" s="91"/>
      <c r="D22" s="406"/>
      <c r="E22" s="91"/>
      <c r="F22" s="407">
        <f>委託費11106[[#This Row],[数量
(A)]]*委託費11106[[#This Row],[単価
（税抜）
(B)]]</f>
        <v>0</v>
      </c>
      <c r="G22" s="407">
        <f>ROUNDDOWN(委託費11106[[#This Row],[助成対象経費
（税抜）
(A)×(B）]]*1.1,0)</f>
        <v>0</v>
      </c>
      <c r="H22" s="380"/>
      <c r="I22" s="4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22" s="410"/>
      <c r="L22" s="410"/>
      <c r="M22" s="410"/>
    </row>
    <row r="23" spans="1:13" ht="35" customHeight="1" x14ac:dyDescent="0.55000000000000004">
      <c r="A23" s="416"/>
      <c r="B23" s="417"/>
      <c r="C23" s="417"/>
      <c r="D23" s="418"/>
      <c r="E23" s="419" t="s">
        <v>568</v>
      </c>
      <c r="F23" s="420">
        <f>SUBTOTAL(109,委託費11106[助成対象経費
（税抜）
(A)×(B）])</f>
        <v>550000</v>
      </c>
      <c r="G23" s="421">
        <f>SUBTOTAL(109,委託費11106[助成事業に
要する経費
（税込）])</f>
        <v>605000</v>
      </c>
      <c r="H23" s="422"/>
      <c r="I23" s="423"/>
    </row>
    <row r="24" spans="1:13" ht="13" x14ac:dyDescent="0.55000000000000004">
      <c r="K24" s="424"/>
      <c r="L24" s="424"/>
      <c r="M24" s="424"/>
    </row>
    <row r="25" spans="1:13" ht="13" x14ac:dyDescent="0.55000000000000004"/>
    <row r="26" spans="1:13" ht="13" x14ac:dyDescent="0.55000000000000004"/>
    <row r="27" spans="1:13" ht="13" x14ac:dyDescent="0.55000000000000004"/>
    <row r="28" spans="1:13" ht="13" x14ac:dyDescent="0.55000000000000004"/>
    <row r="29" spans="1:13" ht="13" x14ac:dyDescent="0.55000000000000004"/>
    <row r="30" spans="1:13" ht="13" x14ac:dyDescent="0.55000000000000004"/>
  </sheetData>
  <sheetProtection password="C402" sheet="1" objects="1" scenarios="1" selectLockedCells="1" selectUnlockedCells="1"/>
  <mergeCells count="2">
    <mergeCell ref="A3:H3"/>
    <mergeCell ref="A4:G4"/>
  </mergeCells>
  <phoneticPr fontId="2"/>
  <conditionalFormatting sqref="H10:H22 B6:E6 H6 C10:E22 B7:B22">
    <cfRule type="expression" dxfId="28" priority="7">
      <formula>AND(OR($B6&lt;&gt;"",$C6&lt;&gt;"",$D6&lt;&gt;"",$E6&lt;&gt;"",$H6&lt;&gt;""),B6="")</formula>
    </cfRule>
  </conditionalFormatting>
  <conditionalFormatting sqref="H9">
    <cfRule type="expression" dxfId="27" priority="6">
      <formula>AND(OR($B9&lt;&gt;"",$C9&lt;&gt;"",$D9&lt;&gt;"",$E9&lt;&gt;"",$H9&lt;&gt;""),H9="")</formula>
    </cfRule>
  </conditionalFormatting>
  <conditionalFormatting sqref="C9:E9">
    <cfRule type="expression" dxfId="26" priority="5">
      <formula>AND(OR($B9&lt;&gt;"",$C9&lt;&gt;"",$D9&lt;&gt;"",$E9&lt;&gt;"",$H9&lt;&gt;""),C9="")</formula>
    </cfRule>
  </conditionalFormatting>
  <conditionalFormatting sqref="C7:E7">
    <cfRule type="expression" dxfId="25" priority="4">
      <formula>AND(OR($B7&lt;&gt;"",$C7&lt;&gt;"",$D7&lt;&gt;"",$E7&lt;&gt;"",$H7&lt;&gt;""),C7="")</formula>
    </cfRule>
  </conditionalFormatting>
  <conditionalFormatting sqref="H7">
    <cfRule type="expression" dxfId="24" priority="3">
      <formula>AND(OR($B7&lt;&gt;"",$C7&lt;&gt;"",$D7&lt;&gt;"",$E7&lt;&gt;"",$H7&lt;&gt;""),H7="")</formula>
    </cfRule>
  </conditionalFormatting>
  <conditionalFormatting sqref="C8:E8">
    <cfRule type="expression" dxfId="23" priority="2">
      <formula>AND(OR($B8&lt;&gt;"",$C8&lt;&gt;"",$D8&lt;&gt;"",$E8&lt;&gt;"",$H8&lt;&gt;""),C8="")</formula>
    </cfRule>
  </conditionalFormatting>
  <conditionalFormatting sqref="H8">
    <cfRule type="expression" dxfId="22" priority="1">
      <formula>AND(OR($B8&lt;&gt;"",$C8&lt;&gt;"",$D8&lt;&gt;"",$E8&lt;&gt;"",$H8&lt;&gt;""),H8="")</formula>
    </cfRule>
  </conditionalFormatting>
  <dataValidations count="6">
    <dataValidation allowBlank="1" showInputMessage="1" showErrorMessage="1" prompt="未定等不明確の場合は、 申請時点の候補先を記入してください。「未定、検討中」等の記入はできません。_x000a_" sqref="H6:H22"/>
    <dataValidation imeMode="halfAlpha" allowBlank="1" showInputMessage="1" showErrorMessage="1" sqref="C6:C22"/>
    <dataValidation type="custom" allowBlank="1" showInputMessage="1" showErrorMessage="1" sqref="I6:I22">
      <formula1>ISERROR(FIND(CHAR(10),I6))</formula1>
    </dataValidation>
    <dataValidation imeMode="disabled" allowBlank="1" showInputMessage="1" showErrorMessage="1" prompt="１件あたりの単価が税抜100万円以上の場合は、原則２者以上の見積書を提出してください。" sqref="E6:E22"/>
    <dataValidation type="custom" allowBlank="1" showInputMessage="1" showErrorMessage="1" prompt="自動計算されます。" sqref="F6:G22">
      <formula1>ISERROR(FIND(CHAR(10),F6))</formula1>
    </dataValidation>
    <dataValidation allowBlank="1" showInputMessage="1" showErrorMessage="1" prompt="全ての経費について、計画書を記入してください。" sqref="B6:B22"/>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sqref="A1:XFD104857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I1" s="327" t="s">
        <v>655</v>
      </c>
    </row>
    <row r="2" spans="1:99" ht="25" customHeight="1" x14ac:dyDescent="0.55000000000000004">
      <c r="A2" s="340" t="s">
        <v>398</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52"/>
    </row>
    <row r="3" spans="1:99" ht="13" customHeight="1" x14ac:dyDescent="0.55000000000000004">
      <c r="A3" s="292" t="s">
        <v>399</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90"/>
    </row>
    <row r="4" spans="1:99" ht="13" customHeight="1" x14ac:dyDescent="0.55000000000000004">
      <c r="A4" s="390" t="s">
        <v>935</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390"/>
    </row>
    <row r="5" spans="1:99" ht="13" customHeight="1" x14ac:dyDescent="0.55000000000000004">
      <c r="A5" s="292" t="s">
        <v>245</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390"/>
    </row>
    <row r="6" spans="1:99" ht="25" customHeight="1" x14ac:dyDescent="0.55000000000000004">
      <c r="A6" s="1701" t="s">
        <v>579</v>
      </c>
      <c r="B6" s="1702"/>
      <c r="C6" s="1702"/>
      <c r="D6" s="1702"/>
      <c r="E6" s="1703"/>
      <c r="F6" s="1704" t="s">
        <v>921</v>
      </c>
      <c r="G6" s="1705"/>
      <c r="H6" s="1705"/>
      <c r="I6" s="1705"/>
      <c r="J6" s="1699" t="s">
        <v>581</v>
      </c>
      <c r="K6" s="1700"/>
      <c r="L6" s="1700"/>
      <c r="M6" s="1700"/>
      <c r="N6" s="1700"/>
      <c r="O6" s="1700"/>
      <c r="P6" s="1700"/>
      <c r="Q6" s="1700"/>
      <c r="R6" s="1700"/>
      <c r="S6" s="1700"/>
      <c r="T6" s="1738" t="s">
        <v>1011</v>
      </c>
      <c r="U6" s="1739"/>
      <c r="V6" s="1739"/>
      <c r="W6" s="1739"/>
      <c r="X6" s="1739"/>
      <c r="Y6" s="1739"/>
      <c r="Z6" s="1739"/>
      <c r="AA6" s="1739"/>
      <c r="AB6" s="1739"/>
      <c r="AC6" s="1739"/>
      <c r="AD6" s="1739"/>
      <c r="AE6" s="1739"/>
      <c r="AF6" s="1739"/>
      <c r="AG6" s="1739"/>
      <c r="AH6" s="1739"/>
      <c r="AI6" s="1740"/>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CD6" s="427"/>
      <c r="CE6" s="427"/>
      <c r="CF6" s="427"/>
      <c r="CG6" s="427"/>
      <c r="CH6" s="427"/>
      <c r="CI6" s="427"/>
      <c r="CJ6" s="427"/>
      <c r="CK6" s="427"/>
      <c r="CL6" s="427"/>
      <c r="CM6" s="427"/>
      <c r="CN6" s="427"/>
      <c r="CO6" s="427"/>
      <c r="CP6" s="427"/>
      <c r="CQ6" s="427"/>
      <c r="CR6" s="427"/>
      <c r="CS6" s="427"/>
      <c r="CT6" s="427"/>
      <c r="CU6" s="427"/>
    </row>
    <row r="7" spans="1:99" ht="25" customHeight="1" x14ac:dyDescent="0.55000000000000004">
      <c r="A7" s="1684" t="s">
        <v>253</v>
      </c>
      <c r="B7" s="1685"/>
      <c r="C7" s="1685"/>
      <c r="D7" s="1685"/>
      <c r="E7" s="1685"/>
      <c r="F7" s="1685"/>
      <c r="G7" s="1685"/>
      <c r="H7" s="1685"/>
      <c r="I7" s="1686"/>
      <c r="J7" s="1709" t="s">
        <v>945</v>
      </c>
      <c r="K7" s="1710"/>
      <c r="L7" s="1710"/>
      <c r="M7" s="1710"/>
      <c r="N7" s="1710"/>
      <c r="O7" s="1710"/>
      <c r="P7" s="1710"/>
      <c r="Q7" s="1710"/>
      <c r="R7" s="1710"/>
      <c r="S7" s="1710"/>
      <c r="T7" s="1711" t="s">
        <v>582</v>
      </c>
      <c r="U7" s="1712"/>
      <c r="V7" s="1712"/>
      <c r="W7" s="1712"/>
      <c r="X7" s="1712"/>
      <c r="Y7" s="1712"/>
      <c r="Z7" s="1712"/>
      <c r="AA7" s="1713"/>
      <c r="AB7" s="1753"/>
      <c r="AC7" s="1753"/>
      <c r="AD7" s="1753"/>
      <c r="AE7" s="1753"/>
      <c r="AF7" s="1753"/>
      <c r="AG7" s="1753"/>
      <c r="AH7" s="1753"/>
      <c r="AI7" s="1754"/>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CD7" s="427"/>
      <c r="CE7" s="427"/>
      <c r="CF7" s="427"/>
      <c r="CG7" s="427"/>
      <c r="CH7" s="427"/>
      <c r="CI7" s="427"/>
      <c r="CJ7" s="427"/>
      <c r="CK7" s="427"/>
      <c r="CL7" s="427"/>
      <c r="CM7" s="427"/>
      <c r="CN7" s="427"/>
      <c r="CO7" s="427"/>
      <c r="CP7" s="427"/>
      <c r="CQ7" s="427"/>
      <c r="CR7" s="427"/>
      <c r="CS7" s="427"/>
      <c r="CT7" s="427"/>
      <c r="CU7" s="427"/>
    </row>
    <row r="8" spans="1:99" ht="25" customHeight="1" x14ac:dyDescent="0.55000000000000004">
      <c r="A8" s="1684" t="s">
        <v>289</v>
      </c>
      <c r="B8" s="1685"/>
      <c r="C8" s="1685"/>
      <c r="D8" s="1685"/>
      <c r="E8" s="1685"/>
      <c r="F8" s="1685"/>
      <c r="G8" s="1685"/>
      <c r="H8" s="1685"/>
      <c r="I8" s="1686"/>
      <c r="J8" s="1687" t="s">
        <v>923</v>
      </c>
      <c r="K8" s="1688"/>
      <c r="L8" s="1688"/>
      <c r="M8" s="1688"/>
      <c r="N8" s="1688"/>
      <c r="O8" s="1688"/>
      <c r="P8" s="1688"/>
      <c r="Q8" s="1688"/>
      <c r="R8" s="1688"/>
      <c r="S8" s="1688"/>
      <c r="T8" s="1688"/>
      <c r="U8" s="1688"/>
      <c r="V8" s="1688"/>
      <c r="W8" s="1688"/>
      <c r="X8" s="1688"/>
      <c r="Y8" s="1688"/>
      <c r="Z8" s="1688"/>
      <c r="AA8" s="1688"/>
      <c r="AB8" s="1688"/>
      <c r="AC8" s="1688"/>
      <c r="AD8" s="1688"/>
      <c r="AE8" s="1688"/>
      <c r="AF8" s="1688"/>
      <c r="AG8" s="1688"/>
      <c r="AH8" s="1688"/>
      <c r="AI8" s="1689"/>
      <c r="AO8" s="426"/>
      <c r="AP8" s="426"/>
      <c r="AQ8" s="426"/>
      <c r="AR8" s="426"/>
      <c r="AS8" s="426"/>
      <c r="AT8" s="426"/>
      <c r="AU8" s="426"/>
      <c r="AV8" s="426"/>
      <c r="AW8" s="426"/>
      <c r="AX8" s="426"/>
      <c r="AY8" s="426"/>
      <c r="AZ8" s="426"/>
      <c r="BA8" s="426"/>
      <c r="BB8" s="426"/>
      <c r="BC8" s="426"/>
      <c r="BD8" s="426"/>
      <c r="BE8" s="426"/>
      <c r="BF8" s="426"/>
      <c r="BG8" s="426"/>
      <c r="BH8" s="426"/>
      <c r="BI8" s="426"/>
      <c r="BJ8" s="426"/>
      <c r="BK8" s="426"/>
      <c r="BL8" s="426"/>
      <c r="BM8" s="426"/>
      <c r="BN8" s="426"/>
      <c r="BO8" s="426"/>
      <c r="BP8" s="426"/>
      <c r="BQ8" s="426"/>
      <c r="BR8" s="426"/>
      <c r="CD8" s="427"/>
      <c r="CE8" s="427"/>
      <c r="CF8" s="427"/>
      <c r="CG8" s="427"/>
      <c r="CH8" s="427"/>
      <c r="CI8" s="427"/>
      <c r="CJ8" s="427"/>
      <c r="CK8" s="427"/>
      <c r="CL8" s="427"/>
      <c r="CM8" s="427"/>
      <c r="CN8" s="427"/>
      <c r="CO8" s="427"/>
      <c r="CP8" s="427"/>
      <c r="CQ8" s="427"/>
      <c r="CR8" s="427"/>
      <c r="CS8" s="427"/>
      <c r="CT8" s="427"/>
      <c r="CU8" s="427"/>
    </row>
    <row r="9" spans="1:99" ht="25" customHeight="1" x14ac:dyDescent="0.55000000000000004">
      <c r="A9" s="1679" t="s">
        <v>256</v>
      </c>
      <c r="B9" s="1578"/>
      <c r="C9" s="1578"/>
      <c r="D9" s="1578"/>
      <c r="E9" s="1578"/>
      <c r="F9" s="1578"/>
      <c r="G9" s="1578"/>
      <c r="H9" s="1578"/>
      <c r="I9" s="1526"/>
      <c r="J9" s="1690" t="s">
        <v>924</v>
      </c>
      <c r="K9" s="1691"/>
      <c r="L9" s="1691"/>
      <c r="M9" s="1691"/>
      <c r="N9" s="1691"/>
      <c r="O9" s="1691"/>
      <c r="P9" s="1691"/>
      <c r="Q9" s="1691"/>
      <c r="R9" s="1691"/>
      <c r="S9" s="1691"/>
      <c r="T9" s="1692" t="s">
        <v>583</v>
      </c>
      <c r="U9" s="1693"/>
      <c r="V9" s="1693"/>
      <c r="W9" s="1693"/>
      <c r="X9" s="1693"/>
      <c r="Y9" s="1693"/>
      <c r="Z9" s="1693"/>
      <c r="AA9" s="1694"/>
      <c r="AB9" s="1683" t="s">
        <v>998</v>
      </c>
      <c r="AC9" s="1683"/>
      <c r="AD9" s="1683"/>
      <c r="AE9" s="1683"/>
      <c r="AF9" s="1683"/>
      <c r="AG9" s="1683"/>
      <c r="AH9" s="1683"/>
      <c r="AI9" s="1808"/>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CD9" s="427"/>
      <c r="CE9" s="427"/>
      <c r="CF9" s="427"/>
      <c r="CG9" s="427"/>
      <c r="CH9" s="427"/>
      <c r="CI9" s="427"/>
      <c r="CJ9" s="427"/>
      <c r="CK9" s="427"/>
      <c r="CL9" s="427"/>
      <c r="CM9" s="427"/>
      <c r="CN9" s="427"/>
      <c r="CO9" s="427"/>
      <c r="CP9" s="427"/>
      <c r="CQ9" s="427"/>
      <c r="CR9" s="427"/>
      <c r="CS9" s="427"/>
      <c r="CT9" s="427"/>
      <c r="CU9" s="427"/>
    </row>
    <row r="10" spans="1:99" ht="40" customHeight="1" x14ac:dyDescent="0.55000000000000004">
      <c r="A10" s="1673" t="s">
        <v>290</v>
      </c>
      <c r="B10" s="1674"/>
      <c r="C10" s="1674"/>
      <c r="D10" s="1674"/>
      <c r="E10" s="1674"/>
      <c r="F10" s="1674"/>
      <c r="G10" s="1674"/>
      <c r="H10" s="1674"/>
      <c r="I10" s="1675"/>
      <c r="J10" s="1676" t="s">
        <v>1012</v>
      </c>
      <c r="K10" s="1677"/>
      <c r="L10" s="1677"/>
      <c r="M10" s="1677"/>
      <c r="N10" s="1677"/>
      <c r="O10" s="1677"/>
      <c r="P10" s="1677"/>
      <c r="Q10" s="1677"/>
      <c r="R10" s="1677"/>
      <c r="S10" s="1677"/>
      <c r="T10" s="1677"/>
      <c r="U10" s="1677"/>
      <c r="V10" s="1677"/>
      <c r="W10" s="1677"/>
      <c r="X10" s="1677"/>
      <c r="Y10" s="1677"/>
      <c r="Z10" s="1677"/>
      <c r="AA10" s="1677"/>
      <c r="AB10" s="1677"/>
      <c r="AC10" s="1677"/>
      <c r="AD10" s="1677"/>
      <c r="AE10" s="1677"/>
      <c r="AF10" s="1677"/>
      <c r="AG10" s="1677"/>
      <c r="AH10" s="1677"/>
      <c r="AI10" s="1678"/>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6"/>
      <c r="BQ10" s="426"/>
      <c r="BR10" s="426"/>
      <c r="CD10" s="427"/>
      <c r="CE10" s="427"/>
      <c r="CF10" s="427"/>
      <c r="CG10" s="427"/>
      <c r="CH10" s="427"/>
      <c r="CI10" s="427"/>
      <c r="CJ10" s="427"/>
      <c r="CK10" s="427"/>
      <c r="CL10" s="427"/>
      <c r="CM10" s="427"/>
      <c r="CN10" s="427"/>
      <c r="CO10" s="427"/>
      <c r="CP10" s="427"/>
      <c r="CQ10" s="427"/>
      <c r="CR10" s="427"/>
      <c r="CS10" s="427"/>
      <c r="CT10" s="427"/>
      <c r="CU10" s="427"/>
    </row>
    <row r="11" spans="1:99" ht="25" customHeight="1" x14ac:dyDescent="0.55000000000000004">
      <c r="A11" s="1679" t="s">
        <v>271</v>
      </c>
      <c r="B11" s="1578"/>
      <c r="C11" s="1578"/>
      <c r="D11" s="1578"/>
      <c r="E11" s="1578"/>
      <c r="F11" s="1578"/>
      <c r="G11" s="1578"/>
      <c r="H11" s="1578"/>
      <c r="I11" s="1526"/>
      <c r="J11" s="1525" t="s">
        <v>584</v>
      </c>
      <c r="K11" s="1578"/>
      <c r="L11" s="1578"/>
      <c r="M11" s="1578"/>
      <c r="N11" s="1683">
        <v>8</v>
      </c>
      <c r="O11" s="1683"/>
      <c r="P11" s="1578" t="s">
        <v>260</v>
      </c>
      <c r="Q11" s="1578"/>
      <c r="R11" s="1683">
        <v>6</v>
      </c>
      <c r="S11" s="1683"/>
      <c r="T11" s="1578" t="s">
        <v>272</v>
      </c>
      <c r="U11" s="1578"/>
      <c r="V11" s="1578" t="s">
        <v>273</v>
      </c>
      <c r="W11" s="1578"/>
      <c r="X11" s="1578"/>
      <c r="Y11" s="1578" t="s">
        <v>585</v>
      </c>
      <c r="Z11" s="1578"/>
      <c r="AA11" s="1578"/>
      <c r="AB11" s="1683">
        <v>8</v>
      </c>
      <c r="AC11" s="1683"/>
      <c r="AD11" s="1578" t="s">
        <v>260</v>
      </c>
      <c r="AE11" s="1578"/>
      <c r="AF11" s="1683">
        <v>8</v>
      </c>
      <c r="AG11" s="1683"/>
      <c r="AH11" s="1578" t="s">
        <v>261</v>
      </c>
      <c r="AI11" s="1680"/>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6"/>
      <c r="BQ11" s="426"/>
      <c r="BR11" s="426"/>
    </row>
    <row r="12" spans="1:99" ht="25" customHeight="1" x14ac:dyDescent="0.55000000000000004">
      <c r="A12" s="1679" t="s">
        <v>262</v>
      </c>
      <c r="B12" s="1578"/>
      <c r="C12" s="1578"/>
      <c r="D12" s="1578"/>
      <c r="E12" s="1578"/>
      <c r="F12" s="1578"/>
      <c r="G12" s="1578"/>
      <c r="H12" s="1578"/>
      <c r="I12" s="1526"/>
      <c r="J12" s="1607">
        <v>605000</v>
      </c>
      <c r="K12" s="1607"/>
      <c r="L12" s="1607"/>
      <c r="M12" s="1607"/>
      <c r="N12" s="1607"/>
      <c r="O12" s="1607"/>
      <c r="P12" s="1607"/>
      <c r="Q12" s="1607"/>
      <c r="R12" s="1607"/>
      <c r="S12" s="1607"/>
      <c r="T12" s="1607"/>
      <c r="U12" s="1607"/>
      <c r="V12" s="1607"/>
      <c r="W12" s="1607"/>
      <c r="X12" s="1681" t="s">
        <v>586</v>
      </c>
      <c r="Y12" s="1681"/>
      <c r="Z12" s="1681"/>
      <c r="AA12" s="1681"/>
      <c r="AB12" s="1681"/>
      <c r="AC12" s="1681"/>
      <c r="AD12" s="1681"/>
      <c r="AE12" s="1681"/>
      <c r="AF12" s="1681"/>
      <c r="AG12" s="1681"/>
      <c r="AH12" s="1681"/>
      <c r="AI12" s="1682"/>
    </row>
    <row r="13" spans="1:99" ht="40" customHeight="1" x14ac:dyDescent="0.55000000000000004">
      <c r="A13" s="1577" t="s">
        <v>330</v>
      </c>
      <c r="B13" s="1578"/>
      <c r="C13" s="1578"/>
      <c r="D13" s="1578"/>
      <c r="E13" s="1578"/>
      <c r="F13" s="1578"/>
      <c r="G13" s="1578"/>
      <c r="H13" s="1578"/>
      <c r="I13" s="1526"/>
      <c r="J13" s="1646" t="s">
        <v>1013</v>
      </c>
      <c r="K13" s="1647"/>
      <c r="L13" s="1647"/>
      <c r="M13" s="1647"/>
      <c r="N13" s="1647"/>
      <c r="O13" s="1647"/>
      <c r="P13" s="1647"/>
      <c r="Q13" s="1647"/>
      <c r="R13" s="1647"/>
      <c r="S13" s="1647"/>
      <c r="T13" s="1647"/>
      <c r="U13" s="1647"/>
      <c r="V13" s="1647"/>
      <c r="W13" s="1647"/>
      <c r="X13" s="1647"/>
      <c r="Y13" s="1647"/>
      <c r="Z13" s="1647"/>
      <c r="AA13" s="1647"/>
      <c r="AB13" s="1647"/>
      <c r="AC13" s="1647"/>
      <c r="AD13" s="1647"/>
      <c r="AE13" s="1647"/>
      <c r="AF13" s="1647"/>
      <c r="AG13" s="1647"/>
      <c r="AH13" s="1647"/>
      <c r="AI13" s="1672"/>
      <c r="CC13" s="428"/>
    </row>
    <row r="14" spans="1:99" ht="40" customHeight="1" x14ac:dyDescent="0.55000000000000004">
      <c r="A14" s="1679" t="s">
        <v>275</v>
      </c>
      <c r="B14" s="1578"/>
      <c r="C14" s="1578"/>
      <c r="D14" s="1578"/>
      <c r="E14" s="1578"/>
      <c r="F14" s="1578"/>
      <c r="G14" s="1578"/>
      <c r="H14" s="1578"/>
      <c r="I14" s="1526"/>
      <c r="J14" s="1646" t="s">
        <v>1014</v>
      </c>
      <c r="K14" s="1647"/>
      <c r="L14" s="1647"/>
      <c r="M14" s="1647"/>
      <c r="N14" s="1647"/>
      <c r="O14" s="1647"/>
      <c r="P14" s="1647"/>
      <c r="Q14" s="1647"/>
      <c r="R14" s="1647"/>
      <c r="S14" s="1647"/>
      <c r="T14" s="1647"/>
      <c r="U14" s="1647"/>
      <c r="V14" s="1647"/>
      <c r="W14" s="1647"/>
      <c r="X14" s="1647"/>
      <c r="Y14" s="1647"/>
      <c r="Z14" s="1647"/>
      <c r="AA14" s="1647"/>
      <c r="AB14" s="1647"/>
      <c r="AC14" s="1647"/>
      <c r="AD14" s="1647"/>
      <c r="AE14" s="1647"/>
      <c r="AF14" s="1647"/>
      <c r="AG14" s="1647"/>
      <c r="AH14" s="1647"/>
      <c r="AI14" s="1672"/>
    </row>
    <row r="15" spans="1:99" ht="40" customHeight="1" x14ac:dyDescent="0.55000000000000004">
      <c r="A15" s="1577" t="s">
        <v>331</v>
      </c>
      <c r="B15" s="1578"/>
      <c r="C15" s="1578"/>
      <c r="D15" s="1578"/>
      <c r="E15" s="1578"/>
      <c r="F15" s="1578"/>
      <c r="G15" s="1578"/>
      <c r="H15" s="1578"/>
      <c r="I15" s="1526"/>
      <c r="J15" s="1766"/>
      <c r="K15" s="1767"/>
      <c r="L15" s="1767"/>
      <c r="M15" s="1736"/>
      <c r="N15" s="1736"/>
      <c r="O15" s="1736"/>
      <c r="P15" s="1736"/>
      <c r="Q15" s="1736"/>
      <c r="R15" s="1736"/>
      <c r="S15" s="1736"/>
      <c r="T15" s="1736"/>
      <c r="U15" s="1736"/>
      <c r="V15" s="1736"/>
      <c r="W15" s="1736"/>
      <c r="X15" s="1736"/>
      <c r="Y15" s="1736"/>
      <c r="Z15" s="1736"/>
      <c r="AA15" s="1736"/>
      <c r="AB15" s="1736"/>
      <c r="AC15" s="1736"/>
      <c r="AD15" s="1736"/>
      <c r="AE15" s="1736"/>
      <c r="AF15" s="1736"/>
      <c r="AG15" s="1736"/>
      <c r="AH15" s="1736"/>
      <c r="AI15" s="1737"/>
    </row>
    <row r="16" spans="1:99" ht="25" customHeight="1" x14ac:dyDescent="0.55000000000000004">
      <c r="A16" s="1726" t="s">
        <v>1017</v>
      </c>
      <c r="B16" s="1727"/>
      <c r="C16" s="1727"/>
      <c r="D16" s="1727"/>
      <c r="E16" s="1727"/>
      <c r="F16" s="1727"/>
      <c r="G16" s="1727"/>
      <c r="H16" s="1727"/>
      <c r="I16" s="1727"/>
      <c r="J16" s="1723" t="s">
        <v>587</v>
      </c>
      <c r="K16" s="1724"/>
      <c r="L16" s="1725"/>
      <c r="M16" s="1730"/>
      <c r="N16" s="1730"/>
      <c r="O16" s="1730"/>
      <c r="P16" s="1730"/>
      <c r="Q16" s="1730"/>
      <c r="R16" s="1730"/>
      <c r="S16" s="1730"/>
      <c r="T16" s="1604" t="s">
        <v>588</v>
      </c>
      <c r="U16" s="1604"/>
      <c r="V16" s="1605"/>
      <c r="W16" s="1525" t="s">
        <v>589</v>
      </c>
      <c r="X16" s="1578"/>
      <c r="Y16" s="1526"/>
      <c r="Z16" s="1730"/>
      <c r="AA16" s="1730"/>
      <c r="AB16" s="1730"/>
      <c r="AC16" s="1730"/>
      <c r="AD16" s="1730"/>
      <c r="AE16" s="1730"/>
      <c r="AF16" s="1730"/>
      <c r="AG16" s="1605" t="s">
        <v>588</v>
      </c>
      <c r="AH16" s="1731"/>
      <c r="AI16" s="1732"/>
    </row>
    <row r="17" spans="1:39" ht="40" customHeight="1" x14ac:dyDescent="0.55000000000000004">
      <c r="A17" s="1728"/>
      <c r="B17" s="1729"/>
      <c r="C17" s="1729"/>
      <c r="D17" s="1729"/>
      <c r="E17" s="1729"/>
      <c r="F17" s="1729"/>
      <c r="G17" s="1729"/>
      <c r="H17" s="1729"/>
      <c r="I17" s="1729"/>
      <c r="J17" s="1733" t="s">
        <v>590</v>
      </c>
      <c r="K17" s="1734"/>
      <c r="L17" s="1735"/>
      <c r="M17" s="1736"/>
      <c r="N17" s="1736"/>
      <c r="O17" s="1736"/>
      <c r="P17" s="1736"/>
      <c r="Q17" s="1736"/>
      <c r="R17" s="1736"/>
      <c r="S17" s="1736"/>
      <c r="T17" s="1736"/>
      <c r="U17" s="1736"/>
      <c r="V17" s="1736"/>
      <c r="W17" s="1736"/>
      <c r="X17" s="1736"/>
      <c r="Y17" s="1736"/>
      <c r="Z17" s="1736"/>
      <c r="AA17" s="1736"/>
      <c r="AB17" s="1736"/>
      <c r="AC17" s="1736"/>
      <c r="AD17" s="1736"/>
      <c r="AE17" s="1736"/>
      <c r="AF17" s="1736"/>
      <c r="AG17" s="1736"/>
      <c r="AH17" s="1736"/>
      <c r="AI17" s="1737"/>
    </row>
    <row r="18" spans="1:39" ht="25" customHeight="1" x14ac:dyDescent="0.55000000000000004">
      <c r="A18" s="1716" t="s">
        <v>591</v>
      </c>
      <c r="B18" s="1717"/>
      <c r="C18" s="1717"/>
      <c r="D18" s="1717"/>
      <c r="E18" s="1717"/>
      <c r="F18" s="1717"/>
      <c r="G18" s="1717"/>
      <c r="H18" s="1717"/>
      <c r="I18" s="1717"/>
      <c r="J18" s="1718"/>
      <c r="K18" s="1718"/>
      <c r="L18" s="1718"/>
      <c r="M18" s="1717"/>
      <c r="N18" s="1717"/>
      <c r="O18" s="1717"/>
      <c r="P18" s="1717"/>
      <c r="Q18" s="1717"/>
      <c r="R18" s="1717"/>
      <c r="S18" s="1717"/>
      <c r="T18" s="1717"/>
      <c r="U18" s="1717"/>
      <c r="V18" s="1717"/>
      <c r="W18" s="1717"/>
      <c r="X18" s="1717"/>
      <c r="Y18" s="1717"/>
      <c r="Z18" s="1717"/>
      <c r="AA18" s="1717"/>
      <c r="AB18" s="1717"/>
      <c r="AC18" s="1719"/>
      <c r="AD18" s="1720" t="s">
        <v>913</v>
      </c>
      <c r="AE18" s="1721"/>
      <c r="AF18" s="1721"/>
      <c r="AG18" s="1721"/>
      <c r="AH18" s="1721"/>
      <c r="AI18" s="1722"/>
    </row>
    <row r="19" spans="1:39" ht="12" x14ac:dyDescent="0.55000000000000004">
      <c r="A19" s="1697"/>
      <c r="B19" s="1697"/>
      <c r="C19" s="1697"/>
      <c r="D19" s="1697"/>
      <c r="E19" s="1697"/>
      <c r="F19" s="1697"/>
      <c r="G19" s="1697"/>
      <c r="H19" s="1697"/>
      <c r="I19" s="1697"/>
      <c r="J19" s="1697"/>
      <c r="K19" s="1697"/>
      <c r="L19" s="1697"/>
      <c r="M19" s="1697"/>
      <c r="N19" s="1697"/>
      <c r="O19" s="1697"/>
      <c r="P19" s="1697"/>
      <c r="Q19" s="1697"/>
      <c r="R19" s="1697"/>
      <c r="S19" s="1697"/>
      <c r="T19" s="1697"/>
      <c r="U19" s="1697"/>
      <c r="V19" s="1697"/>
      <c r="W19" s="1697"/>
      <c r="X19" s="1697"/>
      <c r="Y19" s="1697"/>
      <c r="Z19" s="1697"/>
      <c r="AA19" s="1697"/>
      <c r="AB19" s="1697"/>
      <c r="AC19" s="1697"/>
      <c r="AD19" s="1698"/>
      <c r="AE19" s="1698"/>
      <c r="AF19" s="1698"/>
      <c r="AG19" s="1698"/>
      <c r="AH19" s="1698"/>
      <c r="AI19" s="1698"/>
      <c r="AJ19" s="292"/>
      <c r="AK19" s="292"/>
      <c r="AL19" s="292"/>
      <c r="AM19" s="292"/>
    </row>
    <row r="20" spans="1:39" ht="25" customHeight="1" x14ac:dyDescent="0.55000000000000004">
      <c r="A20" s="1701" t="s">
        <v>579</v>
      </c>
      <c r="B20" s="1702"/>
      <c r="C20" s="1702"/>
      <c r="D20" s="1702"/>
      <c r="E20" s="1703"/>
      <c r="F20" s="1704" t="s">
        <v>580</v>
      </c>
      <c r="G20" s="1705"/>
      <c r="H20" s="1705"/>
      <c r="I20" s="1705"/>
      <c r="J20" s="1699" t="s">
        <v>581</v>
      </c>
      <c r="K20" s="1700"/>
      <c r="L20" s="1700"/>
      <c r="M20" s="1700"/>
      <c r="N20" s="1700"/>
      <c r="O20" s="1700"/>
      <c r="P20" s="1700"/>
      <c r="Q20" s="1700"/>
      <c r="R20" s="1700"/>
      <c r="S20" s="1700"/>
      <c r="T20" s="1748"/>
      <c r="U20" s="1749"/>
      <c r="V20" s="1749"/>
      <c r="W20" s="1749"/>
      <c r="X20" s="1749"/>
      <c r="Y20" s="1749"/>
      <c r="Z20" s="1749"/>
      <c r="AA20" s="1749"/>
      <c r="AB20" s="1749"/>
      <c r="AC20" s="1749"/>
      <c r="AD20" s="1749"/>
      <c r="AE20" s="1749"/>
      <c r="AF20" s="1749"/>
      <c r="AG20" s="1749"/>
      <c r="AH20" s="1749"/>
      <c r="AI20" s="1750"/>
    </row>
    <row r="21" spans="1:39" ht="25" customHeight="1" x14ac:dyDescent="0.55000000000000004">
      <c r="A21" s="1684" t="s">
        <v>253</v>
      </c>
      <c r="B21" s="1685"/>
      <c r="C21" s="1685"/>
      <c r="D21" s="1685"/>
      <c r="E21" s="1685"/>
      <c r="F21" s="1685"/>
      <c r="G21" s="1685"/>
      <c r="H21" s="1685"/>
      <c r="I21" s="1686"/>
      <c r="J21" s="1751"/>
      <c r="K21" s="1752"/>
      <c r="L21" s="1752"/>
      <c r="M21" s="1752"/>
      <c r="N21" s="1752"/>
      <c r="O21" s="1752"/>
      <c r="P21" s="1752"/>
      <c r="Q21" s="1752"/>
      <c r="R21" s="1752"/>
      <c r="S21" s="1752"/>
      <c r="T21" s="1711" t="s">
        <v>582</v>
      </c>
      <c r="U21" s="1712"/>
      <c r="V21" s="1712"/>
      <c r="W21" s="1712"/>
      <c r="X21" s="1712"/>
      <c r="Y21" s="1712"/>
      <c r="Z21" s="1712"/>
      <c r="AA21" s="1713"/>
      <c r="AB21" s="1753"/>
      <c r="AC21" s="1753"/>
      <c r="AD21" s="1753"/>
      <c r="AE21" s="1753"/>
      <c r="AF21" s="1753"/>
      <c r="AG21" s="1753"/>
      <c r="AH21" s="1753"/>
      <c r="AI21" s="1754"/>
    </row>
    <row r="22" spans="1:39" ht="25" customHeight="1" x14ac:dyDescent="0.55000000000000004">
      <c r="A22" s="1684" t="s">
        <v>289</v>
      </c>
      <c r="B22" s="1685"/>
      <c r="C22" s="1685"/>
      <c r="D22" s="1685"/>
      <c r="E22" s="1685"/>
      <c r="F22" s="1685"/>
      <c r="G22" s="1685"/>
      <c r="H22" s="1685"/>
      <c r="I22" s="1686"/>
      <c r="J22" s="1755"/>
      <c r="K22" s="1756"/>
      <c r="L22" s="1756"/>
      <c r="M22" s="1756"/>
      <c r="N22" s="1756"/>
      <c r="O22" s="1756"/>
      <c r="P22" s="1756"/>
      <c r="Q22" s="1756"/>
      <c r="R22" s="1756"/>
      <c r="S22" s="1756"/>
      <c r="T22" s="1756"/>
      <c r="U22" s="1756"/>
      <c r="V22" s="1756"/>
      <c r="W22" s="1756"/>
      <c r="X22" s="1756"/>
      <c r="Y22" s="1756"/>
      <c r="Z22" s="1756"/>
      <c r="AA22" s="1756"/>
      <c r="AB22" s="1756"/>
      <c r="AC22" s="1756"/>
      <c r="AD22" s="1756"/>
      <c r="AE22" s="1756"/>
      <c r="AF22" s="1756"/>
      <c r="AG22" s="1756"/>
      <c r="AH22" s="1756"/>
      <c r="AI22" s="1757"/>
    </row>
    <row r="23" spans="1:39" ht="25" customHeight="1" x14ac:dyDescent="0.55000000000000004">
      <c r="A23" s="1679" t="s">
        <v>256</v>
      </c>
      <c r="B23" s="1578"/>
      <c r="C23" s="1578"/>
      <c r="D23" s="1578"/>
      <c r="E23" s="1578"/>
      <c r="F23" s="1578"/>
      <c r="G23" s="1578"/>
      <c r="H23" s="1578"/>
      <c r="I23" s="1526"/>
      <c r="J23" s="1758"/>
      <c r="K23" s="1759"/>
      <c r="L23" s="1759"/>
      <c r="M23" s="1759"/>
      <c r="N23" s="1759"/>
      <c r="O23" s="1759"/>
      <c r="P23" s="1759"/>
      <c r="Q23" s="1759"/>
      <c r="R23" s="1759"/>
      <c r="S23" s="1759"/>
      <c r="T23" s="1692" t="s">
        <v>583</v>
      </c>
      <c r="U23" s="1693"/>
      <c r="V23" s="1693"/>
      <c r="W23" s="1693"/>
      <c r="X23" s="1693"/>
      <c r="Y23" s="1693"/>
      <c r="Z23" s="1693"/>
      <c r="AA23" s="1694"/>
      <c r="AB23" s="1760"/>
      <c r="AC23" s="1760"/>
      <c r="AD23" s="1760"/>
      <c r="AE23" s="1760"/>
      <c r="AF23" s="1760"/>
      <c r="AG23" s="1760"/>
      <c r="AH23" s="1760"/>
      <c r="AI23" s="1761"/>
    </row>
    <row r="24" spans="1:39" ht="40" customHeight="1" x14ac:dyDescent="0.55000000000000004">
      <c r="A24" s="1673" t="s">
        <v>290</v>
      </c>
      <c r="B24" s="1674"/>
      <c r="C24" s="1674"/>
      <c r="D24" s="1674"/>
      <c r="E24" s="1674"/>
      <c r="F24" s="1674"/>
      <c r="G24" s="1674"/>
      <c r="H24" s="1674"/>
      <c r="I24" s="1675"/>
      <c r="J24" s="1762"/>
      <c r="K24" s="1763"/>
      <c r="L24" s="1763"/>
      <c r="M24" s="1763"/>
      <c r="N24" s="1763"/>
      <c r="O24" s="1763"/>
      <c r="P24" s="1763"/>
      <c r="Q24" s="1763"/>
      <c r="R24" s="1763"/>
      <c r="S24" s="1763"/>
      <c r="T24" s="1763"/>
      <c r="U24" s="1763"/>
      <c r="V24" s="1763"/>
      <c r="W24" s="1763"/>
      <c r="X24" s="1763"/>
      <c r="Y24" s="1763"/>
      <c r="Z24" s="1763"/>
      <c r="AA24" s="1763"/>
      <c r="AB24" s="1763"/>
      <c r="AC24" s="1763"/>
      <c r="AD24" s="1763"/>
      <c r="AE24" s="1763"/>
      <c r="AF24" s="1763"/>
      <c r="AG24" s="1763"/>
      <c r="AH24" s="1763"/>
      <c r="AI24" s="1764"/>
    </row>
    <row r="25" spans="1:39" ht="25" customHeight="1" x14ac:dyDescent="0.55000000000000004">
      <c r="A25" s="1679" t="s">
        <v>271</v>
      </c>
      <c r="B25" s="1578"/>
      <c r="C25" s="1578"/>
      <c r="D25" s="1578"/>
      <c r="E25" s="1578"/>
      <c r="F25" s="1578"/>
      <c r="G25" s="1578"/>
      <c r="H25" s="1578"/>
      <c r="I25" s="1526"/>
      <c r="J25" s="1525" t="s">
        <v>584</v>
      </c>
      <c r="K25" s="1578"/>
      <c r="L25" s="1578"/>
      <c r="M25" s="1578"/>
      <c r="N25" s="1760"/>
      <c r="O25" s="1760"/>
      <c r="P25" s="1578" t="s">
        <v>260</v>
      </c>
      <c r="Q25" s="1578"/>
      <c r="R25" s="1760"/>
      <c r="S25" s="1760"/>
      <c r="T25" s="1578" t="s">
        <v>272</v>
      </c>
      <c r="U25" s="1578"/>
      <c r="V25" s="1578" t="s">
        <v>273</v>
      </c>
      <c r="W25" s="1578"/>
      <c r="X25" s="1578"/>
      <c r="Y25" s="1578" t="s">
        <v>585</v>
      </c>
      <c r="Z25" s="1578"/>
      <c r="AA25" s="1578"/>
      <c r="AB25" s="1760"/>
      <c r="AC25" s="1760"/>
      <c r="AD25" s="1578" t="s">
        <v>260</v>
      </c>
      <c r="AE25" s="1578"/>
      <c r="AF25" s="1760"/>
      <c r="AG25" s="1760"/>
      <c r="AH25" s="1578" t="s">
        <v>261</v>
      </c>
      <c r="AI25" s="1680"/>
    </row>
    <row r="26" spans="1:39" ht="25" customHeight="1" x14ac:dyDescent="0.55000000000000004">
      <c r="A26" s="1679" t="s">
        <v>262</v>
      </c>
      <c r="B26" s="1578"/>
      <c r="C26" s="1578"/>
      <c r="D26" s="1578"/>
      <c r="E26" s="1578"/>
      <c r="F26" s="1578"/>
      <c r="G26" s="1578"/>
      <c r="H26" s="1578"/>
      <c r="I26" s="1526"/>
      <c r="J26" s="1603"/>
      <c r="K26" s="1603"/>
      <c r="L26" s="1603"/>
      <c r="M26" s="1603"/>
      <c r="N26" s="1603"/>
      <c r="O26" s="1603"/>
      <c r="P26" s="1603"/>
      <c r="Q26" s="1603"/>
      <c r="R26" s="1603"/>
      <c r="S26" s="1603"/>
      <c r="T26" s="1603"/>
      <c r="U26" s="1603"/>
      <c r="V26" s="1603"/>
      <c r="W26" s="1603"/>
      <c r="X26" s="1681" t="s">
        <v>586</v>
      </c>
      <c r="Y26" s="1681"/>
      <c r="Z26" s="1681"/>
      <c r="AA26" s="1681"/>
      <c r="AB26" s="1681"/>
      <c r="AC26" s="1681"/>
      <c r="AD26" s="1681"/>
      <c r="AE26" s="1681"/>
      <c r="AF26" s="1681"/>
      <c r="AG26" s="1681"/>
      <c r="AH26" s="1681"/>
      <c r="AI26" s="1682"/>
    </row>
    <row r="27" spans="1:39" ht="40" customHeight="1" x14ac:dyDescent="0.55000000000000004">
      <c r="A27" s="1577" t="s">
        <v>330</v>
      </c>
      <c r="B27" s="1578"/>
      <c r="C27" s="1578"/>
      <c r="D27" s="1578"/>
      <c r="E27" s="1578"/>
      <c r="F27" s="1578"/>
      <c r="G27" s="1578"/>
      <c r="H27" s="1578"/>
      <c r="I27" s="1526"/>
      <c r="J27" s="1765"/>
      <c r="K27" s="1736"/>
      <c r="L27" s="1736"/>
      <c r="M27" s="1736"/>
      <c r="N27" s="1736"/>
      <c r="O27" s="1736"/>
      <c r="P27" s="1736"/>
      <c r="Q27" s="1736"/>
      <c r="R27" s="1736"/>
      <c r="S27" s="1736"/>
      <c r="T27" s="1736"/>
      <c r="U27" s="1736"/>
      <c r="V27" s="1736"/>
      <c r="W27" s="1736"/>
      <c r="X27" s="1736"/>
      <c r="Y27" s="1736"/>
      <c r="Z27" s="1736"/>
      <c r="AA27" s="1736"/>
      <c r="AB27" s="1736"/>
      <c r="AC27" s="1736"/>
      <c r="AD27" s="1736"/>
      <c r="AE27" s="1736"/>
      <c r="AF27" s="1736"/>
      <c r="AG27" s="1736"/>
      <c r="AH27" s="1736"/>
      <c r="AI27" s="1737"/>
    </row>
    <row r="28" spans="1:39" ht="40" customHeight="1" x14ac:dyDescent="0.55000000000000004">
      <c r="A28" s="1679" t="s">
        <v>275</v>
      </c>
      <c r="B28" s="1578"/>
      <c r="C28" s="1578"/>
      <c r="D28" s="1578"/>
      <c r="E28" s="1578"/>
      <c r="F28" s="1578"/>
      <c r="G28" s="1578"/>
      <c r="H28" s="1578"/>
      <c r="I28" s="1526"/>
      <c r="J28" s="1765"/>
      <c r="K28" s="1736"/>
      <c r="L28" s="1736"/>
      <c r="M28" s="1736"/>
      <c r="N28" s="1736"/>
      <c r="O28" s="1736"/>
      <c r="P28" s="1736"/>
      <c r="Q28" s="1736"/>
      <c r="R28" s="1736"/>
      <c r="S28" s="1736"/>
      <c r="T28" s="1736"/>
      <c r="U28" s="1736"/>
      <c r="V28" s="1736"/>
      <c r="W28" s="1736"/>
      <c r="X28" s="1736"/>
      <c r="Y28" s="1736"/>
      <c r="Z28" s="1736"/>
      <c r="AA28" s="1736"/>
      <c r="AB28" s="1736"/>
      <c r="AC28" s="1736"/>
      <c r="AD28" s="1736"/>
      <c r="AE28" s="1736"/>
      <c r="AF28" s="1736"/>
      <c r="AG28" s="1736"/>
      <c r="AH28" s="1736"/>
      <c r="AI28" s="1737"/>
    </row>
    <row r="29" spans="1:39" ht="40" customHeight="1" x14ac:dyDescent="0.55000000000000004">
      <c r="A29" s="1577" t="s">
        <v>331</v>
      </c>
      <c r="B29" s="1578"/>
      <c r="C29" s="1578"/>
      <c r="D29" s="1578"/>
      <c r="E29" s="1578"/>
      <c r="F29" s="1578"/>
      <c r="G29" s="1578"/>
      <c r="H29" s="1578"/>
      <c r="I29" s="1526"/>
      <c r="J29" s="1766"/>
      <c r="K29" s="1767"/>
      <c r="L29" s="1767"/>
      <c r="M29" s="1736"/>
      <c r="N29" s="1736"/>
      <c r="O29" s="1736"/>
      <c r="P29" s="1736"/>
      <c r="Q29" s="1736"/>
      <c r="R29" s="1736"/>
      <c r="S29" s="1736"/>
      <c r="T29" s="1736"/>
      <c r="U29" s="1736"/>
      <c r="V29" s="1736"/>
      <c r="W29" s="1736"/>
      <c r="X29" s="1736"/>
      <c r="Y29" s="1736"/>
      <c r="Z29" s="1736"/>
      <c r="AA29" s="1736"/>
      <c r="AB29" s="1736"/>
      <c r="AC29" s="1736"/>
      <c r="AD29" s="1736"/>
      <c r="AE29" s="1736"/>
      <c r="AF29" s="1736"/>
      <c r="AG29" s="1736"/>
      <c r="AH29" s="1736"/>
      <c r="AI29" s="1737"/>
    </row>
    <row r="30" spans="1:39" ht="25" customHeight="1" x14ac:dyDescent="0.55000000000000004">
      <c r="A30" s="1726" t="s">
        <v>1017</v>
      </c>
      <c r="B30" s="1727"/>
      <c r="C30" s="1727"/>
      <c r="D30" s="1727"/>
      <c r="E30" s="1727"/>
      <c r="F30" s="1727"/>
      <c r="G30" s="1727"/>
      <c r="H30" s="1727"/>
      <c r="I30" s="1727"/>
      <c r="J30" s="1723" t="s">
        <v>587</v>
      </c>
      <c r="K30" s="1724"/>
      <c r="L30" s="1725"/>
      <c r="M30" s="1730"/>
      <c r="N30" s="1730"/>
      <c r="O30" s="1730"/>
      <c r="P30" s="1730"/>
      <c r="Q30" s="1730"/>
      <c r="R30" s="1730"/>
      <c r="S30" s="1730"/>
      <c r="T30" s="1604" t="s">
        <v>588</v>
      </c>
      <c r="U30" s="1604"/>
      <c r="V30" s="1605"/>
      <c r="W30" s="1525" t="s">
        <v>589</v>
      </c>
      <c r="X30" s="1578"/>
      <c r="Y30" s="1526"/>
      <c r="Z30" s="1730"/>
      <c r="AA30" s="1730"/>
      <c r="AB30" s="1730"/>
      <c r="AC30" s="1730"/>
      <c r="AD30" s="1730"/>
      <c r="AE30" s="1730"/>
      <c r="AF30" s="1730"/>
      <c r="AG30" s="1605" t="s">
        <v>588</v>
      </c>
      <c r="AH30" s="1731"/>
      <c r="AI30" s="1732"/>
    </row>
    <row r="31" spans="1:39" ht="40" customHeight="1" x14ac:dyDescent="0.55000000000000004">
      <c r="A31" s="1728"/>
      <c r="B31" s="1729"/>
      <c r="C31" s="1729"/>
      <c r="D31" s="1729"/>
      <c r="E31" s="1729"/>
      <c r="F31" s="1729"/>
      <c r="G31" s="1729"/>
      <c r="H31" s="1729"/>
      <c r="I31" s="1729"/>
      <c r="J31" s="1733" t="s">
        <v>590</v>
      </c>
      <c r="K31" s="1734"/>
      <c r="L31" s="1735"/>
      <c r="M31" s="1736"/>
      <c r="N31" s="1736"/>
      <c r="O31" s="1736"/>
      <c r="P31" s="1736"/>
      <c r="Q31" s="1736"/>
      <c r="R31" s="1736"/>
      <c r="S31" s="1736"/>
      <c r="T31" s="1736"/>
      <c r="U31" s="1736"/>
      <c r="V31" s="1736"/>
      <c r="W31" s="1736"/>
      <c r="X31" s="1736"/>
      <c r="Y31" s="1736"/>
      <c r="Z31" s="1736"/>
      <c r="AA31" s="1736"/>
      <c r="AB31" s="1736"/>
      <c r="AC31" s="1736"/>
      <c r="AD31" s="1736"/>
      <c r="AE31" s="1736"/>
      <c r="AF31" s="1736"/>
      <c r="AG31" s="1736"/>
      <c r="AH31" s="1736"/>
      <c r="AI31" s="1737"/>
    </row>
    <row r="32" spans="1:39" ht="25" customHeight="1" x14ac:dyDescent="0.55000000000000004">
      <c r="A32" s="1716" t="s">
        <v>591</v>
      </c>
      <c r="B32" s="1717"/>
      <c r="C32" s="1717"/>
      <c r="D32" s="1717"/>
      <c r="E32" s="1717"/>
      <c r="F32" s="1717"/>
      <c r="G32" s="1717"/>
      <c r="H32" s="1717"/>
      <c r="I32" s="1717"/>
      <c r="J32" s="1718"/>
      <c r="K32" s="1718"/>
      <c r="L32" s="1718"/>
      <c r="M32" s="1717"/>
      <c r="N32" s="1717"/>
      <c r="O32" s="1717"/>
      <c r="P32" s="1717"/>
      <c r="Q32" s="1717"/>
      <c r="R32" s="1717"/>
      <c r="S32" s="1717"/>
      <c r="T32" s="1717"/>
      <c r="U32" s="1717"/>
      <c r="V32" s="1717"/>
      <c r="W32" s="1717"/>
      <c r="X32" s="1717"/>
      <c r="Y32" s="1717"/>
      <c r="Z32" s="1717"/>
      <c r="AA32" s="1717"/>
      <c r="AB32" s="1717"/>
      <c r="AC32" s="1719"/>
      <c r="AD32" s="1768" t="s">
        <v>119</v>
      </c>
      <c r="AE32" s="1769"/>
      <c r="AF32" s="1769"/>
      <c r="AG32" s="1769"/>
      <c r="AH32" s="1769"/>
      <c r="AI32" s="1770"/>
    </row>
    <row r="35" spans="2:2" ht="12" x14ac:dyDescent="0.55000000000000004">
      <c r="B35" s="230"/>
    </row>
  </sheetData>
  <sheetProtection password="C402" sheet="1" objects="1" scenarios="1" selectLockedCells="1" selectUnlockedCells="1"/>
  <mergeCells count="98">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 ref="N25:O25"/>
    <mergeCell ref="P25:Q25"/>
    <mergeCell ref="A22:I22"/>
    <mergeCell ref="A23:I23"/>
    <mergeCell ref="J22:AI22"/>
    <mergeCell ref="J23:S23"/>
    <mergeCell ref="T23:AA23"/>
    <mergeCell ref="AB23:AI23"/>
    <mergeCell ref="A19:AC19"/>
    <mergeCell ref="AD19:AI19"/>
    <mergeCell ref="J20:S20"/>
    <mergeCell ref="A21:I21"/>
    <mergeCell ref="A20:E20"/>
    <mergeCell ref="F20:I20"/>
    <mergeCell ref="T20:AI20"/>
    <mergeCell ref="J21:S21"/>
    <mergeCell ref="T21:AA21"/>
    <mergeCell ref="AB21:AI21"/>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2:I12"/>
    <mergeCell ref="J12:W12"/>
    <mergeCell ref="X12:AI12"/>
    <mergeCell ref="A13:I13"/>
    <mergeCell ref="J13:AI13"/>
    <mergeCell ref="A9:I9"/>
    <mergeCell ref="A10:I10"/>
    <mergeCell ref="J9:S9"/>
    <mergeCell ref="T9:AA9"/>
    <mergeCell ref="A11:I11"/>
    <mergeCell ref="A8:I8"/>
    <mergeCell ref="J7:S7"/>
    <mergeCell ref="T7:AA7"/>
    <mergeCell ref="AB7:AI7"/>
    <mergeCell ref="J8:AI8"/>
    <mergeCell ref="J6:S6"/>
    <mergeCell ref="A6:E6"/>
    <mergeCell ref="F6:I6"/>
    <mergeCell ref="T6:AI6"/>
    <mergeCell ref="A7:I7"/>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s>
  <phoneticPr fontId="2"/>
  <dataValidations count="8">
    <dataValidation imeMode="halfAlpha" allowBlank="1" showInputMessage="1" showErrorMessage="1" sqref="AB7 AB21"/>
    <dataValidation allowBlank="1" showErrorMessage="1" prompt="_x000a_" sqref="AG16:AI16 J16:J17 AG30:AI30 J30:J31"/>
    <dataValidation allowBlank="1" showErrorMessage="1" sqref="J13:AI14 J27:AI28"/>
    <dataValidation type="list" allowBlank="1" showErrorMessage="1" prompt="_x000a_" sqref="AD18:AI18 AD32:AI32">
      <formula1>"選択してください,関連あり,関連なし"</formula1>
    </dataValidation>
    <dataValidation type="custom" imeMode="disabled" allowBlank="1" showInputMessage="1" showErrorMessage="1" sqref="M16:S16 Z16:AF16 M30:S30 Z30:AF3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allowBlank="1" showInputMessage="1" showErrorMessage="1" prompt="前ページの「(13)委託費」の「経費番号」（委-1、委-2）を記入してください。" sqref="F6:I6 F20:I20"/>
    <dataValidation type="custom" imeMode="halfAlpha" allowBlank="1" showInputMessage="1" showErrorMessage="1" prompt="「(13)委託・外注費」の「助成事業に要する経費（税込）」の金額を記入してください。" sqref="J12:W12 J26:W26">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9"/>
  <sheetViews>
    <sheetView showGridLines="0" view="pageBreakPreview" zoomScale="80" zoomScaleNormal="100" zoomScaleSheetLayoutView="80" workbookViewId="0">
      <selection sqref="A1:XFD1048576"/>
    </sheetView>
  </sheetViews>
  <sheetFormatPr defaultRowHeight="18" x14ac:dyDescent="0.55000000000000004"/>
  <sheetData>
    <row r="1" spans="1:12" x14ac:dyDescent="0.55000000000000004">
      <c r="A1" s="107" t="s">
        <v>397</v>
      </c>
      <c r="B1" s="107"/>
      <c r="C1" s="108"/>
      <c r="D1" s="108"/>
      <c r="E1" s="108"/>
      <c r="F1" s="108"/>
      <c r="G1" s="108"/>
      <c r="H1" s="108"/>
      <c r="I1" s="108"/>
      <c r="J1" s="108"/>
      <c r="K1" s="108"/>
      <c r="L1" s="88"/>
    </row>
    <row r="2" spans="1:12" x14ac:dyDescent="0.2">
      <c r="A2" s="109"/>
      <c r="B2" s="109"/>
      <c r="C2" s="109"/>
      <c r="D2" s="109"/>
      <c r="E2" s="109"/>
      <c r="F2" s="109"/>
      <c r="G2" s="109"/>
      <c r="H2" s="109"/>
      <c r="I2" s="109"/>
      <c r="J2" s="109"/>
      <c r="K2" s="110" t="s">
        <v>221</v>
      </c>
      <c r="L2" s="89"/>
    </row>
    <row r="3" spans="1:12" ht="60" x14ac:dyDescent="0.55000000000000004">
      <c r="A3" s="584" t="s">
        <v>222</v>
      </c>
      <c r="B3" s="1913" t="s">
        <v>391</v>
      </c>
      <c r="C3" s="1914"/>
      <c r="D3" s="1913" t="s">
        <v>278</v>
      </c>
      <c r="E3" s="1914"/>
      <c r="F3" s="585" t="s">
        <v>288</v>
      </c>
      <c r="G3" s="586" t="s">
        <v>238</v>
      </c>
      <c r="H3" s="587" t="s">
        <v>228</v>
      </c>
      <c r="I3" s="585" t="s">
        <v>268</v>
      </c>
      <c r="J3" s="585" t="s">
        <v>241</v>
      </c>
      <c r="K3" s="588" t="s">
        <v>218</v>
      </c>
      <c r="L3" s="96"/>
    </row>
    <row r="4" spans="1:12" ht="35" customHeight="1" x14ac:dyDescent="0.55000000000000004">
      <c r="A4" s="589">
        <f>ROW()-3</f>
        <v>1</v>
      </c>
      <c r="B4" s="1915" t="s">
        <v>1015</v>
      </c>
      <c r="C4" s="1916"/>
      <c r="D4" s="1917" t="s">
        <v>1015</v>
      </c>
      <c r="E4" s="1918"/>
      <c r="F4" s="672">
        <v>1</v>
      </c>
      <c r="G4" s="673" t="s">
        <v>891</v>
      </c>
      <c r="H4" s="672">
        <v>50000</v>
      </c>
      <c r="I4" s="113">
        <f>F4*H4</f>
        <v>50000</v>
      </c>
      <c r="J4" s="113">
        <f>ROUNDDOWN(I4*1.1,0)</f>
        <v>55000</v>
      </c>
      <c r="K4" s="114"/>
      <c r="L4" s="97" t="str">
        <f>IF(OR(AND($B4="",$D4="",$F4="",$G4="",$H4=""),AND($B4&lt;&gt;"",$D4&lt;&gt;"",$F4&lt;&gt;"",$G4&lt;&gt;"",$H4&lt;&gt;"")),"","←全ての項目を入力してください。")</f>
        <v/>
      </c>
    </row>
    <row r="5" spans="1:12" ht="35" customHeight="1" x14ac:dyDescent="0.55000000000000004">
      <c r="A5" s="589">
        <f>ROW()-3</f>
        <v>2</v>
      </c>
      <c r="B5" s="1919"/>
      <c r="C5" s="1920"/>
      <c r="D5" s="1921"/>
      <c r="E5" s="1922"/>
      <c r="F5" s="111"/>
      <c r="G5" s="112"/>
      <c r="H5" s="111"/>
      <c r="I5" s="113">
        <f>F5*H5</f>
        <v>0</v>
      </c>
      <c r="J5" s="113">
        <f>ROUNDDOWN(I5*1.1,0)</f>
        <v>0</v>
      </c>
      <c r="K5" s="114"/>
      <c r="L5" s="97" t="str">
        <f>IF(OR(AND($B5="",$D5="",$F5="",$G5="",$H5=""),AND($B5&lt;&gt;"",$D5&lt;&gt;"",$F5&lt;&gt;"",$G5&lt;&gt;"",$H5&lt;&gt;"")),"","←全ての項目を入力してください。")</f>
        <v/>
      </c>
    </row>
    <row r="6" spans="1:12" ht="35" customHeight="1" x14ac:dyDescent="0.55000000000000004">
      <c r="A6" s="589">
        <f>ROW()-3</f>
        <v>3</v>
      </c>
      <c r="B6" s="1919"/>
      <c r="C6" s="1920"/>
      <c r="D6" s="1921"/>
      <c r="E6" s="1922"/>
      <c r="F6" s="111"/>
      <c r="G6" s="112"/>
      <c r="H6" s="111"/>
      <c r="I6" s="113">
        <f>F6*H6</f>
        <v>0</v>
      </c>
      <c r="J6" s="113">
        <f>ROUNDDOWN(I6*1.1,0)</f>
        <v>0</v>
      </c>
      <c r="K6" s="114"/>
      <c r="L6" s="97" t="str">
        <f>IF(OR(AND($B6="",$D6="",$F6="",$G6="",$H6=""),AND($B6&lt;&gt;"",$D6&lt;&gt;"",$F6&lt;&gt;"",$G6&lt;&gt;"",$H6&lt;&gt;"")),"","←全ての項目を入力してください。")</f>
        <v/>
      </c>
    </row>
    <row r="7" spans="1:12" ht="35" customHeight="1" x14ac:dyDescent="0.55000000000000004">
      <c r="A7" s="589">
        <f>ROW()-3</f>
        <v>4</v>
      </c>
      <c r="B7" s="1919"/>
      <c r="C7" s="1920"/>
      <c r="D7" s="1921"/>
      <c r="E7" s="1922"/>
      <c r="F7" s="111"/>
      <c r="G7" s="112"/>
      <c r="H7" s="111"/>
      <c r="I7" s="113">
        <f>F7*H7</f>
        <v>0</v>
      </c>
      <c r="J7" s="113">
        <f>ROUNDDOWN(I7*1.1,0)</f>
        <v>0</v>
      </c>
      <c r="K7" s="114"/>
      <c r="L7" s="97" t="str">
        <f>IF(OR(AND($B7="",$D7="",$F7="",$G7="",$H7=""),AND($B7&lt;&gt;"",$D7&lt;&gt;"",$F7&lt;&gt;"",$G7&lt;&gt;"",$H7&lt;&gt;"")),"","←全ての項目を入力してください。")</f>
        <v/>
      </c>
    </row>
    <row r="8" spans="1:12" ht="35" customHeight="1" x14ac:dyDescent="0.55000000000000004">
      <c r="A8" s="589">
        <f>ROW()-3</f>
        <v>5</v>
      </c>
      <c r="B8" s="1919"/>
      <c r="C8" s="1920"/>
      <c r="D8" s="1921"/>
      <c r="E8" s="1922"/>
      <c r="F8" s="111"/>
      <c r="G8" s="112"/>
      <c r="H8" s="111"/>
      <c r="I8" s="113">
        <f>F8*H8</f>
        <v>0</v>
      </c>
      <c r="J8" s="113">
        <f>ROUNDDOWN(I8*1.1,0)</f>
        <v>0</v>
      </c>
      <c r="K8" s="114"/>
      <c r="L8" s="97" t="str">
        <f>IF(OR(AND($B8="",$D8="",$F8="",$G8="",$H8=""),AND($B8&lt;&gt;"",$D8&lt;&gt;"",$F8&lt;&gt;"",$G8&lt;&gt;"",$H8&lt;&gt;"")),"","←全ての項目を入力してください。")</f>
        <v/>
      </c>
    </row>
    <row r="9" spans="1:12" ht="35" customHeight="1" x14ac:dyDescent="0.55000000000000004">
      <c r="A9" s="591"/>
      <c r="B9" s="590"/>
      <c r="C9" s="592"/>
      <c r="D9" s="592"/>
      <c r="E9" s="592"/>
      <c r="F9" s="592"/>
      <c r="G9" s="592"/>
      <c r="H9" s="593" t="s">
        <v>244</v>
      </c>
      <c r="I9" s="594">
        <f>SUM(I4:I8)</f>
        <v>50000</v>
      </c>
      <c r="J9" s="594">
        <f>SUM(J4:J8)</f>
        <v>55000</v>
      </c>
      <c r="K9" s="595"/>
      <c r="L9" s="98"/>
    </row>
  </sheetData>
  <sheetProtection password="C402" sheet="1" objects="1" scenarios="1" selectLockedCells="1" selectUnlockedCells="1"/>
  <mergeCells count="12">
    <mergeCell ref="B6:C6"/>
    <mergeCell ref="D6:E6"/>
    <mergeCell ref="B7:C7"/>
    <mergeCell ref="D7:E7"/>
    <mergeCell ref="B8:C8"/>
    <mergeCell ref="D8:E8"/>
    <mergeCell ref="B3:C3"/>
    <mergeCell ref="D3:E3"/>
    <mergeCell ref="B4:C4"/>
    <mergeCell ref="D4:E4"/>
    <mergeCell ref="B5:C5"/>
    <mergeCell ref="D5:E5"/>
  </mergeCells>
  <phoneticPr fontId="2"/>
  <conditionalFormatting sqref="F4:H8 B4:D8">
    <cfRule type="expression" dxfId="0" priority="1">
      <formula>AND(OR($B4&lt;&gt;"",$D4&lt;&gt;"",$F4&lt;&gt;"",$G4&lt;&gt;"",$H4&lt;&gt;""),B4="")</formula>
    </cfRule>
  </conditionalFormatting>
  <dataValidations count="3">
    <dataValidation type="custom" allowBlank="1" showInputMessage="1" showErrorMessage="1" prompt="自動計算されます。" sqref="I4:J8">
      <formula1>ISERROR(FIND(CHAR(10),I4))</formula1>
    </dataValidation>
    <dataValidation type="custom" allowBlank="1" showInputMessage="1" showErrorMessage="1" sqref="L4:L8">
      <formula1>ISERROR(FIND(CHAR(10),L4))</formula1>
    </dataValidation>
    <dataValidation imeMode="halfAlpha" allowBlank="1" showInputMessage="1" showErrorMessage="1" sqref="F4:F8"/>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36"/>
  <sheetViews>
    <sheetView showGridLines="0" view="pageBreakPreview" zoomScale="80" zoomScaleNormal="100" zoomScaleSheetLayoutView="80" workbookViewId="0">
      <selection sqref="A1:XFD1048576"/>
    </sheetView>
  </sheetViews>
  <sheetFormatPr defaultColWidth="8.25" defaultRowHeight="12" x14ac:dyDescent="0.55000000000000004"/>
  <cols>
    <col min="1" max="23" width="5.58203125" style="611" customWidth="1"/>
    <col min="24" max="24" width="2.83203125" style="611" customWidth="1"/>
    <col min="25" max="25" width="8.25" style="611" customWidth="1"/>
    <col min="26" max="27" width="8.25" style="611"/>
    <col min="28" max="28" width="10.33203125" style="611" customWidth="1"/>
    <col min="29" max="29" width="8.6640625" style="611" customWidth="1"/>
    <col min="30" max="30" width="5.75" style="611" customWidth="1"/>
    <col min="31" max="16384" width="8.25" style="611"/>
  </cols>
  <sheetData>
    <row r="1" spans="1:23" ht="22" customHeight="1" x14ac:dyDescent="0.55000000000000004">
      <c r="A1" s="678" t="s">
        <v>1056</v>
      </c>
      <c r="B1" s="18"/>
      <c r="C1" s="18"/>
      <c r="D1" s="18"/>
      <c r="E1" s="18"/>
      <c r="F1" s="18"/>
      <c r="G1" s="18"/>
      <c r="H1" s="18"/>
      <c r="I1" s="18"/>
      <c r="J1" s="18"/>
      <c r="K1" s="18"/>
      <c r="L1" s="18"/>
      <c r="M1" s="18"/>
      <c r="N1" s="18"/>
      <c r="O1" s="18"/>
      <c r="P1" s="18"/>
      <c r="Q1" s="18"/>
      <c r="R1" s="18"/>
      <c r="S1" s="18"/>
      <c r="T1" s="18"/>
      <c r="U1" s="18"/>
      <c r="V1" s="18"/>
      <c r="W1" s="19"/>
    </row>
    <row r="2" spans="1:23" ht="15" customHeight="1" x14ac:dyDescent="0.55000000000000004">
      <c r="A2" s="24" t="s">
        <v>1046</v>
      </c>
      <c r="B2" s="18"/>
      <c r="C2" s="18"/>
      <c r="D2" s="18"/>
      <c r="E2" s="18"/>
      <c r="F2" s="18"/>
      <c r="G2" s="18"/>
      <c r="H2" s="18"/>
      <c r="I2" s="18"/>
      <c r="J2" s="18"/>
      <c r="K2" s="18"/>
      <c r="L2" s="18"/>
      <c r="M2" s="18"/>
      <c r="N2" s="18"/>
      <c r="O2" s="18"/>
      <c r="P2" s="18"/>
      <c r="Q2" s="18"/>
      <c r="R2" s="18"/>
      <c r="S2" s="18"/>
      <c r="T2" s="18"/>
      <c r="U2" s="18"/>
      <c r="V2" s="18"/>
      <c r="W2" s="19"/>
    </row>
    <row r="3" spans="1:23" ht="25" customHeight="1" x14ac:dyDescent="0.55000000000000004">
      <c r="A3" s="938" t="s">
        <v>1045</v>
      </c>
      <c r="B3" s="938"/>
      <c r="C3" s="938"/>
      <c r="D3" s="938"/>
      <c r="E3" s="938"/>
      <c r="F3" s="938"/>
      <c r="G3" s="938"/>
      <c r="H3" s="938"/>
      <c r="I3" s="938"/>
      <c r="J3" s="938"/>
      <c r="K3" s="938"/>
      <c r="L3" s="938"/>
      <c r="M3" s="938"/>
      <c r="N3" s="938"/>
      <c r="O3" s="938"/>
      <c r="P3" s="938"/>
      <c r="Q3" s="938"/>
      <c r="R3" s="938"/>
      <c r="S3" s="938"/>
      <c r="T3" s="938"/>
      <c r="U3" s="938"/>
      <c r="V3" s="938"/>
      <c r="W3" s="938"/>
    </row>
    <row r="4" spans="1:23" ht="25" customHeight="1" x14ac:dyDescent="0.55000000000000004">
      <c r="A4" s="612"/>
      <c r="B4" s="937" t="s">
        <v>133</v>
      </c>
      <c r="C4" s="937"/>
      <c r="D4" s="937"/>
      <c r="E4" s="937">
        <v>1</v>
      </c>
      <c r="F4" s="937"/>
      <c r="G4" s="937"/>
      <c r="H4" s="937"/>
      <c r="I4" s="937"/>
      <c r="J4" s="937"/>
      <c r="K4" s="937"/>
      <c r="L4" s="612"/>
      <c r="M4" s="937" t="s">
        <v>133</v>
      </c>
      <c r="N4" s="937"/>
      <c r="O4" s="937"/>
      <c r="P4" s="937">
        <v>2</v>
      </c>
      <c r="Q4" s="937"/>
      <c r="R4" s="937"/>
      <c r="S4" s="937"/>
      <c r="T4" s="937"/>
      <c r="U4" s="937"/>
      <c r="V4" s="937"/>
      <c r="W4" s="612"/>
    </row>
    <row r="5" spans="1:23" s="613" customFormat="1" ht="25" customHeight="1" x14ac:dyDescent="0.55000000000000004">
      <c r="A5" s="612"/>
      <c r="B5" s="919" t="s">
        <v>739</v>
      </c>
      <c r="C5" s="920"/>
      <c r="D5" s="921"/>
      <c r="E5" s="931" t="str">
        <f>'1-2.助成金利用状況'!C29</f>
        <v>〇〇補助金</v>
      </c>
      <c r="F5" s="932"/>
      <c r="G5" s="932"/>
      <c r="H5" s="932"/>
      <c r="I5" s="932"/>
      <c r="J5" s="932"/>
      <c r="K5" s="933"/>
      <c r="L5" s="612"/>
      <c r="M5" s="919" t="s">
        <v>739</v>
      </c>
      <c r="N5" s="920"/>
      <c r="O5" s="921"/>
      <c r="P5" s="931" t="str">
        <f>'1-2.助成金利用状況'!C30</f>
        <v>TOKYO戦略的イノベーション促進事業</v>
      </c>
      <c r="Q5" s="932"/>
      <c r="R5" s="932"/>
      <c r="S5" s="932"/>
      <c r="T5" s="932"/>
      <c r="U5" s="932"/>
      <c r="V5" s="933"/>
      <c r="W5" s="612"/>
    </row>
    <row r="6" spans="1:23" s="613" customFormat="1" ht="25" customHeight="1" x14ac:dyDescent="0.55000000000000004">
      <c r="A6" s="612"/>
      <c r="B6" s="922"/>
      <c r="C6" s="923"/>
      <c r="D6" s="924"/>
      <c r="E6" s="934"/>
      <c r="F6" s="935"/>
      <c r="G6" s="935"/>
      <c r="H6" s="935"/>
      <c r="I6" s="935"/>
      <c r="J6" s="935"/>
      <c r="K6" s="936"/>
      <c r="L6" s="612"/>
      <c r="M6" s="922"/>
      <c r="N6" s="923"/>
      <c r="O6" s="924"/>
      <c r="P6" s="934"/>
      <c r="Q6" s="935"/>
      <c r="R6" s="935"/>
      <c r="S6" s="935"/>
      <c r="T6" s="935"/>
      <c r="U6" s="935"/>
      <c r="V6" s="936"/>
      <c r="W6" s="612"/>
    </row>
    <row r="7" spans="1:23" s="613" customFormat="1" ht="25" customHeight="1" x14ac:dyDescent="0.55000000000000004">
      <c r="A7" s="612"/>
      <c r="B7" s="919" t="s">
        <v>740</v>
      </c>
      <c r="C7" s="920"/>
      <c r="D7" s="921"/>
      <c r="E7" s="931" t="str">
        <f>'1-2.助成金利用状況'!D29</f>
        <v>○○のためのアプリ開発</v>
      </c>
      <c r="F7" s="932"/>
      <c r="G7" s="932"/>
      <c r="H7" s="932"/>
      <c r="I7" s="932"/>
      <c r="J7" s="932"/>
      <c r="K7" s="933"/>
      <c r="L7" s="612"/>
      <c r="M7" s="919" t="s">
        <v>740</v>
      </c>
      <c r="N7" s="920"/>
      <c r="O7" s="921"/>
      <c r="P7" s="931" t="str">
        <f>'1-2.助成金利用状況'!D30</f>
        <v>▽▽を用いた新たな◎◎技術の開発</v>
      </c>
      <c r="Q7" s="932"/>
      <c r="R7" s="932"/>
      <c r="S7" s="932"/>
      <c r="T7" s="932"/>
      <c r="U7" s="932"/>
      <c r="V7" s="933"/>
      <c r="W7" s="612"/>
    </row>
    <row r="8" spans="1:23" s="613" customFormat="1" ht="25" customHeight="1" x14ac:dyDescent="0.55000000000000004">
      <c r="A8" s="612"/>
      <c r="B8" s="922"/>
      <c r="C8" s="923"/>
      <c r="D8" s="924"/>
      <c r="E8" s="934"/>
      <c r="F8" s="935"/>
      <c r="G8" s="935"/>
      <c r="H8" s="935"/>
      <c r="I8" s="935"/>
      <c r="J8" s="935"/>
      <c r="K8" s="936"/>
      <c r="L8" s="612"/>
      <c r="M8" s="922"/>
      <c r="N8" s="923"/>
      <c r="O8" s="924"/>
      <c r="P8" s="934"/>
      <c r="Q8" s="935"/>
      <c r="R8" s="935"/>
      <c r="S8" s="935"/>
      <c r="T8" s="935"/>
      <c r="U8" s="935"/>
      <c r="V8" s="936"/>
      <c r="W8" s="612"/>
    </row>
    <row r="9" spans="1:23" s="613" customFormat="1" ht="25" customHeight="1" x14ac:dyDescent="0.55000000000000004">
      <c r="A9" s="612"/>
      <c r="B9" s="919" t="s">
        <v>741</v>
      </c>
      <c r="C9" s="920"/>
      <c r="D9" s="921"/>
      <c r="E9" s="925" t="s">
        <v>804</v>
      </c>
      <c r="F9" s="926"/>
      <c r="G9" s="926"/>
      <c r="H9" s="926"/>
      <c r="I9" s="926"/>
      <c r="J9" s="926"/>
      <c r="K9" s="927"/>
      <c r="L9" s="612"/>
      <c r="M9" s="919" t="s">
        <v>741</v>
      </c>
      <c r="N9" s="920"/>
      <c r="O9" s="921"/>
      <c r="P9" s="925" t="s">
        <v>803</v>
      </c>
      <c r="Q9" s="926"/>
      <c r="R9" s="926"/>
      <c r="S9" s="926"/>
      <c r="T9" s="926"/>
      <c r="U9" s="926"/>
      <c r="V9" s="927"/>
      <c r="W9" s="612"/>
    </row>
    <row r="10" spans="1:23" s="613" customFormat="1" ht="25" customHeight="1" x14ac:dyDescent="0.55000000000000004">
      <c r="A10" s="612"/>
      <c r="B10" s="922"/>
      <c r="C10" s="923"/>
      <c r="D10" s="924"/>
      <c r="E10" s="928"/>
      <c r="F10" s="929"/>
      <c r="G10" s="929"/>
      <c r="H10" s="929"/>
      <c r="I10" s="929"/>
      <c r="J10" s="929"/>
      <c r="K10" s="930"/>
      <c r="L10" s="612"/>
      <c r="M10" s="922"/>
      <c r="N10" s="923"/>
      <c r="O10" s="924"/>
      <c r="P10" s="928"/>
      <c r="Q10" s="929"/>
      <c r="R10" s="929"/>
      <c r="S10" s="929"/>
      <c r="T10" s="929"/>
      <c r="U10" s="929"/>
      <c r="V10" s="930"/>
      <c r="W10" s="612"/>
    </row>
    <row r="11" spans="1:23" s="613" customFormat="1" ht="25" customHeight="1" x14ac:dyDescent="0.55000000000000004">
      <c r="A11" s="612"/>
      <c r="B11" s="919" t="s">
        <v>742</v>
      </c>
      <c r="C11" s="920"/>
      <c r="D11" s="921"/>
      <c r="E11" s="925" t="s">
        <v>805</v>
      </c>
      <c r="F11" s="926"/>
      <c r="G11" s="926"/>
      <c r="H11" s="926"/>
      <c r="I11" s="926"/>
      <c r="J11" s="926"/>
      <c r="K11" s="927"/>
      <c r="L11" s="612"/>
      <c r="M11" s="919" t="s">
        <v>742</v>
      </c>
      <c r="N11" s="920"/>
      <c r="O11" s="921"/>
      <c r="P11" s="925" t="s">
        <v>810</v>
      </c>
      <c r="Q11" s="926"/>
      <c r="R11" s="926"/>
      <c r="S11" s="926"/>
      <c r="T11" s="926"/>
      <c r="U11" s="926"/>
      <c r="V11" s="927"/>
      <c r="W11" s="612"/>
    </row>
    <row r="12" spans="1:23" s="613" customFormat="1" ht="25" customHeight="1" x14ac:dyDescent="0.55000000000000004">
      <c r="A12" s="612"/>
      <c r="B12" s="922"/>
      <c r="C12" s="923"/>
      <c r="D12" s="924"/>
      <c r="E12" s="928"/>
      <c r="F12" s="929"/>
      <c r="G12" s="929"/>
      <c r="H12" s="929"/>
      <c r="I12" s="929"/>
      <c r="J12" s="929"/>
      <c r="K12" s="930"/>
      <c r="L12" s="612"/>
      <c r="M12" s="922"/>
      <c r="N12" s="923"/>
      <c r="O12" s="924"/>
      <c r="P12" s="928"/>
      <c r="Q12" s="929"/>
      <c r="R12" s="929"/>
      <c r="S12" s="929"/>
      <c r="T12" s="929"/>
      <c r="U12" s="929"/>
      <c r="V12" s="930"/>
      <c r="W12" s="612"/>
    </row>
    <row r="13" spans="1:23" s="613" customFormat="1" ht="25" customHeight="1" x14ac:dyDescent="0.55000000000000004">
      <c r="A13" s="612"/>
      <c r="B13" s="919" t="s">
        <v>743</v>
      </c>
      <c r="C13" s="920"/>
      <c r="D13" s="921"/>
      <c r="E13" s="925" t="s">
        <v>806</v>
      </c>
      <c r="F13" s="926"/>
      <c r="G13" s="926"/>
      <c r="H13" s="926"/>
      <c r="I13" s="926"/>
      <c r="J13" s="926"/>
      <c r="K13" s="927"/>
      <c r="L13" s="612"/>
      <c r="M13" s="919" t="s">
        <v>743</v>
      </c>
      <c r="N13" s="920"/>
      <c r="O13" s="921"/>
      <c r="P13" s="925" t="s">
        <v>806</v>
      </c>
      <c r="Q13" s="926"/>
      <c r="R13" s="926"/>
      <c r="S13" s="926"/>
      <c r="T13" s="926"/>
      <c r="U13" s="926"/>
      <c r="V13" s="927"/>
      <c r="W13" s="612"/>
    </row>
    <row r="14" spans="1:23" s="613" customFormat="1" ht="25" customHeight="1" x14ac:dyDescent="0.55000000000000004">
      <c r="A14" s="612"/>
      <c r="B14" s="922"/>
      <c r="C14" s="923"/>
      <c r="D14" s="924"/>
      <c r="E14" s="928"/>
      <c r="F14" s="929"/>
      <c r="G14" s="929"/>
      <c r="H14" s="929"/>
      <c r="I14" s="929"/>
      <c r="J14" s="929"/>
      <c r="K14" s="930"/>
      <c r="L14" s="612"/>
      <c r="M14" s="922"/>
      <c r="N14" s="923"/>
      <c r="O14" s="924"/>
      <c r="P14" s="928"/>
      <c r="Q14" s="929"/>
      <c r="R14" s="929"/>
      <c r="S14" s="929"/>
      <c r="T14" s="929"/>
      <c r="U14" s="929"/>
      <c r="V14" s="930"/>
      <c r="W14" s="612"/>
    </row>
    <row r="15" spans="1:23" ht="25" customHeight="1" x14ac:dyDescent="0.55000000000000004">
      <c r="A15" s="612"/>
      <c r="B15" s="919" t="s">
        <v>744</v>
      </c>
      <c r="C15" s="920"/>
      <c r="D15" s="921"/>
      <c r="E15" s="925" t="s">
        <v>808</v>
      </c>
      <c r="F15" s="926"/>
      <c r="G15" s="926"/>
      <c r="H15" s="926"/>
      <c r="I15" s="926"/>
      <c r="J15" s="926"/>
      <c r="K15" s="927"/>
      <c r="L15" s="612"/>
      <c r="M15" s="919" t="s">
        <v>744</v>
      </c>
      <c r="N15" s="920"/>
      <c r="O15" s="921"/>
      <c r="P15" s="925" t="s">
        <v>809</v>
      </c>
      <c r="Q15" s="926"/>
      <c r="R15" s="926"/>
      <c r="S15" s="926"/>
      <c r="T15" s="926"/>
      <c r="U15" s="926"/>
      <c r="V15" s="927"/>
      <c r="W15" s="612"/>
    </row>
    <row r="16" spans="1:23" ht="25" customHeight="1" x14ac:dyDescent="0.55000000000000004">
      <c r="A16" s="612"/>
      <c r="B16" s="922"/>
      <c r="C16" s="923"/>
      <c r="D16" s="924"/>
      <c r="E16" s="928"/>
      <c r="F16" s="929"/>
      <c r="G16" s="929"/>
      <c r="H16" s="929"/>
      <c r="I16" s="929"/>
      <c r="J16" s="929"/>
      <c r="K16" s="930"/>
      <c r="L16" s="612"/>
      <c r="M16" s="922"/>
      <c r="N16" s="923"/>
      <c r="O16" s="924"/>
      <c r="P16" s="928"/>
      <c r="Q16" s="929"/>
      <c r="R16" s="929"/>
      <c r="S16" s="929"/>
      <c r="T16" s="929"/>
      <c r="U16" s="929"/>
      <c r="V16" s="930"/>
      <c r="W16" s="612"/>
    </row>
    <row r="17" spans="1:23" ht="25" customHeight="1" x14ac:dyDescent="0.55000000000000004">
      <c r="A17" s="612"/>
      <c r="B17" s="919" t="s">
        <v>745</v>
      </c>
      <c r="C17" s="920"/>
      <c r="D17" s="921"/>
      <c r="E17" s="925" t="s">
        <v>807</v>
      </c>
      <c r="F17" s="926"/>
      <c r="G17" s="926"/>
      <c r="H17" s="926"/>
      <c r="I17" s="926"/>
      <c r="J17" s="926"/>
      <c r="K17" s="927"/>
      <c r="L17" s="612"/>
      <c r="M17" s="919" t="s">
        <v>745</v>
      </c>
      <c r="N17" s="920"/>
      <c r="O17" s="921"/>
      <c r="P17" s="925" t="s">
        <v>811</v>
      </c>
      <c r="Q17" s="926"/>
      <c r="R17" s="926"/>
      <c r="S17" s="926"/>
      <c r="T17" s="926"/>
      <c r="U17" s="926"/>
      <c r="V17" s="927"/>
      <c r="W17" s="612"/>
    </row>
    <row r="18" spans="1:23" ht="25" customHeight="1" x14ac:dyDescent="0.55000000000000004">
      <c r="A18" s="612"/>
      <c r="B18" s="922"/>
      <c r="C18" s="923"/>
      <c r="D18" s="924"/>
      <c r="E18" s="928"/>
      <c r="F18" s="929"/>
      <c r="G18" s="929"/>
      <c r="H18" s="929"/>
      <c r="I18" s="929"/>
      <c r="J18" s="929"/>
      <c r="K18" s="930"/>
      <c r="L18" s="612"/>
      <c r="M18" s="922"/>
      <c r="N18" s="923"/>
      <c r="O18" s="924"/>
      <c r="P18" s="928"/>
      <c r="Q18" s="929"/>
      <c r="R18" s="929"/>
      <c r="S18" s="929"/>
      <c r="T18" s="929"/>
      <c r="U18" s="929"/>
      <c r="V18" s="930"/>
      <c r="W18" s="612"/>
    </row>
    <row r="19" spans="1:23" s="613" customFormat="1" ht="25" customHeight="1" x14ac:dyDescent="0.55000000000000004">
      <c r="A19" s="612"/>
      <c r="B19" s="612"/>
      <c r="C19" s="612"/>
      <c r="D19" s="612"/>
      <c r="E19" s="612"/>
      <c r="F19" s="612"/>
      <c r="G19" s="612"/>
      <c r="H19" s="612"/>
      <c r="I19" s="612"/>
      <c r="J19" s="612"/>
      <c r="K19" s="612"/>
      <c r="L19" s="612"/>
      <c r="M19" s="612"/>
      <c r="N19" s="612"/>
      <c r="O19" s="612"/>
      <c r="P19" s="612"/>
      <c r="Q19" s="612"/>
      <c r="R19" s="612"/>
      <c r="S19" s="612"/>
      <c r="T19" s="612"/>
      <c r="U19" s="612"/>
      <c r="V19" s="612"/>
      <c r="W19" s="612"/>
    </row>
    <row r="20" spans="1:23" s="613" customFormat="1" ht="25" customHeight="1" x14ac:dyDescent="0.55000000000000004">
      <c r="A20" s="612"/>
      <c r="B20" s="612"/>
      <c r="C20" s="612"/>
      <c r="D20" s="612"/>
      <c r="E20" s="612"/>
      <c r="F20" s="612"/>
      <c r="G20" s="612"/>
      <c r="H20" s="612"/>
      <c r="I20" s="612"/>
      <c r="J20" s="612"/>
      <c r="K20" s="612"/>
      <c r="L20" s="612"/>
      <c r="M20" s="612"/>
      <c r="N20" s="612"/>
      <c r="O20" s="612"/>
      <c r="P20" s="612"/>
      <c r="Q20" s="612"/>
      <c r="R20" s="612"/>
      <c r="S20" s="612"/>
      <c r="T20" s="612"/>
      <c r="U20" s="612"/>
      <c r="V20" s="612"/>
      <c r="W20" s="612"/>
    </row>
    <row r="21" spans="1:23" s="613" customFormat="1" ht="25" customHeight="1" x14ac:dyDescent="0.55000000000000004">
      <c r="A21" s="612"/>
      <c r="B21" s="937" t="s">
        <v>133</v>
      </c>
      <c r="C21" s="937"/>
      <c r="D21" s="937"/>
      <c r="E21" s="937">
        <v>3</v>
      </c>
      <c r="F21" s="937"/>
      <c r="G21" s="937"/>
      <c r="H21" s="937"/>
      <c r="I21" s="937"/>
      <c r="J21" s="937"/>
      <c r="K21" s="937"/>
      <c r="L21" s="21"/>
      <c r="M21" s="937" t="s">
        <v>133</v>
      </c>
      <c r="N21" s="937"/>
      <c r="O21" s="937"/>
      <c r="P21" s="937">
        <v>4</v>
      </c>
      <c r="Q21" s="937"/>
      <c r="R21" s="937"/>
      <c r="S21" s="937"/>
      <c r="T21" s="937"/>
      <c r="U21" s="937"/>
      <c r="V21" s="937"/>
      <c r="W21" s="612"/>
    </row>
    <row r="22" spans="1:23" s="613" customFormat="1" ht="25" customHeight="1" x14ac:dyDescent="0.55000000000000004">
      <c r="A22" s="612"/>
      <c r="B22" s="919" t="s">
        <v>739</v>
      </c>
      <c r="C22" s="920"/>
      <c r="D22" s="921"/>
      <c r="E22" s="931"/>
      <c r="F22" s="932"/>
      <c r="G22" s="932"/>
      <c r="H22" s="932"/>
      <c r="I22" s="932"/>
      <c r="J22" s="932"/>
      <c r="K22" s="933"/>
      <c r="L22" s="612"/>
      <c r="M22" s="919" t="s">
        <v>739</v>
      </c>
      <c r="N22" s="920"/>
      <c r="O22" s="921"/>
      <c r="P22" s="931"/>
      <c r="Q22" s="932"/>
      <c r="R22" s="932"/>
      <c r="S22" s="932"/>
      <c r="T22" s="932"/>
      <c r="U22" s="932"/>
      <c r="V22" s="933"/>
      <c r="W22" s="612"/>
    </row>
    <row r="23" spans="1:23" s="613" customFormat="1" ht="25" customHeight="1" x14ac:dyDescent="0.55000000000000004">
      <c r="A23" s="612"/>
      <c r="B23" s="922"/>
      <c r="C23" s="923"/>
      <c r="D23" s="924"/>
      <c r="E23" s="934"/>
      <c r="F23" s="935"/>
      <c r="G23" s="935"/>
      <c r="H23" s="935"/>
      <c r="I23" s="935"/>
      <c r="J23" s="935"/>
      <c r="K23" s="936"/>
      <c r="L23" s="612"/>
      <c r="M23" s="922"/>
      <c r="N23" s="923"/>
      <c r="O23" s="924"/>
      <c r="P23" s="934"/>
      <c r="Q23" s="935"/>
      <c r="R23" s="935"/>
      <c r="S23" s="935"/>
      <c r="T23" s="935"/>
      <c r="U23" s="935"/>
      <c r="V23" s="936"/>
      <c r="W23" s="612"/>
    </row>
    <row r="24" spans="1:23" ht="25" customHeight="1" x14ac:dyDescent="0.55000000000000004">
      <c r="A24" s="612"/>
      <c r="B24" s="919" t="s">
        <v>740</v>
      </c>
      <c r="C24" s="920"/>
      <c r="D24" s="921"/>
      <c r="E24" s="931"/>
      <c r="F24" s="932"/>
      <c r="G24" s="932"/>
      <c r="H24" s="932"/>
      <c r="I24" s="932"/>
      <c r="J24" s="932"/>
      <c r="K24" s="933"/>
      <c r="L24" s="612"/>
      <c r="M24" s="919" t="s">
        <v>740</v>
      </c>
      <c r="N24" s="920"/>
      <c r="O24" s="921"/>
      <c r="P24" s="931"/>
      <c r="Q24" s="932"/>
      <c r="R24" s="932"/>
      <c r="S24" s="932"/>
      <c r="T24" s="932"/>
      <c r="U24" s="932"/>
      <c r="V24" s="933"/>
      <c r="W24" s="612"/>
    </row>
    <row r="25" spans="1:23" ht="25" customHeight="1" x14ac:dyDescent="0.55000000000000004">
      <c r="A25" s="612"/>
      <c r="B25" s="922"/>
      <c r="C25" s="923"/>
      <c r="D25" s="924"/>
      <c r="E25" s="934"/>
      <c r="F25" s="935"/>
      <c r="G25" s="935"/>
      <c r="H25" s="935"/>
      <c r="I25" s="935"/>
      <c r="J25" s="935"/>
      <c r="K25" s="936"/>
      <c r="L25" s="612"/>
      <c r="M25" s="922"/>
      <c r="N25" s="923"/>
      <c r="O25" s="924"/>
      <c r="P25" s="934"/>
      <c r="Q25" s="935"/>
      <c r="R25" s="935"/>
      <c r="S25" s="935"/>
      <c r="T25" s="935"/>
      <c r="U25" s="935"/>
      <c r="V25" s="936"/>
      <c r="W25" s="612"/>
    </row>
    <row r="26" spans="1:23" ht="25" customHeight="1" x14ac:dyDescent="0.55000000000000004">
      <c r="A26" s="612"/>
      <c r="B26" s="919" t="s">
        <v>741</v>
      </c>
      <c r="C26" s="920"/>
      <c r="D26" s="921"/>
      <c r="E26" s="925"/>
      <c r="F26" s="926"/>
      <c r="G26" s="926"/>
      <c r="H26" s="926"/>
      <c r="I26" s="926"/>
      <c r="J26" s="926"/>
      <c r="K26" s="927"/>
      <c r="L26" s="612"/>
      <c r="M26" s="919" t="s">
        <v>741</v>
      </c>
      <c r="N26" s="920"/>
      <c r="O26" s="921"/>
      <c r="P26" s="925"/>
      <c r="Q26" s="926"/>
      <c r="R26" s="926"/>
      <c r="S26" s="926"/>
      <c r="T26" s="926"/>
      <c r="U26" s="926"/>
      <c r="V26" s="927"/>
      <c r="W26" s="612"/>
    </row>
    <row r="27" spans="1:23" ht="25" customHeight="1" x14ac:dyDescent="0.55000000000000004">
      <c r="A27" s="612"/>
      <c r="B27" s="922"/>
      <c r="C27" s="923"/>
      <c r="D27" s="924"/>
      <c r="E27" s="928"/>
      <c r="F27" s="929"/>
      <c r="G27" s="929"/>
      <c r="H27" s="929"/>
      <c r="I27" s="929"/>
      <c r="J27" s="929"/>
      <c r="K27" s="930"/>
      <c r="L27" s="612"/>
      <c r="M27" s="922"/>
      <c r="N27" s="923"/>
      <c r="O27" s="924"/>
      <c r="P27" s="928"/>
      <c r="Q27" s="929"/>
      <c r="R27" s="929"/>
      <c r="S27" s="929"/>
      <c r="T27" s="929"/>
      <c r="U27" s="929"/>
      <c r="V27" s="930"/>
      <c r="W27" s="612"/>
    </row>
    <row r="28" spans="1:23" s="613" customFormat="1" ht="25" customHeight="1" x14ac:dyDescent="0.55000000000000004">
      <c r="A28" s="612"/>
      <c r="B28" s="919" t="s">
        <v>742</v>
      </c>
      <c r="C28" s="920"/>
      <c r="D28" s="921"/>
      <c r="E28" s="925"/>
      <c r="F28" s="926"/>
      <c r="G28" s="926"/>
      <c r="H28" s="926"/>
      <c r="I28" s="926"/>
      <c r="J28" s="926"/>
      <c r="K28" s="927"/>
      <c r="L28" s="612"/>
      <c r="M28" s="919" t="s">
        <v>742</v>
      </c>
      <c r="N28" s="920"/>
      <c r="O28" s="921"/>
      <c r="P28" s="925"/>
      <c r="Q28" s="926"/>
      <c r="R28" s="926"/>
      <c r="S28" s="926"/>
      <c r="T28" s="926"/>
      <c r="U28" s="926"/>
      <c r="V28" s="927"/>
      <c r="W28" s="612"/>
    </row>
    <row r="29" spans="1:23" s="613" customFormat="1" ht="25" customHeight="1" x14ac:dyDescent="0.55000000000000004">
      <c r="A29" s="612"/>
      <c r="B29" s="922"/>
      <c r="C29" s="923"/>
      <c r="D29" s="924"/>
      <c r="E29" s="928"/>
      <c r="F29" s="929"/>
      <c r="G29" s="929"/>
      <c r="H29" s="929"/>
      <c r="I29" s="929"/>
      <c r="J29" s="929"/>
      <c r="K29" s="930"/>
      <c r="L29" s="612"/>
      <c r="M29" s="922"/>
      <c r="N29" s="923"/>
      <c r="O29" s="924"/>
      <c r="P29" s="928"/>
      <c r="Q29" s="929"/>
      <c r="R29" s="929"/>
      <c r="S29" s="929"/>
      <c r="T29" s="929"/>
      <c r="U29" s="929"/>
      <c r="V29" s="930"/>
      <c r="W29" s="612"/>
    </row>
    <row r="30" spans="1:23" s="613" customFormat="1" ht="25" customHeight="1" x14ac:dyDescent="0.55000000000000004">
      <c r="A30" s="612"/>
      <c r="B30" s="919" t="s">
        <v>743</v>
      </c>
      <c r="C30" s="920"/>
      <c r="D30" s="921"/>
      <c r="E30" s="925"/>
      <c r="F30" s="926"/>
      <c r="G30" s="926"/>
      <c r="H30" s="926"/>
      <c r="I30" s="926"/>
      <c r="J30" s="926"/>
      <c r="K30" s="927"/>
      <c r="L30" s="612"/>
      <c r="M30" s="919" t="s">
        <v>743</v>
      </c>
      <c r="N30" s="920"/>
      <c r="O30" s="921"/>
      <c r="P30" s="925"/>
      <c r="Q30" s="926"/>
      <c r="R30" s="926"/>
      <c r="S30" s="926"/>
      <c r="T30" s="926"/>
      <c r="U30" s="926"/>
      <c r="V30" s="927"/>
      <c r="W30" s="612"/>
    </row>
    <row r="31" spans="1:23" s="613" customFormat="1" ht="25" customHeight="1" x14ac:dyDescent="0.55000000000000004">
      <c r="A31" s="612"/>
      <c r="B31" s="922"/>
      <c r="C31" s="923"/>
      <c r="D31" s="924"/>
      <c r="E31" s="928"/>
      <c r="F31" s="929"/>
      <c r="G31" s="929"/>
      <c r="H31" s="929"/>
      <c r="I31" s="929"/>
      <c r="J31" s="929"/>
      <c r="K31" s="930"/>
      <c r="L31" s="612"/>
      <c r="M31" s="922"/>
      <c r="N31" s="923"/>
      <c r="O31" s="924"/>
      <c r="P31" s="928"/>
      <c r="Q31" s="929"/>
      <c r="R31" s="929"/>
      <c r="S31" s="929"/>
      <c r="T31" s="929"/>
      <c r="U31" s="929"/>
      <c r="V31" s="930"/>
      <c r="W31" s="612"/>
    </row>
    <row r="32" spans="1:23" ht="25" customHeight="1" x14ac:dyDescent="0.55000000000000004">
      <c r="A32" s="612"/>
      <c r="B32" s="919" t="s">
        <v>744</v>
      </c>
      <c r="C32" s="920"/>
      <c r="D32" s="921"/>
      <c r="E32" s="925"/>
      <c r="F32" s="926"/>
      <c r="G32" s="926"/>
      <c r="H32" s="926"/>
      <c r="I32" s="926"/>
      <c r="J32" s="926"/>
      <c r="K32" s="927"/>
      <c r="L32" s="612"/>
      <c r="M32" s="919" t="s">
        <v>744</v>
      </c>
      <c r="N32" s="920"/>
      <c r="O32" s="921"/>
      <c r="P32" s="925"/>
      <c r="Q32" s="926"/>
      <c r="R32" s="926"/>
      <c r="S32" s="926"/>
      <c r="T32" s="926"/>
      <c r="U32" s="926"/>
      <c r="V32" s="927"/>
      <c r="W32" s="612"/>
    </row>
    <row r="33" spans="1:23" ht="25" customHeight="1" x14ac:dyDescent="0.55000000000000004">
      <c r="A33" s="612"/>
      <c r="B33" s="922"/>
      <c r="C33" s="923"/>
      <c r="D33" s="924"/>
      <c r="E33" s="928"/>
      <c r="F33" s="929"/>
      <c r="G33" s="929"/>
      <c r="H33" s="929"/>
      <c r="I33" s="929"/>
      <c r="J33" s="929"/>
      <c r="K33" s="930"/>
      <c r="L33" s="612"/>
      <c r="M33" s="922"/>
      <c r="N33" s="923"/>
      <c r="O33" s="924"/>
      <c r="P33" s="928"/>
      <c r="Q33" s="929"/>
      <c r="R33" s="929"/>
      <c r="S33" s="929"/>
      <c r="T33" s="929"/>
      <c r="U33" s="929"/>
      <c r="V33" s="930"/>
      <c r="W33" s="612"/>
    </row>
    <row r="34" spans="1:23" ht="25" customHeight="1" x14ac:dyDescent="0.55000000000000004">
      <c r="A34" s="612"/>
      <c r="B34" s="919" t="s">
        <v>745</v>
      </c>
      <c r="C34" s="920"/>
      <c r="D34" s="921"/>
      <c r="E34" s="925"/>
      <c r="F34" s="926"/>
      <c r="G34" s="926"/>
      <c r="H34" s="926"/>
      <c r="I34" s="926"/>
      <c r="J34" s="926"/>
      <c r="K34" s="927"/>
      <c r="L34" s="612"/>
      <c r="M34" s="919" t="s">
        <v>745</v>
      </c>
      <c r="N34" s="920"/>
      <c r="O34" s="921"/>
      <c r="P34" s="925"/>
      <c r="Q34" s="926"/>
      <c r="R34" s="926"/>
      <c r="S34" s="926"/>
      <c r="T34" s="926"/>
      <c r="U34" s="926"/>
      <c r="V34" s="927"/>
      <c r="W34" s="612"/>
    </row>
    <row r="35" spans="1:23" ht="25" customHeight="1" x14ac:dyDescent="0.55000000000000004">
      <c r="A35" s="612"/>
      <c r="B35" s="922"/>
      <c r="C35" s="923"/>
      <c r="D35" s="924"/>
      <c r="E35" s="928"/>
      <c r="F35" s="929"/>
      <c r="G35" s="929"/>
      <c r="H35" s="929"/>
      <c r="I35" s="929"/>
      <c r="J35" s="929"/>
      <c r="K35" s="930"/>
      <c r="L35" s="612"/>
      <c r="M35" s="922"/>
      <c r="N35" s="923"/>
      <c r="O35" s="924"/>
      <c r="P35" s="928"/>
      <c r="Q35" s="929"/>
      <c r="R35" s="929"/>
      <c r="S35" s="929"/>
      <c r="T35" s="929"/>
      <c r="U35" s="929"/>
      <c r="V35" s="930"/>
      <c r="W35" s="612"/>
    </row>
    <row r="36" spans="1:23" s="613" customFormat="1" ht="25" customHeight="1" x14ac:dyDescent="0.55000000000000004">
      <c r="A36" s="612"/>
      <c r="B36" s="612"/>
      <c r="C36" s="612"/>
      <c r="D36" s="612"/>
      <c r="E36" s="612"/>
      <c r="F36" s="612"/>
      <c r="G36" s="612"/>
      <c r="H36" s="612"/>
      <c r="I36" s="612"/>
      <c r="J36" s="612"/>
      <c r="K36" s="612"/>
      <c r="L36" s="612"/>
      <c r="M36" s="612"/>
      <c r="N36" s="612"/>
      <c r="O36" s="612"/>
      <c r="P36" s="612"/>
      <c r="Q36" s="612"/>
      <c r="R36" s="612"/>
      <c r="S36" s="612"/>
      <c r="T36" s="612"/>
      <c r="U36" s="612"/>
      <c r="V36" s="612"/>
      <c r="W36" s="612"/>
    </row>
  </sheetData>
  <sheetProtection password="C402" sheet="1" objects="1" scenarios="1" selectLockedCells="1" selectUnlockedCells="1"/>
  <mergeCells count="65">
    <mergeCell ref="A3:W3"/>
    <mergeCell ref="B4:D4"/>
    <mergeCell ref="B28:D29"/>
    <mergeCell ref="E28:K29"/>
    <mergeCell ref="B24:D25"/>
    <mergeCell ref="E24:K25"/>
    <mergeCell ref="P11:V12"/>
    <mergeCell ref="M11:O12"/>
    <mergeCell ref="M4:O4"/>
    <mergeCell ref="P4:V4"/>
    <mergeCell ref="E4:K4"/>
    <mergeCell ref="E5:K6"/>
    <mergeCell ref="P17:V18"/>
    <mergeCell ref="M17:O18"/>
    <mergeCell ref="P15:V16"/>
    <mergeCell ref="M15:O16"/>
    <mergeCell ref="P13:V14"/>
    <mergeCell ref="M13:O14"/>
    <mergeCell ref="B5:D6"/>
    <mergeCell ref="P9:V10"/>
    <mergeCell ref="M9:O10"/>
    <mergeCell ref="E9:K10"/>
    <mergeCell ref="B9:D10"/>
    <mergeCell ref="P7:V8"/>
    <mergeCell ref="M7:O8"/>
    <mergeCell ref="E7:K8"/>
    <mergeCell ref="B7:D8"/>
    <mergeCell ref="P5:V6"/>
    <mergeCell ref="M5:O6"/>
    <mergeCell ref="E11:K12"/>
    <mergeCell ref="B11:D12"/>
    <mergeCell ref="E17:K18"/>
    <mergeCell ref="B17:D18"/>
    <mergeCell ref="E15:K16"/>
    <mergeCell ref="B15:D16"/>
    <mergeCell ref="E13:K14"/>
    <mergeCell ref="B13:D14"/>
    <mergeCell ref="B21:D21"/>
    <mergeCell ref="E21:K21"/>
    <mergeCell ref="M21:O21"/>
    <mergeCell ref="P21:V21"/>
    <mergeCell ref="B22:D23"/>
    <mergeCell ref="E22:K23"/>
    <mergeCell ref="M22:O23"/>
    <mergeCell ref="P22:V23"/>
    <mergeCell ref="M24:O25"/>
    <mergeCell ref="P24:V25"/>
    <mergeCell ref="B26:D27"/>
    <mergeCell ref="E26:K27"/>
    <mergeCell ref="M26:O27"/>
    <mergeCell ref="P26:V27"/>
    <mergeCell ref="M28:O29"/>
    <mergeCell ref="P28:V29"/>
    <mergeCell ref="B30:D31"/>
    <mergeCell ref="E30:K31"/>
    <mergeCell ref="M30:O31"/>
    <mergeCell ref="P30:V31"/>
    <mergeCell ref="B32:D33"/>
    <mergeCell ref="E32:K33"/>
    <mergeCell ref="M32:O33"/>
    <mergeCell ref="P32:V33"/>
    <mergeCell ref="B34:D35"/>
    <mergeCell ref="E34:K35"/>
    <mergeCell ref="M34:O35"/>
    <mergeCell ref="P34:V35"/>
  </mergeCells>
  <phoneticPr fontId="2"/>
  <dataValidations count="1">
    <dataValidation type="list" allowBlank="1" showInputMessage="1" showErrorMessage="1" sqref="E9:K10 P9:V10 E26:K27 P26:V27">
      <formula1>"選択してください,実施中,申請中,申請予定"</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29"/>
  <sheetViews>
    <sheetView showGridLines="0" view="pageBreakPreview" zoomScale="80" zoomScaleNormal="100" zoomScaleSheetLayoutView="80" workbookViewId="0">
      <selection sqref="A1:XFD1048576"/>
    </sheetView>
  </sheetViews>
  <sheetFormatPr defaultColWidth="8.25" defaultRowHeight="15" customHeight="1" x14ac:dyDescent="0.55000000000000004"/>
  <cols>
    <col min="1" max="1" width="3.75" style="32" customWidth="1"/>
    <col min="2" max="2" width="32.6640625" style="32" customWidth="1"/>
    <col min="3" max="4" width="6.75" style="32" customWidth="1"/>
    <col min="5" max="5" width="16.9140625" style="32" customWidth="1"/>
    <col min="6" max="6" width="11.4140625" style="32" customWidth="1"/>
    <col min="7" max="7" width="10.6640625" style="32" bestFit="1" customWidth="1"/>
    <col min="8" max="11" width="8.25" style="32"/>
    <col min="12" max="12" width="10.33203125" style="32" customWidth="1"/>
    <col min="13" max="13" width="8.6640625" style="32" customWidth="1"/>
    <col min="14" max="14" width="5.75" style="32" customWidth="1"/>
    <col min="15" max="16384" width="8.25" style="32"/>
  </cols>
  <sheetData>
    <row r="1" spans="1:24" ht="22" customHeight="1" x14ac:dyDescent="0.55000000000000004">
      <c r="A1" s="677" t="s">
        <v>1057</v>
      </c>
      <c r="B1" s="33"/>
      <c r="C1" s="34"/>
      <c r="D1" s="34"/>
      <c r="E1" s="34"/>
      <c r="F1" s="34"/>
      <c r="G1" s="34"/>
    </row>
    <row r="2" spans="1:24" ht="75" customHeight="1" x14ac:dyDescent="0.55000000000000004">
      <c r="A2" s="904" t="s">
        <v>148</v>
      </c>
      <c r="B2" s="904"/>
      <c r="C2" s="904"/>
      <c r="D2" s="904"/>
      <c r="E2" s="904"/>
      <c r="F2" s="904"/>
      <c r="G2" s="904"/>
    </row>
    <row r="3" spans="1:24" ht="13" x14ac:dyDescent="0.55000000000000004">
      <c r="A3" s="30"/>
      <c r="B3" s="31"/>
      <c r="C3" s="31"/>
      <c r="D3" s="31"/>
      <c r="E3" s="31"/>
      <c r="F3" s="31"/>
      <c r="G3" s="117" t="s">
        <v>1047</v>
      </c>
    </row>
    <row r="4" spans="1:24" ht="25" customHeight="1" x14ac:dyDescent="0.55000000000000004">
      <c r="A4" s="596" t="s">
        <v>133</v>
      </c>
      <c r="B4" s="597" t="s">
        <v>134</v>
      </c>
      <c r="C4" s="597" t="s">
        <v>135</v>
      </c>
      <c r="D4" s="597" t="s">
        <v>136</v>
      </c>
      <c r="E4" s="598" t="s">
        <v>137</v>
      </c>
      <c r="F4" s="597" t="s">
        <v>138</v>
      </c>
      <c r="G4" s="599" t="s">
        <v>139</v>
      </c>
      <c r="H4" s="35"/>
      <c r="I4" s="35"/>
      <c r="J4" s="35"/>
      <c r="K4" s="35"/>
      <c r="L4" s="35"/>
      <c r="M4" s="35"/>
      <c r="N4" s="35"/>
      <c r="O4" s="35"/>
      <c r="P4" s="35"/>
      <c r="Q4" s="35"/>
      <c r="R4" s="35"/>
      <c r="S4" s="35"/>
      <c r="T4" s="35"/>
      <c r="U4" s="35"/>
      <c r="V4" s="35"/>
      <c r="W4" s="35"/>
      <c r="X4" s="35"/>
    </row>
    <row r="5" spans="1:24" ht="25" customHeight="1" x14ac:dyDescent="0.55000000000000004">
      <c r="A5" s="600">
        <f>ROW()-ROW(テーブル17[[#Headers],[No.]])</f>
        <v>1</v>
      </c>
      <c r="B5" s="627" t="s">
        <v>817</v>
      </c>
      <c r="C5" s="628" t="s">
        <v>751</v>
      </c>
      <c r="D5" s="628" t="s">
        <v>751</v>
      </c>
      <c r="E5" s="628" t="s">
        <v>822</v>
      </c>
      <c r="F5" s="629">
        <v>700</v>
      </c>
      <c r="G5" s="155">
        <f>IFERROR(テーブル17[[#This Row],[持ち株数]]/$F$17,"")</f>
        <v>0.35897435897435898</v>
      </c>
      <c r="H5" s="35"/>
      <c r="I5" s="35"/>
      <c r="J5" s="35"/>
      <c r="K5" s="35"/>
      <c r="L5" s="35"/>
      <c r="M5" s="35"/>
      <c r="N5" s="35"/>
      <c r="O5" s="35"/>
      <c r="P5" s="35"/>
      <c r="Q5" s="35"/>
      <c r="R5" s="35"/>
      <c r="S5" s="35"/>
      <c r="T5" s="35"/>
      <c r="U5" s="35"/>
      <c r="V5" s="35"/>
      <c r="W5" s="35"/>
      <c r="X5" s="35"/>
    </row>
    <row r="6" spans="1:24" ht="25" customHeight="1" x14ac:dyDescent="0.55000000000000004">
      <c r="A6" s="600">
        <f>ROW()-ROW(テーブル17[[#Headers],[No.]])</f>
        <v>2</v>
      </c>
      <c r="B6" s="627" t="s">
        <v>818</v>
      </c>
      <c r="C6" s="628" t="s">
        <v>751</v>
      </c>
      <c r="D6" s="628" t="s">
        <v>751</v>
      </c>
      <c r="E6" s="628" t="s">
        <v>823</v>
      </c>
      <c r="F6" s="629">
        <v>450</v>
      </c>
      <c r="G6" s="155">
        <f>IFERROR(テーブル17[[#This Row],[持ち株数]]/$F$17,"")</f>
        <v>0.23076923076923078</v>
      </c>
      <c r="H6" s="35"/>
      <c r="I6" s="35"/>
      <c r="J6" s="35"/>
      <c r="K6" s="35"/>
      <c r="L6" s="35"/>
      <c r="M6" s="35"/>
      <c r="N6" s="35"/>
      <c r="O6" s="35"/>
      <c r="P6" s="35"/>
      <c r="Q6" s="35"/>
      <c r="R6" s="35"/>
      <c r="S6" s="35"/>
      <c r="T6" s="35"/>
      <c r="U6" s="35"/>
      <c r="V6" s="35"/>
      <c r="W6" s="35"/>
      <c r="X6" s="35"/>
    </row>
    <row r="7" spans="1:24" ht="25" customHeight="1" x14ac:dyDescent="0.55000000000000004">
      <c r="A7" s="600">
        <f>ROW()-ROW(テーブル17[[#Headers],[No.]])</f>
        <v>3</v>
      </c>
      <c r="B7" s="627" t="s">
        <v>819</v>
      </c>
      <c r="C7" s="628" t="s">
        <v>751</v>
      </c>
      <c r="D7" s="628"/>
      <c r="E7" s="628" t="s">
        <v>824</v>
      </c>
      <c r="F7" s="629">
        <v>0</v>
      </c>
      <c r="G7" s="155">
        <f>IFERROR(テーブル17[[#This Row],[持ち株数]]/$F$17,"")</f>
        <v>0</v>
      </c>
      <c r="I7" s="35"/>
      <c r="J7" s="35"/>
      <c r="K7" s="35"/>
      <c r="L7" s="35"/>
      <c r="M7" s="35"/>
      <c r="N7" s="35"/>
      <c r="O7" s="35"/>
      <c r="P7" s="35"/>
      <c r="Q7" s="35"/>
      <c r="R7" s="35"/>
      <c r="S7" s="35"/>
      <c r="T7" s="35"/>
      <c r="U7" s="35"/>
      <c r="V7" s="35"/>
      <c r="W7" s="35"/>
      <c r="X7" s="35"/>
    </row>
    <row r="8" spans="1:24" ht="25" customHeight="1" x14ac:dyDescent="0.55000000000000004">
      <c r="A8" s="600">
        <f>ROW()-ROW(テーブル17[[#Headers],[No.]])</f>
        <v>4</v>
      </c>
      <c r="B8" s="627" t="s">
        <v>820</v>
      </c>
      <c r="C8" s="628"/>
      <c r="D8" s="628" t="s">
        <v>751</v>
      </c>
      <c r="E8" s="628" t="s">
        <v>825</v>
      </c>
      <c r="F8" s="629">
        <v>150</v>
      </c>
      <c r="G8" s="155">
        <f>IFERROR(テーブル17[[#This Row],[持ち株数]]/$F$17,"")</f>
        <v>7.6923076923076927E-2</v>
      </c>
    </row>
    <row r="9" spans="1:24" ht="25" customHeight="1" x14ac:dyDescent="0.55000000000000004">
      <c r="A9" s="600">
        <f>ROW()-ROW(テーブル17[[#Headers],[No.]])</f>
        <v>5</v>
      </c>
      <c r="B9" s="627" t="s">
        <v>821</v>
      </c>
      <c r="C9" s="628"/>
      <c r="D9" s="628" t="s">
        <v>751</v>
      </c>
      <c r="E9" s="628" t="s">
        <v>826</v>
      </c>
      <c r="F9" s="629">
        <v>100</v>
      </c>
      <c r="G9" s="155">
        <f>IFERROR(テーブル17[[#This Row],[持ち株数]]/$F$17,"")</f>
        <v>5.128205128205128E-2</v>
      </c>
    </row>
    <row r="10" spans="1:24" ht="25" customHeight="1" x14ac:dyDescent="0.55000000000000004">
      <c r="A10" s="600">
        <f>ROW()-ROW(テーブル17[[#Headers],[No.]])</f>
        <v>6</v>
      </c>
      <c r="B10" s="36"/>
      <c r="C10" s="37"/>
      <c r="D10" s="37"/>
      <c r="E10" s="37"/>
      <c r="F10" s="156"/>
      <c r="G10" s="155">
        <f>IFERROR(テーブル17[[#This Row],[持ち株数]]/$F$17,"")</f>
        <v>0</v>
      </c>
    </row>
    <row r="11" spans="1:24" ht="25" customHeight="1" x14ac:dyDescent="0.55000000000000004">
      <c r="A11" s="600">
        <f>ROW()-ROW(テーブル17[[#Headers],[No.]])</f>
        <v>7</v>
      </c>
      <c r="B11" s="36"/>
      <c r="C11" s="37"/>
      <c r="D11" s="37"/>
      <c r="E11" s="37"/>
      <c r="F11" s="156"/>
      <c r="G11" s="155">
        <f>IFERROR(テーブル17[[#This Row],[持ち株数]]/$F$17,"")</f>
        <v>0</v>
      </c>
    </row>
    <row r="12" spans="1:24" ht="25" customHeight="1" x14ac:dyDescent="0.55000000000000004">
      <c r="A12" s="600">
        <f>ROW()-ROW(テーブル17[[#Headers],[No.]])</f>
        <v>8</v>
      </c>
      <c r="B12" s="36"/>
      <c r="C12" s="37"/>
      <c r="D12" s="37"/>
      <c r="E12" s="37"/>
      <c r="F12" s="156"/>
      <c r="G12" s="155">
        <f>IFERROR(テーブル17[[#This Row],[持ち株数]]/$F$17,"")</f>
        <v>0</v>
      </c>
    </row>
    <row r="13" spans="1:24" ht="25" customHeight="1" x14ac:dyDescent="0.55000000000000004">
      <c r="A13" s="600">
        <f>ROW()-ROW(テーブル17[[#Headers],[No.]])</f>
        <v>9</v>
      </c>
      <c r="B13" s="36"/>
      <c r="C13" s="37"/>
      <c r="D13" s="37"/>
      <c r="E13" s="37"/>
      <c r="F13" s="156"/>
      <c r="G13" s="155">
        <f>IFERROR(テーブル17[[#This Row],[持ち株数]]/$F$17,"")</f>
        <v>0</v>
      </c>
    </row>
    <row r="14" spans="1:24" ht="25" customHeight="1" x14ac:dyDescent="0.55000000000000004">
      <c r="A14" s="600">
        <f>ROW()-ROW(テーブル17[[#Headers],[No.]])</f>
        <v>10</v>
      </c>
      <c r="B14" s="36"/>
      <c r="C14" s="37"/>
      <c r="D14" s="37"/>
      <c r="E14" s="37"/>
      <c r="F14" s="156"/>
      <c r="G14" s="155">
        <f>IFERROR(テーブル17[[#This Row],[持ち株数]]/$F$17,"")</f>
        <v>0</v>
      </c>
    </row>
    <row r="15" spans="1:24" ht="25" customHeight="1" x14ac:dyDescent="0.55000000000000004">
      <c r="A15" s="600">
        <f>ROW()-ROW(テーブル17[[#Headers],[No.]])</f>
        <v>11</v>
      </c>
      <c r="B15" s="36"/>
      <c r="C15" s="37"/>
      <c r="D15" s="37"/>
      <c r="E15" s="37"/>
      <c r="F15" s="156"/>
      <c r="G15" s="155">
        <f>IFERROR(テーブル17[[#This Row],[持ち株数]]/$F$17,"")</f>
        <v>0</v>
      </c>
    </row>
    <row r="16" spans="1:24" ht="25" customHeight="1" thickBot="1" x14ac:dyDescent="0.6">
      <c r="A16" s="601" t="s">
        <v>140</v>
      </c>
      <c r="B16" s="38" t="s">
        <v>141</v>
      </c>
      <c r="C16" s="602"/>
      <c r="D16" s="602"/>
      <c r="E16" s="602"/>
      <c r="F16" s="630">
        <v>550</v>
      </c>
      <c r="G16" s="39">
        <f>IFERROR(テーブル17[[#This Row],[持ち株数]]/$F$17,"")</f>
        <v>0.28205128205128205</v>
      </c>
    </row>
    <row r="17" spans="1:9" ht="25" customHeight="1" thickTop="1" x14ac:dyDescent="0.55000000000000004">
      <c r="A17" s="944" t="s">
        <v>142</v>
      </c>
      <c r="B17" s="944"/>
      <c r="C17" s="944"/>
      <c r="D17" s="944"/>
      <c r="E17" s="944"/>
      <c r="F17" s="40">
        <f>IF(SUBTOTAL(109,テーブル17[持ち株数])=0,"",SUBTOTAL(109,テーブル17[持ち株数]))</f>
        <v>1950</v>
      </c>
      <c r="G17" s="41">
        <f>IF(SUBTOTAL(109,テーブル17[持ち株比率])=0,"",SUBTOTAL(109,テーブル17[持ち株比率]))</f>
        <v>1</v>
      </c>
    </row>
    <row r="18" spans="1:9" ht="25" customHeight="1" x14ac:dyDescent="0.55000000000000004">
      <c r="A18" s="945" t="s">
        <v>143</v>
      </c>
      <c r="B18" s="946"/>
      <c r="C18" s="946"/>
      <c r="D18" s="946"/>
      <c r="E18" s="946"/>
      <c r="F18" s="946"/>
      <c r="G18" s="947"/>
    </row>
    <row r="19" spans="1:9" ht="25" customHeight="1" x14ac:dyDescent="0.55000000000000004">
      <c r="A19" s="948" t="s">
        <v>827</v>
      </c>
      <c r="B19" s="949"/>
      <c r="C19" s="949"/>
      <c r="D19" s="949"/>
      <c r="E19" s="949"/>
      <c r="F19" s="949"/>
      <c r="G19" s="950"/>
    </row>
    <row r="20" spans="1:9" ht="25" customHeight="1" x14ac:dyDescent="0.55000000000000004">
      <c r="A20" s="951"/>
      <c r="B20" s="952"/>
      <c r="C20" s="952"/>
      <c r="D20" s="952"/>
      <c r="E20" s="952"/>
      <c r="F20" s="952"/>
      <c r="G20" s="953"/>
    </row>
    <row r="21" spans="1:9" ht="25" customHeight="1" x14ac:dyDescent="0.55000000000000004">
      <c r="A21" s="954" t="s">
        <v>149</v>
      </c>
      <c r="B21" s="954"/>
      <c r="C21" s="954"/>
      <c r="D21" s="954"/>
      <c r="E21" s="954"/>
      <c r="F21" s="954"/>
      <c r="G21" s="954"/>
    </row>
    <row r="22" spans="1:9" ht="25" customHeight="1" x14ac:dyDescent="0.55000000000000004">
      <c r="A22" s="583" t="s">
        <v>133</v>
      </c>
      <c r="B22" s="583" t="s">
        <v>144</v>
      </c>
      <c r="C22" s="940" t="s">
        <v>145</v>
      </c>
      <c r="D22" s="940"/>
      <c r="E22" s="583" t="s">
        <v>146</v>
      </c>
      <c r="F22" s="940" t="s">
        <v>147</v>
      </c>
      <c r="G22" s="940"/>
      <c r="I22" s="42"/>
    </row>
    <row r="23" spans="1:9" ht="25" customHeight="1" x14ac:dyDescent="0.55000000000000004">
      <c r="A23" s="603">
        <v>1</v>
      </c>
      <c r="B23" s="43"/>
      <c r="C23" s="943"/>
      <c r="D23" s="943"/>
      <c r="E23" s="44"/>
      <c r="F23" s="939"/>
      <c r="G23" s="939"/>
    </row>
    <row r="24" spans="1:9" ht="25" customHeight="1" x14ac:dyDescent="0.55000000000000004">
      <c r="A24" s="603">
        <v>2</v>
      </c>
      <c r="B24" s="43"/>
      <c r="C24" s="943"/>
      <c r="D24" s="943"/>
      <c r="E24" s="44"/>
      <c r="F24" s="939"/>
      <c r="G24" s="939"/>
    </row>
    <row r="25" spans="1:9" ht="25" customHeight="1" x14ac:dyDescent="0.55000000000000004">
      <c r="A25" s="603">
        <v>3</v>
      </c>
      <c r="B25" s="43"/>
      <c r="C25" s="943"/>
      <c r="D25" s="943"/>
      <c r="E25" s="44"/>
      <c r="F25" s="939"/>
      <c r="G25" s="939"/>
    </row>
    <row r="26" spans="1:9" ht="25" customHeight="1" x14ac:dyDescent="0.55000000000000004">
      <c r="A26" s="603">
        <v>4</v>
      </c>
      <c r="B26" s="43"/>
      <c r="C26" s="943"/>
      <c r="D26" s="943"/>
      <c r="E26" s="44"/>
      <c r="F26" s="939"/>
      <c r="G26" s="939"/>
    </row>
    <row r="27" spans="1:9" ht="25" customHeight="1" x14ac:dyDescent="0.55000000000000004">
      <c r="A27" s="603">
        <v>5</v>
      </c>
      <c r="B27" s="43"/>
      <c r="C27" s="943"/>
      <c r="D27" s="943"/>
      <c r="E27" s="44"/>
      <c r="F27" s="939"/>
      <c r="G27" s="939"/>
    </row>
    <row r="28" spans="1:9" ht="15" customHeight="1" x14ac:dyDescent="0.55000000000000004">
      <c r="A28" s="941" t="s">
        <v>295</v>
      </c>
      <c r="B28" s="941"/>
      <c r="C28" s="941"/>
      <c r="D28" s="941"/>
      <c r="E28" s="941"/>
      <c r="F28" s="941"/>
      <c r="G28" s="941"/>
    </row>
    <row r="29" spans="1:9" ht="15" customHeight="1" x14ac:dyDescent="0.55000000000000004">
      <c r="A29" s="942" t="s">
        <v>296</v>
      </c>
      <c r="B29" s="942"/>
      <c r="C29" s="942"/>
      <c r="D29" s="942"/>
      <c r="E29" s="942"/>
      <c r="F29" s="942"/>
      <c r="G29" s="942"/>
    </row>
  </sheetData>
  <sheetProtection password="C402" sheet="1" objects="1" scenarios="1" selectLockedCells="1" selectUnlockedCells="1"/>
  <mergeCells count="19">
    <mergeCell ref="A2:G2"/>
    <mergeCell ref="A17:E17"/>
    <mergeCell ref="A18:G18"/>
    <mergeCell ref="A19:G20"/>
    <mergeCell ref="A21:G21"/>
    <mergeCell ref="F25:G25"/>
    <mergeCell ref="C22:D22"/>
    <mergeCell ref="F22:G22"/>
    <mergeCell ref="A28:G28"/>
    <mergeCell ref="A29:G29"/>
    <mergeCell ref="C26:D26"/>
    <mergeCell ref="F26:G26"/>
    <mergeCell ref="C27:D27"/>
    <mergeCell ref="F27:G27"/>
    <mergeCell ref="C23:D23"/>
    <mergeCell ref="F23:G23"/>
    <mergeCell ref="C24:D24"/>
    <mergeCell ref="F24:G24"/>
    <mergeCell ref="C25:D25"/>
  </mergeCells>
  <phoneticPr fontId="2"/>
  <dataValidations count="10">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7"/>
    <dataValidation allowBlank="1" showInputMessage="1" showErrorMessage="1" prompt="自動計算されます。" sqref="F17:G17"/>
    <dataValidation allowBlank="1" showInputMessage="1" showErrorMessage="1" prompt="基準日時点の役員・株主が「履歴事項全部証明書」又は「確定申告書 別表二」と異なる場合、内容が異なる理由を記入してください。" sqref="A19:G20"/>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imeMode="hiragana" allowBlank="1" showErrorMessage="1" sqref="B5:B15"/>
    <dataValidation imeMode="halfAlpha" allowBlank="1" showInputMessage="1" showErrorMessage="1" prompt="持ち株比率は自動計算されます。" sqref="G5:G16"/>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sqref="A23:A27 A5:A16 C23:E27 F5:F15"/>
    <dataValidation imeMode="hiragana" allowBlank="1" showInputMessage="1" showErrorMessage="1" sqref="E5:E15"/>
    <dataValidation type="list" imeMode="hiragana" allowBlank="1" showInputMessage="1" showErrorMessage="1" sqref="D5:D15">
      <formula1>"○"</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48"/>
  <sheetViews>
    <sheetView showGridLines="0" view="pageBreakPreview" zoomScale="80" zoomScaleNormal="100" zoomScaleSheetLayoutView="80" workbookViewId="0">
      <selection sqref="A1:XFD1048576"/>
    </sheetView>
  </sheetViews>
  <sheetFormatPr defaultColWidth="4.58203125" defaultRowHeight="15" customHeight="1" x14ac:dyDescent="0.55000000000000004"/>
  <cols>
    <col min="1" max="6" width="4.58203125" style="68"/>
    <col min="7" max="7" width="6.4140625" style="68" customWidth="1"/>
    <col min="8" max="22" width="4.58203125" style="55"/>
    <col min="23" max="23" width="4.08203125" style="29" bestFit="1" customWidth="1"/>
    <col min="24" max="24" width="8.08203125" style="29" bestFit="1" customWidth="1"/>
    <col min="25" max="29" width="4.58203125" style="29"/>
    <col min="30" max="16384" width="4.58203125" style="55"/>
  </cols>
  <sheetData>
    <row r="1" spans="1:35" s="685" customFormat="1" ht="22" customHeight="1" x14ac:dyDescent="0.55000000000000004">
      <c r="A1" s="679" t="s">
        <v>1058</v>
      </c>
      <c r="B1" s="680"/>
      <c r="C1" s="680"/>
      <c r="D1" s="680"/>
      <c r="E1" s="680"/>
      <c r="F1" s="680"/>
      <c r="G1" s="680"/>
      <c r="H1" s="680"/>
      <c r="I1" s="680"/>
      <c r="J1" s="680"/>
      <c r="K1" s="680"/>
      <c r="L1" s="680"/>
      <c r="M1" s="680"/>
      <c r="N1" s="680"/>
      <c r="O1" s="680"/>
      <c r="P1" s="680"/>
      <c r="Q1" s="680"/>
      <c r="R1" s="680"/>
      <c r="S1" s="680"/>
      <c r="T1" s="680"/>
      <c r="U1" s="680"/>
      <c r="V1" s="681"/>
      <c r="W1" s="682"/>
      <c r="X1" s="683"/>
      <c r="Y1" s="684"/>
      <c r="Z1" s="684"/>
      <c r="AA1" s="684"/>
      <c r="AB1" s="684"/>
      <c r="AC1" s="684"/>
    </row>
    <row r="2" spans="1:35" ht="20" customHeight="1" x14ac:dyDescent="0.55000000000000004">
      <c r="A2" s="1040" t="s">
        <v>150</v>
      </c>
      <c r="B2" s="1041"/>
      <c r="C2" s="1041"/>
      <c r="D2" s="1041"/>
      <c r="E2" s="1041"/>
      <c r="F2" s="1041"/>
      <c r="G2" s="1042"/>
      <c r="H2" s="1043" t="s">
        <v>828</v>
      </c>
      <c r="I2" s="1044"/>
      <c r="J2" s="1044"/>
      <c r="K2" s="1044"/>
      <c r="L2" s="1044"/>
      <c r="M2" s="1044"/>
      <c r="N2" s="1044"/>
      <c r="O2" s="1044"/>
      <c r="P2" s="1044"/>
      <c r="Q2" s="1044"/>
      <c r="R2" s="1044"/>
      <c r="S2" s="1044"/>
      <c r="T2" s="1044"/>
      <c r="U2" s="1044"/>
      <c r="V2" s="1045"/>
      <c r="W2" s="56"/>
      <c r="X2" s="56"/>
      <c r="Y2" s="57"/>
      <c r="Z2" s="57"/>
      <c r="AA2" s="57"/>
      <c r="AB2" s="57"/>
      <c r="AC2" s="57"/>
      <c r="AD2" s="58"/>
      <c r="AE2" s="58"/>
      <c r="AF2" s="58"/>
      <c r="AG2" s="58"/>
      <c r="AH2" s="58"/>
    </row>
    <row r="3" spans="1:35" ht="20" customHeight="1" x14ac:dyDescent="0.55000000000000004">
      <c r="A3" s="1052" t="s">
        <v>151</v>
      </c>
      <c r="B3" s="1053"/>
      <c r="C3" s="1053"/>
      <c r="D3" s="1053"/>
      <c r="E3" s="1053"/>
      <c r="F3" s="1053"/>
      <c r="G3" s="1054"/>
      <c r="H3" s="1046"/>
      <c r="I3" s="1047"/>
      <c r="J3" s="1047"/>
      <c r="K3" s="1047"/>
      <c r="L3" s="1047"/>
      <c r="M3" s="1047"/>
      <c r="N3" s="1047"/>
      <c r="O3" s="1047"/>
      <c r="P3" s="1047"/>
      <c r="Q3" s="1047"/>
      <c r="R3" s="1047"/>
      <c r="S3" s="1047"/>
      <c r="T3" s="1047"/>
      <c r="U3" s="1047"/>
      <c r="V3" s="1048"/>
      <c r="W3" s="56"/>
      <c r="X3" s="56"/>
      <c r="Y3" s="57"/>
      <c r="Z3" s="57"/>
      <c r="AA3" s="57"/>
      <c r="AB3" s="57"/>
      <c r="AC3" s="57"/>
      <c r="AD3" s="58"/>
      <c r="AE3" s="58"/>
      <c r="AF3" s="58"/>
      <c r="AG3" s="58"/>
      <c r="AH3" s="58"/>
    </row>
    <row r="4" spans="1:35" ht="20" customHeight="1" x14ac:dyDescent="0.55000000000000004">
      <c r="A4" s="1055">
        <f>IF(LEN(H2)&lt;=30,LEN(H2),"→30字を超過しています")</f>
        <v>11</v>
      </c>
      <c r="B4" s="1056"/>
      <c r="C4" s="1056"/>
      <c r="D4" s="1056"/>
      <c r="E4" s="1056"/>
      <c r="F4" s="1056"/>
      <c r="G4" s="1057"/>
      <c r="H4" s="1049"/>
      <c r="I4" s="1050"/>
      <c r="J4" s="1050"/>
      <c r="K4" s="1050"/>
      <c r="L4" s="1050"/>
      <c r="M4" s="1050"/>
      <c r="N4" s="1050"/>
      <c r="O4" s="1050"/>
      <c r="P4" s="1050"/>
      <c r="Q4" s="1050"/>
      <c r="R4" s="1050"/>
      <c r="S4" s="1050"/>
      <c r="T4" s="1050"/>
      <c r="U4" s="1050"/>
      <c r="V4" s="1051"/>
      <c r="W4" s="187"/>
      <c r="X4" s="56"/>
      <c r="Y4" s="57"/>
      <c r="Z4" s="57"/>
      <c r="AA4" s="57"/>
      <c r="AB4" s="57"/>
      <c r="AC4" s="57"/>
      <c r="AD4" s="58"/>
      <c r="AE4" s="58"/>
      <c r="AF4" s="58"/>
      <c r="AG4" s="58"/>
      <c r="AH4" s="58"/>
    </row>
    <row r="5" spans="1:35" s="62" customFormat="1" ht="20" customHeight="1" x14ac:dyDescent="0.55000000000000004">
      <c r="A5" s="1058" t="s">
        <v>298</v>
      </c>
      <c r="B5" s="1059"/>
      <c r="C5" s="1059"/>
      <c r="D5" s="1059"/>
      <c r="E5" s="1059"/>
      <c r="F5" s="1059"/>
      <c r="G5" s="1059"/>
      <c r="H5" s="1059"/>
      <c r="I5" s="1059"/>
      <c r="J5" s="1059"/>
      <c r="K5" s="1059"/>
      <c r="L5" s="1059"/>
      <c r="M5" s="1059"/>
      <c r="N5" s="1059"/>
      <c r="O5" s="1059"/>
      <c r="P5" s="1059"/>
      <c r="Q5" s="1059"/>
      <c r="R5" s="1059"/>
      <c r="S5" s="1059"/>
      <c r="T5" s="1059"/>
      <c r="U5" s="1059"/>
      <c r="V5" s="1060"/>
      <c r="W5" s="59"/>
      <c r="X5" s="59"/>
      <c r="Y5" s="60"/>
      <c r="Z5" s="60"/>
      <c r="AA5" s="60"/>
      <c r="AB5" s="60"/>
      <c r="AC5" s="60"/>
      <c r="AD5" s="61"/>
      <c r="AE5" s="61"/>
      <c r="AF5" s="61"/>
      <c r="AG5" s="61"/>
      <c r="AH5" s="61"/>
    </row>
    <row r="6" spans="1:35" s="64" customFormat="1" ht="25" customHeight="1" x14ac:dyDescent="0.55000000000000004">
      <c r="A6" s="955" t="s">
        <v>1030</v>
      </c>
      <c r="B6" s="956"/>
      <c r="C6" s="956"/>
      <c r="D6" s="956"/>
      <c r="E6" s="956"/>
      <c r="F6" s="956"/>
      <c r="G6" s="957"/>
      <c r="H6" s="958" t="s">
        <v>829</v>
      </c>
      <c r="I6" s="959"/>
      <c r="J6" s="959"/>
      <c r="K6" s="959"/>
      <c r="L6" s="959"/>
      <c r="M6" s="959"/>
      <c r="N6" s="959"/>
      <c r="O6" s="959"/>
      <c r="P6" s="959"/>
      <c r="Q6" s="959"/>
      <c r="R6" s="959"/>
      <c r="S6" s="959"/>
      <c r="T6" s="959"/>
      <c r="U6" s="959"/>
      <c r="V6" s="960"/>
      <c r="W6" s="56"/>
      <c r="X6" s="56"/>
      <c r="Y6" s="57"/>
      <c r="Z6" s="57"/>
      <c r="AA6" s="57"/>
      <c r="AB6" s="57"/>
      <c r="AC6" s="57"/>
      <c r="AD6" s="58"/>
      <c r="AE6" s="58"/>
      <c r="AF6" s="58"/>
      <c r="AG6" s="58"/>
      <c r="AH6" s="58"/>
      <c r="AI6" s="63"/>
    </row>
    <row r="7" spans="1:35" s="64" customFormat="1" ht="25" customHeight="1" x14ac:dyDescent="0.55000000000000004">
      <c r="A7" s="955" t="s">
        <v>1031</v>
      </c>
      <c r="B7" s="956"/>
      <c r="C7" s="956"/>
      <c r="D7" s="956"/>
      <c r="E7" s="956"/>
      <c r="F7" s="956"/>
      <c r="G7" s="957"/>
      <c r="H7" s="958" t="s">
        <v>830</v>
      </c>
      <c r="I7" s="959"/>
      <c r="J7" s="959"/>
      <c r="K7" s="959"/>
      <c r="L7" s="959"/>
      <c r="M7" s="959"/>
      <c r="N7" s="959"/>
      <c r="O7" s="959"/>
      <c r="P7" s="959"/>
      <c r="Q7" s="959"/>
      <c r="R7" s="959"/>
      <c r="S7" s="959"/>
      <c r="T7" s="959"/>
      <c r="U7" s="959"/>
      <c r="V7" s="960"/>
      <c r="W7" s="56"/>
      <c r="X7" s="56"/>
      <c r="Y7" s="57"/>
      <c r="Z7" s="57"/>
      <c r="AA7" s="57"/>
      <c r="AB7" s="57"/>
      <c r="AC7" s="57"/>
      <c r="AD7" s="58"/>
      <c r="AE7" s="58"/>
      <c r="AF7" s="58"/>
      <c r="AG7" s="58"/>
      <c r="AH7" s="58"/>
      <c r="AI7" s="63"/>
    </row>
    <row r="8" spans="1:35" ht="30" customHeight="1" x14ac:dyDescent="0.55000000000000004">
      <c r="A8" s="976" t="s">
        <v>299</v>
      </c>
      <c r="B8" s="977"/>
      <c r="C8" s="977"/>
      <c r="D8" s="977"/>
      <c r="E8" s="977"/>
      <c r="F8" s="977"/>
      <c r="G8" s="978"/>
      <c r="H8" s="1025" t="s">
        <v>831</v>
      </c>
      <c r="I8" s="1026"/>
      <c r="J8" s="1026"/>
      <c r="K8" s="1026"/>
      <c r="L8" s="1026"/>
      <c r="M8" s="1026"/>
      <c r="N8" s="1026"/>
      <c r="O8" s="1026"/>
      <c r="P8" s="1026"/>
      <c r="Q8" s="1026"/>
      <c r="R8" s="1026"/>
      <c r="S8" s="1026"/>
      <c r="T8" s="1026"/>
      <c r="U8" s="1026"/>
      <c r="V8" s="1027"/>
      <c r="W8" s="56"/>
      <c r="X8" s="56"/>
      <c r="Y8" s="57"/>
      <c r="Z8" s="57"/>
      <c r="AA8" s="57"/>
      <c r="AB8" s="57"/>
      <c r="AC8" s="57"/>
      <c r="AD8" s="58"/>
      <c r="AE8" s="58"/>
      <c r="AF8" s="58"/>
      <c r="AG8" s="58"/>
      <c r="AH8" s="58"/>
    </row>
    <row r="9" spans="1:35" s="64" customFormat="1" ht="50" customHeight="1" x14ac:dyDescent="0.2">
      <c r="A9" s="1028" t="s">
        <v>702</v>
      </c>
      <c r="B9" s="1029"/>
      <c r="C9" s="1029"/>
      <c r="D9" s="1029"/>
      <c r="E9" s="1029"/>
      <c r="F9" s="1029"/>
      <c r="G9" s="1030"/>
      <c r="H9" s="1031"/>
      <c r="I9" s="1032"/>
      <c r="J9" s="1032"/>
      <c r="K9" s="1032"/>
      <c r="L9" s="1032"/>
      <c r="M9" s="1032"/>
      <c r="N9" s="1032"/>
      <c r="O9" s="1032"/>
      <c r="P9" s="1032"/>
      <c r="Q9" s="1032"/>
      <c r="R9" s="1032"/>
      <c r="S9" s="1032"/>
      <c r="T9" s="1032"/>
      <c r="U9" s="1032"/>
      <c r="V9" s="1033"/>
      <c r="W9" s="56"/>
      <c r="X9" s="56"/>
      <c r="Y9" s="57"/>
      <c r="Z9" s="57"/>
      <c r="AA9" s="57"/>
      <c r="AB9" s="57"/>
      <c r="AC9" s="57"/>
      <c r="AD9" s="58"/>
      <c r="AE9" s="58"/>
      <c r="AF9" s="58"/>
      <c r="AG9" s="58"/>
      <c r="AH9" s="58"/>
      <c r="AI9" s="63"/>
    </row>
    <row r="10" spans="1:35" s="64" customFormat="1" ht="50" customHeight="1" x14ac:dyDescent="0.55000000000000004">
      <c r="A10" s="1037">
        <f>IF(LEN(H9)&lt;=200,LEN(H9),"→200字を超過しています")</f>
        <v>0</v>
      </c>
      <c r="B10" s="1038"/>
      <c r="C10" s="1038"/>
      <c r="D10" s="1038"/>
      <c r="E10" s="1038"/>
      <c r="F10" s="1038"/>
      <c r="G10" s="1039"/>
      <c r="H10" s="1034"/>
      <c r="I10" s="1035"/>
      <c r="J10" s="1035"/>
      <c r="K10" s="1035"/>
      <c r="L10" s="1035"/>
      <c r="M10" s="1035"/>
      <c r="N10" s="1035"/>
      <c r="O10" s="1035"/>
      <c r="P10" s="1035"/>
      <c r="Q10" s="1035"/>
      <c r="R10" s="1035"/>
      <c r="S10" s="1035"/>
      <c r="T10" s="1035"/>
      <c r="U10" s="1035"/>
      <c r="V10" s="1036"/>
      <c r="W10" s="65"/>
      <c r="X10" s="56"/>
      <c r="Y10" s="57"/>
      <c r="Z10" s="57"/>
      <c r="AA10" s="57"/>
      <c r="AB10" s="57"/>
      <c r="AC10" s="57"/>
      <c r="AD10" s="58"/>
      <c r="AE10" s="58"/>
      <c r="AF10" s="58"/>
      <c r="AG10" s="58"/>
      <c r="AH10" s="58"/>
      <c r="AI10" s="63"/>
    </row>
    <row r="11" spans="1:35" s="64" customFormat="1" ht="50" customHeight="1" x14ac:dyDescent="0.55000000000000004">
      <c r="A11" s="1061" t="s">
        <v>1029</v>
      </c>
      <c r="B11" s="1062"/>
      <c r="C11" s="1062"/>
      <c r="D11" s="1062"/>
      <c r="E11" s="1062"/>
      <c r="F11" s="1062"/>
      <c r="G11" s="1063"/>
      <c r="H11" s="1071" t="s">
        <v>1032</v>
      </c>
      <c r="I11" s="1071"/>
      <c r="J11" s="1071"/>
      <c r="K11" s="1071"/>
      <c r="L11" s="1071"/>
      <c r="M11" s="1071"/>
      <c r="N11" s="1071"/>
      <c r="O11" s="1071"/>
      <c r="P11" s="1071"/>
      <c r="Q11" s="1071"/>
      <c r="R11" s="1071"/>
      <c r="S11" s="1071"/>
      <c r="T11" s="1071"/>
      <c r="U11" s="1071"/>
      <c r="V11" s="1072"/>
      <c r="W11" s="65"/>
      <c r="X11" s="56"/>
      <c r="Y11" s="57"/>
      <c r="Z11" s="57"/>
      <c r="AA11" s="57"/>
      <c r="AB11" s="57"/>
      <c r="AC11" s="57"/>
      <c r="AD11" s="58"/>
      <c r="AE11" s="58"/>
      <c r="AF11" s="58"/>
      <c r="AG11" s="58"/>
      <c r="AH11" s="58"/>
      <c r="AI11" s="63"/>
    </row>
    <row r="12" spans="1:35" s="64" customFormat="1" ht="50" customHeight="1" x14ac:dyDescent="0.55000000000000004">
      <c r="A12" s="1064" t="s">
        <v>1033</v>
      </c>
      <c r="B12" s="1065"/>
      <c r="C12" s="1065"/>
      <c r="D12" s="1065"/>
      <c r="E12" s="1065"/>
      <c r="F12" s="1065"/>
      <c r="G12" s="1066"/>
      <c r="H12" s="1074"/>
      <c r="I12" s="1074"/>
      <c r="J12" s="1074"/>
      <c r="K12" s="1074"/>
      <c r="L12" s="1074"/>
      <c r="M12" s="1074"/>
      <c r="N12" s="1074"/>
      <c r="O12" s="1074"/>
      <c r="P12" s="1074"/>
      <c r="Q12" s="1074"/>
      <c r="R12" s="1074"/>
      <c r="S12" s="1074"/>
      <c r="T12" s="1074"/>
      <c r="U12" s="1074"/>
      <c r="V12" s="1075"/>
      <c r="W12" s="65"/>
      <c r="X12" s="56"/>
      <c r="Y12" s="57"/>
      <c r="Z12" s="57"/>
      <c r="AA12" s="57"/>
      <c r="AB12" s="57"/>
      <c r="AC12" s="57"/>
      <c r="AD12" s="58"/>
      <c r="AE12" s="58"/>
      <c r="AF12" s="58"/>
      <c r="AG12" s="58"/>
      <c r="AH12" s="58"/>
      <c r="AI12" s="63"/>
    </row>
    <row r="13" spans="1:35" s="64" customFormat="1" ht="50" customHeight="1" x14ac:dyDescent="0.55000000000000004">
      <c r="A13" s="1067"/>
      <c r="B13" s="1068"/>
      <c r="C13" s="1068"/>
      <c r="D13" s="1068"/>
      <c r="E13" s="1068"/>
      <c r="F13" s="1068"/>
      <c r="G13" s="1069"/>
      <c r="H13" s="1077"/>
      <c r="I13" s="1077"/>
      <c r="J13" s="1077"/>
      <c r="K13" s="1077"/>
      <c r="L13" s="1077"/>
      <c r="M13" s="1077"/>
      <c r="N13" s="1077"/>
      <c r="O13" s="1077"/>
      <c r="P13" s="1077"/>
      <c r="Q13" s="1077"/>
      <c r="R13" s="1077"/>
      <c r="S13" s="1077"/>
      <c r="T13" s="1077"/>
      <c r="U13" s="1077"/>
      <c r="V13" s="1078"/>
      <c r="W13" s="65"/>
      <c r="X13" s="56"/>
      <c r="Y13" s="57"/>
      <c r="Z13" s="57"/>
      <c r="AA13" s="57"/>
      <c r="AB13" s="57"/>
      <c r="AC13" s="57"/>
      <c r="AD13" s="58"/>
      <c r="AE13" s="58"/>
      <c r="AF13" s="58"/>
      <c r="AG13" s="58"/>
      <c r="AH13" s="58"/>
      <c r="AI13" s="63"/>
    </row>
    <row r="14" spans="1:35" s="64" customFormat="1" ht="50" customHeight="1" x14ac:dyDescent="0.55000000000000004">
      <c r="A14" s="1061" t="s">
        <v>1034</v>
      </c>
      <c r="B14" s="1062"/>
      <c r="C14" s="1062"/>
      <c r="D14" s="1062"/>
      <c r="E14" s="1062"/>
      <c r="F14" s="1062"/>
      <c r="G14" s="1063"/>
      <c r="H14" s="1070" t="s">
        <v>1036</v>
      </c>
      <c r="I14" s="1071"/>
      <c r="J14" s="1071"/>
      <c r="K14" s="1071"/>
      <c r="L14" s="1071"/>
      <c r="M14" s="1071"/>
      <c r="N14" s="1071"/>
      <c r="O14" s="1071"/>
      <c r="P14" s="1071"/>
      <c r="Q14" s="1071"/>
      <c r="R14" s="1071"/>
      <c r="S14" s="1071"/>
      <c r="T14" s="1071"/>
      <c r="U14" s="1071"/>
      <c r="V14" s="1072"/>
      <c r="W14" s="65"/>
      <c r="X14" s="56"/>
      <c r="Y14" s="57"/>
      <c r="Z14" s="57"/>
      <c r="AA14" s="57"/>
      <c r="AB14" s="57"/>
      <c r="AC14" s="57"/>
      <c r="AD14" s="58"/>
      <c r="AE14" s="58"/>
      <c r="AF14" s="58"/>
      <c r="AG14" s="58"/>
      <c r="AH14" s="58"/>
      <c r="AI14" s="63"/>
    </row>
    <row r="15" spans="1:35" s="64" customFormat="1" ht="50" customHeight="1" x14ac:dyDescent="0.55000000000000004">
      <c r="A15" s="1064" t="s">
        <v>1035</v>
      </c>
      <c r="B15" s="1065"/>
      <c r="C15" s="1065"/>
      <c r="D15" s="1065"/>
      <c r="E15" s="1065"/>
      <c r="F15" s="1065"/>
      <c r="G15" s="1066"/>
      <c r="H15" s="1073"/>
      <c r="I15" s="1074"/>
      <c r="J15" s="1074"/>
      <c r="K15" s="1074"/>
      <c r="L15" s="1074"/>
      <c r="M15" s="1074"/>
      <c r="N15" s="1074"/>
      <c r="O15" s="1074"/>
      <c r="P15" s="1074"/>
      <c r="Q15" s="1074"/>
      <c r="R15" s="1074"/>
      <c r="S15" s="1074"/>
      <c r="T15" s="1074"/>
      <c r="U15" s="1074"/>
      <c r="V15" s="1075"/>
      <c r="W15" s="65"/>
      <c r="X15" s="56"/>
      <c r="Y15" s="57"/>
      <c r="Z15" s="57"/>
      <c r="AA15" s="57"/>
      <c r="AB15" s="57"/>
      <c r="AC15" s="57"/>
      <c r="AD15" s="58"/>
      <c r="AE15" s="58"/>
      <c r="AF15" s="58"/>
      <c r="AG15" s="58"/>
      <c r="AH15" s="58"/>
      <c r="AI15" s="63"/>
    </row>
    <row r="16" spans="1:35" s="64" customFormat="1" ht="50" customHeight="1" x14ac:dyDescent="0.55000000000000004">
      <c r="A16" s="1064"/>
      <c r="B16" s="1065"/>
      <c r="C16" s="1065"/>
      <c r="D16" s="1065"/>
      <c r="E16" s="1065"/>
      <c r="F16" s="1065"/>
      <c r="G16" s="1066"/>
      <c r="H16" s="1073"/>
      <c r="I16" s="1074"/>
      <c r="J16" s="1074"/>
      <c r="K16" s="1074"/>
      <c r="L16" s="1074"/>
      <c r="M16" s="1074"/>
      <c r="N16" s="1074"/>
      <c r="O16" s="1074"/>
      <c r="P16" s="1074"/>
      <c r="Q16" s="1074"/>
      <c r="R16" s="1074"/>
      <c r="S16" s="1074"/>
      <c r="T16" s="1074"/>
      <c r="U16" s="1074"/>
      <c r="V16" s="1075"/>
      <c r="W16" s="65"/>
      <c r="X16" s="56"/>
      <c r="Y16" s="57"/>
      <c r="Z16" s="57"/>
      <c r="AA16" s="57"/>
      <c r="AB16" s="57"/>
      <c r="AC16" s="57"/>
      <c r="AD16" s="58"/>
      <c r="AE16" s="58"/>
      <c r="AF16" s="58"/>
      <c r="AG16" s="58"/>
      <c r="AH16" s="58"/>
      <c r="AI16" s="63"/>
    </row>
    <row r="17" spans="1:35" s="64" customFormat="1" ht="50" customHeight="1" x14ac:dyDescent="0.55000000000000004">
      <c r="A17" s="1064"/>
      <c r="B17" s="1065"/>
      <c r="C17" s="1065"/>
      <c r="D17" s="1065"/>
      <c r="E17" s="1065"/>
      <c r="F17" s="1065"/>
      <c r="G17" s="1066"/>
      <c r="H17" s="1073"/>
      <c r="I17" s="1074"/>
      <c r="J17" s="1074"/>
      <c r="K17" s="1074"/>
      <c r="L17" s="1074"/>
      <c r="M17" s="1074"/>
      <c r="N17" s="1074"/>
      <c r="O17" s="1074"/>
      <c r="P17" s="1074"/>
      <c r="Q17" s="1074"/>
      <c r="R17" s="1074"/>
      <c r="S17" s="1074"/>
      <c r="T17" s="1074"/>
      <c r="U17" s="1074"/>
      <c r="V17" s="1075"/>
      <c r="W17" s="65"/>
      <c r="X17" s="56"/>
      <c r="Y17" s="57"/>
      <c r="Z17" s="57"/>
      <c r="AA17" s="57"/>
      <c r="AB17" s="57"/>
      <c r="AC17" s="57"/>
      <c r="AD17" s="58"/>
      <c r="AE17" s="58"/>
      <c r="AF17" s="58"/>
      <c r="AG17" s="58"/>
      <c r="AH17" s="58"/>
      <c r="AI17" s="63"/>
    </row>
    <row r="18" spans="1:35" s="64" customFormat="1" ht="50" customHeight="1" x14ac:dyDescent="0.55000000000000004">
      <c r="A18" s="1067"/>
      <c r="B18" s="1068"/>
      <c r="C18" s="1068"/>
      <c r="D18" s="1068"/>
      <c r="E18" s="1068"/>
      <c r="F18" s="1068"/>
      <c r="G18" s="1069"/>
      <c r="H18" s="1076"/>
      <c r="I18" s="1077"/>
      <c r="J18" s="1077"/>
      <c r="K18" s="1077"/>
      <c r="L18" s="1077"/>
      <c r="M18" s="1077"/>
      <c r="N18" s="1077"/>
      <c r="O18" s="1077"/>
      <c r="P18" s="1077"/>
      <c r="Q18" s="1077"/>
      <c r="R18" s="1077"/>
      <c r="S18" s="1077"/>
      <c r="T18" s="1077"/>
      <c r="U18" s="1077"/>
      <c r="V18" s="1078"/>
      <c r="W18" s="65"/>
      <c r="X18" s="56"/>
      <c r="Y18" s="57"/>
      <c r="Z18" s="57"/>
      <c r="AA18" s="57"/>
      <c r="AB18" s="57"/>
      <c r="AC18" s="57"/>
      <c r="AD18" s="58"/>
      <c r="AE18" s="58"/>
      <c r="AF18" s="58"/>
      <c r="AG18" s="58"/>
      <c r="AH18" s="58"/>
      <c r="AI18" s="63"/>
    </row>
    <row r="19" spans="1:35" s="29" customFormat="1" ht="20" customHeight="1" x14ac:dyDescent="0.55000000000000004">
      <c r="A19" s="1021" t="s">
        <v>297</v>
      </c>
      <c r="B19" s="1022"/>
      <c r="C19" s="1022"/>
      <c r="D19" s="1022"/>
      <c r="E19" s="1022"/>
      <c r="F19" s="1022"/>
      <c r="G19" s="1022"/>
      <c r="H19" s="1022"/>
      <c r="I19" s="1022"/>
      <c r="J19" s="1022"/>
      <c r="K19" s="1022"/>
      <c r="L19" s="1022"/>
      <c r="M19" s="1022"/>
      <c r="N19" s="1023">
        <f>IF(LEN(A20)&lt;=800,LEN(A20))</f>
        <v>0</v>
      </c>
      <c r="O19" s="1022"/>
      <c r="P19" s="1022"/>
      <c r="Q19" s="1022"/>
      <c r="R19" s="1022"/>
      <c r="S19" s="1022"/>
      <c r="T19" s="1022"/>
      <c r="U19" s="1022"/>
      <c r="V19" s="1024"/>
      <c r="W19" s="65"/>
      <c r="Y19" s="987"/>
      <c r="Z19" s="987"/>
      <c r="AA19" s="987"/>
      <c r="AB19" s="987"/>
      <c r="AC19" s="987"/>
      <c r="AD19" s="987"/>
      <c r="AE19" s="987"/>
    </row>
    <row r="20" spans="1:35" s="29" customFormat="1" ht="13" x14ac:dyDescent="0.55000000000000004">
      <c r="A20" s="988"/>
      <c r="B20" s="989"/>
      <c r="C20" s="989"/>
      <c r="D20" s="989"/>
      <c r="E20" s="989"/>
      <c r="F20" s="989"/>
      <c r="G20" s="989"/>
      <c r="H20" s="989"/>
      <c r="I20" s="989"/>
      <c r="J20" s="989"/>
      <c r="K20" s="989"/>
      <c r="L20" s="989"/>
      <c r="M20" s="989"/>
      <c r="N20" s="989"/>
      <c r="O20" s="989"/>
      <c r="P20" s="989"/>
      <c r="Q20" s="989"/>
      <c r="R20" s="989"/>
      <c r="S20" s="989"/>
      <c r="T20" s="989"/>
      <c r="U20" s="989"/>
      <c r="V20" s="990"/>
      <c r="W20" s="65"/>
      <c r="X20" s="66"/>
    </row>
    <row r="21" spans="1:35" s="29" customFormat="1" ht="13" x14ac:dyDescent="0.55000000000000004">
      <c r="A21" s="991"/>
      <c r="B21" s="992"/>
      <c r="C21" s="992"/>
      <c r="D21" s="992"/>
      <c r="E21" s="992"/>
      <c r="F21" s="992"/>
      <c r="G21" s="992"/>
      <c r="H21" s="992"/>
      <c r="I21" s="992"/>
      <c r="J21" s="992"/>
      <c r="K21" s="992"/>
      <c r="L21" s="992"/>
      <c r="M21" s="992"/>
      <c r="N21" s="992"/>
      <c r="O21" s="992"/>
      <c r="P21" s="992"/>
      <c r="Q21" s="992"/>
      <c r="R21" s="992"/>
      <c r="S21" s="992"/>
      <c r="T21" s="992"/>
      <c r="U21" s="992"/>
      <c r="V21" s="993"/>
      <c r="W21" s="65"/>
      <c r="X21" s="53"/>
    </row>
    <row r="22" spans="1:35" s="29" customFormat="1" ht="13" x14ac:dyDescent="0.55000000000000004">
      <c r="A22" s="991"/>
      <c r="B22" s="992"/>
      <c r="C22" s="992"/>
      <c r="D22" s="992"/>
      <c r="E22" s="992"/>
      <c r="F22" s="992"/>
      <c r="G22" s="992"/>
      <c r="H22" s="992"/>
      <c r="I22" s="992"/>
      <c r="J22" s="992"/>
      <c r="K22" s="992"/>
      <c r="L22" s="992"/>
      <c r="M22" s="992"/>
      <c r="N22" s="992"/>
      <c r="O22" s="992"/>
      <c r="P22" s="992"/>
      <c r="Q22" s="992"/>
      <c r="R22" s="992"/>
      <c r="S22" s="992"/>
      <c r="T22" s="992"/>
      <c r="U22" s="992"/>
      <c r="V22" s="993"/>
      <c r="W22" s="65"/>
      <c r="X22" s="53"/>
    </row>
    <row r="23" spans="1:35" s="29" customFormat="1" ht="13" x14ac:dyDescent="0.55000000000000004">
      <c r="A23" s="991"/>
      <c r="B23" s="992"/>
      <c r="C23" s="992"/>
      <c r="D23" s="992"/>
      <c r="E23" s="992"/>
      <c r="F23" s="992"/>
      <c r="G23" s="992"/>
      <c r="H23" s="992"/>
      <c r="I23" s="992"/>
      <c r="J23" s="992"/>
      <c r="K23" s="992"/>
      <c r="L23" s="992"/>
      <c r="M23" s="992"/>
      <c r="N23" s="992"/>
      <c r="O23" s="992"/>
      <c r="P23" s="992"/>
      <c r="Q23" s="992"/>
      <c r="R23" s="992"/>
      <c r="S23" s="992"/>
      <c r="T23" s="992"/>
      <c r="U23" s="992"/>
      <c r="V23" s="993"/>
      <c r="W23" s="65"/>
      <c r="X23" s="53"/>
    </row>
    <row r="24" spans="1:35" s="29" customFormat="1" ht="13" x14ac:dyDescent="0.55000000000000004">
      <c r="A24" s="991"/>
      <c r="B24" s="992"/>
      <c r="C24" s="992"/>
      <c r="D24" s="992"/>
      <c r="E24" s="992"/>
      <c r="F24" s="992"/>
      <c r="G24" s="992"/>
      <c r="H24" s="992"/>
      <c r="I24" s="992"/>
      <c r="J24" s="992"/>
      <c r="K24" s="992"/>
      <c r="L24" s="992"/>
      <c r="M24" s="992"/>
      <c r="N24" s="992"/>
      <c r="O24" s="992"/>
      <c r="P24" s="992"/>
      <c r="Q24" s="992"/>
      <c r="R24" s="992"/>
      <c r="S24" s="992"/>
      <c r="T24" s="992"/>
      <c r="U24" s="992"/>
      <c r="V24" s="993"/>
      <c r="W24" s="65"/>
      <c r="X24" s="53"/>
    </row>
    <row r="25" spans="1:35" s="29" customFormat="1" ht="13" x14ac:dyDescent="0.55000000000000004">
      <c r="A25" s="991"/>
      <c r="B25" s="992"/>
      <c r="C25" s="992"/>
      <c r="D25" s="992"/>
      <c r="E25" s="992"/>
      <c r="F25" s="992"/>
      <c r="G25" s="992"/>
      <c r="H25" s="992"/>
      <c r="I25" s="992"/>
      <c r="J25" s="992"/>
      <c r="K25" s="992"/>
      <c r="L25" s="992"/>
      <c r="M25" s="992"/>
      <c r="N25" s="992"/>
      <c r="O25" s="992"/>
      <c r="P25" s="992"/>
      <c r="Q25" s="992"/>
      <c r="R25" s="992"/>
      <c r="S25" s="992"/>
      <c r="T25" s="992"/>
      <c r="U25" s="992"/>
      <c r="V25" s="993"/>
      <c r="W25" s="65"/>
      <c r="X25" s="53"/>
      <c r="AB25" s="67"/>
    </row>
    <row r="26" spans="1:35" s="29" customFormat="1" ht="13" x14ac:dyDescent="0.55000000000000004">
      <c r="A26" s="991"/>
      <c r="B26" s="992"/>
      <c r="C26" s="992"/>
      <c r="D26" s="992"/>
      <c r="E26" s="992"/>
      <c r="F26" s="992"/>
      <c r="G26" s="992"/>
      <c r="H26" s="992"/>
      <c r="I26" s="992"/>
      <c r="J26" s="992"/>
      <c r="K26" s="992"/>
      <c r="L26" s="992"/>
      <c r="M26" s="992"/>
      <c r="N26" s="992"/>
      <c r="O26" s="992"/>
      <c r="P26" s="992"/>
      <c r="Q26" s="992"/>
      <c r="R26" s="992"/>
      <c r="S26" s="992"/>
      <c r="T26" s="992"/>
      <c r="U26" s="992"/>
      <c r="V26" s="993"/>
      <c r="W26" s="65"/>
      <c r="X26" s="53"/>
    </row>
    <row r="27" spans="1:35" s="29" customFormat="1" ht="13" x14ac:dyDescent="0.55000000000000004">
      <c r="A27" s="991"/>
      <c r="B27" s="992"/>
      <c r="C27" s="992"/>
      <c r="D27" s="992"/>
      <c r="E27" s="992"/>
      <c r="F27" s="992"/>
      <c r="G27" s="992"/>
      <c r="H27" s="992"/>
      <c r="I27" s="992"/>
      <c r="J27" s="992"/>
      <c r="K27" s="992"/>
      <c r="L27" s="992"/>
      <c r="M27" s="992"/>
      <c r="N27" s="992"/>
      <c r="O27" s="992"/>
      <c r="P27" s="992"/>
      <c r="Q27" s="992"/>
      <c r="R27" s="992"/>
      <c r="S27" s="992"/>
      <c r="T27" s="992"/>
      <c r="U27" s="992"/>
      <c r="V27" s="993"/>
      <c r="W27" s="65"/>
      <c r="X27" s="53"/>
    </row>
    <row r="28" spans="1:35" s="29" customFormat="1" ht="13" x14ac:dyDescent="0.55000000000000004">
      <c r="A28" s="991"/>
      <c r="B28" s="992"/>
      <c r="C28" s="992"/>
      <c r="D28" s="992"/>
      <c r="E28" s="992"/>
      <c r="F28" s="992"/>
      <c r="G28" s="992"/>
      <c r="H28" s="992"/>
      <c r="I28" s="992"/>
      <c r="J28" s="992"/>
      <c r="K28" s="992"/>
      <c r="L28" s="992"/>
      <c r="M28" s="992"/>
      <c r="N28" s="992"/>
      <c r="O28" s="992"/>
      <c r="P28" s="992"/>
      <c r="Q28" s="992"/>
      <c r="R28" s="992"/>
      <c r="S28" s="992"/>
      <c r="T28" s="992"/>
      <c r="U28" s="992"/>
      <c r="V28" s="993"/>
      <c r="W28" s="65"/>
    </row>
    <row r="29" spans="1:35" s="29" customFormat="1" ht="13" x14ac:dyDescent="0.55000000000000004">
      <c r="A29" s="991"/>
      <c r="B29" s="992"/>
      <c r="C29" s="992"/>
      <c r="D29" s="992"/>
      <c r="E29" s="992"/>
      <c r="F29" s="992"/>
      <c r="G29" s="992"/>
      <c r="H29" s="992"/>
      <c r="I29" s="992"/>
      <c r="J29" s="992"/>
      <c r="K29" s="992"/>
      <c r="L29" s="992"/>
      <c r="M29" s="992"/>
      <c r="N29" s="992"/>
      <c r="O29" s="992"/>
      <c r="P29" s="992"/>
      <c r="Q29" s="992"/>
      <c r="R29" s="992"/>
      <c r="S29" s="992"/>
      <c r="T29" s="992"/>
      <c r="U29" s="992"/>
      <c r="V29" s="993"/>
      <c r="W29" s="65"/>
    </row>
    <row r="30" spans="1:35" s="29" customFormat="1" ht="13" x14ac:dyDescent="0.55000000000000004">
      <c r="A30" s="991"/>
      <c r="B30" s="992"/>
      <c r="C30" s="992"/>
      <c r="D30" s="992"/>
      <c r="E30" s="992"/>
      <c r="F30" s="992"/>
      <c r="G30" s="992"/>
      <c r="H30" s="992"/>
      <c r="I30" s="992"/>
      <c r="J30" s="992"/>
      <c r="K30" s="992"/>
      <c r="L30" s="992"/>
      <c r="M30" s="992"/>
      <c r="N30" s="992"/>
      <c r="O30" s="992"/>
      <c r="P30" s="992"/>
      <c r="Q30" s="992"/>
      <c r="R30" s="992"/>
      <c r="S30" s="992"/>
      <c r="T30" s="992"/>
      <c r="U30" s="992"/>
      <c r="V30" s="993"/>
      <c r="W30" s="65"/>
    </row>
    <row r="31" spans="1:35" s="29" customFormat="1" ht="13" x14ac:dyDescent="0.55000000000000004">
      <c r="A31" s="991"/>
      <c r="B31" s="992"/>
      <c r="C31" s="992"/>
      <c r="D31" s="992"/>
      <c r="E31" s="992"/>
      <c r="F31" s="992"/>
      <c r="G31" s="992"/>
      <c r="H31" s="992"/>
      <c r="I31" s="992"/>
      <c r="J31" s="992"/>
      <c r="K31" s="992"/>
      <c r="L31" s="992"/>
      <c r="M31" s="992"/>
      <c r="N31" s="992"/>
      <c r="O31" s="992"/>
      <c r="P31" s="992"/>
      <c r="Q31" s="992"/>
      <c r="R31" s="992"/>
      <c r="S31" s="992"/>
      <c r="T31" s="992"/>
      <c r="U31" s="992"/>
      <c r="V31" s="993"/>
      <c r="W31" s="65"/>
    </row>
    <row r="32" spans="1:35" s="29" customFormat="1" ht="13" x14ac:dyDescent="0.55000000000000004">
      <c r="A32" s="991"/>
      <c r="B32" s="992"/>
      <c r="C32" s="992"/>
      <c r="D32" s="992"/>
      <c r="E32" s="992"/>
      <c r="F32" s="992"/>
      <c r="G32" s="992"/>
      <c r="H32" s="992"/>
      <c r="I32" s="992"/>
      <c r="J32" s="992"/>
      <c r="K32" s="992"/>
      <c r="L32" s="992"/>
      <c r="M32" s="992"/>
      <c r="N32" s="992"/>
      <c r="O32" s="992"/>
      <c r="P32" s="992"/>
      <c r="Q32" s="992"/>
      <c r="R32" s="992"/>
      <c r="S32" s="992"/>
      <c r="T32" s="992"/>
      <c r="U32" s="992"/>
      <c r="V32" s="993"/>
      <c r="W32" s="65"/>
    </row>
    <row r="33" spans="1:34" s="29" customFormat="1" ht="13" x14ac:dyDescent="0.55000000000000004">
      <c r="A33" s="994"/>
      <c r="B33" s="995"/>
      <c r="C33" s="995"/>
      <c r="D33" s="995"/>
      <c r="E33" s="995"/>
      <c r="F33" s="995"/>
      <c r="G33" s="995"/>
      <c r="H33" s="995"/>
      <c r="I33" s="995"/>
      <c r="J33" s="995"/>
      <c r="K33" s="995"/>
      <c r="L33" s="995"/>
      <c r="M33" s="995"/>
      <c r="N33" s="995"/>
      <c r="O33" s="995"/>
      <c r="P33" s="995"/>
      <c r="Q33" s="995"/>
      <c r="R33" s="995"/>
      <c r="S33" s="995"/>
      <c r="T33" s="995"/>
      <c r="U33" s="995"/>
      <c r="V33" s="996"/>
      <c r="W33" s="65"/>
    </row>
    <row r="34" spans="1:34" ht="14" x14ac:dyDescent="0.55000000000000004">
      <c r="A34" s="997" t="s">
        <v>747</v>
      </c>
      <c r="B34" s="998"/>
      <c r="C34" s="998"/>
      <c r="D34" s="998"/>
      <c r="E34" s="998"/>
      <c r="F34" s="998"/>
      <c r="G34" s="998"/>
      <c r="H34" s="998"/>
      <c r="I34" s="998"/>
      <c r="J34" s="998"/>
      <c r="K34" s="998"/>
      <c r="L34" s="998"/>
      <c r="M34" s="998"/>
      <c r="N34" s="998"/>
      <c r="O34" s="998"/>
      <c r="P34" s="998"/>
      <c r="Q34" s="998"/>
      <c r="R34" s="998"/>
      <c r="S34" s="998"/>
      <c r="T34" s="998"/>
      <c r="U34" s="998"/>
      <c r="V34" s="999"/>
      <c r="W34" s="56"/>
      <c r="X34" s="56"/>
      <c r="Y34" s="57"/>
      <c r="Z34" s="57"/>
      <c r="AA34" s="57"/>
      <c r="AB34" s="57"/>
      <c r="AC34" s="57"/>
      <c r="AD34" s="58"/>
      <c r="AE34" s="58"/>
      <c r="AF34" s="58"/>
      <c r="AG34" s="58"/>
      <c r="AH34" s="58"/>
    </row>
    <row r="35" spans="1:34" ht="14" x14ac:dyDescent="0.55000000000000004">
      <c r="A35" s="1000"/>
      <c r="B35" s="1001"/>
      <c r="C35" s="1001"/>
      <c r="D35" s="1001"/>
      <c r="E35" s="1001"/>
      <c r="F35" s="1001"/>
      <c r="G35" s="1001"/>
      <c r="H35" s="1001"/>
      <c r="I35" s="1001"/>
      <c r="J35" s="1001"/>
      <c r="K35" s="1001"/>
      <c r="L35" s="1001"/>
      <c r="M35" s="1001"/>
      <c r="N35" s="1001"/>
      <c r="O35" s="1001"/>
      <c r="P35" s="1001"/>
      <c r="Q35" s="1001"/>
      <c r="R35" s="1001"/>
      <c r="S35" s="1001"/>
      <c r="T35" s="1001"/>
      <c r="U35" s="1001"/>
      <c r="V35" s="1002"/>
      <c r="W35" s="56"/>
      <c r="X35" s="56"/>
      <c r="Y35" s="57"/>
      <c r="Z35" s="57"/>
      <c r="AA35" s="57"/>
      <c r="AB35" s="57"/>
      <c r="AC35" s="57"/>
      <c r="AD35" s="58"/>
      <c r="AE35" s="58"/>
      <c r="AF35" s="58"/>
      <c r="AG35" s="58"/>
      <c r="AH35" s="58"/>
    </row>
    <row r="36" spans="1:34" ht="20" customHeight="1" x14ac:dyDescent="0.55000000000000004">
      <c r="A36" s="976" t="s">
        <v>152</v>
      </c>
      <c r="B36" s="977"/>
      <c r="C36" s="977"/>
      <c r="D36" s="977"/>
      <c r="E36" s="977"/>
      <c r="F36" s="977"/>
      <c r="G36" s="978"/>
      <c r="H36" s="1003"/>
      <c r="I36" s="1004"/>
      <c r="J36" s="1004"/>
      <c r="K36" s="1004"/>
      <c r="L36" s="1004"/>
      <c r="M36" s="1004"/>
      <c r="N36" s="1004"/>
      <c r="O36" s="1004"/>
      <c r="P36" s="1004"/>
      <c r="Q36" s="1004"/>
      <c r="R36" s="1004"/>
      <c r="S36" s="1004"/>
      <c r="T36" s="1004"/>
      <c r="U36" s="1004"/>
      <c r="V36" s="1005"/>
      <c r="W36" s="56"/>
      <c r="X36" s="56"/>
      <c r="Y36" s="57"/>
      <c r="Z36" s="57"/>
      <c r="AA36" s="57"/>
      <c r="AB36" s="57"/>
      <c r="AC36" s="57"/>
      <c r="AD36" s="58"/>
      <c r="AE36" s="58"/>
      <c r="AF36" s="58"/>
      <c r="AG36" s="58"/>
      <c r="AH36" s="58"/>
    </row>
    <row r="37" spans="1:34" ht="14" x14ac:dyDescent="0.55000000000000004">
      <c r="A37" s="1006" t="s">
        <v>158</v>
      </c>
      <c r="B37" s="1007"/>
      <c r="C37" s="1007"/>
      <c r="D37" s="1007"/>
      <c r="E37" s="1007"/>
      <c r="F37" s="1007"/>
      <c r="G37" s="1008"/>
      <c r="H37" s="1012"/>
      <c r="I37" s="1013"/>
      <c r="J37" s="1013"/>
      <c r="K37" s="1013"/>
      <c r="L37" s="1013"/>
      <c r="M37" s="1013"/>
      <c r="N37" s="1013"/>
      <c r="O37" s="1013"/>
      <c r="P37" s="1013"/>
      <c r="Q37" s="1013"/>
      <c r="R37" s="1013"/>
      <c r="S37" s="1013"/>
      <c r="T37" s="1013"/>
      <c r="U37" s="1013"/>
      <c r="V37" s="1014"/>
      <c r="W37" s="56"/>
      <c r="X37" s="56"/>
      <c r="Y37" s="57"/>
      <c r="Z37" s="57"/>
      <c r="AA37" s="57"/>
      <c r="AB37" s="57"/>
      <c r="AC37" s="57"/>
      <c r="AD37" s="58"/>
      <c r="AE37" s="58"/>
      <c r="AF37" s="58"/>
      <c r="AG37" s="58"/>
      <c r="AH37" s="58"/>
    </row>
    <row r="38" spans="1:34" ht="14" x14ac:dyDescent="0.55000000000000004">
      <c r="A38" s="1009"/>
      <c r="B38" s="1010"/>
      <c r="C38" s="1010"/>
      <c r="D38" s="1010"/>
      <c r="E38" s="1010"/>
      <c r="F38" s="1010"/>
      <c r="G38" s="1011"/>
      <c r="H38" s="1015"/>
      <c r="I38" s="1016"/>
      <c r="J38" s="1016"/>
      <c r="K38" s="1016"/>
      <c r="L38" s="1016"/>
      <c r="M38" s="1016"/>
      <c r="N38" s="1016"/>
      <c r="O38" s="1016"/>
      <c r="P38" s="1016"/>
      <c r="Q38" s="1016"/>
      <c r="R38" s="1016"/>
      <c r="S38" s="1016"/>
      <c r="T38" s="1016"/>
      <c r="U38" s="1016"/>
      <c r="V38" s="1017"/>
      <c r="W38" s="56"/>
      <c r="X38" s="56"/>
      <c r="Y38" s="57"/>
      <c r="Z38" s="57"/>
      <c r="AA38" s="57"/>
      <c r="AB38" s="57"/>
      <c r="AC38" s="57"/>
      <c r="AD38" s="58"/>
      <c r="AE38" s="58"/>
      <c r="AF38" s="58"/>
      <c r="AG38" s="58"/>
      <c r="AH38" s="58"/>
    </row>
    <row r="39" spans="1:34" ht="14" x14ac:dyDescent="0.55000000000000004">
      <c r="A39" s="1009"/>
      <c r="B39" s="1010"/>
      <c r="C39" s="1010"/>
      <c r="D39" s="1010"/>
      <c r="E39" s="1010"/>
      <c r="F39" s="1010"/>
      <c r="G39" s="1011"/>
      <c r="H39" s="1015"/>
      <c r="I39" s="1016"/>
      <c r="J39" s="1016"/>
      <c r="K39" s="1016"/>
      <c r="L39" s="1016"/>
      <c r="M39" s="1016"/>
      <c r="N39" s="1016"/>
      <c r="O39" s="1016"/>
      <c r="P39" s="1016"/>
      <c r="Q39" s="1016"/>
      <c r="R39" s="1016"/>
      <c r="S39" s="1016"/>
      <c r="T39" s="1016"/>
      <c r="U39" s="1016"/>
      <c r="V39" s="1017"/>
      <c r="W39" s="56"/>
      <c r="X39" s="56"/>
      <c r="Y39" s="57"/>
      <c r="Z39" s="57"/>
      <c r="AA39" s="57"/>
      <c r="AB39" s="57"/>
      <c r="AC39" s="57"/>
      <c r="AD39" s="58"/>
      <c r="AE39" s="58"/>
      <c r="AF39" s="58"/>
      <c r="AG39" s="58"/>
      <c r="AH39" s="58"/>
    </row>
    <row r="40" spans="1:34" ht="14" x14ac:dyDescent="0.55000000000000004">
      <c r="A40" s="1009"/>
      <c r="B40" s="1010"/>
      <c r="C40" s="1010"/>
      <c r="D40" s="1010"/>
      <c r="E40" s="1010"/>
      <c r="F40" s="1010"/>
      <c r="G40" s="1011"/>
      <c r="H40" s="1015"/>
      <c r="I40" s="1016"/>
      <c r="J40" s="1016"/>
      <c r="K40" s="1016"/>
      <c r="L40" s="1016"/>
      <c r="M40" s="1016"/>
      <c r="N40" s="1016"/>
      <c r="O40" s="1016"/>
      <c r="P40" s="1016"/>
      <c r="Q40" s="1016"/>
      <c r="R40" s="1016"/>
      <c r="S40" s="1016"/>
      <c r="T40" s="1016"/>
      <c r="U40" s="1016"/>
      <c r="V40" s="1017"/>
      <c r="W40" s="56"/>
      <c r="X40" s="56"/>
      <c r="Y40" s="57"/>
      <c r="Z40" s="57"/>
      <c r="AA40" s="57"/>
      <c r="AB40" s="57"/>
      <c r="AC40" s="57"/>
      <c r="AD40" s="58"/>
      <c r="AE40" s="58"/>
      <c r="AF40" s="58"/>
      <c r="AG40" s="58"/>
      <c r="AH40" s="58"/>
    </row>
    <row r="41" spans="1:34" ht="13" x14ac:dyDescent="0.55000000000000004">
      <c r="A41" s="1018">
        <f>IF(LEN(H37)&lt;=200,LEN(H37),"→200字を超過しています")</f>
        <v>0</v>
      </c>
      <c r="B41" s="1019"/>
      <c r="C41" s="1019"/>
      <c r="D41" s="1019"/>
      <c r="E41" s="1019"/>
      <c r="F41" s="1019"/>
      <c r="G41" s="1020"/>
      <c r="H41" s="1015"/>
      <c r="I41" s="1016"/>
      <c r="J41" s="1016"/>
      <c r="K41" s="1016"/>
      <c r="L41" s="1016"/>
      <c r="M41" s="1016"/>
      <c r="N41" s="1016"/>
      <c r="O41" s="1016"/>
      <c r="P41" s="1016"/>
      <c r="Q41" s="1016"/>
      <c r="R41" s="1016"/>
      <c r="S41" s="1016"/>
      <c r="T41" s="1016"/>
      <c r="U41" s="1016"/>
      <c r="V41" s="1017"/>
    </row>
    <row r="42" spans="1:34" ht="20" customHeight="1" x14ac:dyDescent="0.55000000000000004">
      <c r="A42" s="976" t="s">
        <v>153</v>
      </c>
      <c r="B42" s="977"/>
      <c r="C42" s="977"/>
      <c r="D42" s="977"/>
      <c r="E42" s="977"/>
      <c r="F42" s="977"/>
      <c r="G42" s="978"/>
      <c r="H42" s="979" t="s">
        <v>119</v>
      </c>
      <c r="I42" s="980"/>
      <c r="J42" s="981"/>
      <c r="K42" s="188"/>
      <c r="L42" s="189" t="s">
        <v>21</v>
      </c>
      <c r="M42" s="190"/>
      <c r="N42" s="191" t="s">
        <v>22</v>
      </c>
      <c r="O42" s="982"/>
      <c r="P42" s="983"/>
      <c r="Q42" s="983"/>
      <c r="R42" s="983"/>
      <c r="S42" s="983"/>
      <c r="T42" s="983"/>
      <c r="U42" s="983"/>
      <c r="V42" s="984"/>
      <c r="W42" s="53"/>
    </row>
    <row r="43" spans="1:34" ht="20" customHeight="1" x14ac:dyDescent="0.55000000000000004">
      <c r="A43" s="976" t="s">
        <v>416</v>
      </c>
      <c r="B43" s="977"/>
      <c r="C43" s="977"/>
      <c r="D43" s="977"/>
      <c r="E43" s="977"/>
      <c r="F43" s="977"/>
      <c r="G43" s="978"/>
      <c r="H43" s="979" t="s">
        <v>119</v>
      </c>
      <c r="I43" s="980"/>
      <c r="J43" s="980"/>
      <c r="K43" s="980"/>
      <c r="L43" s="980"/>
      <c r="M43" s="981"/>
      <c r="N43" s="976" t="s">
        <v>154</v>
      </c>
      <c r="O43" s="977"/>
      <c r="P43" s="977"/>
      <c r="Q43" s="978"/>
      <c r="R43" s="985"/>
      <c r="S43" s="986"/>
      <c r="T43" s="986"/>
      <c r="U43" s="986"/>
      <c r="V43" s="192" t="s">
        <v>63</v>
      </c>
      <c r="W43" s="53"/>
    </row>
    <row r="44" spans="1:34" ht="20" customHeight="1" x14ac:dyDescent="0.55000000000000004">
      <c r="A44" s="961" t="s">
        <v>155</v>
      </c>
      <c r="B44" s="962"/>
      <c r="C44" s="962"/>
      <c r="D44" s="962"/>
      <c r="E44" s="962"/>
      <c r="F44" s="962"/>
      <c r="G44" s="963"/>
      <c r="H44" s="970" t="s">
        <v>156</v>
      </c>
      <c r="I44" s="971"/>
      <c r="J44" s="971"/>
      <c r="K44" s="971"/>
      <c r="L44" s="971"/>
      <c r="M44" s="971"/>
      <c r="N44" s="972"/>
      <c r="O44" s="970" t="s">
        <v>157</v>
      </c>
      <c r="P44" s="971"/>
      <c r="Q44" s="971"/>
      <c r="R44" s="971"/>
      <c r="S44" s="971"/>
      <c r="T44" s="971"/>
      <c r="U44" s="971"/>
      <c r="V44" s="972"/>
      <c r="W44" s="53"/>
    </row>
    <row r="45" spans="1:34" ht="20" customHeight="1" x14ac:dyDescent="0.55000000000000004">
      <c r="A45" s="964"/>
      <c r="B45" s="965"/>
      <c r="C45" s="965"/>
      <c r="D45" s="965"/>
      <c r="E45" s="965"/>
      <c r="F45" s="965"/>
      <c r="G45" s="966"/>
      <c r="H45" s="973"/>
      <c r="I45" s="974"/>
      <c r="J45" s="974"/>
      <c r="K45" s="974"/>
      <c r="L45" s="974"/>
      <c r="M45" s="974"/>
      <c r="N45" s="975"/>
      <c r="O45" s="973"/>
      <c r="P45" s="974"/>
      <c r="Q45" s="974"/>
      <c r="R45" s="974"/>
      <c r="S45" s="974"/>
      <c r="T45" s="974"/>
      <c r="U45" s="974"/>
      <c r="V45" s="975"/>
      <c r="W45" s="53"/>
    </row>
    <row r="46" spans="1:34" ht="20" customHeight="1" x14ac:dyDescent="0.55000000000000004">
      <c r="A46" s="964"/>
      <c r="B46" s="965"/>
      <c r="C46" s="965"/>
      <c r="D46" s="965"/>
      <c r="E46" s="965"/>
      <c r="F46" s="965"/>
      <c r="G46" s="966"/>
      <c r="H46" s="973"/>
      <c r="I46" s="974"/>
      <c r="J46" s="974"/>
      <c r="K46" s="974"/>
      <c r="L46" s="974"/>
      <c r="M46" s="974"/>
      <c r="N46" s="975"/>
      <c r="O46" s="973"/>
      <c r="P46" s="974"/>
      <c r="Q46" s="974"/>
      <c r="R46" s="974"/>
      <c r="S46" s="974"/>
      <c r="T46" s="974"/>
      <c r="U46" s="974"/>
      <c r="V46" s="975"/>
      <c r="W46" s="53"/>
    </row>
    <row r="47" spans="1:34" ht="20" customHeight="1" x14ac:dyDescent="0.55000000000000004">
      <c r="A47" s="967"/>
      <c r="B47" s="968"/>
      <c r="C47" s="968"/>
      <c r="D47" s="968"/>
      <c r="E47" s="968"/>
      <c r="F47" s="968"/>
      <c r="G47" s="969"/>
      <c r="H47" s="973"/>
      <c r="I47" s="974"/>
      <c r="J47" s="974"/>
      <c r="K47" s="974"/>
      <c r="L47" s="974"/>
      <c r="M47" s="974"/>
      <c r="N47" s="975"/>
      <c r="O47" s="973"/>
      <c r="P47" s="974"/>
      <c r="Q47" s="974"/>
      <c r="R47" s="974"/>
      <c r="S47" s="974"/>
      <c r="T47" s="974"/>
      <c r="U47" s="974"/>
      <c r="V47" s="975"/>
      <c r="W47" s="53"/>
    </row>
    <row r="48" spans="1:34" ht="13" x14ac:dyDescent="0.55000000000000004">
      <c r="H48" s="69"/>
      <c r="I48" s="69"/>
      <c r="J48" s="69"/>
      <c r="K48" s="69"/>
      <c r="L48" s="69"/>
      <c r="M48" s="69"/>
    </row>
  </sheetData>
  <sheetProtection password="C402" sheet="1" objects="1" scenarios="1" selectLockedCells="1" selectUnlockedCells="1"/>
  <mergeCells count="46">
    <mergeCell ref="A14:G14"/>
    <mergeCell ref="A15:G18"/>
    <mergeCell ref="H14:V18"/>
    <mergeCell ref="A11:G11"/>
    <mergeCell ref="H11:V13"/>
    <mergeCell ref="A12:G13"/>
    <mergeCell ref="A6:G6"/>
    <mergeCell ref="H6:V6"/>
    <mergeCell ref="A2:G2"/>
    <mergeCell ref="H2:V4"/>
    <mergeCell ref="A3:G3"/>
    <mergeCell ref="A4:G4"/>
    <mergeCell ref="A5:V5"/>
    <mergeCell ref="A8:G8"/>
    <mergeCell ref="H8:V8"/>
    <mergeCell ref="A9:G9"/>
    <mergeCell ref="H9:V10"/>
    <mergeCell ref="A10:G10"/>
    <mergeCell ref="N43:Q43"/>
    <mergeCell ref="R43:U43"/>
    <mergeCell ref="Y19:AE19"/>
    <mergeCell ref="A20:V33"/>
    <mergeCell ref="A34:V35"/>
    <mergeCell ref="A36:G36"/>
    <mergeCell ref="H36:V36"/>
    <mergeCell ref="A37:G40"/>
    <mergeCell ref="H37:V41"/>
    <mergeCell ref="A41:G41"/>
    <mergeCell ref="A19:M19"/>
    <mergeCell ref="N19:V19"/>
    <mergeCell ref="A7:G7"/>
    <mergeCell ref="H7:V7"/>
    <mergeCell ref="A44:G47"/>
    <mergeCell ref="H44:N44"/>
    <mergeCell ref="O44:V44"/>
    <mergeCell ref="H45:N45"/>
    <mergeCell ref="O45:V45"/>
    <mergeCell ref="H46:N46"/>
    <mergeCell ref="O46:V46"/>
    <mergeCell ref="H47:N47"/>
    <mergeCell ref="O47:V47"/>
    <mergeCell ref="A42:G42"/>
    <mergeCell ref="H42:J42"/>
    <mergeCell ref="O42:V42"/>
    <mergeCell ref="A43:G43"/>
    <mergeCell ref="H43:M43"/>
  </mergeCells>
  <phoneticPr fontId="2"/>
  <dataValidations count="8">
    <dataValidation type="list" allowBlank="1" showInputMessage="1" showErrorMessage="1" sqref="H6:V6">
      <formula1>"（選択してください）,新規開発,改良"</formula1>
    </dataValidation>
    <dataValidation allowBlank="1" showInputMessage="1" showErrorMessage="1" prompt="機能・用途について説明してください_x000a_" sqref="H37:V41"/>
    <dataValidation allowBlank="1" showInputMessage="1" showErrorMessage="1" prompt="対象製品等は原則１種類です" sqref="H8:V8"/>
    <dataValidation imeMode="disabled" allowBlank="1" showInputMessage="1" showErrorMessage="1" sqref="K42 M42 R43:U43"/>
    <dataValidation type="list" allowBlank="1" showInputMessage="1" showErrorMessage="1" sqref="H42">
      <formula1>"選択してください,令和,平成,昭和,大正,明治"</formula1>
    </dataValidation>
    <dataValidation type="list" allowBlank="1" showInputMessage="1" showErrorMessage="1" sqref="H43:M43">
      <formula1>"選択してください,試作段階,販売開始済み"</formula1>
    </dataValidation>
    <dataValidation type="list" allowBlank="1" showInputMessage="1" showErrorMessage="1" sqref="H7:V7">
      <formula1>"（選択してください）,製品（ハードウェア、ソフトウェア）の開発・改良,サービスの開発・改良"</formula1>
    </dataValidation>
    <dataValidation allowBlank="1" showInputMessage="1" showErrorMessage="1" promptTitle="製品・サービスの概要" prompt="本事業で開発・改良する製品・サービスの概要について記入してください。" sqref="I9:V10 H9:H12 H14"/>
  </dataValidations>
  <printOptions horizontalCentered="1" verticalCentered="1"/>
  <pageMargins left="0.23622047244094491" right="0.23622047244094491" top="0.74803149606299213" bottom="0.74803149606299213" header="0.31496062992125984" footer="0.31496062992125984"/>
  <pageSetup paperSize="8" scale="94"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82"/>
  <sheetViews>
    <sheetView showGridLines="0" view="pageBreakPreview" zoomScale="80" zoomScaleNormal="100" zoomScaleSheetLayoutView="80" workbookViewId="0">
      <selection activeCell="AA84" sqref="AA84"/>
    </sheetView>
  </sheetViews>
  <sheetFormatPr defaultColWidth="4.58203125" defaultRowHeight="15" customHeight="1" x14ac:dyDescent="0.55000000000000004"/>
  <cols>
    <col min="1" max="1" width="4.58203125" style="55"/>
    <col min="2" max="5" width="4.58203125" style="68"/>
    <col min="6" max="22" width="4.58203125" style="55"/>
    <col min="23" max="23" width="4.08203125" style="29" bestFit="1" customWidth="1"/>
    <col min="24" max="29" width="4.58203125" style="29"/>
    <col min="30" max="16384" width="4.58203125" style="55"/>
  </cols>
  <sheetData>
    <row r="1" spans="1:34" ht="22" customHeight="1" x14ac:dyDescent="0.55000000000000004">
      <c r="A1" s="679" t="s">
        <v>1059</v>
      </c>
      <c r="B1" s="51"/>
      <c r="C1" s="51"/>
      <c r="D1" s="51"/>
      <c r="E1" s="51"/>
      <c r="F1" s="51"/>
      <c r="G1" s="51"/>
      <c r="H1" s="51"/>
      <c r="I1" s="51"/>
      <c r="J1" s="51"/>
      <c r="K1" s="51"/>
      <c r="L1" s="51"/>
      <c r="M1" s="51"/>
      <c r="N1" s="51"/>
      <c r="O1" s="51"/>
      <c r="P1" s="51"/>
      <c r="Q1" s="51"/>
      <c r="R1" s="51"/>
      <c r="S1" s="51"/>
      <c r="T1" s="51"/>
      <c r="U1" s="51"/>
      <c r="V1" s="52"/>
      <c r="W1" s="53"/>
      <c r="X1" s="54"/>
    </row>
    <row r="2" spans="1:34" ht="15" customHeight="1" x14ac:dyDescent="0.55000000000000004">
      <c r="A2" s="1040" t="s">
        <v>1048</v>
      </c>
      <c r="B2" s="1083"/>
      <c r="C2" s="1083"/>
      <c r="D2" s="1083"/>
      <c r="E2" s="1083"/>
      <c r="F2" s="1083"/>
      <c r="G2" s="1083"/>
      <c r="H2" s="1083"/>
      <c r="I2" s="1083"/>
      <c r="J2" s="1083"/>
      <c r="K2" s="1083"/>
      <c r="L2" s="1083"/>
      <c r="M2" s="1083"/>
      <c r="N2" s="1083"/>
      <c r="O2" s="1083"/>
      <c r="P2" s="1083"/>
      <c r="Q2" s="1083"/>
      <c r="R2" s="1083"/>
      <c r="S2" s="1083"/>
      <c r="T2" s="1083"/>
      <c r="U2" s="1083"/>
      <c r="V2" s="1084"/>
      <c r="W2" s="56"/>
      <c r="X2" s="56"/>
      <c r="Y2" s="57"/>
      <c r="Z2" s="57"/>
      <c r="AA2" s="57"/>
      <c r="AB2" s="57"/>
      <c r="AC2" s="57"/>
      <c r="AD2" s="58"/>
      <c r="AE2" s="58"/>
      <c r="AF2" s="58"/>
      <c r="AG2" s="58"/>
      <c r="AH2" s="58"/>
    </row>
    <row r="3" spans="1:34" ht="15" customHeight="1" x14ac:dyDescent="0.55000000000000004">
      <c r="A3" s="1099"/>
      <c r="B3" s="1100"/>
      <c r="C3" s="1100"/>
      <c r="D3" s="1100"/>
      <c r="E3" s="1100"/>
      <c r="F3" s="1100"/>
      <c r="G3" s="1100"/>
      <c r="H3" s="1100"/>
      <c r="I3" s="1100"/>
      <c r="J3" s="1100"/>
      <c r="K3" s="1100"/>
      <c r="L3" s="1100"/>
      <c r="M3" s="1100"/>
      <c r="N3" s="1100"/>
      <c r="O3" s="1100"/>
      <c r="P3" s="1100"/>
      <c r="Q3" s="1100"/>
      <c r="R3" s="1100"/>
      <c r="S3" s="1100"/>
      <c r="T3" s="1100"/>
      <c r="U3" s="1100"/>
      <c r="V3" s="1101"/>
      <c r="W3" s="56"/>
      <c r="X3" s="56"/>
      <c r="Y3" s="57"/>
      <c r="Z3" s="57"/>
      <c r="AA3" s="57"/>
      <c r="AB3" s="57"/>
      <c r="AC3" s="57"/>
      <c r="AD3" s="58"/>
      <c r="AE3" s="58"/>
      <c r="AF3" s="58"/>
      <c r="AG3" s="58"/>
      <c r="AH3" s="58"/>
    </row>
    <row r="4" spans="1:34" s="159" customFormat="1" ht="20" customHeight="1" x14ac:dyDescent="0.55000000000000004">
      <c r="A4" s="1131" t="s">
        <v>698</v>
      </c>
      <c r="B4" s="1132"/>
      <c r="C4" s="1132"/>
      <c r="D4" s="1132"/>
      <c r="E4" s="1133"/>
      <c r="F4" s="1140"/>
      <c r="G4" s="1141"/>
      <c r="H4" s="1141"/>
      <c r="I4" s="1141"/>
      <c r="J4" s="1141"/>
      <c r="K4" s="1141"/>
      <c r="L4" s="1141"/>
      <c r="M4" s="1141"/>
      <c r="N4" s="1141"/>
      <c r="O4" s="1141"/>
      <c r="P4" s="1141"/>
      <c r="Q4" s="1141"/>
      <c r="R4" s="1141"/>
      <c r="S4" s="1141"/>
      <c r="T4" s="1141"/>
      <c r="U4" s="1141"/>
      <c r="V4" s="1142"/>
      <c r="W4" s="157"/>
      <c r="X4" s="158"/>
      <c r="Y4" s="75"/>
      <c r="Z4" s="75"/>
      <c r="AA4" s="75"/>
      <c r="AB4" s="75"/>
      <c r="AC4" s="75"/>
    </row>
    <row r="5" spans="1:34" s="159" customFormat="1" ht="20" customHeight="1" x14ac:dyDescent="0.55000000000000004">
      <c r="A5" s="1134"/>
      <c r="B5" s="1135"/>
      <c r="C5" s="1135"/>
      <c r="D5" s="1135"/>
      <c r="E5" s="1136"/>
      <c r="F5" s="1143"/>
      <c r="G5" s="1144"/>
      <c r="H5" s="1144"/>
      <c r="I5" s="1144"/>
      <c r="J5" s="1144"/>
      <c r="K5" s="1144"/>
      <c r="L5" s="1144"/>
      <c r="M5" s="1144"/>
      <c r="N5" s="1144"/>
      <c r="O5" s="1144"/>
      <c r="P5" s="1144"/>
      <c r="Q5" s="1144"/>
      <c r="R5" s="1144"/>
      <c r="S5" s="1144"/>
      <c r="T5" s="1144"/>
      <c r="U5" s="1144"/>
      <c r="V5" s="1145"/>
      <c r="W5" s="157"/>
      <c r="X5" s="75"/>
      <c r="Y5" s="75"/>
      <c r="Z5" s="75"/>
      <c r="AA5" s="75"/>
      <c r="AB5" s="75"/>
      <c r="AC5" s="75"/>
    </row>
    <row r="6" spans="1:34" s="159" customFormat="1" ht="20" customHeight="1" x14ac:dyDescent="0.55000000000000004">
      <c r="A6" s="1134"/>
      <c r="B6" s="1135"/>
      <c r="C6" s="1135"/>
      <c r="D6" s="1135"/>
      <c r="E6" s="1136"/>
      <c r="F6" s="1143"/>
      <c r="G6" s="1144"/>
      <c r="H6" s="1144"/>
      <c r="I6" s="1144"/>
      <c r="J6" s="1144"/>
      <c r="K6" s="1144"/>
      <c r="L6" s="1144"/>
      <c r="M6" s="1144"/>
      <c r="N6" s="1144"/>
      <c r="O6" s="1144"/>
      <c r="P6" s="1144"/>
      <c r="Q6" s="1144"/>
      <c r="R6" s="1144"/>
      <c r="S6" s="1144"/>
      <c r="T6" s="1144"/>
      <c r="U6" s="1144"/>
      <c r="V6" s="1145"/>
      <c r="W6" s="157"/>
      <c r="X6" s="75"/>
      <c r="Y6" s="75"/>
      <c r="Z6" s="75"/>
      <c r="AA6" s="75"/>
      <c r="AB6" s="75"/>
      <c r="AC6" s="75"/>
    </row>
    <row r="7" spans="1:34" s="159" customFormat="1" ht="20" customHeight="1" x14ac:dyDescent="0.55000000000000004">
      <c r="A7" s="1134"/>
      <c r="B7" s="1135"/>
      <c r="C7" s="1135"/>
      <c r="D7" s="1135"/>
      <c r="E7" s="1136"/>
      <c r="F7" s="1143"/>
      <c r="G7" s="1144"/>
      <c r="H7" s="1144"/>
      <c r="I7" s="1144"/>
      <c r="J7" s="1144"/>
      <c r="K7" s="1144"/>
      <c r="L7" s="1144"/>
      <c r="M7" s="1144"/>
      <c r="N7" s="1144"/>
      <c r="O7" s="1144"/>
      <c r="P7" s="1144"/>
      <c r="Q7" s="1144"/>
      <c r="R7" s="1144"/>
      <c r="S7" s="1144"/>
      <c r="T7" s="1144"/>
      <c r="U7" s="1144"/>
      <c r="V7" s="1145"/>
      <c r="W7" s="157"/>
      <c r="X7" s="75"/>
      <c r="Y7" s="75"/>
      <c r="Z7" s="75"/>
      <c r="AA7" s="75"/>
      <c r="AB7" s="75"/>
      <c r="AC7" s="75"/>
    </row>
    <row r="8" spans="1:34" s="159" customFormat="1" ht="20" customHeight="1" x14ac:dyDescent="0.55000000000000004">
      <c r="A8" s="1134"/>
      <c r="B8" s="1135"/>
      <c r="C8" s="1135"/>
      <c r="D8" s="1135"/>
      <c r="E8" s="1136"/>
      <c r="F8" s="1143"/>
      <c r="G8" s="1144"/>
      <c r="H8" s="1144"/>
      <c r="I8" s="1144"/>
      <c r="J8" s="1144"/>
      <c r="K8" s="1144"/>
      <c r="L8" s="1144"/>
      <c r="M8" s="1144"/>
      <c r="N8" s="1144"/>
      <c r="O8" s="1144"/>
      <c r="P8" s="1144"/>
      <c r="Q8" s="1144"/>
      <c r="R8" s="1144"/>
      <c r="S8" s="1144"/>
      <c r="T8" s="1144"/>
      <c r="U8" s="1144"/>
      <c r="V8" s="1145"/>
      <c r="W8" s="157"/>
      <c r="X8" s="75"/>
      <c r="Y8" s="75"/>
      <c r="Z8" s="75"/>
      <c r="AA8" s="75"/>
      <c r="AB8" s="75"/>
      <c r="AC8" s="75"/>
    </row>
    <row r="9" spans="1:34" s="159" customFormat="1" ht="20" customHeight="1" x14ac:dyDescent="0.55000000000000004">
      <c r="A9" s="1134"/>
      <c r="B9" s="1135"/>
      <c r="C9" s="1135"/>
      <c r="D9" s="1135"/>
      <c r="E9" s="1136"/>
      <c r="F9" s="1143"/>
      <c r="G9" s="1144"/>
      <c r="H9" s="1144"/>
      <c r="I9" s="1144"/>
      <c r="J9" s="1144"/>
      <c r="K9" s="1144"/>
      <c r="L9" s="1144"/>
      <c r="M9" s="1144"/>
      <c r="N9" s="1144"/>
      <c r="O9" s="1144"/>
      <c r="P9" s="1144"/>
      <c r="Q9" s="1144"/>
      <c r="R9" s="1144"/>
      <c r="S9" s="1144"/>
      <c r="T9" s="1144"/>
      <c r="U9" s="1144"/>
      <c r="V9" s="1145"/>
      <c r="W9" s="157"/>
      <c r="X9" s="75"/>
      <c r="Y9" s="75"/>
      <c r="Z9" s="75"/>
      <c r="AA9" s="75"/>
      <c r="AB9" s="75"/>
      <c r="AC9" s="75"/>
    </row>
    <row r="10" spans="1:34" s="159" customFormat="1" ht="20" customHeight="1" x14ac:dyDescent="0.55000000000000004">
      <c r="A10" s="1134"/>
      <c r="B10" s="1135"/>
      <c r="C10" s="1135"/>
      <c r="D10" s="1135"/>
      <c r="E10" s="1136"/>
      <c r="F10" s="1143"/>
      <c r="G10" s="1144"/>
      <c r="H10" s="1144"/>
      <c r="I10" s="1144"/>
      <c r="J10" s="1144"/>
      <c r="K10" s="1144"/>
      <c r="L10" s="1144"/>
      <c r="M10" s="1144"/>
      <c r="N10" s="1144"/>
      <c r="O10" s="1144"/>
      <c r="P10" s="1144"/>
      <c r="Q10" s="1144"/>
      <c r="R10" s="1144"/>
      <c r="S10" s="1144"/>
      <c r="T10" s="1144"/>
      <c r="U10" s="1144"/>
      <c r="V10" s="1145"/>
      <c r="W10" s="75"/>
      <c r="X10" s="75"/>
      <c r="Y10" s="75"/>
      <c r="Z10" s="75"/>
      <c r="AA10" s="75"/>
      <c r="AB10" s="75"/>
      <c r="AC10" s="75"/>
    </row>
    <row r="11" spans="1:34" s="159" customFormat="1" ht="20" customHeight="1" x14ac:dyDescent="0.55000000000000004">
      <c r="A11" s="1134"/>
      <c r="B11" s="1135"/>
      <c r="C11" s="1135"/>
      <c r="D11" s="1135"/>
      <c r="E11" s="1136"/>
      <c r="F11" s="1143"/>
      <c r="G11" s="1144"/>
      <c r="H11" s="1144"/>
      <c r="I11" s="1144"/>
      <c r="J11" s="1144"/>
      <c r="K11" s="1144"/>
      <c r="L11" s="1144"/>
      <c r="M11" s="1144"/>
      <c r="N11" s="1144"/>
      <c r="O11" s="1144"/>
      <c r="P11" s="1144"/>
      <c r="Q11" s="1144"/>
      <c r="R11" s="1144"/>
      <c r="S11" s="1144"/>
      <c r="T11" s="1144"/>
      <c r="U11" s="1144"/>
      <c r="V11" s="1145"/>
      <c r="W11" s="75"/>
      <c r="X11" s="75"/>
      <c r="Y11" s="75"/>
      <c r="Z11" s="75"/>
      <c r="AA11" s="75"/>
      <c r="AB11" s="75"/>
      <c r="AC11" s="75"/>
    </row>
    <row r="12" spans="1:34" s="159" customFormat="1" ht="20" customHeight="1" x14ac:dyDescent="0.55000000000000004">
      <c r="A12" s="1134"/>
      <c r="B12" s="1135"/>
      <c r="C12" s="1135"/>
      <c r="D12" s="1135"/>
      <c r="E12" s="1136"/>
      <c r="F12" s="1143"/>
      <c r="G12" s="1144"/>
      <c r="H12" s="1144"/>
      <c r="I12" s="1144"/>
      <c r="J12" s="1144"/>
      <c r="K12" s="1144"/>
      <c r="L12" s="1144"/>
      <c r="M12" s="1144"/>
      <c r="N12" s="1144"/>
      <c r="O12" s="1144"/>
      <c r="P12" s="1144"/>
      <c r="Q12" s="1144"/>
      <c r="R12" s="1144"/>
      <c r="S12" s="1144"/>
      <c r="T12" s="1144"/>
      <c r="U12" s="1144"/>
      <c r="V12" s="1145"/>
      <c r="W12" s="75"/>
      <c r="X12" s="75"/>
      <c r="Y12" s="75"/>
      <c r="Z12" s="75"/>
      <c r="AA12" s="75"/>
      <c r="AB12" s="75"/>
      <c r="AC12" s="75"/>
    </row>
    <row r="13" spans="1:34" s="159" customFormat="1" ht="20" customHeight="1" x14ac:dyDescent="0.55000000000000004">
      <c r="A13" s="1134"/>
      <c r="B13" s="1135"/>
      <c r="C13" s="1135"/>
      <c r="D13" s="1135"/>
      <c r="E13" s="1136"/>
      <c r="F13" s="1146"/>
      <c r="G13" s="1147"/>
      <c r="H13" s="1147"/>
      <c r="I13" s="1147"/>
      <c r="J13" s="1147"/>
      <c r="K13" s="1147"/>
      <c r="L13" s="1147"/>
      <c r="M13" s="1147"/>
      <c r="N13" s="1147"/>
      <c r="O13" s="1147"/>
      <c r="P13" s="1147"/>
      <c r="Q13" s="1147"/>
      <c r="R13" s="1147"/>
      <c r="S13" s="1147"/>
      <c r="T13" s="1147"/>
      <c r="U13" s="1147"/>
      <c r="V13" s="1148"/>
      <c r="W13" s="75"/>
      <c r="X13" s="75"/>
      <c r="Y13" s="75"/>
      <c r="Z13" s="75"/>
      <c r="AA13" s="75"/>
      <c r="AB13" s="75"/>
      <c r="AC13" s="75"/>
    </row>
    <row r="14" spans="1:34" s="159" customFormat="1" ht="20" customHeight="1" x14ac:dyDescent="0.55000000000000004">
      <c r="A14" s="1134"/>
      <c r="B14" s="1135"/>
      <c r="C14" s="1135"/>
      <c r="D14" s="1135"/>
      <c r="E14" s="1136"/>
      <c r="F14" s="1149" t="s">
        <v>377</v>
      </c>
      <c r="G14" s="1150"/>
      <c r="H14" s="1150"/>
      <c r="I14" s="1150"/>
      <c r="J14" s="1150"/>
      <c r="K14" s="1150"/>
      <c r="L14" s="1150"/>
      <c r="M14" s="1150"/>
      <c r="N14" s="1150"/>
      <c r="O14" s="1150"/>
      <c r="P14" s="1150"/>
      <c r="Q14" s="1150"/>
      <c r="R14" s="1151"/>
      <c r="S14" s="1155" t="s">
        <v>832</v>
      </c>
      <c r="T14" s="1156"/>
      <c r="U14" s="1156"/>
      <c r="V14" s="1157"/>
      <c r="W14" s="75"/>
      <c r="X14" s="75"/>
      <c r="Y14" s="160"/>
      <c r="Z14" s="161"/>
      <c r="AA14" s="161"/>
    </row>
    <row r="15" spans="1:34" s="159" customFormat="1" ht="15" customHeight="1" x14ac:dyDescent="0.55000000000000004">
      <c r="A15" s="1137">
        <f>LEN(F4)</f>
        <v>0</v>
      </c>
      <c r="B15" s="1138"/>
      <c r="C15" s="1138"/>
      <c r="D15" s="1138"/>
      <c r="E15" s="1139"/>
      <c r="F15" s="1152"/>
      <c r="G15" s="1153"/>
      <c r="H15" s="1153"/>
      <c r="I15" s="1153"/>
      <c r="J15" s="1153"/>
      <c r="K15" s="1153"/>
      <c r="L15" s="1153"/>
      <c r="M15" s="1153"/>
      <c r="N15" s="1153"/>
      <c r="O15" s="1153"/>
      <c r="P15" s="1153"/>
      <c r="Q15" s="1153"/>
      <c r="R15" s="1154"/>
      <c r="S15" s="1158"/>
      <c r="T15" s="1159"/>
      <c r="U15" s="1159"/>
      <c r="V15" s="1160"/>
      <c r="W15" s="75"/>
      <c r="X15" s="75"/>
      <c r="Y15" s="160"/>
      <c r="Z15" s="160"/>
      <c r="AA15" s="160"/>
      <c r="AB15" s="160"/>
      <c r="AC15" s="160"/>
    </row>
    <row r="16" spans="1:34" s="159" customFormat="1" ht="20" customHeight="1" x14ac:dyDescent="0.55000000000000004">
      <c r="A16" s="1131" t="s">
        <v>697</v>
      </c>
      <c r="B16" s="1132"/>
      <c r="C16" s="1132"/>
      <c r="D16" s="1132"/>
      <c r="E16" s="1133"/>
      <c r="F16" s="1140"/>
      <c r="G16" s="1141"/>
      <c r="H16" s="1141"/>
      <c r="I16" s="1141"/>
      <c r="J16" s="1141"/>
      <c r="K16" s="1141"/>
      <c r="L16" s="1141"/>
      <c r="M16" s="1141"/>
      <c r="N16" s="1141"/>
      <c r="O16" s="1141"/>
      <c r="P16" s="1141"/>
      <c r="Q16" s="1141"/>
      <c r="R16" s="1141"/>
      <c r="S16" s="1141"/>
      <c r="T16" s="1141"/>
      <c r="U16" s="1141"/>
      <c r="V16" s="1142"/>
      <c r="W16" s="75"/>
      <c r="X16" s="75"/>
      <c r="Y16" s="75"/>
      <c r="Z16" s="75"/>
      <c r="AA16" s="75"/>
      <c r="AB16" s="75"/>
      <c r="AC16" s="75"/>
    </row>
    <row r="17" spans="1:29" s="159" customFormat="1" ht="20" customHeight="1" x14ac:dyDescent="0.55000000000000004">
      <c r="A17" s="1134"/>
      <c r="B17" s="1135"/>
      <c r="C17" s="1135"/>
      <c r="D17" s="1135"/>
      <c r="E17" s="1136"/>
      <c r="F17" s="1143"/>
      <c r="G17" s="1144"/>
      <c r="H17" s="1144"/>
      <c r="I17" s="1144"/>
      <c r="J17" s="1144"/>
      <c r="K17" s="1144"/>
      <c r="L17" s="1144"/>
      <c r="M17" s="1144"/>
      <c r="N17" s="1144"/>
      <c r="O17" s="1144"/>
      <c r="P17" s="1144"/>
      <c r="Q17" s="1144"/>
      <c r="R17" s="1144"/>
      <c r="S17" s="1144"/>
      <c r="T17" s="1144"/>
      <c r="U17" s="1144"/>
      <c r="V17" s="1145"/>
      <c r="W17" s="75"/>
      <c r="X17" s="75"/>
      <c r="Y17" s="75"/>
      <c r="Z17" s="75"/>
      <c r="AA17" s="75"/>
      <c r="AB17" s="75"/>
      <c r="AC17" s="75"/>
    </row>
    <row r="18" spans="1:29" s="159" customFormat="1" ht="20" customHeight="1" x14ac:dyDescent="0.55000000000000004">
      <c r="A18" s="1134"/>
      <c r="B18" s="1135"/>
      <c r="C18" s="1135"/>
      <c r="D18" s="1135"/>
      <c r="E18" s="1136"/>
      <c r="F18" s="1143"/>
      <c r="G18" s="1144"/>
      <c r="H18" s="1144"/>
      <c r="I18" s="1144"/>
      <c r="J18" s="1144"/>
      <c r="K18" s="1144"/>
      <c r="L18" s="1144"/>
      <c r="M18" s="1144"/>
      <c r="N18" s="1144"/>
      <c r="O18" s="1144"/>
      <c r="P18" s="1144"/>
      <c r="Q18" s="1144"/>
      <c r="R18" s="1144"/>
      <c r="S18" s="1144"/>
      <c r="T18" s="1144"/>
      <c r="U18" s="1144"/>
      <c r="V18" s="1145"/>
      <c r="W18" s="75"/>
      <c r="X18" s="75"/>
      <c r="Y18" s="75"/>
      <c r="Z18" s="75"/>
      <c r="AA18" s="75"/>
      <c r="AB18" s="75"/>
      <c r="AC18" s="75"/>
    </row>
    <row r="19" spans="1:29" s="159" customFormat="1" ht="20" customHeight="1" x14ac:dyDescent="0.55000000000000004">
      <c r="A19" s="1134"/>
      <c r="B19" s="1135"/>
      <c r="C19" s="1135"/>
      <c r="D19" s="1135"/>
      <c r="E19" s="1136"/>
      <c r="F19" s="1143"/>
      <c r="G19" s="1144"/>
      <c r="H19" s="1144"/>
      <c r="I19" s="1144"/>
      <c r="J19" s="1144"/>
      <c r="K19" s="1144"/>
      <c r="L19" s="1144"/>
      <c r="M19" s="1144"/>
      <c r="N19" s="1144"/>
      <c r="O19" s="1144"/>
      <c r="P19" s="1144"/>
      <c r="Q19" s="1144"/>
      <c r="R19" s="1144"/>
      <c r="S19" s="1144"/>
      <c r="T19" s="1144"/>
      <c r="U19" s="1144"/>
      <c r="V19" s="1145"/>
      <c r="W19" s="75"/>
      <c r="X19" s="75"/>
      <c r="Y19" s="75"/>
      <c r="Z19" s="75"/>
      <c r="AA19" s="75"/>
      <c r="AB19" s="75"/>
      <c r="AC19" s="75"/>
    </row>
    <row r="20" spans="1:29" s="159" customFormat="1" ht="20" customHeight="1" x14ac:dyDescent="0.55000000000000004">
      <c r="A20" s="1134"/>
      <c r="B20" s="1135"/>
      <c r="C20" s="1135"/>
      <c r="D20" s="1135"/>
      <c r="E20" s="1136"/>
      <c r="F20" s="1143"/>
      <c r="G20" s="1144"/>
      <c r="H20" s="1144"/>
      <c r="I20" s="1144"/>
      <c r="J20" s="1144"/>
      <c r="K20" s="1144"/>
      <c r="L20" s="1144"/>
      <c r="M20" s="1144"/>
      <c r="N20" s="1144"/>
      <c r="O20" s="1144"/>
      <c r="P20" s="1144"/>
      <c r="Q20" s="1144"/>
      <c r="R20" s="1144"/>
      <c r="S20" s="1144"/>
      <c r="T20" s="1144"/>
      <c r="U20" s="1144"/>
      <c r="V20" s="1145"/>
      <c r="W20" s="75"/>
      <c r="X20" s="75"/>
      <c r="Y20" s="75"/>
      <c r="Z20" s="75"/>
      <c r="AA20" s="75"/>
      <c r="AB20" s="75"/>
      <c r="AC20" s="75"/>
    </row>
    <row r="21" spans="1:29" s="159" customFormat="1" ht="20" customHeight="1" x14ac:dyDescent="0.55000000000000004">
      <c r="A21" s="1134"/>
      <c r="B21" s="1135"/>
      <c r="C21" s="1135"/>
      <c r="D21" s="1135"/>
      <c r="E21" s="1136"/>
      <c r="F21" s="1143"/>
      <c r="G21" s="1144"/>
      <c r="H21" s="1144"/>
      <c r="I21" s="1144"/>
      <c r="J21" s="1144"/>
      <c r="K21" s="1144"/>
      <c r="L21" s="1144"/>
      <c r="M21" s="1144"/>
      <c r="N21" s="1144"/>
      <c r="O21" s="1144"/>
      <c r="P21" s="1144"/>
      <c r="Q21" s="1144"/>
      <c r="R21" s="1144"/>
      <c r="S21" s="1144"/>
      <c r="T21" s="1144"/>
      <c r="U21" s="1144"/>
      <c r="V21" s="1145"/>
      <c r="W21" s="75"/>
      <c r="X21" s="75"/>
      <c r="Y21" s="75"/>
      <c r="Z21" s="75"/>
      <c r="AA21" s="75"/>
      <c r="AB21" s="75"/>
      <c r="AC21" s="75"/>
    </row>
    <row r="22" spans="1:29" s="159" customFormat="1" ht="20" customHeight="1" x14ac:dyDescent="0.55000000000000004">
      <c r="A22" s="1134"/>
      <c r="B22" s="1135"/>
      <c r="C22" s="1135"/>
      <c r="D22" s="1135"/>
      <c r="E22" s="1136"/>
      <c r="F22" s="1143"/>
      <c r="G22" s="1144"/>
      <c r="H22" s="1144"/>
      <c r="I22" s="1144"/>
      <c r="J22" s="1144"/>
      <c r="K22" s="1144"/>
      <c r="L22" s="1144"/>
      <c r="M22" s="1144"/>
      <c r="N22" s="1144"/>
      <c r="O22" s="1144"/>
      <c r="P22" s="1144"/>
      <c r="Q22" s="1144"/>
      <c r="R22" s="1144"/>
      <c r="S22" s="1144"/>
      <c r="T22" s="1144"/>
      <c r="U22" s="1144"/>
      <c r="V22" s="1145"/>
      <c r="W22" s="75"/>
      <c r="X22" s="75"/>
      <c r="Y22" s="75"/>
      <c r="Z22" s="75"/>
      <c r="AA22" s="75"/>
      <c r="AB22" s="75"/>
      <c r="AC22" s="75"/>
    </row>
    <row r="23" spans="1:29" s="159" customFormat="1" ht="20" customHeight="1" x14ac:dyDescent="0.55000000000000004">
      <c r="A23" s="1134"/>
      <c r="B23" s="1135"/>
      <c r="C23" s="1135"/>
      <c r="D23" s="1135"/>
      <c r="E23" s="1136"/>
      <c r="F23" s="1143"/>
      <c r="G23" s="1144"/>
      <c r="H23" s="1144"/>
      <c r="I23" s="1144"/>
      <c r="J23" s="1144"/>
      <c r="K23" s="1144"/>
      <c r="L23" s="1144"/>
      <c r="M23" s="1144"/>
      <c r="N23" s="1144"/>
      <c r="O23" s="1144"/>
      <c r="P23" s="1144"/>
      <c r="Q23" s="1144"/>
      <c r="R23" s="1144"/>
      <c r="S23" s="1144"/>
      <c r="T23" s="1144"/>
      <c r="U23" s="1144"/>
      <c r="V23" s="1145"/>
      <c r="W23" s="75"/>
      <c r="X23" s="75"/>
      <c r="Y23" s="160"/>
      <c r="Z23" s="161"/>
      <c r="AA23" s="161"/>
    </row>
    <row r="24" spans="1:29" s="159" customFormat="1" ht="20" customHeight="1" x14ac:dyDescent="0.55000000000000004">
      <c r="A24" s="1134"/>
      <c r="B24" s="1135"/>
      <c r="C24" s="1135"/>
      <c r="D24" s="1135"/>
      <c r="E24" s="1136"/>
      <c r="F24" s="1143"/>
      <c r="G24" s="1144"/>
      <c r="H24" s="1144"/>
      <c r="I24" s="1144"/>
      <c r="J24" s="1144"/>
      <c r="K24" s="1144"/>
      <c r="L24" s="1144"/>
      <c r="M24" s="1144"/>
      <c r="N24" s="1144"/>
      <c r="O24" s="1144"/>
      <c r="P24" s="1144"/>
      <c r="Q24" s="1144"/>
      <c r="R24" s="1144"/>
      <c r="S24" s="1144"/>
      <c r="T24" s="1144"/>
      <c r="U24" s="1144"/>
      <c r="V24" s="1145"/>
      <c r="W24" s="75"/>
      <c r="X24" s="75"/>
      <c r="Y24" s="160"/>
      <c r="Z24" s="160"/>
      <c r="AA24" s="160"/>
      <c r="AB24" s="160"/>
      <c r="AC24" s="160"/>
    </row>
    <row r="25" spans="1:29" s="159" customFormat="1" ht="20" customHeight="1" x14ac:dyDescent="0.55000000000000004">
      <c r="A25" s="1134"/>
      <c r="B25" s="1135"/>
      <c r="C25" s="1135"/>
      <c r="D25" s="1135"/>
      <c r="E25" s="1136"/>
      <c r="F25" s="1146"/>
      <c r="G25" s="1147"/>
      <c r="H25" s="1147"/>
      <c r="I25" s="1147"/>
      <c r="J25" s="1147"/>
      <c r="K25" s="1147"/>
      <c r="L25" s="1147"/>
      <c r="M25" s="1147"/>
      <c r="N25" s="1147"/>
      <c r="O25" s="1147"/>
      <c r="P25" s="1147"/>
      <c r="Q25" s="1147"/>
      <c r="R25" s="1147"/>
      <c r="S25" s="1147"/>
      <c r="T25" s="1147"/>
      <c r="U25" s="1147"/>
      <c r="V25" s="1148"/>
      <c r="W25" s="75"/>
      <c r="X25" s="75"/>
      <c r="Y25" s="160"/>
      <c r="Z25" s="161"/>
      <c r="AA25" s="161"/>
    </row>
    <row r="26" spans="1:29" s="159" customFormat="1" ht="20" customHeight="1" x14ac:dyDescent="0.55000000000000004">
      <c r="A26" s="1134"/>
      <c r="B26" s="1135"/>
      <c r="C26" s="1135"/>
      <c r="D26" s="1135"/>
      <c r="E26" s="1136"/>
      <c r="F26" s="1149" t="s">
        <v>378</v>
      </c>
      <c r="G26" s="1150"/>
      <c r="H26" s="1150"/>
      <c r="I26" s="1150"/>
      <c r="J26" s="1150"/>
      <c r="K26" s="1150"/>
      <c r="L26" s="1150"/>
      <c r="M26" s="1150"/>
      <c r="N26" s="1150"/>
      <c r="O26" s="1150"/>
      <c r="P26" s="1150"/>
      <c r="Q26" s="1150"/>
      <c r="R26" s="1151"/>
      <c r="S26" s="1155" t="s">
        <v>832</v>
      </c>
      <c r="T26" s="1156"/>
      <c r="U26" s="1156"/>
      <c r="V26" s="1157"/>
      <c r="W26" s="75"/>
      <c r="X26" s="75"/>
      <c r="Y26" s="160"/>
      <c r="Z26" s="160"/>
      <c r="AA26" s="160"/>
      <c r="AB26" s="160"/>
      <c r="AC26" s="160"/>
    </row>
    <row r="27" spans="1:29" s="159" customFormat="1" ht="15" customHeight="1" x14ac:dyDescent="0.55000000000000004">
      <c r="A27" s="1137">
        <f>LEN(F16)</f>
        <v>0</v>
      </c>
      <c r="B27" s="1138"/>
      <c r="C27" s="1138"/>
      <c r="D27" s="1138"/>
      <c r="E27" s="1139"/>
      <c r="F27" s="1152"/>
      <c r="G27" s="1153"/>
      <c r="H27" s="1153"/>
      <c r="I27" s="1153"/>
      <c r="J27" s="1153"/>
      <c r="K27" s="1153"/>
      <c r="L27" s="1153"/>
      <c r="M27" s="1153"/>
      <c r="N27" s="1153"/>
      <c r="O27" s="1153"/>
      <c r="P27" s="1153"/>
      <c r="Q27" s="1153"/>
      <c r="R27" s="1154"/>
      <c r="S27" s="1158"/>
      <c r="T27" s="1159"/>
      <c r="U27" s="1159"/>
      <c r="V27" s="1160"/>
      <c r="W27" s="75"/>
      <c r="X27" s="75"/>
      <c r="Y27" s="160"/>
      <c r="Z27" s="160"/>
      <c r="AA27" s="160"/>
      <c r="AB27" s="160"/>
      <c r="AC27" s="160"/>
    </row>
    <row r="28" spans="1:29" ht="15" customHeight="1" x14ac:dyDescent="0.55000000000000004">
      <c r="A28" s="1040" t="s">
        <v>1049</v>
      </c>
      <c r="B28" s="1083"/>
      <c r="C28" s="1083"/>
      <c r="D28" s="1083"/>
      <c r="E28" s="1083"/>
      <c r="F28" s="1083"/>
      <c r="G28" s="1083"/>
      <c r="H28" s="1083"/>
      <c r="I28" s="1083"/>
      <c r="J28" s="1083"/>
      <c r="K28" s="1083"/>
      <c r="L28" s="1083"/>
      <c r="M28" s="1083"/>
      <c r="N28" s="1083"/>
      <c r="O28" s="1083"/>
      <c r="P28" s="1083"/>
      <c r="Q28" s="1083"/>
      <c r="R28" s="1083"/>
      <c r="S28" s="1083"/>
      <c r="T28" s="1083"/>
      <c r="U28" s="1083"/>
      <c r="V28" s="1084"/>
      <c r="W28" s="53"/>
    </row>
    <row r="29" spans="1:29" ht="15" customHeight="1" x14ac:dyDescent="0.55000000000000004">
      <c r="A29" s="1099"/>
      <c r="B29" s="1100"/>
      <c r="C29" s="1100"/>
      <c r="D29" s="1100"/>
      <c r="E29" s="1100"/>
      <c r="F29" s="1100"/>
      <c r="G29" s="1100"/>
      <c r="H29" s="1100"/>
      <c r="I29" s="1100"/>
      <c r="J29" s="1100"/>
      <c r="K29" s="1100"/>
      <c r="L29" s="1100"/>
      <c r="M29" s="1100"/>
      <c r="N29" s="1100"/>
      <c r="O29" s="1100"/>
      <c r="P29" s="1100"/>
      <c r="Q29" s="1100"/>
      <c r="R29" s="1100"/>
      <c r="S29" s="1100"/>
      <c r="T29" s="1100"/>
      <c r="U29" s="1100"/>
      <c r="V29" s="1101"/>
      <c r="W29" s="53"/>
    </row>
    <row r="30" spans="1:29" ht="20" customHeight="1" x14ac:dyDescent="0.55000000000000004">
      <c r="A30" s="1079" t="s">
        <v>159</v>
      </c>
      <c r="B30" s="1080"/>
      <c r="C30" s="1080"/>
      <c r="D30" s="1080"/>
      <c r="E30" s="1080"/>
      <c r="F30" s="1080"/>
      <c r="G30" s="1080"/>
      <c r="H30" s="1080"/>
      <c r="I30" s="1080"/>
      <c r="J30" s="1080"/>
      <c r="K30" s="1080"/>
      <c r="L30" s="1080"/>
      <c r="M30" s="1080"/>
      <c r="N30" s="1080"/>
      <c r="O30" s="1080"/>
      <c r="P30" s="1080"/>
      <c r="Q30" s="1080"/>
      <c r="R30" s="1080"/>
      <c r="S30" s="1080"/>
      <c r="T30" s="1080"/>
      <c r="U30" s="1080"/>
      <c r="V30" s="1081"/>
      <c r="W30" s="53"/>
    </row>
    <row r="31" spans="1:29" ht="15" customHeight="1" x14ac:dyDescent="0.55000000000000004">
      <c r="A31" s="193"/>
      <c r="B31" s="1082" t="s">
        <v>300</v>
      </c>
      <c r="C31" s="1083"/>
      <c r="D31" s="1083"/>
      <c r="E31" s="1083"/>
      <c r="F31" s="1083"/>
      <c r="G31" s="1083"/>
      <c r="H31" s="1083"/>
      <c r="I31" s="1083"/>
      <c r="J31" s="1083"/>
      <c r="K31" s="1083"/>
      <c r="L31" s="1083"/>
      <c r="M31" s="1083"/>
      <c r="N31" s="1083"/>
      <c r="O31" s="1083"/>
      <c r="P31" s="1083"/>
      <c r="Q31" s="1083"/>
      <c r="R31" s="1083"/>
      <c r="S31" s="1083"/>
      <c r="T31" s="1083"/>
      <c r="U31" s="1083"/>
      <c r="V31" s="1084"/>
      <c r="W31" s="53"/>
    </row>
    <row r="32" spans="1:29" ht="15" customHeight="1" x14ac:dyDescent="0.55000000000000004">
      <c r="A32" s="194"/>
      <c r="B32" s="1085"/>
      <c r="C32" s="1085"/>
      <c r="D32" s="1085"/>
      <c r="E32" s="1085"/>
      <c r="F32" s="1085"/>
      <c r="G32" s="1085"/>
      <c r="H32" s="1085"/>
      <c r="I32" s="1085"/>
      <c r="J32" s="1085"/>
      <c r="K32" s="1085"/>
      <c r="L32" s="1085"/>
      <c r="M32" s="1085"/>
      <c r="N32" s="1085"/>
      <c r="O32" s="1085"/>
      <c r="P32" s="1085"/>
      <c r="Q32" s="1085"/>
      <c r="R32" s="1085"/>
      <c r="S32" s="1085"/>
      <c r="T32" s="1085"/>
      <c r="U32" s="1085"/>
      <c r="V32" s="1086"/>
      <c r="W32" s="53"/>
    </row>
    <row r="33" spans="1:29" s="159" customFormat="1" ht="15" customHeight="1" x14ac:dyDescent="0.55000000000000004">
      <c r="A33" s="1087" t="s">
        <v>1037</v>
      </c>
      <c r="B33" s="1090"/>
      <c r="C33" s="1091"/>
      <c r="D33" s="1091"/>
      <c r="E33" s="1091"/>
      <c r="F33" s="1091"/>
      <c r="G33" s="1091"/>
      <c r="H33" s="1091"/>
      <c r="I33" s="1091"/>
      <c r="J33" s="1091"/>
      <c r="K33" s="1091"/>
      <c r="L33" s="1091"/>
      <c r="M33" s="1091"/>
      <c r="N33" s="1091"/>
      <c r="O33" s="1091"/>
      <c r="P33" s="1091"/>
      <c r="Q33" s="1091"/>
      <c r="R33" s="1091"/>
      <c r="S33" s="1091"/>
      <c r="T33" s="1091"/>
      <c r="U33" s="1091"/>
      <c r="V33" s="1092"/>
      <c r="W33" s="157"/>
      <c r="X33" s="75"/>
      <c r="Y33" s="75"/>
      <c r="Z33" s="75"/>
      <c r="AA33" s="75"/>
      <c r="AB33" s="75"/>
      <c r="AC33" s="75"/>
    </row>
    <row r="34" spans="1:29" s="159" customFormat="1" ht="15" customHeight="1" x14ac:dyDescent="0.55000000000000004">
      <c r="A34" s="1088"/>
      <c r="B34" s="1093"/>
      <c r="C34" s="1094"/>
      <c r="D34" s="1094"/>
      <c r="E34" s="1094"/>
      <c r="F34" s="1094"/>
      <c r="G34" s="1094"/>
      <c r="H34" s="1094"/>
      <c r="I34" s="1094"/>
      <c r="J34" s="1094"/>
      <c r="K34" s="1094"/>
      <c r="L34" s="1094"/>
      <c r="M34" s="1094"/>
      <c r="N34" s="1094"/>
      <c r="O34" s="1094"/>
      <c r="P34" s="1094"/>
      <c r="Q34" s="1094"/>
      <c r="R34" s="1094"/>
      <c r="S34" s="1094"/>
      <c r="T34" s="1094"/>
      <c r="U34" s="1094"/>
      <c r="V34" s="1095"/>
      <c r="W34" s="157"/>
      <c r="X34" s="75"/>
      <c r="Y34" s="75"/>
      <c r="Z34" s="75"/>
      <c r="AA34" s="162"/>
      <c r="AB34" s="75"/>
      <c r="AC34" s="75"/>
    </row>
    <row r="35" spans="1:29" s="159" customFormat="1" ht="15" customHeight="1" x14ac:dyDescent="0.55000000000000004">
      <c r="A35" s="1088"/>
      <c r="B35" s="1093"/>
      <c r="C35" s="1094"/>
      <c r="D35" s="1094"/>
      <c r="E35" s="1094"/>
      <c r="F35" s="1094"/>
      <c r="G35" s="1094"/>
      <c r="H35" s="1094"/>
      <c r="I35" s="1094"/>
      <c r="J35" s="1094"/>
      <c r="K35" s="1094"/>
      <c r="L35" s="1094"/>
      <c r="M35" s="1094"/>
      <c r="N35" s="1094"/>
      <c r="O35" s="1094"/>
      <c r="P35" s="1094"/>
      <c r="Q35" s="1094"/>
      <c r="R35" s="1094"/>
      <c r="S35" s="1094"/>
      <c r="T35" s="1094"/>
      <c r="U35" s="1094"/>
      <c r="V35" s="1095"/>
      <c r="W35" s="75"/>
      <c r="X35" s="75"/>
      <c r="Y35" s="75"/>
      <c r="Z35" s="75"/>
      <c r="AA35" s="75"/>
      <c r="AB35" s="75"/>
      <c r="AC35" s="75"/>
    </row>
    <row r="36" spans="1:29" s="159" customFormat="1" ht="15" customHeight="1" x14ac:dyDescent="0.55000000000000004">
      <c r="A36" s="1088"/>
      <c r="B36" s="1093"/>
      <c r="C36" s="1094"/>
      <c r="D36" s="1094"/>
      <c r="E36" s="1094"/>
      <c r="F36" s="1094"/>
      <c r="G36" s="1094"/>
      <c r="H36" s="1094"/>
      <c r="I36" s="1094"/>
      <c r="J36" s="1094"/>
      <c r="K36" s="1094"/>
      <c r="L36" s="1094"/>
      <c r="M36" s="1094"/>
      <c r="N36" s="1094"/>
      <c r="O36" s="1094"/>
      <c r="P36" s="1094"/>
      <c r="Q36" s="1094"/>
      <c r="R36" s="1094"/>
      <c r="S36" s="1094"/>
      <c r="T36" s="1094"/>
      <c r="U36" s="1094"/>
      <c r="V36" s="1095"/>
      <c r="W36" s="75"/>
      <c r="X36" s="75"/>
      <c r="Y36" s="75"/>
      <c r="Z36" s="75"/>
      <c r="AA36" s="75"/>
      <c r="AB36" s="75"/>
      <c r="AC36" s="75"/>
    </row>
    <row r="37" spans="1:29" s="159" customFormat="1" ht="15" customHeight="1" x14ac:dyDescent="0.55000000000000004">
      <c r="A37" s="1088"/>
      <c r="B37" s="1093"/>
      <c r="C37" s="1094"/>
      <c r="D37" s="1094"/>
      <c r="E37" s="1094"/>
      <c r="F37" s="1094"/>
      <c r="G37" s="1094"/>
      <c r="H37" s="1094"/>
      <c r="I37" s="1094"/>
      <c r="J37" s="1094"/>
      <c r="K37" s="1094"/>
      <c r="L37" s="1094"/>
      <c r="M37" s="1094"/>
      <c r="N37" s="1094"/>
      <c r="O37" s="1094"/>
      <c r="P37" s="1094"/>
      <c r="Q37" s="1094"/>
      <c r="R37" s="1094"/>
      <c r="S37" s="1094"/>
      <c r="T37" s="1094"/>
      <c r="U37" s="1094"/>
      <c r="V37" s="1095"/>
      <c r="W37" s="75"/>
      <c r="X37" s="75"/>
      <c r="Y37" s="75"/>
      <c r="Z37" s="75"/>
      <c r="AA37" s="75"/>
      <c r="AB37" s="75"/>
      <c r="AC37" s="75"/>
    </row>
    <row r="38" spans="1:29" s="159" customFormat="1" ht="15" customHeight="1" x14ac:dyDescent="0.55000000000000004">
      <c r="A38" s="1088"/>
      <c r="B38" s="1093"/>
      <c r="C38" s="1094"/>
      <c r="D38" s="1094"/>
      <c r="E38" s="1094"/>
      <c r="F38" s="1094"/>
      <c r="G38" s="1094"/>
      <c r="H38" s="1094"/>
      <c r="I38" s="1094"/>
      <c r="J38" s="1094"/>
      <c r="K38" s="1094"/>
      <c r="L38" s="1094"/>
      <c r="M38" s="1094"/>
      <c r="N38" s="1094"/>
      <c r="O38" s="1094"/>
      <c r="P38" s="1094"/>
      <c r="Q38" s="1094"/>
      <c r="R38" s="1094"/>
      <c r="S38" s="1094"/>
      <c r="T38" s="1094"/>
      <c r="U38" s="1094"/>
      <c r="V38" s="1095"/>
      <c r="W38" s="75"/>
      <c r="X38" s="75"/>
      <c r="Y38" s="75"/>
      <c r="Z38" s="75"/>
      <c r="AA38" s="75"/>
      <c r="AB38" s="75"/>
      <c r="AC38" s="75"/>
    </row>
    <row r="39" spans="1:29" s="159" customFormat="1" ht="15" customHeight="1" x14ac:dyDescent="0.55000000000000004">
      <c r="A39" s="1088"/>
      <c r="B39" s="1093"/>
      <c r="C39" s="1094"/>
      <c r="D39" s="1094"/>
      <c r="E39" s="1094"/>
      <c r="F39" s="1094"/>
      <c r="G39" s="1094"/>
      <c r="H39" s="1094"/>
      <c r="I39" s="1094"/>
      <c r="J39" s="1094"/>
      <c r="K39" s="1094"/>
      <c r="L39" s="1094"/>
      <c r="M39" s="1094"/>
      <c r="N39" s="1094"/>
      <c r="O39" s="1094"/>
      <c r="P39" s="1094"/>
      <c r="Q39" s="1094"/>
      <c r="R39" s="1094"/>
      <c r="S39" s="1094"/>
      <c r="T39" s="1094"/>
      <c r="U39" s="1094"/>
      <c r="V39" s="1095"/>
      <c r="W39" s="75"/>
      <c r="X39" s="75"/>
      <c r="Y39" s="75"/>
      <c r="Z39" s="75"/>
      <c r="AA39" s="75"/>
      <c r="AB39" s="75"/>
      <c r="AC39" s="75"/>
    </row>
    <row r="40" spans="1:29" s="159" customFormat="1" ht="15" customHeight="1" x14ac:dyDescent="0.55000000000000004">
      <c r="A40" s="1088"/>
      <c r="B40" s="1093"/>
      <c r="C40" s="1094"/>
      <c r="D40" s="1094"/>
      <c r="E40" s="1094"/>
      <c r="F40" s="1094"/>
      <c r="G40" s="1094"/>
      <c r="H40" s="1094"/>
      <c r="I40" s="1094"/>
      <c r="J40" s="1094"/>
      <c r="K40" s="1094"/>
      <c r="L40" s="1094"/>
      <c r="M40" s="1094"/>
      <c r="N40" s="1094"/>
      <c r="O40" s="1094"/>
      <c r="P40" s="1094"/>
      <c r="Q40" s="1094"/>
      <c r="R40" s="1094"/>
      <c r="S40" s="1094"/>
      <c r="T40" s="1094"/>
      <c r="U40" s="1094"/>
      <c r="V40" s="1095"/>
      <c r="W40" s="75"/>
      <c r="X40" s="75"/>
      <c r="Y40" s="75"/>
      <c r="Z40" s="75"/>
      <c r="AA40" s="75"/>
      <c r="AB40" s="75"/>
      <c r="AC40" s="75"/>
    </row>
    <row r="41" spans="1:29" s="159" customFormat="1" ht="15" customHeight="1" x14ac:dyDescent="0.55000000000000004">
      <c r="A41" s="1088"/>
      <c r="B41" s="1093"/>
      <c r="C41" s="1094"/>
      <c r="D41" s="1094"/>
      <c r="E41" s="1094"/>
      <c r="F41" s="1094"/>
      <c r="G41" s="1094"/>
      <c r="H41" s="1094"/>
      <c r="I41" s="1094"/>
      <c r="J41" s="1094"/>
      <c r="K41" s="1094"/>
      <c r="L41" s="1094"/>
      <c r="M41" s="1094"/>
      <c r="N41" s="1094"/>
      <c r="O41" s="1094"/>
      <c r="P41" s="1094"/>
      <c r="Q41" s="1094"/>
      <c r="R41" s="1094"/>
      <c r="S41" s="1094"/>
      <c r="T41" s="1094"/>
      <c r="U41" s="1094"/>
      <c r="V41" s="1095"/>
      <c r="W41" s="75"/>
      <c r="X41" s="75"/>
      <c r="Y41" s="75"/>
      <c r="Z41" s="75"/>
      <c r="AA41" s="75"/>
      <c r="AB41" s="75"/>
      <c r="AC41" s="75"/>
    </row>
    <row r="42" spans="1:29" s="159" customFormat="1" ht="15" customHeight="1" x14ac:dyDescent="0.55000000000000004">
      <c r="A42" s="1088"/>
      <c r="B42" s="1093"/>
      <c r="C42" s="1094"/>
      <c r="D42" s="1094"/>
      <c r="E42" s="1094"/>
      <c r="F42" s="1094"/>
      <c r="G42" s="1094"/>
      <c r="H42" s="1094"/>
      <c r="I42" s="1094"/>
      <c r="J42" s="1094"/>
      <c r="K42" s="1094"/>
      <c r="L42" s="1094"/>
      <c r="M42" s="1094"/>
      <c r="N42" s="1094"/>
      <c r="O42" s="1094"/>
      <c r="P42" s="1094"/>
      <c r="Q42" s="1094"/>
      <c r="R42" s="1094"/>
      <c r="S42" s="1094"/>
      <c r="T42" s="1094"/>
      <c r="U42" s="1094"/>
      <c r="V42" s="1095"/>
      <c r="W42" s="75"/>
      <c r="X42" s="75"/>
      <c r="Y42" s="75"/>
      <c r="Z42" s="75"/>
      <c r="AA42" s="75"/>
      <c r="AB42" s="75"/>
      <c r="AC42" s="75"/>
    </row>
    <row r="43" spans="1:29" s="159" customFormat="1" ht="15" customHeight="1" x14ac:dyDescent="0.55000000000000004">
      <c r="A43" s="1088"/>
      <c r="B43" s="1093"/>
      <c r="C43" s="1094"/>
      <c r="D43" s="1094"/>
      <c r="E43" s="1094"/>
      <c r="F43" s="1094"/>
      <c r="G43" s="1094"/>
      <c r="H43" s="1094"/>
      <c r="I43" s="1094"/>
      <c r="J43" s="1094"/>
      <c r="K43" s="1094"/>
      <c r="L43" s="1094"/>
      <c r="M43" s="1094"/>
      <c r="N43" s="1094"/>
      <c r="O43" s="1094"/>
      <c r="P43" s="1094"/>
      <c r="Q43" s="1094"/>
      <c r="R43" s="1094"/>
      <c r="S43" s="1094"/>
      <c r="T43" s="1094"/>
      <c r="U43" s="1094"/>
      <c r="V43" s="1095"/>
      <c r="W43" s="75"/>
      <c r="X43" s="75"/>
      <c r="Y43" s="75"/>
      <c r="Z43" s="75"/>
      <c r="AA43" s="75"/>
      <c r="AB43" s="75"/>
      <c r="AC43" s="75"/>
    </row>
    <row r="44" spans="1:29" s="159" customFormat="1" ht="15" customHeight="1" x14ac:dyDescent="0.55000000000000004">
      <c r="A44" s="1088"/>
      <c r="B44" s="1093"/>
      <c r="C44" s="1094"/>
      <c r="D44" s="1094"/>
      <c r="E44" s="1094"/>
      <c r="F44" s="1094"/>
      <c r="G44" s="1094"/>
      <c r="H44" s="1094"/>
      <c r="I44" s="1094"/>
      <c r="J44" s="1094"/>
      <c r="K44" s="1094"/>
      <c r="L44" s="1094"/>
      <c r="M44" s="1094"/>
      <c r="N44" s="1094"/>
      <c r="O44" s="1094"/>
      <c r="P44" s="1094"/>
      <c r="Q44" s="1094"/>
      <c r="R44" s="1094"/>
      <c r="S44" s="1094"/>
      <c r="T44" s="1094"/>
      <c r="U44" s="1094"/>
      <c r="V44" s="1095"/>
      <c r="W44" s="75"/>
      <c r="X44" s="75"/>
      <c r="Y44" s="75"/>
      <c r="Z44" s="75"/>
      <c r="AA44" s="75"/>
      <c r="AB44" s="75"/>
      <c r="AC44" s="75"/>
    </row>
    <row r="45" spans="1:29" s="159" customFormat="1" ht="15" customHeight="1" x14ac:dyDescent="0.55000000000000004">
      <c r="A45" s="1088"/>
      <c r="B45" s="1093"/>
      <c r="C45" s="1094"/>
      <c r="D45" s="1094"/>
      <c r="E45" s="1094"/>
      <c r="F45" s="1094"/>
      <c r="G45" s="1094"/>
      <c r="H45" s="1094"/>
      <c r="I45" s="1094"/>
      <c r="J45" s="1094"/>
      <c r="K45" s="1094"/>
      <c r="L45" s="1094"/>
      <c r="M45" s="1094"/>
      <c r="N45" s="1094"/>
      <c r="O45" s="1094"/>
      <c r="P45" s="1094"/>
      <c r="Q45" s="1094"/>
      <c r="R45" s="1094"/>
      <c r="S45" s="1094"/>
      <c r="T45" s="1094"/>
      <c r="U45" s="1094"/>
      <c r="V45" s="1095"/>
      <c r="W45" s="75"/>
      <c r="X45" s="75"/>
      <c r="Y45" s="75"/>
      <c r="Z45" s="75"/>
      <c r="AA45" s="75"/>
      <c r="AB45" s="75"/>
      <c r="AC45" s="75"/>
    </row>
    <row r="46" spans="1:29" s="159" customFormat="1" ht="15" customHeight="1" x14ac:dyDescent="0.55000000000000004">
      <c r="A46" s="1088"/>
      <c r="B46" s="1093"/>
      <c r="C46" s="1094"/>
      <c r="D46" s="1094"/>
      <c r="E46" s="1094"/>
      <c r="F46" s="1094"/>
      <c r="G46" s="1094"/>
      <c r="H46" s="1094"/>
      <c r="I46" s="1094"/>
      <c r="J46" s="1094"/>
      <c r="K46" s="1094"/>
      <c r="L46" s="1094"/>
      <c r="M46" s="1094"/>
      <c r="N46" s="1094"/>
      <c r="O46" s="1094"/>
      <c r="P46" s="1094"/>
      <c r="Q46" s="1094"/>
      <c r="R46" s="1094"/>
      <c r="S46" s="1094"/>
      <c r="T46" s="1094"/>
      <c r="U46" s="1094"/>
      <c r="V46" s="1095"/>
      <c r="W46" s="75"/>
      <c r="X46" s="75"/>
      <c r="Y46" s="75"/>
      <c r="Z46" s="75"/>
      <c r="AA46" s="75"/>
      <c r="AB46" s="75"/>
      <c r="AC46" s="75"/>
    </row>
    <row r="47" spans="1:29" s="159" customFormat="1" ht="15" customHeight="1" x14ac:dyDescent="0.55000000000000004">
      <c r="A47" s="1088"/>
      <c r="B47" s="1093"/>
      <c r="C47" s="1094"/>
      <c r="D47" s="1094"/>
      <c r="E47" s="1094"/>
      <c r="F47" s="1094"/>
      <c r="G47" s="1094"/>
      <c r="H47" s="1094"/>
      <c r="I47" s="1094"/>
      <c r="J47" s="1094"/>
      <c r="K47" s="1094"/>
      <c r="L47" s="1094"/>
      <c r="M47" s="1094"/>
      <c r="N47" s="1094"/>
      <c r="O47" s="1094"/>
      <c r="P47" s="1094"/>
      <c r="Q47" s="1094"/>
      <c r="R47" s="1094"/>
      <c r="S47" s="1094"/>
      <c r="T47" s="1094"/>
      <c r="U47" s="1094"/>
      <c r="V47" s="1095"/>
      <c r="W47" s="75"/>
      <c r="X47" s="75"/>
      <c r="Y47" s="160"/>
      <c r="Z47" s="160"/>
      <c r="AA47" s="160"/>
      <c r="AB47" s="160"/>
      <c r="AC47" s="160"/>
    </row>
    <row r="48" spans="1:29" s="159" customFormat="1" ht="15" customHeight="1" x14ac:dyDescent="0.55000000000000004">
      <c r="A48" s="1088"/>
      <c r="B48" s="1093"/>
      <c r="C48" s="1094"/>
      <c r="D48" s="1094"/>
      <c r="E48" s="1094"/>
      <c r="F48" s="1094"/>
      <c r="G48" s="1094"/>
      <c r="H48" s="1094"/>
      <c r="I48" s="1094"/>
      <c r="J48" s="1094"/>
      <c r="K48" s="1094"/>
      <c r="L48" s="1094"/>
      <c r="M48" s="1094"/>
      <c r="N48" s="1094"/>
      <c r="O48" s="1094"/>
      <c r="P48" s="1094"/>
      <c r="Q48" s="1094"/>
      <c r="R48" s="1094"/>
      <c r="S48" s="1094"/>
      <c r="T48" s="1094"/>
      <c r="U48" s="1094"/>
      <c r="V48" s="1095"/>
      <c r="W48" s="75"/>
      <c r="X48" s="75"/>
      <c r="Y48" s="75"/>
      <c r="Z48" s="75"/>
      <c r="AA48" s="75"/>
      <c r="AB48" s="75"/>
      <c r="AC48" s="75"/>
    </row>
    <row r="49" spans="1:29" s="159" customFormat="1" ht="15" customHeight="1" x14ac:dyDescent="0.55000000000000004">
      <c r="A49" s="1088"/>
      <c r="B49" s="1093"/>
      <c r="C49" s="1094"/>
      <c r="D49" s="1094"/>
      <c r="E49" s="1094"/>
      <c r="F49" s="1094"/>
      <c r="G49" s="1094"/>
      <c r="H49" s="1094"/>
      <c r="I49" s="1094"/>
      <c r="J49" s="1094"/>
      <c r="K49" s="1094"/>
      <c r="L49" s="1094"/>
      <c r="M49" s="1094"/>
      <c r="N49" s="1094"/>
      <c r="O49" s="1094"/>
      <c r="P49" s="1094"/>
      <c r="Q49" s="1094"/>
      <c r="R49" s="1094"/>
      <c r="S49" s="1094"/>
      <c r="T49" s="1094"/>
      <c r="U49" s="1094"/>
      <c r="V49" s="1095"/>
      <c r="W49" s="75"/>
      <c r="X49" s="75"/>
      <c r="Y49" s="75"/>
      <c r="Z49" s="75"/>
      <c r="AA49" s="75"/>
      <c r="AB49" s="75"/>
      <c r="AC49" s="75"/>
    </row>
    <row r="50" spans="1:29" s="159" customFormat="1" ht="15" customHeight="1" x14ac:dyDescent="0.55000000000000004">
      <c r="A50" s="1088"/>
      <c r="B50" s="1093"/>
      <c r="C50" s="1094"/>
      <c r="D50" s="1094"/>
      <c r="E50" s="1094"/>
      <c r="F50" s="1094"/>
      <c r="G50" s="1094"/>
      <c r="H50" s="1094"/>
      <c r="I50" s="1094"/>
      <c r="J50" s="1094"/>
      <c r="K50" s="1094"/>
      <c r="L50" s="1094"/>
      <c r="M50" s="1094"/>
      <c r="N50" s="1094"/>
      <c r="O50" s="1094"/>
      <c r="P50" s="1094"/>
      <c r="Q50" s="1094"/>
      <c r="R50" s="1094"/>
      <c r="S50" s="1094"/>
      <c r="T50" s="1094"/>
      <c r="U50" s="1094"/>
      <c r="V50" s="1095"/>
      <c r="W50" s="75"/>
      <c r="X50" s="75"/>
      <c r="Y50" s="75"/>
      <c r="Z50" s="75"/>
      <c r="AA50" s="75"/>
      <c r="AB50" s="75"/>
      <c r="AC50" s="75"/>
    </row>
    <row r="51" spans="1:29" s="159" customFormat="1" ht="15" customHeight="1" x14ac:dyDescent="0.55000000000000004">
      <c r="A51" s="1089"/>
      <c r="B51" s="1096"/>
      <c r="C51" s="1097"/>
      <c r="D51" s="1097"/>
      <c r="E51" s="1097"/>
      <c r="F51" s="1097"/>
      <c r="G51" s="1097"/>
      <c r="H51" s="1097"/>
      <c r="I51" s="1097"/>
      <c r="J51" s="1097"/>
      <c r="K51" s="1097"/>
      <c r="L51" s="1097"/>
      <c r="M51" s="1097"/>
      <c r="N51" s="1097"/>
      <c r="O51" s="1097"/>
      <c r="P51" s="1097"/>
      <c r="Q51" s="1097"/>
      <c r="R51" s="1097"/>
      <c r="S51" s="1097"/>
      <c r="T51" s="1097"/>
      <c r="U51" s="1097"/>
      <c r="V51" s="1098"/>
      <c r="W51" s="75"/>
      <c r="X51" s="75"/>
      <c r="Y51" s="75"/>
      <c r="Z51" s="75"/>
      <c r="AA51" s="75"/>
      <c r="AB51" s="75"/>
      <c r="AC51" s="75"/>
    </row>
    <row r="52" spans="1:29" s="159" customFormat="1" ht="15" customHeight="1" x14ac:dyDescent="0.55000000000000004">
      <c r="A52" s="1087" t="s">
        <v>160</v>
      </c>
      <c r="B52" s="1102" t="s">
        <v>1038</v>
      </c>
      <c r="C52" s="1103"/>
      <c r="D52" s="1103"/>
      <c r="E52" s="1103"/>
      <c r="F52" s="1103"/>
      <c r="G52" s="1103"/>
      <c r="H52" s="1103"/>
      <c r="I52" s="1103"/>
      <c r="J52" s="1103"/>
      <c r="K52" s="1103"/>
      <c r="L52" s="1103"/>
      <c r="M52" s="1103"/>
      <c r="N52" s="1103"/>
      <c r="O52" s="1103"/>
      <c r="P52" s="1103"/>
      <c r="Q52" s="1103"/>
      <c r="R52" s="1103"/>
      <c r="S52" s="1103"/>
      <c r="T52" s="1103"/>
      <c r="U52" s="1103"/>
      <c r="V52" s="1104"/>
      <c r="W52" s="157"/>
      <c r="X52" s="75"/>
      <c r="Y52" s="75"/>
      <c r="Z52" s="75"/>
      <c r="AA52" s="162"/>
      <c r="AB52" s="75"/>
      <c r="AC52" s="75"/>
    </row>
    <row r="53" spans="1:29" s="159" customFormat="1" ht="15" customHeight="1" x14ac:dyDescent="0.55000000000000004">
      <c r="A53" s="1088"/>
      <c r="B53" s="1105"/>
      <c r="C53" s="1106"/>
      <c r="D53" s="1106"/>
      <c r="E53" s="1106"/>
      <c r="F53" s="1106"/>
      <c r="G53" s="1106"/>
      <c r="H53" s="1106"/>
      <c r="I53" s="1106"/>
      <c r="J53" s="1106"/>
      <c r="K53" s="1106"/>
      <c r="L53" s="1106"/>
      <c r="M53" s="1106"/>
      <c r="N53" s="1106"/>
      <c r="O53" s="1106"/>
      <c r="P53" s="1106"/>
      <c r="Q53" s="1106"/>
      <c r="R53" s="1106"/>
      <c r="S53" s="1106"/>
      <c r="T53" s="1106"/>
      <c r="U53" s="1106"/>
      <c r="V53" s="1107"/>
      <c r="W53" s="75"/>
      <c r="X53" s="75"/>
      <c r="Y53" s="75"/>
      <c r="Z53" s="75"/>
      <c r="AA53" s="75"/>
      <c r="AB53" s="75"/>
      <c r="AC53" s="75"/>
    </row>
    <row r="54" spans="1:29" s="159" customFormat="1" ht="15" customHeight="1" x14ac:dyDescent="0.55000000000000004">
      <c r="A54" s="1088"/>
      <c r="B54" s="1105"/>
      <c r="C54" s="1106"/>
      <c r="D54" s="1106"/>
      <c r="E54" s="1106"/>
      <c r="F54" s="1106"/>
      <c r="G54" s="1106"/>
      <c r="H54" s="1106"/>
      <c r="I54" s="1106"/>
      <c r="J54" s="1106"/>
      <c r="K54" s="1106"/>
      <c r="L54" s="1106"/>
      <c r="M54" s="1106"/>
      <c r="N54" s="1106"/>
      <c r="O54" s="1106"/>
      <c r="P54" s="1106"/>
      <c r="Q54" s="1106"/>
      <c r="R54" s="1106"/>
      <c r="S54" s="1106"/>
      <c r="T54" s="1106"/>
      <c r="U54" s="1106"/>
      <c r="V54" s="1107"/>
      <c r="W54" s="75"/>
      <c r="X54" s="75"/>
      <c r="Y54" s="75"/>
      <c r="Z54" s="75"/>
      <c r="AA54" s="75"/>
      <c r="AB54" s="75"/>
      <c r="AC54" s="75"/>
    </row>
    <row r="55" spans="1:29" s="159" customFormat="1" ht="15" customHeight="1" x14ac:dyDescent="0.55000000000000004">
      <c r="A55" s="1088"/>
      <c r="B55" s="1105"/>
      <c r="C55" s="1106"/>
      <c r="D55" s="1106"/>
      <c r="E55" s="1106"/>
      <c r="F55" s="1106"/>
      <c r="G55" s="1106"/>
      <c r="H55" s="1106"/>
      <c r="I55" s="1106"/>
      <c r="J55" s="1106"/>
      <c r="K55" s="1106"/>
      <c r="L55" s="1106"/>
      <c r="M55" s="1106"/>
      <c r="N55" s="1106"/>
      <c r="O55" s="1106"/>
      <c r="P55" s="1106"/>
      <c r="Q55" s="1106"/>
      <c r="R55" s="1106"/>
      <c r="S55" s="1106"/>
      <c r="T55" s="1106"/>
      <c r="U55" s="1106"/>
      <c r="V55" s="1107"/>
      <c r="W55" s="75"/>
      <c r="X55" s="75"/>
      <c r="Y55" s="75"/>
      <c r="Z55" s="75"/>
      <c r="AA55" s="75"/>
      <c r="AB55" s="75"/>
      <c r="AC55" s="75"/>
    </row>
    <row r="56" spans="1:29" s="159" customFormat="1" ht="15" customHeight="1" x14ac:dyDescent="0.55000000000000004">
      <c r="A56" s="1088"/>
      <c r="B56" s="1105"/>
      <c r="C56" s="1106"/>
      <c r="D56" s="1106"/>
      <c r="E56" s="1106"/>
      <c r="F56" s="1106"/>
      <c r="G56" s="1106"/>
      <c r="H56" s="1106"/>
      <c r="I56" s="1106"/>
      <c r="J56" s="1106"/>
      <c r="K56" s="1106"/>
      <c r="L56" s="1106"/>
      <c r="M56" s="1106"/>
      <c r="N56" s="1106"/>
      <c r="O56" s="1106"/>
      <c r="P56" s="1106"/>
      <c r="Q56" s="1106"/>
      <c r="R56" s="1106"/>
      <c r="S56" s="1106"/>
      <c r="T56" s="1106"/>
      <c r="U56" s="1106"/>
      <c r="V56" s="1107"/>
      <c r="W56" s="75"/>
      <c r="X56" s="75"/>
      <c r="Y56" s="75"/>
      <c r="Z56" s="75"/>
      <c r="AA56" s="75"/>
      <c r="AB56" s="75"/>
      <c r="AC56" s="75"/>
    </row>
    <row r="57" spans="1:29" s="159" customFormat="1" ht="15" customHeight="1" x14ac:dyDescent="0.55000000000000004">
      <c r="A57" s="1088"/>
      <c r="B57" s="1105"/>
      <c r="C57" s="1106"/>
      <c r="D57" s="1106"/>
      <c r="E57" s="1106"/>
      <c r="F57" s="1106"/>
      <c r="G57" s="1106"/>
      <c r="H57" s="1106"/>
      <c r="I57" s="1106"/>
      <c r="J57" s="1106"/>
      <c r="K57" s="1106"/>
      <c r="L57" s="1106"/>
      <c r="M57" s="1106"/>
      <c r="N57" s="1106"/>
      <c r="O57" s="1106"/>
      <c r="P57" s="1106"/>
      <c r="Q57" s="1106"/>
      <c r="R57" s="1106"/>
      <c r="S57" s="1106"/>
      <c r="T57" s="1106"/>
      <c r="U57" s="1106"/>
      <c r="V57" s="1107"/>
      <c r="W57" s="75"/>
      <c r="X57" s="75"/>
      <c r="Y57" s="75"/>
      <c r="Z57" s="75"/>
      <c r="AA57" s="75"/>
      <c r="AB57" s="75"/>
      <c r="AC57" s="75"/>
    </row>
    <row r="58" spans="1:29" s="159" customFormat="1" ht="15" customHeight="1" x14ac:dyDescent="0.55000000000000004">
      <c r="A58" s="1088"/>
      <c r="B58" s="1105"/>
      <c r="C58" s="1106"/>
      <c r="D58" s="1106"/>
      <c r="E58" s="1106"/>
      <c r="F58" s="1106"/>
      <c r="G58" s="1106"/>
      <c r="H58" s="1106"/>
      <c r="I58" s="1106"/>
      <c r="J58" s="1106"/>
      <c r="K58" s="1106"/>
      <c r="L58" s="1106"/>
      <c r="M58" s="1106"/>
      <c r="N58" s="1106"/>
      <c r="O58" s="1106"/>
      <c r="P58" s="1106"/>
      <c r="Q58" s="1106"/>
      <c r="R58" s="1106"/>
      <c r="S58" s="1106"/>
      <c r="T58" s="1106"/>
      <c r="U58" s="1106"/>
      <c r="V58" s="1107"/>
      <c r="W58" s="75"/>
      <c r="X58" s="75"/>
      <c r="Y58" s="160"/>
      <c r="Z58" s="160"/>
      <c r="AA58" s="160"/>
      <c r="AB58" s="160"/>
      <c r="AC58" s="160"/>
    </row>
    <row r="59" spans="1:29" s="159" customFormat="1" ht="15" customHeight="1" x14ac:dyDescent="0.55000000000000004">
      <c r="A59" s="1088"/>
      <c r="B59" s="1105"/>
      <c r="C59" s="1106"/>
      <c r="D59" s="1106"/>
      <c r="E59" s="1106"/>
      <c r="F59" s="1106"/>
      <c r="G59" s="1106"/>
      <c r="H59" s="1106"/>
      <c r="I59" s="1106"/>
      <c r="J59" s="1106"/>
      <c r="K59" s="1106"/>
      <c r="L59" s="1106"/>
      <c r="M59" s="1106"/>
      <c r="N59" s="1106"/>
      <c r="O59" s="1106"/>
      <c r="P59" s="1106"/>
      <c r="Q59" s="1106"/>
      <c r="R59" s="1106"/>
      <c r="S59" s="1106"/>
      <c r="T59" s="1106"/>
      <c r="U59" s="1106"/>
      <c r="V59" s="1107"/>
      <c r="W59" s="75"/>
      <c r="X59" s="75"/>
      <c r="Y59" s="160"/>
      <c r="Z59" s="160"/>
      <c r="AA59" s="160"/>
      <c r="AB59" s="160"/>
      <c r="AC59" s="160"/>
    </row>
    <row r="60" spans="1:29" s="159" customFormat="1" ht="15" customHeight="1" x14ac:dyDescent="0.55000000000000004">
      <c r="A60" s="1088"/>
      <c r="B60" s="1105"/>
      <c r="C60" s="1106"/>
      <c r="D60" s="1106"/>
      <c r="E60" s="1106"/>
      <c r="F60" s="1106"/>
      <c r="G60" s="1106"/>
      <c r="H60" s="1106"/>
      <c r="I60" s="1106"/>
      <c r="J60" s="1106"/>
      <c r="K60" s="1106"/>
      <c r="L60" s="1106"/>
      <c r="M60" s="1106"/>
      <c r="N60" s="1106"/>
      <c r="O60" s="1106"/>
      <c r="P60" s="1106"/>
      <c r="Q60" s="1106"/>
      <c r="R60" s="1106"/>
      <c r="S60" s="1106"/>
      <c r="T60" s="1106"/>
      <c r="U60" s="1106"/>
      <c r="V60" s="1107"/>
      <c r="W60" s="75"/>
      <c r="X60" s="75"/>
      <c r="Y60" s="160"/>
      <c r="Z60" s="160"/>
      <c r="AA60" s="160"/>
      <c r="AB60" s="160"/>
      <c r="AC60" s="160"/>
    </row>
    <row r="61" spans="1:29" s="159" customFormat="1" ht="15" customHeight="1" x14ac:dyDescent="0.55000000000000004">
      <c r="A61" s="1089"/>
      <c r="B61" s="1108"/>
      <c r="C61" s="1109"/>
      <c r="D61" s="1109"/>
      <c r="E61" s="1109"/>
      <c r="F61" s="1109"/>
      <c r="G61" s="1109"/>
      <c r="H61" s="1109"/>
      <c r="I61" s="1109"/>
      <c r="J61" s="1109"/>
      <c r="K61" s="1109"/>
      <c r="L61" s="1109"/>
      <c r="M61" s="1109"/>
      <c r="N61" s="1109"/>
      <c r="O61" s="1109"/>
      <c r="P61" s="1109"/>
      <c r="Q61" s="1109"/>
      <c r="R61" s="1109"/>
      <c r="S61" s="1109"/>
      <c r="T61" s="1109"/>
      <c r="U61" s="1109"/>
      <c r="V61" s="1110"/>
      <c r="W61" s="75"/>
      <c r="X61" s="75"/>
      <c r="Y61" s="160"/>
      <c r="Z61" s="160"/>
      <c r="AA61" s="160"/>
      <c r="AB61" s="160"/>
      <c r="AC61" s="160"/>
    </row>
    <row r="62" spans="1:29" s="159" customFormat="1" ht="15" customHeight="1" x14ac:dyDescent="0.55000000000000004">
      <c r="A62" s="1127" t="s">
        <v>1039</v>
      </c>
      <c r="B62" s="1130"/>
      <c r="C62" s="1091"/>
      <c r="D62" s="1091"/>
      <c r="E62" s="1091"/>
      <c r="F62" s="1091"/>
      <c r="G62" s="1091"/>
      <c r="H62" s="1091"/>
      <c r="I62" s="1091"/>
      <c r="J62" s="1091"/>
      <c r="K62" s="1091"/>
      <c r="L62" s="1091"/>
      <c r="M62" s="1091"/>
      <c r="N62" s="1091"/>
      <c r="O62" s="1091"/>
      <c r="P62" s="1091"/>
      <c r="Q62" s="1091"/>
      <c r="R62" s="1091"/>
      <c r="S62" s="1091"/>
      <c r="T62" s="1091"/>
      <c r="U62" s="1091"/>
      <c r="V62" s="1092"/>
      <c r="W62" s="75"/>
      <c r="X62" s="75"/>
      <c r="Y62" s="160"/>
      <c r="Z62" s="160"/>
      <c r="AA62" s="160"/>
      <c r="AB62" s="160"/>
      <c r="AC62" s="160"/>
    </row>
    <row r="63" spans="1:29" s="159" customFormat="1" ht="15" customHeight="1" x14ac:dyDescent="0.55000000000000004">
      <c r="A63" s="1128"/>
      <c r="B63" s="1093"/>
      <c r="C63" s="1094"/>
      <c r="D63" s="1094"/>
      <c r="E63" s="1094"/>
      <c r="F63" s="1094"/>
      <c r="G63" s="1094"/>
      <c r="H63" s="1094"/>
      <c r="I63" s="1094"/>
      <c r="J63" s="1094"/>
      <c r="K63" s="1094"/>
      <c r="L63" s="1094"/>
      <c r="M63" s="1094"/>
      <c r="N63" s="1094"/>
      <c r="O63" s="1094"/>
      <c r="P63" s="1094"/>
      <c r="Q63" s="1094"/>
      <c r="R63" s="1094"/>
      <c r="S63" s="1094"/>
      <c r="T63" s="1094"/>
      <c r="U63" s="1094"/>
      <c r="V63" s="1095"/>
      <c r="W63" s="75"/>
      <c r="X63" s="75"/>
      <c r="Y63" s="160"/>
      <c r="Z63" s="160"/>
      <c r="AA63" s="160"/>
      <c r="AB63" s="160"/>
      <c r="AC63" s="160"/>
    </row>
    <row r="64" spans="1:29" s="159" customFormat="1" ht="15" customHeight="1" x14ac:dyDescent="0.55000000000000004">
      <c r="A64" s="1128"/>
      <c r="B64" s="1093"/>
      <c r="C64" s="1094"/>
      <c r="D64" s="1094"/>
      <c r="E64" s="1094"/>
      <c r="F64" s="1094"/>
      <c r="G64" s="1094"/>
      <c r="H64" s="1094"/>
      <c r="I64" s="1094"/>
      <c r="J64" s="1094"/>
      <c r="K64" s="1094"/>
      <c r="L64" s="1094"/>
      <c r="M64" s="1094"/>
      <c r="N64" s="1094"/>
      <c r="O64" s="1094"/>
      <c r="P64" s="1094"/>
      <c r="Q64" s="1094"/>
      <c r="R64" s="1094"/>
      <c r="S64" s="1094"/>
      <c r="T64" s="1094"/>
      <c r="U64" s="1094"/>
      <c r="V64" s="1095"/>
      <c r="W64" s="75"/>
      <c r="X64" s="75"/>
      <c r="Y64" s="160"/>
      <c r="Z64" s="160"/>
      <c r="AA64" s="160"/>
      <c r="AB64" s="160"/>
      <c r="AC64" s="160"/>
    </row>
    <row r="65" spans="1:29" s="159" customFormat="1" ht="15" customHeight="1" x14ac:dyDescent="0.55000000000000004">
      <c r="A65" s="1128"/>
      <c r="B65" s="1093"/>
      <c r="C65" s="1094"/>
      <c r="D65" s="1094"/>
      <c r="E65" s="1094"/>
      <c r="F65" s="1094"/>
      <c r="G65" s="1094"/>
      <c r="H65" s="1094"/>
      <c r="I65" s="1094"/>
      <c r="J65" s="1094"/>
      <c r="K65" s="1094"/>
      <c r="L65" s="1094"/>
      <c r="M65" s="1094"/>
      <c r="N65" s="1094"/>
      <c r="O65" s="1094"/>
      <c r="P65" s="1094"/>
      <c r="Q65" s="1094"/>
      <c r="R65" s="1094"/>
      <c r="S65" s="1094"/>
      <c r="T65" s="1094"/>
      <c r="U65" s="1094"/>
      <c r="V65" s="1095"/>
      <c r="W65" s="75"/>
      <c r="X65" s="75"/>
      <c r="Y65" s="160"/>
      <c r="Z65" s="160"/>
      <c r="AA65" s="160"/>
      <c r="AB65" s="160"/>
      <c r="AC65" s="160"/>
    </row>
    <row r="66" spans="1:29" s="159" customFormat="1" ht="15" customHeight="1" x14ac:dyDescent="0.55000000000000004">
      <c r="A66" s="1128"/>
      <c r="B66" s="1093"/>
      <c r="C66" s="1094"/>
      <c r="D66" s="1094"/>
      <c r="E66" s="1094"/>
      <c r="F66" s="1094"/>
      <c r="G66" s="1094"/>
      <c r="H66" s="1094"/>
      <c r="I66" s="1094"/>
      <c r="J66" s="1094"/>
      <c r="K66" s="1094"/>
      <c r="L66" s="1094"/>
      <c r="M66" s="1094"/>
      <c r="N66" s="1094"/>
      <c r="O66" s="1094"/>
      <c r="P66" s="1094"/>
      <c r="Q66" s="1094"/>
      <c r="R66" s="1094"/>
      <c r="S66" s="1094"/>
      <c r="T66" s="1094"/>
      <c r="U66" s="1094"/>
      <c r="V66" s="1095"/>
      <c r="W66" s="75"/>
      <c r="X66" s="75"/>
      <c r="Y66" s="160"/>
      <c r="Z66" s="160"/>
      <c r="AA66" s="160"/>
      <c r="AB66" s="160"/>
      <c r="AC66" s="160"/>
    </row>
    <row r="67" spans="1:29" s="159" customFormat="1" ht="15" customHeight="1" x14ac:dyDescent="0.55000000000000004">
      <c r="A67" s="1128"/>
      <c r="B67" s="1093"/>
      <c r="C67" s="1094"/>
      <c r="D67" s="1094"/>
      <c r="E67" s="1094"/>
      <c r="F67" s="1094"/>
      <c r="G67" s="1094"/>
      <c r="H67" s="1094"/>
      <c r="I67" s="1094"/>
      <c r="J67" s="1094"/>
      <c r="K67" s="1094"/>
      <c r="L67" s="1094"/>
      <c r="M67" s="1094"/>
      <c r="N67" s="1094"/>
      <c r="O67" s="1094"/>
      <c r="P67" s="1094"/>
      <c r="Q67" s="1094"/>
      <c r="R67" s="1094"/>
      <c r="S67" s="1094"/>
      <c r="T67" s="1094"/>
      <c r="U67" s="1094"/>
      <c r="V67" s="1095"/>
      <c r="W67" s="75"/>
      <c r="X67" s="75"/>
      <c r="Y67" s="160"/>
      <c r="Z67" s="160"/>
      <c r="AA67" s="160"/>
      <c r="AB67" s="160"/>
      <c r="AC67" s="160"/>
    </row>
    <row r="68" spans="1:29" s="159" customFormat="1" ht="15" customHeight="1" x14ac:dyDescent="0.55000000000000004">
      <c r="A68" s="1128"/>
      <c r="B68" s="1093"/>
      <c r="C68" s="1094"/>
      <c r="D68" s="1094"/>
      <c r="E68" s="1094"/>
      <c r="F68" s="1094"/>
      <c r="G68" s="1094"/>
      <c r="H68" s="1094"/>
      <c r="I68" s="1094"/>
      <c r="J68" s="1094"/>
      <c r="K68" s="1094"/>
      <c r="L68" s="1094"/>
      <c r="M68" s="1094"/>
      <c r="N68" s="1094"/>
      <c r="O68" s="1094"/>
      <c r="P68" s="1094"/>
      <c r="Q68" s="1094"/>
      <c r="R68" s="1094"/>
      <c r="S68" s="1094"/>
      <c r="T68" s="1094"/>
      <c r="U68" s="1094"/>
      <c r="V68" s="1095"/>
      <c r="W68" s="75"/>
      <c r="X68" s="75"/>
      <c r="Y68" s="160"/>
      <c r="Z68" s="160"/>
      <c r="AA68" s="160"/>
      <c r="AB68" s="160"/>
      <c r="AC68" s="160"/>
    </row>
    <row r="69" spans="1:29" s="159" customFormat="1" ht="15" customHeight="1" x14ac:dyDescent="0.55000000000000004">
      <c r="A69" s="1128"/>
      <c r="B69" s="1093"/>
      <c r="C69" s="1094"/>
      <c r="D69" s="1094"/>
      <c r="E69" s="1094"/>
      <c r="F69" s="1094"/>
      <c r="G69" s="1094"/>
      <c r="H69" s="1094"/>
      <c r="I69" s="1094"/>
      <c r="J69" s="1094"/>
      <c r="K69" s="1094"/>
      <c r="L69" s="1094"/>
      <c r="M69" s="1094"/>
      <c r="N69" s="1094"/>
      <c r="O69" s="1094"/>
      <c r="P69" s="1094"/>
      <c r="Q69" s="1094"/>
      <c r="R69" s="1094"/>
      <c r="S69" s="1094"/>
      <c r="T69" s="1094"/>
      <c r="U69" s="1094"/>
      <c r="V69" s="1095"/>
      <c r="W69" s="75"/>
      <c r="X69" s="75"/>
      <c r="Y69" s="160"/>
      <c r="Z69" s="160"/>
      <c r="AA69" s="160"/>
      <c r="AB69" s="160"/>
      <c r="AC69" s="160"/>
    </row>
    <row r="70" spans="1:29" s="159" customFormat="1" ht="15" customHeight="1" x14ac:dyDescent="0.55000000000000004">
      <c r="A70" s="1128"/>
      <c r="B70" s="1093"/>
      <c r="C70" s="1094"/>
      <c r="D70" s="1094"/>
      <c r="E70" s="1094"/>
      <c r="F70" s="1094"/>
      <c r="G70" s="1094"/>
      <c r="H70" s="1094"/>
      <c r="I70" s="1094"/>
      <c r="J70" s="1094"/>
      <c r="K70" s="1094"/>
      <c r="L70" s="1094"/>
      <c r="M70" s="1094"/>
      <c r="N70" s="1094"/>
      <c r="O70" s="1094"/>
      <c r="P70" s="1094"/>
      <c r="Q70" s="1094"/>
      <c r="R70" s="1094"/>
      <c r="S70" s="1094"/>
      <c r="T70" s="1094"/>
      <c r="U70" s="1094"/>
      <c r="V70" s="1095"/>
      <c r="W70" s="75"/>
      <c r="X70" s="75"/>
      <c r="Y70" s="160"/>
      <c r="Z70" s="160"/>
      <c r="AA70" s="160"/>
      <c r="AB70" s="160"/>
      <c r="AC70" s="160"/>
    </row>
    <row r="71" spans="1:29" s="159" customFormat="1" ht="15" customHeight="1" x14ac:dyDescent="0.55000000000000004">
      <c r="A71" s="1128"/>
      <c r="B71" s="1093"/>
      <c r="C71" s="1094"/>
      <c r="D71" s="1094"/>
      <c r="E71" s="1094"/>
      <c r="F71" s="1094"/>
      <c r="G71" s="1094"/>
      <c r="H71" s="1094"/>
      <c r="I71" s="1094"/>
      <c r="J71" s="1094"/>
      <c r="K71" s="1094"/>
      <c r="L71" s="1094"/>
      <c r="M71" s="1094"/>
      <c r="N71" s="1094"/>
      <c r="O71" s="1094"/>
      <c r="P71" s="1094"/>
      <c r="Q71" s="1094"/>
      <c r="R71" s="1094"/>
      <c r="S71" s="1094"/>
      <c r="T71" s="1094"/>
      <c r="U71" s="1094"/>
      <c r="V71" s="1095"/>
      <c r="W71" s="75"/>
      <c r="X71" s="75"/>
      <c r="Y71" s="160"/>
      <c r="Z71" s="160"/>
      <c r="AA71" s="160"/>
      <c r="AB71" s="160"/>
      <c r="AC71" s="160"/>
    </row>
    <row r="72" spans="1:29" s="159" customFormat="1" ht="15" customHeight="1" x14ac:dyDescent="0.55000000000000004">
      <c r="A72" s="1128"/>
      <c r="B72" s="1093"/>
      <c r="C72" s="1094"/>
      <c r="D72" s="1094"/>
      <c r="E72" s="1094"/>
      <c r="F72" s="1094"/>
      <c r="G72" s="1094"/>
      <c r="H72" s="1094"/>
      <c r="I72" s="1094"/>
      <c r="J72" s="1094"/>
      <c r="K72" s="1094"/>
      <c r="L72" s="1094"/>
      <c r="M72" s="1094"/>
      <c r="N72" s="1094"/>
      <c r="O72" s="1094"/>
      <c r="P72" s="1094"/>
      <c r="Q72" s="1094"/>
      <c r="R72" s="1094"/>
      <c r="S72" s="1094"/>
      <c r="T72" s="1094"/>
      <c r="U72" s="1094"/>
      <c r="V72" s="1095"/>
      <c r="W72" s="75"/>
      <c r="X72" s="75"/>
      <c r="Y72" s="160"/>
      <c r="Z72" s="160"/>
      <c r="AA72" s="160"/>
      <c r="AB72" s="160"/>
      <c r="AC72" s="160"/>
    </row>
    <row r="73" spans="1:29" s="159" customFormat="1" ht="15" customHeight="1" x14ac:dyDescent="0.55000000000000004">
      <c r="A73" s="1128"/>
      <c r="B73" s="1093"/>
      <c r="C73" s="1094"/>
      <c r="D73" s="1094"/>
      <c r="E73" s="1094"/>
      <c r="F73" s="1094"/>
      <c r="G73" s="1094"/>
      <c r="H73" s="1094"/>
      <c r="I73" s="1094"/>
      <c r="J73" s="1094"/>
      <c r="K73" s="1094"/>
      <c r="L73" s="1094"/>
      <c r="M73" s="1094"/>
      <c r="N73" s="1094"/>
      <c r="O73" s="1094"/>
      <c r="P73" s="1094"/>
      <c r="Q73" s="1094"/>
      <c r="R73" s="1094"/>
      <c r="S73" s="1094"/>
      <c r="T73" s="1094"/>
      <c r="U73" s="1094"/>
      <c r="V73" s="1095"/>
      <c r="W73" s="75"/>
      <c r="X73" s="75"/>
      <c r="Y73" s="160"/>
      <c r="Z73" s="160"/>
      <c r="AA73" s="160"/>
      <c r="AB73" s="160"/>
      <c r="AC73" s="160"/>
    </row>
    <row r="74" spans="1:29" s="159" customFormat="1" ht="15" customHeight="1" x14ac:dyDescent="0.55000000000000004">
      <c r="A74" s="1128"/>
      <c r="B74" s="1093"/>
      <c r="C74" s="1094"/>
      <c r="D74" s="1094"/>
      <c r="E74" s="1094"/>
      <c r="F74" s="1094"/>
      <c r="G74" s="1094"/>
      <c r="H74" s="1094"/>
      <c r="I74" s="1094"/>
      <c r="J74" s="1094"/>
      <c r="K74" s="1094"/>
      <c r="L74" s="1094"/>
      <c r="M74" s="1094"/>
      <c r="N74" s="1094"/>
      <c r="O74" s="1094"/>
      <c r="P74" s="1094"/>
      <c r="Q74" s="1094"/>
      <c r="R74" s="1094"/>
      <c r="S74" s="1094"/>
      <c r="T74" s="1094"/>
      <c r="U74" s="1094"/>
      <c r="V74" s="1095"/>
      <c r="W74" s="75"/>
      <c r="X74" s="75"/>
      <c r="Y74" s="160"/>
      <c r="Z74" s="160"/>
      <c r="AA74" s="160"/>
      <c r="AB74" s="160"/>
      <c r="AC74" s="160"/>
    </row>
    <row r="75" spans="1:29" s="159" customFormat="1" ht="15" customHeight="1" x14ac:dyDescent="0.55000000000000004">
      <c r="A75" s="1128"/>
      <c r="B75" s="1093"/>
      <c r="C75" s="1094"/>
      <c r="D75" s="1094"/>
      <c r="E75" s="1094"/>
      <c r="F75" s="1094"/>
      <c r="G75" s="1094"/>
      <c r="H75" s="1094"/>
      <c r="I75" s="1094"/>
      <c r="J75" s="1094"/>
      <c r="K75" s="1094"/>
      <c r="L75" s="1094"/>
      <c r="M75" s="1094"/>
      <c r="N75" s="1094"/>
      <c r="O75" s="1094"/>
      <c r="P75" s="1094"/>
      <c r="Q75" s="1094"/>
      <c r="R75" s="1094"/>
      <c r="S75" s="1094"/>
      <c r="T75" s="1094"/>
      <c r="U75" s="1094"/>
      <c r="V75" s="1095"/>
      <c r="W75" s="75"/>
      <c r="X75" s="75"/>
      <c r="Y75" s="160"/>
      <c r="Z75" s="160"/>
      <c r="AA75" s="160"/>
      <c r="AB75" s="160"/>
      <c r="AC75" s="160"/>
    </row>
    <row r="76" spans="1:29" s="159" customFormat="1" ht="15" customHeight="1" x14ac:dyDescent="0.55000000000000004">
      <c r="A76" s="1128"/>
      <c r="B76" s="1093"/>
      <c r="C76" s="1094"/>
      <c r="D76" s="1094"/>
      <c r="E76" s="1094"/>
      <c r="F76" s="1094"/>
      <c r="G76" s="1094"/>
      <c r="H76" s="1094"/>
      <c r="I76" s="1094"/>
      <c r="J76" s="1094"/>
      <c r="K76" s="1094"/>
      <c r="L76" s="1094"/>
      <c r="M76" s="1094"/>
      <c r="N76" s="1094"/>
      <c r="O76" s="1094"/>
      <c r="P76" s="1094"/>
      <c r="Q76" s="1094"/>
      <c r="R76" s="1094"/>
      <c r="S76" s="1094"/>
      <c r="T76" s="1094"/>
      <c r="U76" s="1094"/>
      <c r="V76" s="1095"/>
      <c r="W76" s="75"/>
      <c r="X76" s="75"/>
      <c r="Y76" s="160"/>
      <c r="Z76" s="160"/>
      <c r="AA76" s="160"/>
      <c r="AB76" s="160"/>
      <c r="AC76" s="160"/>
    </row>
    <row r="77" spans="1:29" s="159" customFormat="1" ht="15" customHeight="1" x14ac:dyDescent="0.55000000000000004">
      <c r="A77" s="1128"/>
      <c r="B77" s="1093"/>
      <c r="C77" s="1094"/>
      <c r="D77" s="1094"/>
      <c r="E77" s="1094"/>
      <c r="F77" s="1094"/>
      <c r="G77" s="1094"/>
      <c r="H77" s="1094"/>
      <c r="I77" s="1094"/>
      <c r="J77" s="1094"/>
      <c r="K77" s="1094"/>
      <c r="L77" s="1094"/>
      <c r="M77" s="1094"/>
      <c r="N77" s="1094"/>
      <c r="O77" s="1094"/>
      <c r="P77" s="1094"/>
      <c r="Q77" s="1094"/>
      <c r="R77" s="1094"/>
      <c r="S77" s="1094"/>
      <c r="T77" s="1094"/>
      <c r="U77" s="1094"/>
      <c r="V77" s="1095"/>
      <c r="W77" s="75"/>
      <c r="X77" s="75"/>
      <c r="Y77" s="160"/>
      <c r="Z77" s="160"/>
      <c r="AA77" s="160"/>
      <c r="AB77" s="160"/>
      <c r="AC77" s="160"/>
    </row>
    <row r="78" spans="1:29" s="159" customFormat="1" ht="15" customHeight="1" x14ac:dyDescent="0.55000000000000004">
      <c r="A78" s="1129"/>
      <c r="B78" s="1096"/>
      <c r="C78" s="1097"/>
      <c r="D78" s="1097"/>
      <c r="E78" s="1097"/>
      <c r="F78" s="1097"/>
      <c r="G78" s="1097"/>
      <c r="H78" s="1097"/>
      <c r="I78" s="1097"/>
      <c r="J78" s="1097"/>
      <c r="K78" s="1097"/>
      <c r="L78" s="1097"/>
      <c r="M78" s="1097"/>
      <c r="N78" s="1097"/>
      <c r="O78" s="1097"/>
      <c r="P78" s="1097"/>
      <c r="Q78" s="1097"/>
      <c r="R78" s="1097"/>
      <c r="S78" s="1097"/>
      <c r="T78" s="1097"/>
      <c r="U78" s="1097"/>
      <c r="V78" s="1098"/>
      <c r="W78" s="75"/>
      <c r="X78" s="75"/>
      <c r="Y78" s="160"/>
      <c r="Z78" s="160"/>
      <c r="AA78" s="160"/>
      <c r="AB78" s="160"/>
      <c r="AC78" s="160"/>
    </row>
    <row r="79" spans="1:29" ht="15" customHeight="1" x14ac:dyDescent="0.55000000000000004">
      <c r="A79" s="997" t="s">
        <v>1050</v>
      </c>
      <c r="B79" s="1083"/>
      <c r="C79" s="1083"/>
      <c r="D79" s="1083"/>
      <c r="E79" s="1083"/>
      <c r="F79" s="1083"/>
      <c r="G79" s="1083"/>
      <c r="H79" s="1083"/>
      <c r="I79" s="1083"/>
      <c r="J79" s="1083"/>
      <c r="K79" s="1083"/>
      <c r="L79" s="1083"/>
      <c r="M79" s="1083"/>
      <c r="N79" s="1083"/>
      <c r="O79" s="1083"/>
      <c r="P79" s="1083"/>
      <c r="Q79" s="1083"/>
      <c r="R79" s="1083"/>
      <c r="S79" s="1083"/>
      <c r="T79" s="1083"/>
      <c r="U79" s="1083"/>
      <c r="V79" s="1084"/>
      <c r="W79" s="53"/>
    </row>
    <row r="80" spans="1:29" ht="15" customHeight="1" x14ac:dyDescent="0.55000000000000004">
      <c r="A80" s="1099"/>
      <c r="B80" s="1100"/>
      <c r="C80" s="1100"/>
      <c r="D80" s="1100"/>
      <c r="E80" s="1100"/>
      <c r="F80" s="1100"/>
      <c r="G80" s="1100"/>
      <c r="H80" s="1100"/>
      <c r="I80" s="1100"/>
      <c r="J80" s="1100"/>
      <c r="K80" s="1100"/>
      <c r="L80" s="1100"/>
      <c r="M80" s="1100"/>
      <c r="N80" s="1100"/>
      <c r="O80" s="1100"/>
      <c r="P80" s="1100"/>
      <c r="Q80" s="1100"/>
      <c r="R80" s="1100"/>
      <c r="S80" s="1100"/>
      <c r="T80" s="1100"/>
      <c r="U80" s="1100"/>
      <c r="V80" s="1101"/>
      <c r="W80" s="53"/>
    </row>
    <row r="81" spans="1:22" ht="20" customHeight="1" x14ac:dyDescent="0.55000000000000004">
      <c r="A81" s="1111" t="s">
        <v>161</v>
      </c>
      <c r="B81" s="1084"/>
      <c r="C81" s="1112">
        <v>1</v>
      </c>
      <c r="D81" s="1113"/>
      <c r="E81" s="1111" t="s">
        <v>162</v>
      </c>
      <c r="F81" s="1116"/>
      <c r="G81" s="1116"/>
      <c r="H81" s="1116"/>
      <c r="I81" s="1117"/>
      <c r="J81" s="1121"/>
      <c r="K81" s="1122"/>
      <c r="L81" s="1122"/>
      <c r="M81" s="1122"/>
      <c r="N81" s="1122"/>
      <c r="O81" s="1122"/>
      <c r="P81" s="1122"/>
      <c r="Q81" s="1122"/>
      <c r="R81" s="1122"/>
      <c r="S81" s="1122"/>
      <c r="T81" s="1122"/>
      <c r="U81" s="1122"/>
      <c r="V81" s="1123"/>
    </row>
    <row r="82" spans="1:22" ht="20" customHeight="1" x14ac:dyDescent="0.55000000000000004">
      <c r="A82" s="1099"/>
      <c r="B82" s="1101"/>
      <c r="C82" s="1114"/>
      <c r="D82" s="1115"/>
      <c r="E82" s="1118"/>
      <c r="F82" s="1119"/>
      <c r="G82" s="1119"/>
      <c r="H82" s="1119"/>
      <c r="I82" s="1120"/>
      <c r="J82" s="1124"/>
      <c r="K82" s="1125"/>
      <c r="L82" s="1125"/>
      <c r="M82" s="1125"/>
      <c r="N82" s="1125"/>
      <c r="O82" s="1125"/>
      <c r="P82" s="1125"/>
      <c r="Q82" s="1125"/>
      <c r="R82" s="1125"/>
      <c r="S82" s="1125"/>
      <c r="T82" s="1125"/>
      <c r="U82" s="1125"/>
      <c r="V82" s="1126"/>
    </row>
  </sheetData>
  <sheetProtection password="C402" sheet="1" objects="1" scenarios="1" selectLockedCells="1" selectUnlockedCells="1"/>
  <mergeCells count="25">
    <mergeCell ref="A28:V29"/>
    <mergeCell ref="A2:V3"/>
    <mergeCell ref="A4:E14"/>
    <mergeCell ref="A15:E15"/>
    <mergeCell ref="A16:E26"/>
    <mergeCell ref="A27:E27"/>
    <mergeCell ref="F4:V13"/>
    <mergeCell ref="F14:R15"/>
    <mergeCell ref="S14:V15"/>
    <mergeCell ref="F26:R27"/>
    <mergeCell ref="S26:V27"/>
    <mergeCell ref="F16:V25"/>
    <mergeCell ref="A81:B82"/>
    <mergeCell ref="C81:D82"/>
    <mergeCell ref="E81:I82"/>
    <mergeCell ref="J81:V82"/>
    <mergeCell ref="A62:A78"/>
    <mergeCell ref="B62:V78"/>
    <mergeCell ref="A30:V30"/>
    <mergeCell ref="B31:V32"/>
    <mergeCell ref="A33:A51"/>
    <mergeCell ref="B33:V51"/>
    <mergeCell ref="A79:V80"/>
    <mergeCell ref="A52:A61"/>
    <mergeCell ref="B52:V61"/>
  </mergeCells>
  <phoneticPr fontId="2"/>
  <dataValidations count="3">
    <dataValidation allowBlank="1" showInputMessage="1" showErrorMessage="1" prompt="数量が１の場合、複数製作の理由は記入不要です。" sqref="J81:V82"/>
    <dataValidation allowBlank="1" showInputMessage="1" showErrorMessage="1" prompt="助成金で製作した試作品は助成事業完了後５年間保存する義務がありますので、ご注意ください。" sqref="C81:D82"/>
    <dataValidation type="list" allowBlank="1" showInputMessage="1" showErrorMessage="1" sqref="S14:V15 S26:V27">
      <formula1>"選択してください,あり,なし"</formula1>
    </dataValidation>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28"/>
  <sheetViews>
    <sheetView showGridLines="0" view="pageBreakPreview" zoomScale="80" zoomScaleNormal="100" zoomScaleSheetLayoutView="80" workbookViewId="0">
      <selection sqref="A1:XFD1048576"/>
    </sheetView>
  </sheetViews>
  <sheetFormatPr defaultRowHeight="13" x14ac:dyDescent="0.55000000000000004"/>
  <cols>
    <col min="1" max="14" width="5.75" style="74" customWidth="1"/>
    <col min="15" max="17" width="7.33203125" style="74" customWidth="1"/>
    <col min="18" max="18" width="8.6640625" style="74" customWidth="1"/>
    <col min="19" max="16384" width="8.6640625" style="74"/>
  </cols>
  <sheetData>
    <row r="1" spans="1:18" ht="22" customHeight="1" x14ac:dyDescent="0.55000000000000004">
      <c r="A1" s="1206" t="s">
        <v>1060</v>
      </c>
      <c r="B1" s="1207"/>
      <c r="C1" s="1207"/>
      <c r="D1" s="1207"/>
      <c r="E1" s="1207"/>
      <c r="F1" s="1207"/>
      <c r="G1" s="1207"/>
      <c r="H1" s="1207"/>
      <c r="I1" s="1207"/>
      <c r="J1" s="1207"/>
      <c r="K1" s="1207"/>
      <c r="L1" s="1207"/>
      <c r="M1" s="1207"/>
      <c r="N1" s="1207"/>
      <c r="O1" s="1207"/>
      <c r="P1" s="1207"/>
      <c r="Q1" s="1207"/>
      <c r="R1" s="1207"/>
    </row>
    <row r="2" spans="1:18" ht="311.5" customHeight="1" x14ac:dyDescent="0.55000000000000004">
      <c r="A2" s="1208" t="s">
        <v>167</v>
      </c>
      <c r="B2" s="1209"/>
      <c r="C2" s="1210" t="s">
        <v>1052</v>
      </c>
      <c r="D2" s="1211"/>
      <c r="E2" s="1211"/>
      <c r="F2" s="1211"/>
      <c r="G2" s="1211"/>
      <c r="H2" s="1211"/>
      <c r="I2" s="1211"/>
      <c r="J2" s="1211"/>
      <c r="K2" s="1211"/>
      <c r="L2" s="1211"/>
      <c r="M2" s="1211"/>
      <c r="N2" s="1211"/>
      <c r="O2" s="1211"/>
      <c r="P2" s="1211"/>
      <c r="Q2" s="1211"/>
      <c r="R2" s="1212"/>
    </row>
    <row r="3" spans="1:18" x14ac:dyDescent="0.55000000000000004">
      <c r="A3" s="1213"/>
      <c r="B3" s="1213"/>
      <c r="C3" s="1213"/>
      <c r="D3" s="1213"/>
      <c r="E3" s="1213"/>
      <c r="F3" s="1213"/>
      <c r="G3" s="1213"/>
      <c r="H3" s="1213"/>
      <c r="I3" s="1213"/>
      <c r="J3" s="1213"/>
      <c r="K3" s="1213"/>
      <c r="L3" s="1213"/>
      <c r="M3" s="1213"/>
      <c r="N3" s="1213"/>
      <c r="O3" s="1213"/>
      <c r="P3" s="1213"/>
      <c r="Q3" s="1213"/>
      <c r="R3" s="1213"/>
    </row>
    <row r="4" spans="1:18" ht="50" customHeight="1" x14ac:dyDescent="0.55000000000000004">
      <c r="A4" s="1214"/>
      <c r="B4" s="1215"/>
      <c r="C4" s="1216" t="s">
        <v>303</v>
      </c>
      <c r="D4" s="1217"/>
      <c r="E4" s="1217"/>
      <c r="F4" s="1217"/>
      <c r="G4" s="1217"/>
      <c r="H4" s="1217"/>
      <c r="I4" s="1217"/>
      <c r="J4" s="1215"/>
      <c r="K4" s="1218" t="s">
        <v>179</v>
      </c>
      <c r="L4" s="1217"/>
      <c r="M4" s="1217"/>
      <c r="N4" s="1217"/>
      <c r="O4" s="1217"/>
      <c r="P4" s="1217"/>
      <c r="Q4" s="1217"/>
      <c r="R4" s="1215"/>
    </row>
    <row r="5" spans="1:18" s="75" customFormat="1" ht="30" customHeight="1" x14ac:dyDescent="0.55000000000000004">
      <c r="A5" s="1174" t="s">
        <v>168</v>
      </c>
      <c r="B5" s="1177" t="s">
        <v>301</v>
      </c>
      <c r="C5" s="1180"/>
      <c r="D5" s="1181"/>
      <c r="E5" s="1181"/>
      <c r="F5" s="1181"/>
      <c r="G5" s="1181"/>
      <c r="H5" s="1181"/>
      <c r="I5" s="1181"/>
      <c r="J5" s="1182"/>
      <c r="K5" s="1189"/>
      <c r="L5" s="1190"/>
      <c r="M5" s="1190"/>
      <c r="N5" s="1190"/>
      <c r="O5" s="1190"/>
      <c r="P5" s="1190"/>
      <c r="Q5" s="1190"/>
      <c r="R5" s="1191"/>
    </row>
    <row r="6" spans="1:18" s="75" customFormat="1" ht="30" customHeight="1" x14ac:dyDescent="0.55000000000000004">
      <c r="A6" s="1175"/>
      <c r="B6" s="1178"/>
      <c r="C6" s="1183"/>
      <c r="D6" s="1184"/>
      <c r="E6" s="1184"/>
      <c r="F6" s="1184"/>
      <c r="G6" s="1184"/>
      <c r="H6" s="1184"/>
      <c r="I6" s="1184"/>
      <c r="J6" s="1185"/>
      <c r="K6" s="1192"/>
      <c r="L6" s="1193"/>
      <c r="M6" s="1193"/>
      <c r="N6" s="1193"/>
      <c r="O6" s="1193"/>
      <c r="P6" s="1193"/>
      <c r="Q6" s="1193"/>
      <c r="R6" s="1194"/>
    </row>
    <row r="7" spans="1:18" s="75" customFormat="1" ht="30" customHeight="1" x14ac:dyDescent="0.55000000000000004">
      <c r="A7" s="1175"/>
      <c r="B7" s="1179"/>
      <c r="C7" s="1186"/>
      <c r="D7" s="1187"/>
      <c r="E7" s="1187"/>
      <c r="F7" s="1187"/>
      <c r="G7" s="1187"/>
      <c r="H7" s="1187"/>
      <c r="I7" s="1187"/>
      <c r="J7" s="1188"/>
      <c r="K7" s="1195"/>
      <c r="L7" s="1196"/>
      <c r="M7" s="1196"/>
      <c r="N7" s="1196"/>
      <c r="O7" s="1196"/>
      <c r="P7" s="1196"/>
      <c r="Q7" s="1196"/>
      <c r="R7" s="1197"/>
    </row>
    <row r="8" spans="1:18" s="75" customFormat="1" ht="30" customHeight="1" x14ac:dyDescent="0.55000000000000004">
      <c r="A8" s="1175"/>
      <c r="B8" s="1177" t="s">
        <v>302</v>
      </c>
      <c r="C8" s="1180"/>
      <c r="D8" s="1181"/>
      <c r="E8" s="1181"/>
      <c r="F8" s="1181"/>
      <c r="G8" s="1181"/>
      <c r="H8" s="1181"/>
      <c r="I8" s="1181"/>
      <c r="J8" s="1182"/>
      <c r="K8" s="1189"/>
      <c r="L8" s="1190"/>
      <c r="M8" s="1190"/>
      <c r="N8" s="1190"/>
      <c r="O8" s="1190"/>
      <c r="P8" s="1190"/>
      <c r="Q8" s="1190"/>
      <c r="R8" s="1191"/>
    </row>
    <row r="9" spans="1:18" s="75" customFormat="1" ht="30" customHeight="1" x14ac:dyDescent="0.55000000000000004">
      <c r="A9" s="1175"/>
      <c r="B9" s="1178"/>
      <c r="C9" s="1183"/>
      <c r="D9" s="1184"/>
      <c r="E9" s="1184"/>
      <c r="F9" s="1184"/>
      <c r="G9" s="1184"/>
      <c r="H9" s="1184"/>
      <c r="I9" s="1184"/>
      <c r="J9" s="1185"/>
      <c r="K9" s="1192"/>
      <c r="L9" s="1193"/>
      <c r="M9" s="1193"/>
      <c r="N9" s="1193"/>
      <c r="O9" s="1193"/>
      <c r="P9" s="1193"/>
      <c r="Q9" s="1193"/>
      <c r="R9" s="1194"/>
    </row>
    <row r="10" spans="1:18" s="75" customFormat="1" ht="30" customHeight="1" x14ac:dyDescent="0.55000000000000004">
      <c r="A10" s="1176"/>
      <c r="B10" s="1179"/>
      <c r="C10" s="1186"/>
      <c r="D10" s="1187"/>
      <c r="E10" s="1187"/>
      <c r="F10" s="1187"/>
      <c r="G10" s="1187"/>
      <c r="H10" s="1187"/>
      <c r="I10" s="1187"/>
      <c r="J10" s="1188"/>
      <c r="K10" s="1195"/>
      <c r="L10" s="1196"/>
      <c r="M10" s="1196"/>
      <c r="N10" s="1196"/>
      <c r="O10" s="1196"/>
      <c r="P10" s="1196"/>
      <c r="Q10" s="1196"/>
      <c r="R10" s="1197"/>
    </row>
    <row r="11" spans="1:18" s="75" customFormat="1" ht="30" customHeight="1" x14ac:dyDescent="0.55000000000000004">
      <c r="A11" s="1161" t="s">
        <v>180</v>
      </c>
      <c r="B11" s="1162"/>
      <c r="C11" s="1165" t="s">
        <v>169</v>
      </c>
      <c r="D11" s="1166"/>
      <c r="E11" s="1167"/>
      <c r="F11" s="609" t="s">
        <v>751</v>
      </c>
      <c r="G11" s="1168" t="s">
        <v>170</v>
      </c>
      <c r="H11" s="1169"/>
      <c r="I11" s="1170"/>
      <c r="J11" s="609" t="s">
        <v>751</v>
      </c>
      <c r="K11" s="1165" t="s">
        <v>171</v>
      </c>
      <c r="L11" s="1166"/>
      <c r="M11" s="1167"/>
      <c r="N11" s="195"/>
      <c r="O11" s="1168" t="s">
        <v>172</v>
      </c>
      <c r="P11" s="1169"/>
      <c r="Q11" s="1170"/>
      <c r="R11" s="195"/>
    </row>
    <row r="12" spans="1:18" s="75" customFormat="1" ht="30" customHeight="1" x14ac:dyDescent="0.55000000000000004">
      <c r="A12" s="1198"/>
      <c r="B12" s="1199"/>
      <c r="C12" s="1200" t="s">
        <v>173</v>
      </c>
      <c r="D12" s="1201"/>
      <c r="E12" s="1202"/>
      <c r="F12" s="610" t="s">
        <v>751</v>
      </c>
      <c r="G12" s="1200" t="s">
        <v>174</v>
      </c>
      <c r="H12" s="1201"/>
      <c r="I12" s="1202"/>
      <c r="J12" s="196"/>
      <c r="K12" s="1200" t="s">
        <v>175</v>
      </c>
      <c r="L12" s="1201"/>
      <c r="M12" s="1202"/>
      <c r="N12" s="196"/>
      <c r="O12" s="1203" t="s">
        <v>176</v>
      </c>
      <c r="P12" s="1204"/>
      <c r="Q12" s="1205"/>
      <c r="R12" s="196"/>
    </row>
    <row r="13" spans="1:18" s="75" customFormat="1" ht="30" customHeight="1" x14ac:dyDescent="0.55000000000000004">
      <c r="A13" s="1174" t="s">
        <v>177</v>
      </c>
      <c r="B13" s="1177" t="s">
        <v>301</v>
      </c>
      <c r="C13" s="1180"/>
      <c r="D13" s="1181"/>
      <c r="E13" s="1181"/>
      <c r="F13" s="1181"/>
      <c r="G13" s="1181"/>
      <c r="H13" s="1181"/>
      <c r="I13" s="1181"/>
      <c r="J13" s="1182"/>
      <c r="K13" s="1189"/>
      <c r="L13" s="1190"/>
      <c r="M13" s="1190"/>
      <c r="N13" s="1190"/>
      <c r="O13" s="1190"/>
      <c r="P13" s="1190"/>
      <c r="Q13" s="1190"/>
      <c r="R13" s="1191"/>
    </row>
    <row r="14" spans="1:18" s="75" customFormat="1" ht="30" customHeight="1" x14ac:dyDescent="0.55000000000000004">
      <c r="A14" s="1175"/>
      <c r="B14" s="1178"/>
      <c r="C14" s="1183"/>
      <c r="D14" s="1184"/>
      <c r="E14" s="1184"/>
      <c r="F14" s="1184"/>
      <c r="G14" s="1184"/>
      <c r="H14" s="1184"/>
      <c r="I14" s="1184"/>
      <c r="J14" s="1185"/>
      <c r="K14" s="1192"/>
      <c r="L14" s="1193"/>
      <c r="M14" s="1193"/>
      <c r="N14" s="1193"/>
      <c r="O14" s="1193"/>
      <c r="P14" s="1193"/>
      <c r="Q14" s="1193"/>
      <c r="R14" s="1194"/>
    </row>
    <row r="15" spans="1:18" s="75" customFormat="1" ht="30" customHeight="1" x14ac:dyDescent="0.55000000000000004">
      <c r="A15" s="1175"/>
      <c r="B15" s="1179"/>
      <c r="C15" s="1186"/>
      <c r="D15" s="1187"/>
      <c r="E15" s="1187"/>
      <c r="F15" s="1187"/>
      <c r="G15" s="1187"/>
      <c r="H15" s="1187"/>
      <c r="I15" s="1187"/>
      <c r="J15" s="1188"/>
      <c r="K15" s="1195"/>
      <c r="L15" s="1196"/>
      <c r="M15" s="1196"/>
      <c r="N15" s="1196"/>
      <c r="O15" s="1196"/>
      <c r="P15" s="1196"/>
      <c r="Q15" s="1196"/>
      <c r="R15" s="1197"/>
    </row>
    <row r="16" spans="1:18" s="75" customFormat="1" ht="30" customHeight="1" x14ac:dyDescent="0.55000000000000004">
      <c r="A16" s="1175"/>
      <c r="B16" s="1177" t="s">
        <v>302</v>
      </c>
      <c r="C16" s="1180"/>
      <c r="D16" s="1181"/>
      <c r="E16" s="1181"/>
      <c r="F16" s="1181"/>
      <c r="G16" s="1181"/>
      <c r="H16" s="1181"/>
      <c r="I16" s="1181"/>
      <c r="J16" s="1182"/>
      <c r="K16" s="1189"/>
      <c r="L16" s="1190"/>
      <c r="M16" s="1190"/>
      <c r="N16" s="1190"/>
      <c r="O16" s="1190"/>
      <c r="P16" s="1190"/>
      <c r="Q16" s="1190"/>
      <c r="R16" s="1191"/>
    </row>
    <row r="17" spans="1:18" s="75" customFormat="1" ht="30" customHeight="1" x14ac:dyDescent="0.55000000000000004">
      <c r="A17" s="1175"/>
      <c r="B17" s="1178"/>
      <c r="C17" s="1183"/>
      <c r="D17" s="1184"/>
      <c r="E17" s="1184"/>
      <c r="F17" s="1184"/>
      <c r="G17" s="1184"/>
      <c r="H17" s="1184"/>
      <c r="I17" s="1184"/>
      <c r="J17" s="1185"/>
      <c r="K17" s="1192"/>
      <c r="L17" s="1193"/>
      <c r="M17" s="1193"/>
      <c r="N17" s="1193"/>
      <c r="O17" s="1193"/>
      <c r="P17" s="1193"/>
      <c r="Q17" s="1193"/>
      <c r="R17" s="1194"/>
    </row>
    <row r="18" spans="1:18" s="75" customFormat="1" ht="30" customHeight="1" x14ac:dyDescent="0.55000000000000004">
      <c r="A18" s="1176"/>
      <c r="B18" s="1179"/>
      <c r="C18" s="1186"/>
      <c r="D18" s="1187"/>
      <c r="E18" s="1187"/>
      <c r="F18" s="1187"/>
      <c r="G18" s="1187"/>
      <c r="H18" s="1187"/>
      <c r="I18" s="1187"/>
      <c r="J18" s="1188"/>
      <c r="K18" s="1195"/>
      <c r="L18" s="1196"/>
      <c r="M18" s="1196"/>
      <c r="N18" s="1196"/>
      <c r="O18" s="1196"/>
      <c r="P18" s="1196"/>
      <c r="Q18" s="1196"/>
      <c r="R18" s="1197"/>
    </row>
    <row r="19" spans="1:18" s="75" customFormat="1" ht="30" customHeight="1" x14ac:dyDescent="0.55000000000000004">
      <c r="A19" s="1161" t="s">
        <v>180</v>
      </c>
      <c r="B19" s="1162"/>
      <c r="C19" s="1165" t="s">
        <v>169</v>
      </c>
      <c r="D19" s="1166"/>
      <c r="E19" s="1167"/>
      <c r="F19" s="195"/>
      <c r="G19" s="1168" t="s">
        <v>170</v>
      </c>
      <c r="H19" s="1169"/>
      <c r="I19" s="1170"/>
      <c r="J19" s="195"/>
      <c r="K19" s="1165" t="s">
        <v>171</v>
      </c>
      <c r="L19" s="1166"/>
      <c r="M19" s="1167"/>
      <c r="N19" s="195"/>
      <c r="O19" s="1168" t="s">
        <v>172</v>
      </c>
      <c r="P19" s="1169"/>
      <c r="Q19" s="1170"/>
      <c r="R19" s="195"/>
    </row>
    <row r="20" spans="1:18" s="75" customFormat="1" ht="30" customHeight="1" x14ac:dyDescent="0.55000000000000004">
      <c r="A20" s="1163"/>
      <c r="B20" s="1164"/>
      <c r="C20" s="1168" t="s">
        <v>173</v>
      </c>
      <c r="D20" s="1169"/>
      <c r="E20" s="1170"/>
      <c r="F20" s="195"/>
      <c r="G20" s="1168" t="s">
        <v>174</v>
      </c>
      <c r="H20" s="1169"/>
      <c r="I20" s="1170"/>
      <c r="J20" s="195"/>
      <c r="K20" s="1168" t="s">
        <v>175</v>
      </c>
      <c r="L20" s="1169"/>
      <c r="M20" s="1170"/>
      <c r="N20" s="195"/>
      <c r="O20" s="1171" t="s">
        <v>176</v>
      </c>
      <c r="P20" s="1172"/>
      <c r="Q20" s="1173"/>
      <c r="R20" s="195"/>
    </row>
    <row r="21" spans="1:18" s="75" customFormat="1" ht="30" customHeight="1" x14ac:dyDescent="0.55000000000000004">
      <c r="A21" s="1174" t="s">
        <v>178</v>
      </c>
      <c r="B21" s="1177" t="s">
        <v>301</v>
      </c>
      <c r="C21" s="1180"/>
      <c r="D21" s="1181"/>
      <c r="E21" s="1181"/>
      <c r="F21" s="1181"/>
      <c r="G21" s="1181"/>
      <c r="H21" s="1181"/>
      <c r="I21" s="1181"/>
      <c r="J21" s="1182"/>
      <c r="K21" s="1189"/>
      <c r="L21" s="1190"/>
      <c r="M21" s="1190"/>
      <c r="N21" s="1190"/>
      <c r="O21" s="1190"/>
      <c r="P21" s="1190"/>
      <c r="Q21" s="1190"/>
      <c r="R21" s="1191"/>
    </row>
    <row r="22" spans="1:18" s="75" customFormat="1" ht="30" customHeight="1" x14ac:dyDescent="0.55000000000000004">
      <c r="A22" s="1175"/>
      <c r="B22" s="1178"/>
      <c r="C22" s="1183"/>
      <c r="D22" s="1184"/>
      <c r="E22" s="1184"/>
      <c r="F22" s="1184"/>
      <c r="G22" s="1184"/>
      <c r="H22" s="1184"/>
      <c r="I22" s="1184"/>
      <c r="J22" s="1185"/>
      <c r="K22" s="1192"/>
      <c r="L22" s="1193"/>
      <c r="M22" s="1193"/>
      <c r="N22" s="1193"/>
      <c r="O22" s="1193"/>
      <c r="P22" s="1193"/>
      <c r="Q22" s="1193"/>
      <c r="R22" s="1194"/>
    </row>
    <row r="23" spans="1:18" s="75" customFormat="1" ht="30" customHeight="1" x14ac:dyDescent="0.55000000000000004">
      <c r="A23" s="1175"/>
      <c r="B23" s="1179"/>
      <c r="C23" s="1186"/>
      <c r="D23" s="1187"/>
      <c r="E23" s="1187"/>
      <c r="F23" s="1187"/>
      <c r="G23" s="1187"/>
      <c r="H23" s="1187"/>
      <c r="I23" s="1187"/>
      <c r="J23" s="1188"/>
      <c r="K23" s="1195"/>
      <c r="L23" s="1196"/>
      <c r="M23" s="1196"/>
      <c r="N23" s="1196"/>
      <c r="O23" s="1196"/>
      <c r="P23" s="1196"/>
      <c r="Q23" s="1196"/>
      <c r="R23" s="1197"/>
    </row>
    <row r="24" spans="1:18" s="75" customFormat="1" ht="30" customHeight="1" x14ac:dyDescent="0.55000000000000004">
      <c r="A24" s="1175"/>
      <c r="B24" s="1177" t="s">
        <v>302</v>
      </c>
      <c r="C24" s="1180"/>
      <c r="D24" s="1181"/>
      <c r="E24" s="1181"/>
      <c r="F24" s="1181"/>
      <c r="G24" s="1181"/>
      <c r="H24" s="1181"/>
      <c r="I24" s="1181"/>
      <c r="J24" s="1182"/>
      <c r="K24" s="1189"/>
      <c r="L24" s="1190"/>
      <c r="M24" s="1190"/>
      <c r="N24" s="1190"/>
      <c r="O24" s="1190"/>
      <c r="P24" s="1190"/>
      <c r="Q24" s="1190"/>
      <c r="R24" s="1191"/>
    </row>
    <row r="25" spans="1:18" s="75" customFormat="1" ht="30" customHeight="1" x14ac:dyDescent="0.55000000000000004">
      <c r="A25" s="1175"/>
      <c r="B25" s="1178"/>
      <c r="C25" s="1183"/>
      <c r="D25" s="1184"/>
      <c r="E25" s="1184"/>
      <c r="F25" s="1184"/>
      <c r="G25" s="1184"/>
      <c r="H25" s="1184"/>
      <c r="I25" s="1184"/>
      <c r="J25" s="1185"/>
      <c r="K25" s="1192"/>
      <c r="L25" s="1193"/>
      <c r="M25" s="1193"/>
      <c r="N25" s="1193"/>
      <c r="O25" s="1193"/>
      <c r="P25" s="1193"/>
      <c r="Q25" s="1193"/>
      <c r="R25" s="1194"/>
    </row>
    <row r="26" spans="1:18" s="75" customFormat="1" ht="30" customHeight="1" x14ac:dyDescent="0.55000000000000004">
      <c r="A26" s="1176"/>
      <c r="B26" s="1179"/>
      <c r="C26" s="1186"/>
      <c r="D26" s="1187"/>
      <c r="E26" s="1187"/>
      <c r="F26" s="1187"/>
      <c r="G26" s="1187"/>
      <c r="H26" s="1187"/>
      <c r="I26" s="1187"/>
      <c r="J26" s="1188"/>
      <c r="K26" s="1195"/>
      <c r="L26" s="1196"/>
      <c r="M26" s="1196"/>
      <c r="N26" s="1196"/>
      <c r="O26" s="1196"/>
      <c r="P26" s="1196"/>
      <c r="Q26" s="1196"/>
      <c r="R26" s="1197"/>
    </row>
    <row r="27" spans="1:18" ht="30" customHeight="1" x14ac:dyDescent="0.55000000000000004">
      <c r="A27" s="1161" t="s">
        <v>180</v>
      </c>
      <c r="B27" s="1162"/>
      <c r="C27" s="1165" t="s">
        <v>169</v>
      </c>
      <c r="D27" s="1166"/>
      <c r="E27" s="1167"/>
      <c r="F27" s="195"/>
      <c r="G27" s="1168" t="s">
        <v>170</v>
      </c>
      <c r="H27" s="1169"/>
      <c r="I27" s="1170"/>
      <c r="J27" s="195"/>
      <c r="K27" s="1165" t="s">
        <v>171</v>
      </c>
      <c r="L27" s="1166"/>
      <c r="M27" s="1167"/>
      <c r="N27" s="195"/>
      <c r="O27" s="1168" t="s">
        <v>172</v>
      </c>
      <c r="P27" s="1169"/>
      <c r="Q27" s="1170"/>
      <c r="R27" s="195"/>
    </row>
    <row r="28" spans="1:18" ht="30" customHeight="1" x14ac:dyDescent="0.55000000000000004">
      <c r="A28" s="1163"/>
      <c r="B28" s="1164"/>
      <c r="C28" s="1168" t="s">
        <v>173</v>
      </c>
      <c r="D28" s="1169"/>
      <c r="E28" s="1170"/>
      <c r="F28" s="195"/>
      <c r="G28" s="1168" t="s">
        <v>174</v>
      </c>
      <c r="H28" s="1169"/>
      <c r="I28" s="1170"/>
      <c r="J28" s="195"/>
      <c r="K28" s="1168" t="s">
        <v>175</v>
      </c>
      <c r="L28" s="1169"/>
      <c r="M28" s="1170"/>
      <c r="N28" s="195"/>
      <c r="O28" s="1171" t="s">
        <v>176</v>
      </c>
      <c r="P28" s="1172"/>
      <c r="Q28" s="1173"/>
      <c r="R28" s="195"/>
    </row>
  </sheetData>
  <sheetProtection password="C402" sheet="1" objects="1" scenarios="1" selectLockedCells="1" selectUnlockedCells="1"/>
  <mergeCells count="55">
    <mergeCell ref="A1:R1"/>
    <mergeCell ref="A2:B2"/>
    <mergeCell ref="C2:R2"/>
    <mergeCell ref="A3:R3"/>
    <mergeCell ref="A4:B4"/>
    <mergeCell ref="C4:J4"/>
    <mergeCell ref="K4:R4"/>
    <mergeCell ref="A5:A10"/>
    <mergeCell ref="B5:B7"/>
    <mergeCell ref="C5:J7"/>
    <mergeCell ref="K5:R7"/>
    <mergeCell ref="B8:B10"/>
    <mergeCell ref="C8:J10"/>
    <mergeCell ref="K8:R10"/>
    <mergeCell ref="A11:B12"/>
    <mergeCell ref="C11:E11"/>
    <mergeCell ref="G11:I11"/>
    <mergeCell ref="K11:M11"/>
    <mergeCell ref="O11:Q11"/>
    <mergeCell ref="C12:E12"/>
    <mergeCell ref="G12:I12"/>
    <mergeCell ref="K12:M12"/>
    <mergeCell ref="O12:Q12"/>
    <mergeCell ref="A13:A18"/>
    <mergeCell ref="B13:B15"/>
    <mergeCell ref="C13:J15"/>
    <mergeCell ref="K13:R15"/>
    <mergeCell ref="B16:B18"/>
    <mergeCell ref="C16:J18"/>
    <mergeCell ref="K16:R18"/>
    <mergeCell ref="A19:B20"/>
    <mergeCell ref="C19:E19"/>
    <mergeCell ref="G19:I19"/>
    <mergeCell ref="K19:M19"/>
    <mergeCell ref="O19:Q19"/>
    <mergeCell ref="C20:E20"/>
    <mergeCell ref="G20:I20"/>
    <mergeCell ref="K20:M20"/>
    <mergeCell ref="O20:Q20"/>
    <mergeCell ref="A21:A26"/>
    <mergeCell ref="B21:B23"/>
    <mergeCell ref="C21:J23"/>
    <mergeCell ref="K21:R23"/>
    <mergeCell ref="B24:B26"/>
    <mergeCell ref="C24:J26"/>
    <mergeCell ref="K24:R26"/>
    <mergeCell ref="A27:B28"/>
    <mergeCell ref="C27:E27"/>
    <mergeCell ref="G27:I27"/>
    <mergeCell ref="K27:M27"/>
    <mergeCell ref="O27:Q27"/>
    <mergeCell ref="C28:E28"/>
    <mergeCell ref="G28:I28"/>
    <mergeCell ref="K28:M28"/>
    <mergeCell ref="O28:Q28"/>
  </mergeCells>
  <phoneticPr fontId="2"/>
  <dataValidations count="2">
    <dataValidation allowBlank="1" showErrorMessage="1" prompt="製品の新規性・優秀性を構成する機能について、主観的な表現を避けて記入してください。" sqref="C5:J7"/>
    <dataValidation type="list" allowBlank="1" showInputMessage="1" showErrorMessage="1" sqref="F11:F12 J11:J12 N11:N12 R11:R12 F19:F20 J19:J20 N19:N20 R19:R20 F27:F28 J27:J28 N27:N28 R27:R28">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94"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23"/>
  <sheetViews>
    <sheetView showGridLines="0" view="pageBreakPreview" zoomScale="80" zoomScaleNormal="100" zoomScaleSheetLayoutView="80" workbookViewId="0">
      <selection sqref="A1:XFD1048576"/>
    </sheetView>
  </sheetViews>
  <sheetFormatPr defaultRowHeight="18" x14ac:dyDescent="0.55000000000000004"/>
  <cols>
    <col min="1" max="1" width="5.5" style="48" customWidth="1"/>
    <col min="2" max="22" width="4.25" style="48" customWidth="1"/>
    <col min="23" max="16384" width="8.6640625" style="48"/>
  </cols>
  <sheetData>
    <row r="1" spans="1:25" ht="22" customHeight="1" x14ac:dyDescent="0.55000000000000004">
      <c r="A1" s="1236" t="s">
        <v>1061</v>
      </c>
      <c r="B1" s="1207"/>
      <c r="C1" s="1207"/>
      <c r="D1" s="1207"/>
      <c r="E1" s="1207"/>
      <c r="F1" s="1207"/>
      <c r="G1" s="1207"/>
      <c r="H1" s="1207"/>
      <c r="I1" s="1207"/>
      <c r="J1" s="1207"/>
      <c r="K1" s="1207"/>
      <c r="L1" s="1207"/>
      <c r="M1" s="1207"/>
      <c r="N1" s="1207"/>
      <c r="O1" s="1207"/>
      <c r="P1" s="1207"/>
      <c r="Q1" s="1207"/>
      <c r="R1" s="1207"/>
      <c r="S1" s="1207"/>
      <c r="T1" s="1207"/>
      <c r="U1" s="1207"/>
      <c r="V1" s="1207"/>
      <c r="W1" s="49"/>
      <c r="X1" s="49"/>
      <c r="Y1" s="49"/>
    </row>
    <row r="2" spans="1:25" x14ac:dyDescent="0.55000000000000004">
      <c r="A2" s="1244" t="s">
        <v>1051</v>
      </c>
      <c r="B2" s="1244"/>
      <c r="C2" s="1244"/>
      <c r="D2" s="1244"/>
      <c r="E2" s="1244"/>
      <c r="F2" s="1244"/>
      <c r="G2" s="1244"/>
      <c r="H2" s="1244"/>
      <c r="I2" s="1244"/>
      <c r="J2" s="1244"/>
      <c r="K2" s="1244"/>
      <c r="L2" s="1244"/>
      <c r="M2" s="1244"/>
      <c r="N2" s="1244"/>
      <c r="O2" s="1244"/>
      <c r="P2" s="1244"/>
      <c r="Q2" s="1244"/>
      <c r="R2" s="1244"/>
      <c r="S2" s="1244"/>
      <c r="T2" s="1244"/>
      <c r="U2" s="1244"/>
      <c r="V2" s="1244"/>
      <c r="W2" s="49"/>
      <c r="X2" s="49"/>
      <c r="Y2" s="49"/>
    </row>
    <row r="3" spans="1:25" ht="20" customHeight="1" x14ac:dyDescent="0.55000000000000004">
      <c r="A3" s="1237"/>
      <c r="B3" s="1238"/>
      <c r="C3" s="1241" t="s">
        <v>182</v>
      </c>
      <c r="D3" s="1241"/>
      <c r="E3" s="1241"/>
      <c r="F3" s="1241"/>
      <c r="G3" s="1241"/>
      <c r="H3" s="1241"/>
      <c r="I3" s="1241"/>
      <c r="J3" s="1241"/>
      <c r="K3" s="1241"/>
      <c r="L3" s="1238"/>
      <c r="M3" s="1243" t="s">
        <v>183</v>
      </c>
      <c r="N3" s="1243"/>
      <c r="O3" s="1243"/>
      <c r="P3" s="1243"/>
      <c r="Q3" s="1243"/>
      <c r="R3" s="1243"/>
      <c r="S3" s="1243"/>
      <c r="T3" s="1243"/>
      <c r="U3" s="1243"/>
      <c r="V3" s="1243"/>
      <c r="W3" s="49"/>
      <c r="X3" s="49"/>
      <c r="Y3" s="49"/>
    </row>
    <row r="4" spans="1:25" ht="20" customHeight="1" x14ac:dyDescent="0.55000000000000004">
      <c r="A4" s="1239"/>
      <c r="B4" s="1240"/>
      <c r="C4" s="1242"/>
      <c r="D4" s="1242"/>
      <c r="E4" s="1242"/>
      <c r="F4" s="1242"/>
      <c r="G4" s="1242"/>
      <c r="H4" s="1242"/>
      <c r="I4" s="1242"/>
      <c r="J4" s="1242"/>
      <c r="K4" s="1242"/>
      <c r="L4" s="1240"/>
      <c r="M4" s="1243"/>
      <c r="N4" s="1243"/>
      <c r="O4" s="1243"/>
      <c r="P4" s="1243"/>
      <c r="Q4" s="1243"/>
      <c r="R4" s="1243"/>
      <c r="S4" s="1243"/>
      <c r="T4" s="1243"/>
      <c r="U4" s="1243"/>
      <c r="V4" s="1243"/>
      <c r="W4" s="49"/>
      <c r="X4" s="49"/>
      <c r="Y4" s="49"/>
    </row>
    <row r="5" spans="1:25" s="198" customFormat="1" ht="30" customHeight="1" x14ac:dyDescent="0.55000000000000004">
      <c r="A5" s="1221" t="s">
        <v>168</v>
      </c>
      <c r="B5" s="1224" t="s">
        <v>301</v>
      </c>
      <c r="C5" s="1227"/>
      <c r="D5" s="1228"/>
      <c r="E5" s="1228"/>
      <c r="F5" s="1228"/>
      <c r="G5" s="1228"/>
      <c r="H5" s="1228"/>
      <c r="I5" s="1228"/>
      <c r="J5" s="1228"/>
      <c r="K5" s="1228"/>
      <c r="L5" s="1229"/>
      <c r="M5" s="1227"/>
      <c r="N5" s="1228"/>
      <c r="O5" s="1228"/>
      <c r="P5" s="1228"/>
      <c r="Q5" s="1228"/>
      <c r="R5" s="1228"/>
      <c r="S5" s="1228"/>
      <c r="T5" s="1228"/>
      <c r="U5" s="1228"/>
      <c r="V5" s="1229"/>
      <c r="W5" s="197"/>
      <c r="X5" s="197"/>
      <c r="Y5" s="197"/>
    </row>
    <row r="6" spans="1:25" s="198" customFormat="1" ht="30" customHeight="1" x14ac:dyDescent="0.55000000000000004">
      <c r="A6" s="1222"/>
      <c r="B6" s="1225"/>
      <c r="C6" s="1230"/>
      <c r="D6" s="1231"/>
      <c r="E6" s="1231"/>
      <c r="F6" s="1231"/>
      <c r="G6" s="1231"/>
      <c r="H6" s="1231"/>
      <c r="I6" s="1231"/>
      <c r="J6" s="1231"/>
      <c r="K6" s="1231"/>
      <c r="L6" s="1232"/>
      <c r="M6" s="1230"/>
      <c r="N6" s="1231"/>
      <c r="O6" s="1231"/>
      <c r="P6" s="1231"/>
      <c r="Q6" s="1231"/>
      <c r="R6" s="1231"/>
      <c r="S6" s="1231"/>
      <c r="T6" s="1231"/>
      <c r="U6" s="1231"/>
      <c r="V6" s="1232"/>
      <c r="W6" s="197"/>
      <c r="X6" s="197"/>
      <c r="Y6" s="197"/>
    </row>
    <row r="7" spans="1:25" s="198" customFormat="1" ht="30" customHeight="1" x14ac:dyDescent="0.55000000000000004">
      <c r="A7" s="1222"/>
      <c r="B7" s="1226"/>
      <c r="C7" s="1233"/>
      <c r="D7" s="1234"/>
      <c r="E7" s="1234"/>
      <c r="F7" s="1234"/>
      <c r="G7" s="1234"/>
      <c r="H7" s="1234"/>
      <c r="I7" s="1234"/>
      <c r="J7" s="1234"/>
      <c r="K7" s="1234"/>
      <c r="L7" s="1235"/>
      <c r="M7" s="1233"/>
      <c r="N7" s="1234"/>
      <c r="O7" s="1234"/>
      <c r="P7" s="1234"/>
      <c r="Q7" s="1234"/>
      <c r="R7" s="1234"/>
      <c r="S7" s="1234"/>
      <c r="T7" s="1234"/>
      <c r="U7" s="1234"/>
      <c r="V7" s="1235"/>
      <c r="W7" s="197"/>
      <c r="X7" s="197"/>
      <c r="Y7" s="197"/>
    </row>
    <row r="8" spans="1:25" s="198" customFormat="1" ht="30" customHeight="1" x14ac:dyDescent="0.55000000000000004">
      <c r="A8" s="1222"/>
      <c r="B8" s="1224" t="s">
        <v>302</v>
      </c>
      <c r="C8" s="1227"/>
      <c r="D8" s="1228"/>
      <c r="E8" s="1228"/>
      <c r="F8" s="1228"/>
      <c r="G8" s="1228"/>
      <c r="H8" s="1228"/>
      <c r="I8" s="1228"/>
      <c r="J8" s="1228"/>
      <c r="K8" s="1228"/>
      <c r="L8" s="1229"/>
      <c r="M8" s="1227"/>
      <c r="N8" s="1228"/>
      <c r="O8" s="1228"/>
      <c r="P8" s="1228"/>
      <c r="Q8" s="1228"/>
      <c r="R8" s="1228"/>
      <c r="S8" s="1228"/>
      <c r="T8" s="1228"/>
      <c r="U8" s="1228"/>
      <c r="V8" s="1229"/>
      <c r="W8" s="197"/>
      <c r="X8" s="197"/>
      <c r="Y8" s="197"/>
    </row>
    <row r="9" spans="1:25" s="198" customFormat="1" ht="30" customHeight="1" x14ac:dyDescent="0.55000000000000004">
      <c r="A9" s="1222"/>
      <c r="B9" s="1225"/>
      <c r="C9" s="1230"/>
      <c r="D9" s="1231"/>
      <c r="E9" s="1231"/>
      <c r="F9" s="1231"/>
      <c r="G9" s="1231"/>
      <c r="H9" s="1231"/>
      <c r="I9" s="1231"/>
      <c r="J9" s="1231"/>
      <c r="K9" s="1231"/>
      <c r="L9" s="1232"/>
      <c r="M9" s="1230"/>
      <c r="N9" s="1231"/>
      <c r="O9" s="1231"/>
      <c r="P9" s="1231"/>
      <c r="Q9" s="1231"/>
      <c r="R9" s="1231"/>
      <c r="S9" s="1231"/>
      <c r="T9" s="1231"/>
      <c r="U9" s="1231"/>
      <c r="V9" s="1232"/>
      <c r="W9" s="197"/>
      <c r="X9" s="197"/>
      <c r="Y9" s="197"/>
    </row>
    <row r="10" spans="1:25" s="198" customFormat="1" ht="30" customHeight="1" x14ac:dyDescent="0.55000000000000004">
      <c r="A10" s="1223"/>
      <c r="B10" s="1226"/>
      <c r="C10" s="1233"/>
      <c r="D10" s="1234"/>
      <c r="E10" s="1234"/>
      <c r="F10" s="1234"/>
      <c r="G10" s="1234"/>
      <c r="H10" s="1234"/>
      <c r="I10" s="1234"/>
      <c r="J10" s="1234"/>
      <c r="K10" s="1234"/>
      <c r="L10" s="1235"/>
      <c r="M10" s="1233"/>
      <c r="N10" s="1234"/>
      <c r="O10" s="1234"/>
      <c r="P10" s="1234"/>
      <c r="Q10" s="1234"/>
      <c r="R10" s="1234"/>
      <c r="S10" s="1234"/>
      <c r="T10" s="1234"/>
      <c r="U10" s="1234"/>
      <c r="V10" s="1235"/>
      <c r="W10" s="197"/>
      <c r="X10" s="197"/>
      <c r="Y10" s="197"/>
    </row>
    <row r="11" spans="1:25" s="198" customFormat="1" ht="30" customHeight="1" x14ac:dyDescent="0.55000000000000004">
      <c r="A11" s="1221" t="s">
        <v>177</v>
      </c>
      <c r="B11" s="1224" t="s">
        <v>301</v>
      </c>
      <c r="C11" s="1227"/>
      <c r="D11" s="1228"/>
      <c r="E11" s="1228"/>
      <c r="F11" s="1228"/>
      <c r="G11" s="1228"/>
      <c r="H11" s="1228"/>
      <c r="I11" s="1228"/>
      <c r="J11" s="1228"/>
      <c r="K11" s="1228"/>
      <c r="L11" s="1229"/>
      <c r="M11" s="1227"/>
      <c r="N11" s="1228"/>
      <c r="O11" s="1228"/>
      <c r="P11" s="1228"/>
      <c r="Q11" s="1228"/>
      <c r="R11" s="1228"/>
      <c r="S11" s="1228"/>
      <c r="T11" s="1228"/>
      <c r="U11" s="1228"/>
      <c r="V11" s="1229"/>
      <c r="W11" s="197"/>
      <c r="X11" s="197"/>
      <c r="Y11" s="197"/>
    </row>
    <row r="12" spans="1:25" s="198" customFormat="1" ht="30" customHeight="1" x14ac:dyDescent="0.55000000000000004">
      <c r="A12" s="1222"/>
      <c r="B12" s="1225"/>
      <c r="C12" s="1230"/>
      <c r="D12" s="1231"/>
      <c r="E12" s="1231"/>
      <c r="F12" s="1231"/>
      <c r="G12" s="1231"/>
      <c r="H12" s="1231"/>
      <c r="I12" s="1231"/>
      <c r="J12" s="1231"/>
      <c r="K12" s="1231"/>
      <c r="L12" s="1232"/>
      <c r="M12" s="1230"/>
      <c r="N12" s="1231"/>
      <c r="O12" s="1231"/>
      <c r="P12" s="1231"/>
      <c r="Q12" s="1231"/>
      <c r="R12" s="1231"/>
      <c r="S12" s="1231"/>
      <c r="T12" s="1231"/>
      <c r="U12" s="1231"/>
      <c r="V12" s="1232"/>
      <c r="W12" s="197"/>
      <c r="X12" s="197"/>
      <c r="Y12" s="197"/>
    </row>
    <row r="13" spans="1:25" s="198" customFormat="1" ht="30" customHeight="1" x14ac:dyDescent="0.55000000000000004">
      <c r="A13" s="1222"/>
      <c r="B13" s="1226"/>
      <c r="C13" s="1233"/>
      <c r="D13" s="1234"/>
      <c r="E13" s="1234"/>
      <c r="F13" s="1234"/>
      <c r="G13" s="1234"/>
      <c r="H13" s="1234"/>
      <c r="I13" s="1234"/>
      <c r="J13" s="1234"/>
      <c r="K13" s="1234"/>
      <c r="L13" s="1235"/>
      <c r="M13" s="1233"/>
      <c r="N13" s="1234"/>
      <c r="O13" s="1234"/>
      <c r="P13" s="1234"/>
      <c r="Q13" s="1234"/>
      <c r="R13" s="1234"/>
      <c r="S13" s="1234"/>
      <c r="T13" s="1234"/>
      <c r="U13" s="1234"/>
      <c r="V13" s="1235"/>
      <c r="W13" s="197"/>
      <c r="X13" s="197"/>
      <c r="Y13" s="197"/>
    </row>
    <row r="14" spans="1:25" s="198" customFormat="1" ht="30" customHeight="1" x14ac:dyDescent="0.55000000000000004">
      <c r="A14" s="1222"/>
      <c r="B14" s="1224" t="s">
        <v>302</v>
      </c>
      <c r="C14" s="1227"/>
      <c r="D14" s="1228"/>
      <c r="E14" s="1228"/>
      <c r="F14" s="1228"/>
      <c r="G14" s="1228"/>
      <c r="H14" s="1228"/>
      <c r="I14" s="1228"/>
      <c r="J14" s="1228"/>
      <c r="K14" s="1228"/>
      <c r="L14" s="1229"/>
      <c r="M14" s="1227"/>
      <c r="N14" s="1228"/>
      <c r="O14" s="1228"/>
      <c r="P14" s="1228"/>
      <c r="Q14" s="1228"/>
      <c r="R14" s="1228"/>
      <c r="S14" s="1228"/>
      <c r="T14" s="1228"/>
      <c r="U14" s="1228"/>
      <c r="V14" s="1229"/>
      <c r="W14" s="197"/>
      <c r="X14" s="197"/>
      <c r="Y14" s="197"/>
    </row>
    <row r="15" spans="1:25" s="198" customFormat="1" ht="30" customHeight="1" x14ac:dyDescent="0.55000000000000004">
      <c r="A15" s="1222"/>
      <c r="B15" s="1225"/>
      <c r="C15" s="1230"/>
      <c r="D15" s="1231"/>
      <c r="E15" s="1231"/>
      <c r="F15" s="1231"/>
      <c r="G15" s="1231"/>
      <c r="H15" s="1231"/>
      <c r="I15" s="1231"/>
      <c r="J15" s="1231"/>
      <c r="K15" s="1231"/>
      <c r="L15" s="1232"/>
      <c r="M15" s="1230"/>
      <c r="N15" s="1231"/>
      <c r="O15" s="1231"/>
      <c r="P15" s="1231"/>
      <c r="Q15" s="1231"/>
      <c r="R15" s="1231"/>
      <c r="S15" s="1231"/>
      <c r="T15" s="1231"/>
      <c r="U15" s="1231"/>
      <c r="V15" s="1232"/>
      <c r="W15" s="197"/>
      <c r="X15" s="197"/>
      <c r="Y15" s="197"/>
    </row>
    <row r="16" spans="1:25" s="198" customFormat="1" ht="30" customHeight="1" x14ac:dyDescent="0.55000000000000004">
      <c r="A16" s="1223"/>
      <c r="B16" s="1226"/>
      <c r="C16" s="1233"/>
      <c r="D16" s="1234"/>
      <c r="E16" s="1234"/>
      <c r="F16" s="1234"/>
      <c r="G16" s="1234"/>
      <c r="H16" s="1234"/>
      <c r="I16" s="1234"/>
      <c r="J16" s="1234"/>
      <c r="K16" s="1234"/>
      <c r="L16" s="1235"/>
      <c r="M16" s="1233"/>
      <c r="N16" s="1234"/>
      <c r="O16" s="1234"/>
      <c r="P16" s="1234"/>
      <c r="Q16" s="1234"/>
      <c r="R16" s="1234"/>
      <c r="S16" s="1234"/>
      <c r="T16" s="1234"/>
      <c r="U16" s="1234"/>
      <c r="V16" s="1235"/>
      <c r="W16" s="197"/>
      <c r="X16" s="197"/>
      <c r="Y16" s="197"/>
    </row>
    <row r="17" spans="1:25" s="198" customFormat="1" ht="30" customHeight="1" x14ac:dyDescent="0.55000000000000004">
      <c r="A17" s="1221" t="s">
        <v>178</v>
      </c>
      <c r="B17" s="1224" t="s">
        <v>301</v>
      </c>
      <c r="C17" s="1227"/>
      <c r="D17" s="1228"/>
      <c r="E17" s="1228"/>
      <c r="F17" s="1228"/>
      <c r="G17" s="1228"/>
      <c r="H17" s="1228"/>
      <c r="I17" s="1228"/>
      <c r="J17" s="1228"/>
      <c r="K17" s="1228"/>
      <c r="L17" s="1229"/>
      <c r="M17" s="1227"/>
      <c r="N17" s="1228"/>
      <c r="O17" s="1228"/>
      <c r="P17" s="1228"/>
      <c r="Q17" s="1228"/>
      <c r="R17" s="1228"/>
      <c r="S17" s="1228"/>
      <c r="T17" s="1228"/>
      <c r="U17" s="1228"/>
      <c r="V17" s="1229"/>
      <c r="W17" s="197"/>
      <c r="X17" s="197"/>
      <c r="Y17" s="197"/>
    </row>
    <row r="18" spans="1:25" s="198" customFormat="1" ht="30" customHeight="1" x14ac:dyDescent="0.55000000000000004">
      <c r="A18" s="1222"/>
      <c r="B18" s="1225"/>
      <c r="C18" s="1230"/>
      <c r="D18" s="1231"/>
      <c r="E18" s="1231"/>
      <c r="F18" s="1231"/>
      <c r="G18" s="1231"/>
      <c r="H18" s="1231"/>
      <c r="I18" s="1231"/>
      <c r="J18" s="1231"/>
      <c r="K18" s="1231"/>
      <c r="L18" s="1232"/>
      <c r="M18" s="1230"/>
      <c r="N18" s="1231"/>
      <c r="O18" s="1231"/>
      <c r="P18" s="1231"/>
      <c r="Q18" s="1231"/>
      <c r="R18" s="1231"/>
      <c r="S18" s="1231"/>
      <c r="T18" s="1231"/>
      <c r="U18" s="1231"/>
      <c r="V18" s="1232"/>
      <c r="W18" s="197"/>
      <c r="X18" s="197"/>
      <c r="Y18" s="197"/>
    </row>
    <row r="19" spans="1:25" s="198" customFormat="1" ht="30" customHeight="1" x14ac:dyDescent="0.55000000000000004">
      <c r="A19" s="1222"/>
      <c r="B19" s="1226"/>
      <c r="C19" s="1233"/>
      <c r="D19" s="1234"/>
      <c r="E19" s="1234"/>
      <c r="F19" s="1234"/>
      <c r="G19" s="1234"/>
      <c r="H19" s="1234"/>
      <c r="I19" s="1234"/>
      <c r="J19" s="1234"/>
      <c r="K19" s="1234"/>
      <c r="L19" s="1235"/>
      <c r="M19" s="1233"/>
      <c r="N19" s="1234"/>
      <c r="O19" s="1234"/>
      <c r="P19" s="1234"/>
      <c r="Q19" s="1234"/>
      <c r="R19" s="1234"/>
      <c r="S19" s="1234"/>
      <c r="T19" s="1234"/>
      <c r="U19" s="1234"/>
      <c r="V19" s="1235"/>
      <c r="W19" s="197"/>
      <c r="X19" s="197"/>
      <c r="Y19" s="197"/>
    </row>
    <row r="20" spans="1:25" s="198" customFormat="1" ht="30" customHeight="1" x14ac:dyDescent="0.55000000000000004">
      <c r="A20" s="1222"/>
      <c r="B20" s="1224" t="s">
        <v>302</v>
      </c>
      <c r="C20" s="1227"/>
      <c r="D20" s="1228"/>
      <c r="E20" s="1228"/>
      <c r="F20" s="1228"/>
      <c r="G20" s="1228"/>
      <c r="H20" s="1228"/>
      <c r="I20" s="1228"/>
      <c r="J20" s="1228"/>
      <c r="K20" s="1228"/>
      <c r="L20" s="1229"/>
      <c r="M20" s="1227"/>
      <c r="N20" s="1228"/>
      <c r="O20" s="1228"/>
      <c r="P20" s="1228"/>
      <c r="Q20" s="1228"/>
      <c r="R20" s="1228"/>
      <c r="S20" s="1228"/>
      <c r="T20" s="1228"/>
      <c r="U20" s="1228"/>
      <c r="V20" s="1229"/>
      <c r="W20" s="197"/>
      <c r="X20" s="197"/>
      <c r="Y20" s="197"/>
    </row>
    <row r="21" spans="1:25" s="198" customFormat="1" ht="30" customHeight="1" x14ac:dyDescent="0.55000000000000004">
      <c r="A21" s="1222"/>
      <c r="B21" s="1225"/>
      <c r="C21" s="1230"/>
      <c r="D21" s="1231"/>
      <c r="E21" s="1231"/>
      <c r="F21" s="1231"/>
      <c r="G21" s="1231"/>
      <c r="H21" s="1231"/>
      <c r="I21" s="1231"/>
      <c r="J21" s="1231"/>
      <c r="K21" s="1231"/>
      <c r="L21" s="1232"/>
      <c r="M21" s="1230"/>
      <c r="N21" s="1231"/>
      <c r="O21" s="1231"/>
      <c r="P21" s="1231"/>
      <c r="Q21" s="1231"/>
      <c r="R21" s="1231"/>
      <c r="S21" s="1231"/>
      <c r="T21" s="1231"/>
      <c r="U21" s="1231"/>
      <c r="V21" s="1232"/>
      <c r="W21" s="197"/>
      <c r="X21" s="197"/>
      <c r="Y21" s="197"/>
    </row>
    <row r="22" spans="1:25" s="198" customFormat="1" ht="30" customHeight="1" x14ac:dyDescent="0.55000000000000004">
      <c r="A22" s="1223"/>
      <c r="B22" s="1226"/>
      <c r="C22" s="1233"/>
      <c r="D22" s="1234"/>
      <c r="E22" s="1234"/>
      <c r="F22" s="1234"/>
      <c r="G22" s="1234"/>
      <c r="H22" s="1234"/>
      <c r="I22" s="1234"/>
      <c r="J22" s="1234"/>
      <c r="K22" s="1234"/>
      <c r="L22" s="1235"/>
      <c r="M22" s="1233"/>
      <c r="N22" s="1234"/>
      <c r="O22" s="1234"/>
      <c r="P22" s="1234"/>
      <c r="Q22" s="1234"/>
      <c r="R22" s="1234"/>
      <c r="S22" s="1234"/>
      <c r="T22" s="1234"/>
      <c r="U22" s="1234"/>
      <c r="V22" s="1235"/>
      <c r="W22" s="197"/>
      <c r="X22" s="197"/>
      <c r="Y22" s="197"/>
    </row>
    <row r="23" spans="1:25" x14ac:dyDescent="0.55000000000000004">
      <c r="A23" s="1219"/>
      <c r="B23" s="1220"/>
      <c r="C23" s="1220"/>
      <c r="D23" s="1220"/>
      <c r="E23" s="1220"/>
      <c r="F23" s="1220"/>
      <c r="G23" s="1220"/>
      <c r="H23" s="1220"/>
      <c r="I23" s="1220"/>
      <c r="J23" s="1220"/>
      <c r="K23" s="1220"/>
      <c r="L23" s="1220"/>
      <c r="M23" s="1220"/>
      <c r="N23" s="1220"/>
      <c r="O23" s="1220"/>
      <c r="P23" s="1220"/>
      <c r="Q23" s="1220"/>
      <c r="R23" s="1220"/>
      <c r="S23" s="1220"/>
      <c r="T23" s="1220"/>
      <c r="U23" s="1220"/>
      <c r="V23" s="1220"/>
      <c r="W23" s="49"/>
      <c r="X23" s="49"/>
      <c r="Y23" s="49"/>
    </row>
  </sheetData>
  <sheetProtection password="C402" sheet="1" objects="1" scenarios="1" selectLockedCells="1" selectUnlockedCells="1"/>
  <mergeCells count="27">
    <mergeCell ref="A1:V1"/>
    <mergeCell ref="A3:B4"/>
    <mergeCell ref="C3:L4"/>
    <mergeCell ref="M3:V4"/>
    <mergeCell ref="A5:A10"/>
    <mergeCell ref="B5:B7"/>
    <mergeCell ref="C5:L7"/>
    <mergeCell ref="M5:V7"/>
    <mergeCell ref="B8:B10"/>
    <mergeCell ref="C8:L10"/>
    <mergeCell ref="M8:V10"/>
    <mergeCell ref="A2:V2"/>
    <mergeCell ref="A11:A16"/>
    <mergeCell ref="B11:B13"/>
    <mergeCell ref="C11:L13"/>
    <mergeCell ref="M11:V13"/>
    <mergeCell ref="B14:B16"/>
    <mergeCell ref="C14:L16"/>
    <mergeCell ref="M14:V16"/>
    <mergeCell ref="A23:V23"/>
    <mergeCell ref="A17:A22"/>
    <mergeCell ref="B17:B19"/>
    <mergeCell ref="C17:L19"/>
    <mergeCell ref="M17:V19"/>
    <mergeCell ref="B20:B22"/>
    <mergeCell ref="C20:L22"/>
    <mergeCell ref="M20:V22"/>
  </mergeCells>
  <phoneticPr fontId="2"/>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43</vt:i4>
      </vt:variant>
    </vt:vector>
  </HeadingPairs>
  <TitlesOfParts>
    <vt:vector size="82" baseType="lpstr">
      <vt:lpstr>表紙</vt:lpstr>
      <vt:lpstr>1-1.申請者概要</vt:lpstr>
      <vt:lpstr>1-2.助成金利用状況</vt:lpstr>
      <vt:lpstr>1-3.現在利用中の助成金</vt:lpstr>
      <vt:lpstr>1-4.役員・株主</vt:lpstr>
      <vt:lpstr>2-1.実施計画</vt:lpstr>
      <vt:lpstr>2-2.開発・改良内容</vt:lpstr>
      <vt:lpstr>2-3.達成目標（新規性・優秀性）</vt:lpstr>
      <vt:lpstr>2-4.技術的課題と解決方法（製品）</vt:lpstr>
      <vt:lpstr>2-5.ステップアップ目標（新規性・優秀性）</vt:lpstr>
      <vt:lpstr>2-6.事業化に向けた課題と解決方法 (サービス)</vt:lpstr>
      <vt:lpstr>2-7.開発体制</vt:lpstr>
      <vt:lpstr>2-8.市場性</vt:lpstr>
      <vt:lpstr>2-9.フロー・スケジュール</vt:lpstr>
      <vt:lpstr>2-10.産業財産権の確認</vt:lpstr>
      <vt:lpstr>2-11.安全性確保への取り組み</vt:lpstr>
      <vt:lpstr>3.資金計画</vt:lpstr>
      <vt:lpstr>3-(1).原材料・副資材費</vt:lpstr>
      <vt:lpstr>3-(2).機械装置・工具器具備品費</vt:lpstr>
      <vt:lpstr>3-(2)-2機械装置・工具器具購入計画</vt:lpstr>
      <vt:lpstr>3-(3).委託・外注費</vt:lpstr>
      <vt:lpstr>3-(3)-2.委託・外注計画書</vt:lpstr>
      <vt:lpstr>3-(4).産業財産権出願・導入費</vt:lpstr>
      <vt:lpstr>3-(4)-2.産業財産権出願・導入計画書</vt:lpstr>
      <vt:lpstr>3-(5).専門家指導費</vt:lpstr>
      <vt:lpstr>3-(5)-2.専門家指導の計画</vt:lpstr>
      <vt:lpstr>3-(6).直接人件費</vt:lpstr>
      <vt:lpstr>3-(7).規格認証・登録費</vt:lpstr>
      <vt:lpstr>3-(7)-2.規格認証・登録計画書</vt:lpstr>
      <vt:lpstr>3-(8).展示会等参加費</vt:lpstr>
      <vt:lpstr>3-(9).広告宣伝費</vt:lpstr>
      <vt:lpstr>3-(10).機械装置・工具器具備品費</vt:lpstr>
      <vt:lpstr>3-(10)-2.機械装置・工具器具備品購入計画 </vt:lpstr>
      <vt:lpstr>3-(11).店舗新装・改装工事費</vt:lpstr>
      <vt:lpstr>3-(11)-2.店舗新装・改装工事計画書</vt:lpstr>
      <vt:lpstr>3-(12).店舗賃借料</vt:lpstr>
      <vt:lpstr>3-(13).委託・外注費</vt:lpstr>
      <vt:lpstr>3-(13)-2.委託・外注計画書</vt:lpstr>
      <vt:lpstr>3-(14).その他</vt:lpstr>
      <vt:lpstr>'1-1.申請者概要'!Print_Area</vt:lpstr>
      <vt:lpstr>'1-2.助成金利用状況'!Print_Area</vt:lpstr>
      <vt:lpstr>'1-3.現在利用中の助成金'!Print_Area</vt:lpstr>
      <vt:lpstr>'1-4.役員・株主'!Print_Area</vt:lpstr>
      <vt:lpstr>'2-1.実施計画'!Print_Area</vt:lpstr>
      <vt:lpstr>'2-10.産業財産権の確認'!Print_Area</vt:lpstr>
      <vt:lpstr>'2-11.安全性確保への取り組み'!Print_Area</vt:lpstr>
      <vt:lpstr>'2-2.開発・改良内容'!Print_Area</vt:lpstr>
      <vt:lpstr>'2-3.達成目標（新規性・優秀性）'!Print_Area</vt:lpstr>
      <vt:lpstr>'2-4.技術的課題と解決方法（製品）'!Print_Area</vt:lpstr>
      <vt:lpstr>'2-5.ステップアップ目標（新規性・優秀性）'!Print_Area</vt:lpstr>
      <vt:lpstr>'2-6.事業化に向けた課題と解決方法 (サービス)'!Print_Area</vt:lpstr>
      <vt:lpstr>'2-7.開発体制'!Print_Area</vt:lpstr>
      <vt:lpstr>'2-8.市場性'!Print_Area</vt:lpstr>
      <vt:lpstr>'2-9.フロー・スケジュール'!Print_Area</vt:lpstr>
      <vt:lpstr>'3-(1).原材料・副資材費'!Print_Area</vt:lpstr>
      <vt:lpstr>'3-(10).機械装置・工具器具備品費'!Print_Area</vt:lpstr>
      <vt:lpstr>'3-(10)-2.機械装置・工具器具備品購入計画 '!Print_Area</vt:lpstr>
      <vt:lpstr>'3-(11).店舗新装・改装工事費'!Print_Area</vt:lpstr>
      <vt:lpstr>'3-(11)-2.店舗新装・改装工事計画書'!Print_Area</vt:lpstr>
      <vt:lpstr>'3-(12).店舗賃借料'!Print_Area</vt:lpstr>
      <vt:lpstr>'3-(13).委託・外注費'!Print_Area</vt:lpstr>
      <vt:lpstr>'3-(13)-2.委託・外注計画書'!Print_Area</vt:lpstr>
      <vt:lpstr>'3-(14).その他'!Print_Area</vt:lpstr>
      <vt:lpstr>'3-(2).機械装置・工具器具備品費'!Print_Area</vt:lpstr>
      <vt:lpstr>'3-(2)-2機械装置・工具器具購入計画'!Print_Area</vt:lpstr>
      <vt:lpstr>'3-(3).委託・外注費'!Print_Area</vt:lpstr>
      <vt:lpstr>'3-(3)-2.委託・外注計画書'!Print_Area</vt:lpstr>
      <vt:lpstr>'3-(4).産業財産権出願・導入費'!Print_Area</vt:lpstr>
      <vt:lpstr>'3-(4)-2.産業財産権出願・導入計画書'!Print_Area</vt:lpstr>
      <vt:lpstr>'3-(5).専門家指導費'!Print_Area</vt:lpstr>
      <vt:lpstr>'3-(5)-2.専門家指導の計画'!Print_Area</vt:lpstr>
      <vt:lpstr>'3-(6).直接人件費'!Print_Area</vt:lpstr>
      <vt:lpstr>'3-(7).規格認証・登録費'!Print_Area</vt:lpstr>
      <vt:lpstr>'3-(7)-2.規格認証・登録計画書'!Print_Area</vt:lpstr>
      <vt:lpstr>'3-(8).展示会等参加費'!Print_Area</vt:lpstr>
      <vt:lpstr>'3-(9).広告宣伝費'!Print_Area</vt:lpstr>
      <vt:lpstr>'3.資金計画'!Print_Area</vt:lpstr>
      <vt:lpstr>表紙!Print_Area</vt:lpstr>
      <vt:lpstr>'1-1.申請者概要'!サービス業</vt:lpstr>
      <vt:lpstr>'1-1.申請者概要'!卸売業</vt:lpstr>
      <vt:lpstr>'1-1.申請者概要'!小売業</vt:lpstr>
      <vt:lpstr>'1-1.申請者概要'!製造業その他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2023-10-31T05:16:16Z</dcterms:created>
  <dcterms:modified xsi:type="dcterms:W3CDTF">2024-06-20T07:46:30Z</dcterms:modified>
</cp:coreProperties>
</file>