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3.xml" ContentType="application/vnd.openxmlformats-officedocument.drawing+xml"/>
  <Override PartName="/xl/tables/table12.xml" ContentType="application/vnd.openxmlformats-officedocument.spreadsheetml.table+xml"/>
  <Override PartName="/xl/drawings/drawing24.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10 助成事業\010 事業管理\210 TOKYO地域資源等を活用したイノベーション創出事業\020_令和6年度\110　募集\申請書\"/>
    </mc:Choice>
  </mc:AlternateContent>
  <bookViews>
    <workbookView xWindow="-120" yWindow="-120" windowWidth="24700" windowHeight="12490" tabRatio="917"/>
  </bookViews>
  <sheets>
    <sheet name="申請書地域" sheetId="96" r:id="rId1"/>
    <sheet name="申請書都市" sheetId="93" r:id="rId2"/>
    <sheet name="申請書都市(環境エネ）" sheetId="97" r:id="rId3"/>
    <sheet name="実施計画" sheetId="95" r:id="rId4"/>
    <sheet name="実施計画3-5" sheetId="43" r:id="rId5"/>
    <sheet name="実施計画6" sheetId="44" r:id="rId6"/>
    <sheet name="実施計画7①" sheetId="65" r:id="rId7"/>
    <sheet name="実施計画7②" sheetId="94" r:id="rId8"/>
    <sheet name="実施計画7② （環境エネ）" sheetId="100" r:id="rId9"/>
    <sheet name="実施計画8①" sheetId="67" r:id="rId10"/>
    <sheet name="実施計画8②" sheetId="68" r:id="rId11"/>
    <sheet name="実施計画9①" sheetId="69" r:id="rId12"/>
    <sheet name="実施計画9②10" sheetId="70" r:id="rId13"/>
    <sheet name="実施計画11" sheetId="71" r:id="rId14"/>
    <sheet name="実施計画12" sheetId="72" r:id="rId15"/>
    <sheet name="作成にあたって" sheetId="74" r:id="rId16"/>
    <sheet name="資金計画書" sheetId="75" r:id="rId17"/>
    <sheet name="資金計画書 (環境エネ）" sheetId="99" r:id="rId18"/>
    <sheet name="14.資金支出明細(1)～(3)" sheetId="102" r:id="rId19"/>
    <sheet name="14.資金支出明細(4)～(7)" sheetId="103" r:id="rId20"/>
    <sheet name="14.資金支出明細(8)～(11)" sheetId="104" r:id="rId21"/>
    <sheet name="計画書１" sheetId="105" r:id="rId22"/>
    <sheet name="計画書２" sheetId="106" r:id="rId23"/>
    <sheet name="人件費単価一覧表" sheetId="91" r:id="rId24"/>
    <sheet name="（2）-2　機械装置計画書" sheetId="78" r:id="rId25"/>
    <sheet name="（3）-2　委託計画書" sheetId="80" r:id="rId26"/>
    <sheet name="（4）-2　専門家計画書" sheetId="82" r:id="rId27"/>
    <sheet name="（10）-2　イベント開催計画書" sheetId="89" r:id="rId28"/>
    <sheet name="（5）　賃借費" sheetId="83" r:id="rId29"/>
    <sheet name="（4）-1　専門家指導費" sheetId="81" r:id="rId30"/>
    <sheet name="（8）　広告費" sheetId="86" r:id="rId31"/>
    <sheet name="（9）　展示会等参加費" sheetId="87" r:id="rId32"/>
    <sheet name="（10）-1　イベント開催費" sheetId="88" r:id="rId33"/>
    <sheet name="（11）　その他助成対象外経費" sheetId="90" r:id="rId34"/>
    <sheet name="（6）　産業財産権出願・導入費" sheetId="84" r:id="rId35"/>
    <sheet name="（7）　直接人件費" sheetId="85" r:id="rId36"/>
    <sheet name="(1)  原材料副資材費" sheetId="76" r:id="rId37"/>
    <sheet name="（2）-1　機械装置工具費" sheetId="77" r:id="rId38"/>
    <sheet name="（3）-1　委託外注費" sheetId="79" r:id="rId39"/>
    <sheet name="Sheet1" sheetId="108" r:id="rId40"/>
    <sheet name="その他" sheetId="107" r:id="rId41"/>
  </sheets>
  <externalReferences>
    <externalReference r:id="rId42"/>
  </externalReferences>
  <definedNames>
    <definedName name="_9．資金支出明細" localSheetId="36">'(1)  原材料副資材費'!$A$1:$I$8</definedName>
    <definedName name="_9．資金支出明細" localSheetId="32">'（10）-1　イベント開催費'!$A$1:$H$5</definedName>
    <definedName name="_9．資金支出明細" localSheetId="27">#REF!</definedName>
    <definedName name="_9．資金支出明細" localSheetId="33">#REF!</definedName>
    <definedName name="_9．資金支出明細" localSheetId="37">'（2）-1　機械装置工具費'!$A$1:$J$7</definedName>
    <definedName name="_9．資金支出明細" localSheetId="24">#REF!</definedName>
    <definedName name="_9．資金支出明細" localSheetId="38">'（3）-1　委託外注費'!$A$2:$G$6</definedName>
    <definedName name="_9．資金支出明細" localSheetId="25">#REF!</definedName>
    <definedName name="_9．資金支出明細" localSheetId="29">'（4）-1　専門家指導費'!$A$1:$I$5</definedName>
    <definedName name="_9．資金支出明細" localSheetId="26">#REF!</definedName>
    <definedName name="_9．資金支出明細" localSheetId="28">'（5）　賃借費'!$A$1:$G$5</definedName>
    <definedName name="_9．資金支出明細" localSheetId="34">'（6）　産業財産権出願・導入費'!$A$1:$G$5</definedName>
    <definedName name="_9．資金支出明細" localSheetId="35">'（7）　直接人件費'!$A$1:$I$6</definedName>
    <definedName name="_9．資金支出明細" localSheetId="30">'（8）　広告費'!$A$2:$H$7</definedName>
    <definedName name="_9．資金支出明細" localSheetId="31">'（9）　展示会等参加費'!$A$1:$I$5</definedName>
    <definedName name="_9．資金支出明細" localSheetId="15">#REF!</definedName>
    <definedName name="_9．資金支出明細" localSheetId="16">#REF!</definedName>
    <definedName name="_9．資金支出明細" localSheetId="17">#REF!</definedName>
    <definedName name="_9．資金支出明細" localSheetId="3">#REF!</definedName>
    <definedName name="_9．資金支出明細" localSheetId="4">#REF!</definedName>
    <definedName name="_9．資金支出明細" localSheetId="7">#REF!</definedName>
    <definedName name="_9．資金支出明細" localSheetId="8">#REF!</definedName>
    <definedName name="_9．資金支出明細" localSheetId="0">#REF!</definedName>
    <definedName name="_9．資金支出明細" localSheetId="1">#REF!</definedName>
    <definedName name="_9．資金支出明細" localSheetId="2">#REF!</definedName>
    <definedName name="_9．資金支出明細" localSheetId="23">#REF!</definedName>
    <definedName name="_9．資金支出明細">#REF!</definedName>
    <definedName name="_xlnm._FilterDatabase" localSheetId="0" hidden="1">申請書地域!$Y$11:$AA$14</definedName>
    <definedName name="_xlnm._FilterDatabase" localSheetId="1" hidden="1">申請書都市!$Y$11:$AA$14</definedName>
    <definedName name="_xlnm._FilterDatabase" localSheetId="2" hidden="1">'申請書都市(環境エネ）'!$Y$11:$AA$14</definedName>
    <definedName name="_ftn1" localSheetId="5">実施計画6!$A$19</definedName>
    <definedName name="_ftnref1" localSheetId="5">実施計画6!$E$4</definedName>
    <definedName name="_xlnm.Print_Area" localSheetId="36">'(1)  原材料副資材費'!$A$1:$J$8</definedName>
    <definedName name="_xlnm.Print_Area" localSheetId="32">'（10）-1　イベント開催費'!$A$1:$I$5</definedName>
    <definedName name="_xlnm.Print_Area" localSheetId="27">'（10）-2　イベント開催計画書'!$A$1:$AX$60</definedName>
    <definedName name="_xlnm.Print_Area" localSheetId="33">'（11）　その他助成対象外経費'!$A$1:$E$5</definedName>
    <definedName name="_xlnm.Print_Area" localSheetId="37">'（2）-1　機械装置工具費'!$A$1:$K$7</definedName>
    <definedName name="_xlnm.Print_Area" localSheetId="24">'（2）-2　機械装置計画書'!$A$1:$AT$38</definedName>
    <definedName name="_xlnm.Print_Area" localSheetId="38">'（3）-1　委託外注費'!$A$1:$H$6</definedName>
    <definedName name="_xlnm.Print_Area" localSheetId="25">'（3）-2　委託計画書'!$A$1:$AK$26</definedName>
    <definedName name="_xlnm.Print_Area" localSheetId="29">'（4）-1　専門家指導費'!$A$1:$I$5</definedName>
    <definedName name="_xlnm.Print_Area" localSheetId="26">'（4）-2　専門家計画書'!$A$1:$AH$25</definedName>
    <definedName name="_xlnm.Print_Area" localSheetId="28">'（5）　賃借費'!$A$1:$H$5</definedName>
    <definedName name="_xlnm.Print_Area" localSheetId="34">'（6）　産業財産権出願・導入費'!$A$1:$H$5</definedName>
    <definedName name="_xlnm.Print_Area" localSheetId="35">'（7）　直接人件費'!$A$1:$I$6</definedName>
    <definedName name="_xlnm.Print_Area" localSheetId="30">'（8）　広告費'!$A$2:$I$7</definedName>
    <definedName name="_xlnm.Print_Area" localSheetId="31">'（9）　展示会等参加費'!$A$1:$J$5</definedName>
    <definedName name="_xlnm.Print_Area" localSheetId="19">'14.資金支出明細(4)～(7)'!$A$1:$K$51</definedName>
    <definedName name="_xlnm.Print_Area" localSheetId="22">計画書２!$A$1:$K$50</definedName>
    <definedName name="_xlnm.Print_Area" localSheetId="15">作成にあたって!$A$1:$J$23</definedName>
    <definedName name="_xlnm.Print_Area" localSheetId="16">資金計画書!$A$1:$AS$50</definedName>
    <definedName name="_xlnm.Print_Area" localSheetId="17">'資金計画書 (環境エネ）'!$A$1:$AS$50</definedName>
    <definedName name="_xlnm.Print_Area" localSheetId="3">実施計画!$A$1:$S$32</definedName>
    <definedName name="_xlnm.Print_Area" localSheetId="14">実施計画12!$A$1:$K$16</definedName>
    <definedName name="_xlnm.Print_Area" localSheetId="4">'実施計画3-5'!$A$1:$G$33</definedName>
    <definedName name="_xlnm.Print_Area" localSheetId="5">実施計画6!$A$1:$G$27</definedName>
    <definedName name="_xlnm.Print_Area" localSheetId="6">実施計画7①!$A$1:$I$22</definedName>
    <definedName name="_xlnm.Print_Area" localSheetId="7">実施計画7②!$A$1:$I$13</definedName>
    <definedName name="_xlnm.Print_Area" localSheetId="8">'実施計画7② （環境エネ）'!$A$1:$I$13</definedName>
    <definedName name="_xlnm.Print_Area" localSheetId="9">実施計画8①!$A$1:$F$11</definedName>
    <definedName name="_xlnm.Print_Area" localSheetId="11">実施計画9①!$A$1:$B$9</definedName>
    <definedName name="_xlnm.Print_Area" localSheetId="12">実施計画9②10!$A$1:$G$14</definedName>
    <definedName name="_xlnm.Print_Area" localSheetId="0">申請書地域!$A$1:$W$31</definedName>
    <definedName name="_xlnm.Print_Area" localSheetId="1">申請書都市!$A$1:$W$31</definedName>
    <definedName name="_xlnm.Print_Area" localSheetId="2">'申請書都市(環境エネ）'!$A$1:$W$31</definedName>
    <definedName name="siki" localSheetId="8">#REF!</definedName>
    <definedName name="siki">#REF!</definedName>
    <definedName name="w" localSheetId="17">#REF!</definedName>
    <definedName name="w" localSheetId="8">#REF!</definedName>
    <definedName name="w">#REF!</definedName>
    <definedName name="ｚ" localSheetId="17">#REF!</definedName>
    <definedName name="ｚ" localSheetId="3">#REF!</definedName>
    <definedName name="ｚ" localSheetId="4">#REF!</definedName>
    <definedName name="ｚ" localSheetId="5">#REF!</definedName>
    <definedName name="ｚ" localSheetId="7">#REF!</definedName>
    <definedName name="ｚ" localSheetId="8">#REF!</definedName>
    <definedName name="ｚ" localSheetId="0">#REF!</definedName>
    <definedName name="ｚ" localSheetId="1">#REF!</definedName>
    <definedName name="ｚ" localSheetId="2">#REF!</definedName>
    <definedName name="ｚ">#REF!</definedName>
    <definedName name="Z_78A06D35_997C_49BE_BF64_1932D8EC4307_.wvu.PrintArea" localSheetId="36" hidden="1">'(1)  原材料副資材費'!$A$1:$I$7</definedName>
    <definedName name="Z_78A06D35_997C_49BE_BF64_1932D8EC4307_.wvu.PrintArea" localSheetId="32" hidden="1">'（10）-1　イベント開催費'!$A$1:$H$4</definedName>
    <definedName name="Z_78A06D35_997C_49BE_BF64_1932D8EC4307_.wvu.PrintArea" localSheetId="33" hidden="1">'（11）　その他助成対象外経費'!#REF!</definedName>
    <definedName name="Z_78A06D35_997C_49BE_BF64_1932D8EC4307_.wvu.PrintArea" localSheetId="37" hidden="1">'（2）-1　機械装置工具費'!$A$1:$J$6</definedName>
    <definedName name="Z_78A06D35_997C_49BE_BF64_1932D8EC4307_.wvu.PrintArea" localSheetId="24" hidden="1">'（2）-2　機械装置計画書'!$A$1:$AU$1</definedName>
    <definedName name="Z_78A06D35_997C_49BE_BF64_1932D8EC4307_.wvu.PrintArea" localSheetId="38" hidden="1">'（3）-1　委託外注費'!$A$2:$G$5</definedName>
    <definedName name="Z_78A06D35_997C_49BE_BF64_1932D8EC4307_.wvu.PrintArea" localSheetId="25" hidden="1">'（3）-2　委託計画書'!#REF!</definedName>
    <definedName name="Z_78A06D35_997C_49BE_BF64_1932D8EC4307_.wvu.PrintArea" localSheetId="29" hidden="1">'（4）-1　専門家指導費'!$A$1:$I$4</definedName>
    <definedName name="Z_78A06D35_997C_49BE_BF64_1932D8EC4307_.wvu.PrintArea" localSheetId="26" hidden="1">'（4）-2　専門家計画書'!$A$1:$AI$2</definedName>
    <definedName name="Z_78A06D35_997C_49BE_BF64_1932D8EC4307_.wvu.PrintArea" localSheetId="28" hidden="1">'（5）　賃借費'!$A$1:$G$4</definedName>
    <definedName name="Z_78A06D35_997C_49BE_BF64_1932D8EC4307_.wvu.PrintArea" localSheetId="34" hidden="1">'（6）　産業財産権出願・導入費'!$A$1:$G$4</definedName>
    <definedName name="Z_78A06D35_997C_49BE_BF64_1932D8EC4307_.wvu.PrintArea" localSheetId="35" hidden="1">'（7）　直接人件費'!$A$1:$I$5</definedName>
    <definedName name="Z_78A06D35_997C_49BE_BF64_1932D8EC4307_.wvu.PrintArea" localSheetId="30" hidden="1">'（8）　広告費'!$A$2:$H$6</definedName>
    <definedName name="Z_78A06D35_997C_49BE_BF64_1932D8EC4307_.wvu.PrintArea" localSheetId="31" hidden="1">'（9）　展示会等参加費'!$A$1:$I$4</definedName>
    <definedName name="Z_78A06D35_997C_49BE_BF64_1932D8EC4307_.wvu.PrintArea" localSheetId="16" hidden="1">資金計画書!$A$1:$AS$41</definedName>
    <definedName name="Z_78A06D35_997C_49BE_BF64_1932D8EC4307_.wvu.PrintArea" localSheetId="17" hidden="1">'資金計画書 (環境エネ）'!$A$1:$AS$41</definedName>
    <definedName name="Z_78A06D35_997C_49BE_BF64_1932D8EC4307_.wvu.Rows" localSheetId="25" hidden="1">'（3）-2　委託計画書'!#REF!</definedName>
    <definedName name="Z_78A06D35_997C_49BE_BF64_1932D8EC4307_.wvu.Rows" localSheetId="26" hidden="1">'（4）-2　専門家計画書'!#REF!</definedName>
    <definedName name="zz" localSheetId="17">#REF!</definedName>
    <definedName name="zz" localSheetId="7">#REF!</definedName>
    <definedName name="zz" localSheetId="8">#REF!</definedName>
    <definedName name="zz" localSheetId="0">#REF!</definedName>
    <definedName name="zz" localSheetId="1">#REF!</definedName>
    <definedName name="zz" localSheetId="2">#REF!</definedName>
    <definedName name="zz">#REF!</definedName>
    <definedName name="サービス業" localSheetId="36">#REF!</definedName>
    <definedName name="サービス業" localSheetId="32">#REF!</definedName>
    <definedName name="サービス業" localSheetId="27">#REF!</definedName>
    <definedName name="サービス業" localSheetId="33">#REF!</definedName>
    <definedName name="サービス業" localSheetId="37">#REF!</definedName>
    <definedName name="サービス業" localSheetId="24">#REF!</definedName>
    <definedName name="サービス業" localSheetId="38">#REF!</definedName>
    <definedName name="サービス業" localSheetId="25">#REF!</definedName>
    <definedName name="サービス業" localSheetId="29">#REF!</definedName>
    <definedName name="サービス業" localSheetId="26">#REF!</definedName>
    <definedName name="サービス業" localSheetId="28">#REF!</definedName>
    <definedName name="サービス業" localSheetId="34">#REF!</definedName>
    <definedName name="サービス業" localSheetId="35">#REF!</definedName>
    <definedName name="サービス業" localSheetId="30">#REF!</definedName>
    <definedName name="サービス業" localSheetId="31">#REF!</definedName>
    <definedName name="サービス業" localSheetId="15">#REF!</definedName>
    <definedName name="サービス業" localSheetId="16">#REF!</definedName>
    <definedName name="サービス業" localSheetId="17">#REF!</definedName>
    <definedName name="サービス業" localSheetId="3">実施計画!$X$2:$X$27</definedName>
    <definedName name="サービス業" localSheetId="4">#REF!</definedName>
    <definedName name="サービス業" localSheetId="5">#REF!</definedName>
    <definedName name="サービス業" localSheetId="8">#REF!</definedName>
    <definedName name="サービス業" localSheetId="2">#REF!</definedName>
    <definedName name="サービス業" localSheetId="23">#REF!</definedName>
    <definedName name="サービス業">#REF!</definedName>
    <definedName name="スマートシティ" localSheetId="17">#REF!</definedName>
    <definedName name="スマートシティ" localSheetId="7">#REF!</definedName>
    <definedName name="スマートシティ" localSheetId="8">#REF!</definedName>
    <definedName name="スマートシティ" localSheetId="0">申請書地域!$Z$12:$Z$14</definedName>
    <definedName name="スマートシティ" localSheetId="1">申請書都市!$Z$12:$Z$14</definedName>
    <definedName name="スマートシティ" localSheetId="2">'申請書都市(環境エネ）'!$Z$12:$Z$14</definedName>
    <definedName name="スマートシティ">#REF!</definedName>
    <definedName name="セーフシティ" localSheetId="17">#REF!</definedName>
    <definedName name="セーフシティ" localSheetId="7">#REF!</definedName>
    <definedName name="セーフシティ" localSheetId="8">#REF!</definedName>
    <definedName name="セーフシティ" localSheetId="0">申請書地域!$Y$12:$Y$14</definedName>
    <definedName name="セーフシティ" localSheetId="1">申請書都市!$Y$12:$Y$14</definedName>
    <definedName name="セーフシティ" localSheetId="2">'申請書都市(環境エネ）'!$Y$12:$Y$14</definedName>
    <definedName name="セーフシティ">#REF!</definedName>
    <definedName name="ダイバーシティ" localSheetId="17">#REF!</definedName>
    <definedName name="ダイバーシティ" localSheetId="7">#REF!</definedName>
    <definedName name="ダイバーシティ" localSheetId="8">#REF!</definedName>
    <definedName name="ダイバーシティ" localSheetId="0">申請書地域!$Z$12:$Z$14</definedName>
    <definedName name="ダイバーシティ" localSheetId="1">申請書都市!$Z$12:$Z$14</definedName>
    <definedName name="ダイバーシティ" localSheetId="2">'申請書都市(環境エネ）'!$Z$12:$Z$14</definedName>
    <definedName name="ダイバーシティ">#REF!</definedName>
    <definedName name="卸売業" localSheetId="36">#REF!</definedName>
    <definedName name="卸売業" localSheetId="32">#REF!</definedName>
    <definedName name="卸売業" localSheetId="27">#REF!</definedName>
    <definedName name="卸売業" localSheetId="33">#REF!</definedName>
    <definedName name="卸売業" localSheetId="37">#REF!</definedName>
    <definedName name="卸売業" localSheetId="24">#REF!</definedName>
    <definedName name="卸売業" localSheetId="38">#REF!</definedName>
    <definedName name="卸売業" localSheetId="25">#REF!</definedName>
    <definedName name="卸売業" localSheetId="29">#REF!</definedName>
    <definedName name="卸売業" localSheetId="26">#REF!</definedName>
    <definedName name="卸売業" localSheetId="28">#REF!</definedName>
    <definedName name="卸売業" localSheetId="34">#REF!</definedName>
    <definedName name="卸売業" localSheetId="35">#REF!</definedName>
    <definedName name="卸売業" localSheetId="30">#REF!</definedName>
    <definedName name="卸売業" localSheetId="31">#REF!</definedName>
    <definedName name="卸売業" localSheetId="15">#REF!</definedName>
    <definedName name="卸売業" localSheetId="16">#REF!</definedName>
    <definedName name="卸売業" localSheetId="17">#REF!</definedName>
    <definedName name="卸売業" localSheetId="3">実施計画!$W$2:$W$12</definedName>
    <definedName name="卸売業" localSheetId="4">#REF!</definedName>
    <definedName name="卸売業" localSheetId="5">#REF!</definedName>
    <definedName name="卸売業" localSheetId="8">#REF!</definedName>
    <definedName name="卸売業" localSheetId="2">#REF!</definedName>
    <definedName name="卸売業" localSheetId="23">#REF!</definedName>
    <definedName name="卸売業">#REF!</definedName>
    <definedName name="実施計画７">#REF!</definedName>
    <definedName name="助成事業のフロー・スケジュール" localSheetId="36">#REF!</definedName>
    <definedName name="助成事業のフロー・スケジュール" localSheetId="32">#REF!</definedName>
    <definedName name="助成事業のフロー・スケジュール" localSheetId="27">#REF!</definedName>
    <definedName name="助成事業のフロー・スケジュール" localSheetId="33">#REF!</definedName>
    <definedName name="助成事業のフロー・スケジュール" localSheetId="37">#REF!</definedName>
    <definedName name="助成事業のフロー・スケジュール" localSheetId="24">#REF!</definedName>
    <definedName name="助成事業のフロー・スケジュール" localSheetId="38">#REF!</definedName>
    <definedName name="助成事業のフロー・スケジュール" localSheetId="25">#REF!</definedName>
    <definedName name="助成事業のフロー・スケジュール" localSheetId="29">#REF!</definedName>
    <definedName name="助成事業のフロー・スケジュール" localSheetId="26">#REF!</definedName>
    <definedName name="助成事業のフロー・スケジュール" localSheetId="28">#REF!</definedName>
    <definedName name="助成事業のフロー・スケジュール" localSheetId="34">#REF!</definedName>
    <definedName name="助成事業のフロー・スケジュール" localSheetId="35">#REF!</definedName>
    <definedName name="助成事業のフロー・スケジュール" localSheetId="30">#REF!</definedName>
    <definedName name="助成事業のフロー・スケジュール" localSheetId="31">#REF!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3">#REF!</definedName>
    <definedName name="助成事業のフロー・スケジュール" localSheetId="4">#REF!</definedName>
    <definedName name="助成事業のフロー・スケジュール" localSheetId="7">#REF!</definedName>
    <definedName name="助成事業のフロー・スケジュール" localSheetId="8">#REF!</definedName>
    <definedName name="助成事業のフロー・スケジュール" localSheetId="0">#REF!</definedName>
    <definedName name="助成事業のフロー・スケジュール" localSheetId="1">#REF!</definedName>
    <definedName name="助成事業のフロー・スケジュール" localSheetId="2">#REF!</definedName>
    <definedName name="助成事業のフロー・スケジュール" localSheetId="23">#REF!</definedName>
    <definedName name="助成事業のフロー・スケジュール">#REF!</definedName>
    <definedName name="小売業" localSheetId="36">#REF!</definedName>
    <definedName name="小売業" localSheetId="32">#REF!</definedName>
    <definedName name="小売業" localSheetId="27">#REF!</definedName>
    <definedName name="小売業" localSheetId="33">#REF!</definedName>
    <definedName name="小売業" localSheetId="37">#REF!</definedName>
    <definedName name="小売業" localSheetId="24">#REF!</definedName>
    <definedName name="小売業" localSheetId="38">#REF!</definedName>
    <definedName name="小売業" localSheetId="25">#REF!</definedName>
    <definedName name="小売業" localSheetId="29">#REF!</definedName>
    <definedName name="小売業" localSheetId="26">#REF!</definedName>
    <definedName name="小売業" localSheetId="28">#REF!</definedName>
    <definedName name="小売業" localSheetId="34">#REF!</definedName>
    <definedName name="小売業" localSheetId="35">#REF!</definedName>
    <definedName name="小売業" localSheetId="30">#REF!</definedName>
    <definedName name="小売業" localSheetId="31">#REF!</definedName>
    <definedName name="小売業" localSheetId="15">#REF!</definedName>
    <definedName name="小売業" localSheetId="16">#REF!</definedName>
    <definedName name="小売業" localSheetId="17">#REF!</definedName>
    <definedName name="小売業" localSheetId="3">実施計画!$Y$2:$Y$8</definedName>
    <definedName name="小売業" localSheetId="4">#REF!</definedName>
    <definedName name="小売業" localSheetId="5">#REF!</definedName>
    <definedName name="小売業" localSheetId="8">#REF!</definedName>
    <definedName name="小売業" localSheetId="2">#REF!</definedName>
    <definedName name="小売業" localSheetId="23">#REF!</definedName>
    <definedName name="小売業">#REF!</definedName>
    <definedName name="製造業その他" localSheetId="36">#REF!</definedName>
    <definedName name="製造業その他" localSheetId="32">#REF!</definedName>
    <definedName name="製造業その他" localSheetId="27">#REF!</definedName>
    <definedName name="製造業その他" localSheetId="33">#REF!</definedName>
    <definedName name="製造業その他" localSheetId="37">#REF!</definedName>
    <definedName name="製造業その他" localSheetId="24">#REF!</definedName>
    <definedName name="製造業その他" localSheetId="38">#REF!</definedName>
    <definedName name="製造業その他" localSheetId="25">#REF!</definedName>
    <definedName name="製造業その他" localSheetId="29">#REF!</definedName>
    <definedName name="製造業その他" localSheetId="26">#REF!</definedName>
    <definedName name="製造業その他" localSheetId="28">#REF!</definedName>
    <definedName name="製造業その他" localSheetId="34">#REF!</definedName>
    <definedName name="製造業その他" localSheetId="35">#REF!</definedName>
    <definedName name="製造業その他" localSheetId="30">#REF!</definedName>
    <definedName name="製造業その他" localSheetId="31">#REF!</definedName>
    <definedName name="製造業その他" localSheetId="15">#REF!</definedName>
    <definedName name="製造業その他" localSheetId="16">#REF!</definedName>
    <definedName name="製造業その他" localSheetId="17">#REF!</definedName>
    <definedName name="製造業その他" localSheetId="3">実施計画!$V$2:$V$61</definedName>
    <definedName name="製造業その他" localSheetId="4">#REF!</definedName>
    <definedName name="製造業その他" localSheetId="5">#REF!</definedName>
    <definedName name="製造業その他" localSheetId="8">#REF!</definedName>
    <definedName name="製造業その他" localSheetId="2">#REF!</definedName>
    <definedName name="製造業その他" localSheetId="23">#REF!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75" l="1"/>
  <c r="P9" i="75"/>
  <c r="H5" i="86" l="1"/>
  <c r="G5" i="86" s="1"/>
  <c r="H6" i="86"/>
  <c r="G6" i="86" s="1"/>
  <c r="G5" i="67" l="1"/>
  <c r="M11" i="96" l="1"/>
  <c r="M29" i="75" l="1"/>
  <c r="H4" i="88" l="1"/>
  <c r="G4" i="88" s="1"/>
  <c r="I4" i="87"/>
  <c r="H4" i="87" s="1"/>
  <c r="I4" i="85"/>
  <c r="H4" i="85" s="1"/>
  <c r="I5" i="85"/>
  <c r="H5" i="85" s="1"/>
  <c r="G4" i="84"/>
  <c r="F4" i="84" s="1"/>
  <c r="G4" i="83"/>
  <c r="F4" i="83" s="1"/>
  <c r="I4" i="81"/>
  <c r="H4" i="81" s="1"/>
  <c r="G4" i="79"/>
  <c r="F4" i="79" s="1"/>
  <c r="G5" i="79"/>
  <c r="F5" i="79" s="1"/>
  <c r="J5" i="77"/>
  <c r="I5" i="77" s="1"/>
  <c r="J6" i="77"/>
  <c r="I6" i="77" s="1"/>
  <c r="I6" i="76" l="1"/>
  <c r="H6" i="76" s="1"/>
  <c r="I7" i="76"/>
  <c r="H7" i="76" s="1"/>
  <c r="I5" i="76"/>
  <c r="H5" i="76" s="1"/>
  <c r="N7" i="76" s="1"/>
  <c r="P14" i="97" l="1"/>
  <c r="P13" i="97"/>
  <c r="M11" i="97"/>
  <c r="M9" i="97"/>
  <c r="P14" i="93"/>
  <c r="P13" i="93"/>
  <c r="M11" i="93"/>
  <c r="M9" i="93"/>
  <c r="P14" i="96"/>
  <c r="P13" i="96"/>
  <c r="M29" i="99"/>
  <c r="BH23" i="99"/>
  <c r="X24" i="97"/>
  <c r="A6" i="86" l="1"/>
  <c r="J6" i="86"/>
  <c r="A5" i="85"/>
  <c r="J5" i="85"/>
  <c r="I4" i="83"/>
  <c r="A5" i="79"/>
  <c r="I5" i="79"/>
  <c r="A6" i="77" l="1"/>
  <c r="X24" i="93" l="1"/>
  <c r="X24" i="96"/>
  <c r="F17" i="44" l="1"/>
  <c r="A15" i="44"/>
  <c r="A14" i="44"/>
  <c r="A13" i="44"/>
  <c r="A12" i="44"/>
  <c r="A11" i="44"/>
  <c r="A10" i="44"/>
  <c r="A9" i="44"/>
  <c r="A8" i="44"/>
  <c r="A7" i="44"/>
  <c r="A6" i="44"/>
  <c r="A5" i="44"/>
  <c r="G7" i="44" l="1"/>
  <c r="G8" i="44"/>
  <c r="G9" i="44"/>
  <c r="G10" i="44"/>
  <c r="G13" i="44"/>
  <c r="G14" i="44"/>
  <c r="G11" i="44"/>
  <c r="G6" i="44"/>
  <c r="G12" i="44"/>
  <c r="G5" i="44"/>
  <c r="G15" i="44"/>
  <c r="G16" i="44"/>
  <c r="G17" i="44" l="1"/>
  <c r="D5" i="90" l="1"/>
  <c r="S47" i="89"/>
  <c r="H5" i="88"/>
  <c r="J4" i="88"/>
  <c r="A4" i="88"/>
  <c r="K4" i="87"/>
  <c r="A4" i="87"/>
  <c r="J5" i="86"/>
  <c r="A5" i="86"/>
  <c r="J4" i="85"/>
  <c r="A4" i="85"/>
  <c r="I4" i="84"/>
  <c r="A4" i="84"/>
  <c r="J4" i="81"/>
  <c r="A4" i="81"/>
  <c r="I4" i="79"/>
  <c r="A4" i="79"/>
  <c r="A5" i="77"/>
  <c r="A7" i="76"/>
  <c r="A6" i="76"/>
  <c r="A5" i="76"/>
  <c r="BH23" i="75"/>
  <c r="P19" i="99" l="1"/>
  <c r="P19" i="75"/>
  <c r="Z17" i="75"/>
  <c r="AI17" i="75" s="1"/>
  <c r="Z17" i="99"/>
  <c r="AI17" i="99" s="1"/>
  <c r="G5" i="83"/>
  <c r="I5" i="87"/>
  <c r="G6" i="79"/>
  <c r="G5" i="84"/>
  <c r="I8" i="76"/>
  <c r="I5" i="81"/>
  <c r="F5" i="83"/>
  <c r="H7" i="86"/>
  <c r="J7" i="77"/>
  <c r="F6" i="79"/>
  <c r="H5" i="87"/>
  <c r="H6" i="85"/>
  <c r="I6" i="85"/>
  <c r="H8" i="76"/>
  <c r="I7" i="77"/>
  <c r="P8" i="75" s="1"/>
  <c r="H5" i="81"/>
  <c r="F5" i="84"/>
  <c r="G7" i="86"/>
  <c r="P15" i="75" s="1"/>
  <c r="G5" i="88"/>
  <c r="P17" i="99" l="1"/>
  <c r="P17" i="75"/>
  <c r="P16" i="99"/>
  <c r="P16" i="75"/>
  <c r="Z16" i="99"/>
  <c r="AI16" i="99" s="1"/>
  <c r="Z16" i="75"/>
  <c r="AI16" i="75" s="1"/>
  <c r="P15" i="99"/>
  <c r="P18" i="99" s="1"/>
  <c r="Z15" i="99"/>
  <c r="Z15" i="75"/>
  <c r="Z13" i="99"/>
  <c r="AI13" i="99" s="1"/>
  <c r="Z13" i="75"/>
  <c r="AI13" i="75" s="1"/>
  <c r="P13" i="75"/>
  <c r="P13" i="99"/>
  <c r="P12" i="99"/>
  <c r="P12" i="75"/>
  <c r="Z12" i="75"/>
  <c r="Z12" i="99"/>
  <c r="AI12" i="99" s="1"/>
  <c r="P11" i="75"/>
  <c r="P11" i="99"/>
  <c r="Z11" i="75"/>
  <c r="AI11" i="75" s="1"/>
  <c r="Z11" i="99"/>
  <c r="AI11" i="99" s="1"/>
  <c r="Z10" i="75"/>
  <c r="AI10" i="75" s="1"/>
  <c r="Z10" i="99"/>
  <c r="AI10" i="99" s="1"/>
  <c r="P10" i="99"/>
  <c r="P10" i="75"/>
  <c r="P9" i="99"/>
  <c r="Z9" i="99"/>
  <c r="AI9" i="99" s="1"/>
  <c r="Z9" i="75"/>
  <c r="P8" i="99"/>
  <c r="P7" i="99"/>
  <c r="Z7" i="75"/>
  <c r="Z7" i="99"/>
  <c r="AI7" i="99" s="1"/>
  <c r="Z8" i="99"/>
  <c r="Z8" i="75"/>
  <c r="AI8" i="75" s="1"/>
  <c r="AI12" i="75"/>
  <c r="AI9" i="75"/>
  <c r="Z18" i="99" l="1"/>
  <c r="AI15" i="99"/>
  <c r="P14" i="99"/>
  <c r="P20" i="99" s="1"/>
  <c r="M30" i="99" s="1"/>
  <c r="AI8" i="99"/>
  <c r="AI14" i="99" s="1"/>
  <c r="Z14" i="99"/>
  <c r="P14" i="75"/>
  <c r="Z14" i="75"/>
  <c r="AI7" i="75"/>
  <c r="AI14" i="75" s="1"/>
  <c r="AI15" i="75"/>
  <c r="Z18" i="75"/>
  <c r="P18" i="75"/>
  <c r="Z20" i="99" l="1"/>
  <c r="AU16" i="99"/>
  <c r="AI18" i="99"/>
  <c r="AI20" i="99" s="1"/>
  <c r="P20" i="75"/>
  <c r="M30" i="75" s="1"/>
  <c r="AI18" i="75"/>
  <c r="AI20" i="75" s="1"/>
  <c r="B28" i="96" s="1"/>
  <c r="AU16" i="75"/>
  <c r="Z20" i="75"/>
  <c r="AU20" i="99" l="1"/>
  <c r="B28" i="97"/>
  <c r="B28" i="93"/>
  <c r="AU20" i="75"/>
</calcChain>
</file>

<file path=xl/sharedStrings.xml><?xml version="1.0" encoding="utf-8"?>
<sst xmlns="http://schemas.openxmlformats.org/spreadsheetml/2006/main" count="1571" uniqueCount="1114">
  <si>
    <t>公社記入欄</t>
  </si>
  <si>
    <t>受付番号</t>
  </si>
  <si>
    <t>受付日</t>
  </si>
  <si>
    <t>受付者</t>
  </si>
  <si>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</si>
  <si>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</si>
  <si>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</si>
  <si>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</si>
  <si>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</si>
  <si>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</si>
  <si>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</si>
  <si>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</si>
  <si>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</si>
  <si>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</si>
  <si>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</si>
  <si>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</si>
  <si>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</si>
  <si>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</si>
  <si>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</si>
  <si>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</si>
  <si>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</si>
  <si>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</si>
  <si>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39情報サービス業　※ソフトウェア業、情報処理・提供サービス業除く</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</si>
  <si>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</si>
  <si>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</si>
  <si>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</si>
  <si>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</si>
  <si>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</si>
  <si>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</si>
  <si>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</si>
  <si>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</si>
  <si>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</si>
  <si>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</si>
  <si>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</si>
  <si>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</si>
  <si>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</si>
  <si>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</si>
  <si>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</si>
  <si>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</si>
  <si>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</si>
  <si>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</si>
  <si>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</si>
  <si>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</si>
  <si>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</si>
  <si>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</si>
  <si>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</si>
  <si>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</si>
  <si>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</si>
  <si>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</si>
  <si>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</si>
  <si>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</si>
  <si>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</si>
  <si>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</si>
  <si>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</si>
  <si>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</si>
  <si>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</si>
  <si>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</si>
  <si>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</si>
  <si>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</si>
  <si>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</si>
  <si>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</si>
  <si>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</si>
  <si>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</si>
  <si>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</si>
  <si>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</si>
  <si>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</si>
  <si>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</si>
  <si>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</si>
  <si>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</si>
  <si>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</si>
  <si>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</si>
  <si>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</si>
  <si>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</si>
  <si>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</si>
  <si>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</si>
  <si>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</si>
  <si>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</si>
  <si>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</si>
  <si>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</si>
  <si>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</si>
  <si>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</si>
  <si>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</si>
  <si>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</si>
  <si>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</si>
  <si>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</si>
  <si>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</si>
  <si>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</si>
  <si>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</si>
  <si>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</si>
  <si>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</si>
  <si>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</si>
  <si>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</si>
  <si>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</si>
  <si>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</si>
  <si>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</si>
  <si>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</si>
  <si>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</si>
  <si>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</si>
  <si>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</si>
  <si>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</si>
  <si>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</si>
  <si>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</si>
  <si>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</si>
  <si>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</si>
  <si>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</si>
  <si>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</si>
  <si>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</si>
  <si>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</si>
  <si>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</si>
  <si>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</si>
  <si>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</si>
  <si>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</si>
  <si>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</si>
  <si>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</si>
  <si>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</si>
  <si>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</si>
  <si>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</si>
  <si>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</si>
  <si>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</si>
  <si>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</si>
  <si>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</si>
  <si>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</si>
  <si>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</si>
  <si>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</si>
  <si>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</si>
  <si>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</si>
  <si>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</si>
  <si>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</si>
  <si>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</si>
  <si>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</si>
  <si>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</si>
  <si>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</si>
  <si>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</si>
  <si>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</si>
  <si>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</si>
  <si>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</si>
  <si>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</si>
  <si>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</si>
  <si>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</si>
  <si>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</si>
  <si>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</si>
  <si>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</si>
  <si>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</si>
  <si>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</si>
  <si>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</si>
  <si>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</si>
  <si>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</si>
  <si>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</si>
  <si>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</si>
  <si>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</si>
  <si>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</si>
  <si>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</si>
  <si>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</si>
  <si>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</si>
  <si>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</si>
  <si>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</si>
  <si>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</si>
  <si>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</si>
  <si>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</si>
  <si>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</si>
  <si>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</si>
  <si>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</si>
  <si>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</si>
  <si>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</si>
  <si>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</si>
  <si>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</si>
  <si>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</si>
  <si>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</si>
  <si>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</si>
  <si>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</si>
  <si>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</si>
  <si>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</si>
  <si>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</si>
  <si>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</si>
  <si>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</si>
  <si>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</si>
  <si>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</si>
  <si>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</si>
  <si>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</si>
  <si>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</si>
  <si>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</si>
  <si>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</si>
  <si>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</si>
  <si>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</si>
  <si>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</si>
  <si>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</si>
  <si>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</si>
  <si>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</si>
  <si>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</si>
  <si>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</si>
  <si>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</si>
  <si>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</si>
  <si>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</si>
  <si>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</si>
  <si>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</si>
  <si>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</si>
  <si>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</si>
  <si>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</si>
  <si>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</si>
  <si>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</si>
  <si>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</si>
  <si>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</si>
  <si>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</si>
  <si>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</si>
  <si>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</si>
  <si>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①東京の地域資源として、地域の中小企業等が共有して活用できる(又はその可能性がある)資源である。</t>
    <rPh sb="1" eb="3">
      <t>トウキョウ</t>
    </rPh>
    <rPh sb="4" eb="8">
      <t>チイキシゲン</t>
    </rPh>
    <rPh sb="12" eb="14">
      <t>チイキ</t>
    </rPh>
    <rPh sb="15" eb="20">
      <t>チュウショウキギョウトウ</t>
    </rPh>
    <rPh sb="21" eb="23">
      <t>キョウユウ</t>
    </rPh>
    <rPh sb="25" eb="27">
      <t>カツヨウ</t>
    </rPh>
    <rPh sb="31" eb="32">
      <t>マタ</t>
    </rPh>
    <rPh sb="35" eb="38">
      <t>カノウセイ</t>
    </rPh>
    <rPh sb="42" eb="44">
      <t>シゲン</t>
    </rPh>
    <phoneticPr fontId="1"/>
  </si>
  <si>
    <t>②東京の地域資源として、生産量、品質、機能、歴史的・文化的背景の面で特徴があり、消費者にそのことが一定程度認識されている。</t>
    <rPh sb="1" eb="3">
      <t>トウキョウ</t>
    </rPh>
    <rPh sb="4" eb="8">
      <t>チイキシゲン</t>
    </rPh>
    <rPh sb="12" eb="15">
      <t>セイサンリョウ</t>
    </rPh>
    <rPh sb="16" eb="18">
      <t>ヒンシツ</t>
    </rPh>
    <rPh sb="19" eb="21">
      <t>キノウ</t>
    </rPh>
    <rPh sb="22" eb="25">
      <t>レキシテキ</t>
    </rPh>
    <rPh sb="26" eb="29">
      <t>ブンカテキ</t>
    </rPh>
    <rPh sb="29" eb="31">
      <t>ハイケイ</t>
    </rPh>
    <rPh sb="32" eb="33">
      <t>メン</t>
    </rPh>
    <rPh sb="34" eb="36">
      <t>トクチョウ</t>
    </rPh>
    <rPh sb="40" eb="43">
      <t>ショウヒシャ</t>
    </rPh>
    <rPh sb="49" eb="53">
      <t>イッテイテイド</t>
    </rPh>
    <rPh sb="53" eb="55">
      <t>ニンシキ</t>
    </rPh>
    <phoneticPr fontId="1"/>
  </si>
  <si>
    <t>農林水産物</t>
    <rPh sb="0" eb="5">
      <t>ノウリンスイサンブツ</t>
    </rPh>
    <phoneticPr fontId="1"/>
  </si>
  <si>
    <t>鉱工業品・生産技術</t>
    <rPh sb="0" eb="4">
      <t>コウコウギョウヒン</t>
    </rPh>
    <rPh sb="5" eb="9">
      <t>セイサンギジュツ</t>
    </rPh>
    <phoneticPr fontId="1"/>
  </si>
  <si>
    <t>名称</t>
    <rPh sb="0" eb="2">
      <t>メイショウ</t>
    </rPh>
    <phoneticPr fontId="1"/>
  </si>
  <si>
    <t>都内地域名</t>
    <rPh sb="0" eb="2">
      <t>トナイ</t>
    </rPh>
    <rPh sb="2" eb="5">
      <t>チイキメイ</t>
    </rPh>
    <phoneticPr fontId="1"/>
  </si>
  <si>
    <t>波及効果や
貢献の内容</t>
    <rPh sb="0" eb="4">
      <t>ハキュウコウカ</t>
    </rPh>
    <rPh sb="6" eb="8">
      <t>コウケン</t>
    </rPh>
    <rPh sb="9" eb="11">
      <t>ナイヨウ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</si>
  <si>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</si>
  <si>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</si>
  <si>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</si>
  <si>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</si>
  <si>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</si>
  <si>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</si>
  <si>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</si>
  <si>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</si>
  <si>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</si>
  <si>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</si>
  <si>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</si>
  <si>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</si>
  <si>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</si>
  <si>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</si>
  <si>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</si>
  <si>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r>
      <t xml:space="preserve">複数試作する場合の理由
</t>
    </r>
    <r>
      <rPr>
        <sz val="9"/>
        <color theme="1"/>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</si>
  <si>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</si>
  <si>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</si>
  <si>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</si>
  <si>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</si>
  <si>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</si>
  <si>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</si>
  <si>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</si>
  <si>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</si>
  <si>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</si>
  <si>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</si>
  <si>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</si>
  <si>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</si>
  <si>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</si>
  <si>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</si>
  <si>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</si>
  <si>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</si>
  <si>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</si>
  <si>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</si>
  <si>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</si>
  <si>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</si>
  <si>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</si>
  <si>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</si>
  <si>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</si>
  <si>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販売開始予定</t>
    <rPh sb="0" eb="2">
      <t>ハンバイ</t>
    </rPh>
    <rPh sb="2" eb="4">
      <t>カイシ</t>
    </rPh>
    <rPh sb="4" eb="6">
      <t>ヨテイ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</si>
  <si>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</si>
  <si>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</si>
  <si>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</si>
  <si>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</si>
  <si>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</si>
  <si>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</si>
  <si>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</si>
  <si>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</si>
  <si>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</si>
  <si>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</si>
  <si>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</si>
  <si>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</si>
  <si>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</si>
  <si>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作成にあたっては、青いシート（シート名：「(1)  原材料副資材費」から「（11）　その他助成対象外経費」まで）を先に入力してください。　</t>
    <rPh sb="58" eb="59">
      <t>サキ</t>
    </rPh>
    <phoneticPr fontId="52"/>
  </si>
  <si>
    <t>（青いシートを作成すると、緑のシート（シート名：「資金計画書」）の（１）「経費区分別内訳」にその内容が転写されます）</t>
    <rPh sb="13" eb="14">
      <t>ミドリ</t>
    </rPh>
    <phoneticPr fontId="1"/>
  </si>
  <si>
    <t>※　経費区分ごとの助成金申請額の上限について</t>
    <rPh sb="2" eb="4">
      <t>ケイヒ</t>
    </rPh>
    <rPh sb="4" eb="6">
      <t>クブン</t>
    </rPh>
    <rPh sb="9" eb="11">
      <t>ジョセイ</t>
    </rPh>
    <rPh sb="11" eb="12">
      <t>キン</t>
    </rPh>
    <rPh sb="12" eb="15">
      <t>シンセイガク</t>
    </rPh>
    <rPh sb="16" eb="18">
      <t>ジョウゲン</t>
    </rPh>
    <phoneticPr fontId="52"/>
  </si>
  <si>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52"/>
  </si>
  <si>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52"/>
  </si>
  <si>
    <t>※　計画書の作成について</t>
    <rPh sb="2" eb="4">
      <t>ケイカク</t>
    </rPh>
    <rPh sb="4" eb="5">
      <t>ショ</t>
    </rPh>
    <rPh sb="6" eb="8">
      <t>サクセイ</t>
    </rPh>
    <phoneticPr fontId="52"/>
  </si>
  <si>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t>
    </r>
    <r>
      <rPr>
        <sz val="11"/>
        <color theme="1"/>
        <rFont val="ＭＳ Ｐゴシック"/>
        <family val="2"/>
        <charset val="128"/>
        <scheme val="minor"/>
      </rPr>
      <t>（2）-2機械装置計画書」を入力してください。</t>
    </r>
    <rPh sb="14" eb="15">
      <t>ヒ</t>
    </rPh>
    <rPh sb="31" eb="32">
      <t>マン</t>
    </rPh>
    <rPh sb="40" eb="42">
      <t>コウニュウ</t>
    </rPh>
    <rPh sb="45" eb="47">
      <t>ケイジョウ</t>
    </rPh>
    <rPh sb="49" eb="51">
      <t>バアイ</t>
    </rPh>
    <rPh sb="55" eb="56">
      <t>メイ</t>
    </rPh>
    <rPh sb="72" eb="74">
      <t>ニュウリョク</t>
    </rPh>
    <phoneticPr fontId="52"/>
  </si>
  <si>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t>
    </r>
    <r>
      <rPr>
        <sz val="11"/>
        <color theme="1"/>
        <rFont val="ＭＳ Ｐゴシック"/>
        <family val="2"/>
        <charset val="128"/>
        <scheme val="minor"/>
      </rPr>
      <t>（3）-2委託計画書」に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9" eb="51">
      <t>イタク</t>
    </rPh>
    <rPh sb="56" eb="58">
      <t>ニュウリョク</t>
    </rPh>
    <phoneticPr fontId="52"/>
  </si>
  <si>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t>
    </r>
    <r>
      <rPr>
        <sz val="11"/>
        <color theme="1"/>
        <rFont val="ＭＳ Ｐゴシック"/>
        <family val="2"/>
        <charset val="128"/>
        <scheme val="minor"/>
      </rPr>
      <t>（４）-2専門家計画書」に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39" eb="42">
      <t>センモンカ</t>
    </rPh>
    <rPh sb="50" eb="53">
      <t>センモンカ</t>
    </rPh>
    <rPh sb="54" eb="56">
      <t>ニュウリョク</t>
    </rPh>
    <phoneticPr fontId="52"/>
  </si>
  <si>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t>
    </r>
    <r>
      <rPr>
        <sz val="11"/>
        <color theme="1"/>
        <rFont val="ＭＳ Ｐゴシック"/>
        <family val="2"/>
        <charset val="128"/>
        <scheme val="minor"/>
      </rPr>
      <t>（１０）-2イベント開催計画書」に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7" eb="49">
      <t>カイサイ</t>
    </rPh>
    <rPh sb="49" eb="52">
      <t>ケイカクショ</t>
    </rPh>
    <rPh sb="62" eb="64">
      <t>ニュウリョク</t>
    </rPh>
    <phoneticPr fontId="52"/>
  </si>
  <si>
    <t>※　各経費において、行が足りない場合はセルを追加してください。その際、自動計算式が崩れる可能性がありますのでご注意ください。
※　ご提出頂くのは緑のシート「資金計画書」+入力した青いシートです。青いシートのうち、記入していないシートは提出不要です。</t>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3" eb="74">
      <t>ミドリ</t>
    </rPh>
    <rPh sb="79" eb="81">
      <t>シキン</t>
    </rPh>
    <rPh sb="81" eb="83">
      <t>ケイカク</t>
    </rPh>
    <rPh sb="83" eb="84">
      <t>ショ</t>
    </rPh>
    <rPh sb="86" eb="88">
      <t>ニュウリョク</t>
    </rPh>
    <rPh sb="90" eb="91">
      <t>アオ</t>
    </rPh>
    <phoneticPr fontId="52"/>
  </si>
  <si>
    <t>１３　開発の資金計画</t>
    <rPh sb="3" eb="5">
      <t>カイハツ</t>
    </rPh>
    <rPh sb="6" eb="8">
      <t>シキン</t>
    </rPh>
    <phoneticPr fontId="17"/>
  </si>
  <si>
    <t xml:space="preserve">（単位：円） </t>
  </si>
  <si>
    <t>経　費　区　分</t>
  </si>
  <si>
    <t>助成事業に要する経費</t>
    <phoneticPr fontId="17"/>
  </si>
  <si>
    <t>助 成 対 象 経 費　　</t>
    <rPh sb="0" eb="1">
      <t>スケ</t>
    </rPh>
    <rPh sb="2" eb="3">
      <t>セイ</t>
    </rPh>
    <rPh sb="4" eb="5">
      <t>ツイ</t>
    </rPh>
    <rPh sb="6" eb="7">
      <t>ゾウ</t>
    </rPh>
    <rPh sb="8" eb="9">
      <t>キョウ</t>
    </rPh>
    <rPh sb="10" eb="11">
      <t>ヒ</t>
    </rPh>
    <phoneticPr fontId="17"/>
  </si>
  <si>
    <t>助成金交付申請額 　</t>
    <rPh sb="0" eb="3">
      <t>ジョセイキン</t>
    </rPh>
    <rPh sb="3" eb="5">
      <t>コウフ</t>
    </rPh>
    <rPh sb="5" eb="7">
      <t>シンセイ</t>
    </rPh>
    <rPh sb="7" eb="8">
      <t>ガク</t>
    </rPh>
    <phoneticPr fontId="17"/>
  </si>
  <si>
    <t>（税込）</t>
    <rPh sb="2" eb="3">
      <t>コミ</t>
    </rPh>
    <phoneticPr fontId="17"/>
  </si>
  <si>
    <t>（税抜）</t>
    <phoneticPr fontId="17"/>
  </si>
  <si>
    <t>(千円未満切捨) 　</t>
    <phoneticPr fontId="17"/>
  </si>
  <si>
    <t>開発費</t>
    <rPh sb="0" eb="3">
      <t>カイハツヒ</t>
    </rPh>
    <phoneticPr fontId="17"/>
  </si>
  <si>
    <t xml:space="preserve">(1)原材料・副資材費 </t>
    <phoneticPr fontId="17"/>
  </si>
  <si>
    <r>
      <t>(2)機械装置・工具器具費</t>
    </r>
    <r>
      <rPr>
        <sz val="10"/>
        <rFont val="ＭＳ 明朝"/>
        <family val="1"/>
        <charset val="128"/>
      </rPr>
      <t/>
    </r>
    <phoneticPr fontId="17"/>
  </si>
  <si>
    <r>
      <t>(3)委託・外注費 　　　　　　　</t>
    </r>
    <r>
      <rPr>
        <sz val="10"/>
        <rFont val="ＭＳ 明朝"/>
        <family val="1"/>
        <charset val="128"/>
      </rPr>
      <t/>
    </r>
    <rPh sb="3" eb="5">
      <t>イタク</t>
    </rPh>
    <rPh sb="6" eb="9">
      <t>ガイチュウヒ</t>
    </rPh>
    <phoneticPr fontId="17"/>
  </si>
  <si>
    <r>
      <t>(4)専門家指導費 　　　　　　　</t>
    </r>
    <r>
      <rPr>
        <sz val="10"/>
        <rFont val="ＭＳ 明朝"/>
        <family val="1"/>
        <charset val="128"/>
      </rPr>
      <t/>
    </r>
    <rPh sb="3" eb="6">
      <t>センモンカ</t>
    </rPh>
    <rPh sb="6" eb="8">
      <t>シドウ</t>
    </rPh>
    <rPh sb="8" eb="9">
      <t>ヒ</t>
    </rPh>
    <phoneticPr fontId="17"/>
  </si>
  <si>
    <t>(5)賃借費</t>
    <rPh sb="3" eb="5">
      <t>チンシャク</t>
    </rPh>
    <rPh sb="5" eb="6">
      <t>ヒ</t>
    </rPh>
    <phoneticPr fontId="17"/>
  </si>
  <si>
    <t>(6)産業財産権出願・導入費</t>
    <phoneticPr fontId="17"/>
  </si>
  <si>
    <t>(7)直接人件費　</t>
    <rPh sb="3" eb="5">
      <t>チョクセツ</t>
    </rPh>
    <phoneticPr fontId="17"/>
  </si>
  <si>
    <t>小計（１）</t>
    <rPh sb="0" eb="2">
      <t>ショウケイ</t>
    </rPh>
    <phoneticPr fontId="17"/>
  </si>
  <si>
    <t>試作品広報費</t>
    <rPh sb="0" eb="3">
      <t>シサクヒン</t>
    </rPh>
    <rPh sb="3" eb="5">
      <t>コウホウ</t>
    </rPh>
    <rPh sb="5" eb="6">
      <t>ヒ</t>
    </rPh>
    <phoneticPr fontId="17"/>
  </si>
  <si>
    <t>(8)広告費</t>
    <phoneticPr fontId="17"/>
  </si>
  <si>
    <t>(9)展示会等参加費</t>
    <phoneticPr fontId="17"/>
  </si>
  <si>
    <t>(10)イベント開催費</t>
    <rPh sb="8" eb="10">
      <t>カイサイ</t>
    </rPh>
    <rPh sb="10" eb="11">
      <t>ヒ</t>
    </rPh>
    <phoneticPr fontId="17"/>
  </si>
  <si>
    <t>小計（２）</t>
    <rPh sb="0" eb="2">
      <t>ショウケイ</t>
    </rPh>
    <phoneticPr fontId="17"/>
  </si>
  <si>
    <t xml:space="preserve">(11)その他助成対象外経費　 </t>
    <phoneticPr fontId="17"/>
  </si>
  <si>
    <t>合　　　計</t>
    <phoneticPr fontId="17"/>
  </si>
  <si>
    <t>(2)　資金調達内訳</t>
    <phoneticPr fontId="17"/>
  </si>
  <si>
    <t xml:space="preserve">（単位：円） </t>
    <rPh sb="1" eb="3">
      <t>タンイ</t>
    </rPh>
    <rPh sb="4" eb="5">
      <t>エン</t>
    </rPh>
    <phoneticPr fontId="17"/>
  </si>
  <si>
    <t xml:space="preserve"> 　区　　　　　　　分　</t>
    <phoneticPr fontId="17"/>
  </si>
  <si>
    <t>資 金 調 達 金 額</t>
    <rPh sb="2" eb="3">
      <t>キン</t>
    </rPh>
    <rPh sb="4" eb="5">
      <t>チョウ</t>
    </rPh>
    <phoneticPr fontId="17"/>
  </si>
  <si>
    <t>調達先（名称等）</t>
    <rPh sb="0" eb="3">
      <t>チョウタツサキ</t>
    </rPh>
    <rPh sb="4" eb="6">
      <t>メイショウ</t>
    </rPh>
    <rPh sb="6" eb="7">
      <t>ナド</t>
    </rPh>
    <phoneticPr fontId="17"/>
  </si>
  <si>
    <t>進捗状況等</t>
    <rPh sb="0" eb="2">
      <t>シンチョク</t>
    </rPh>
    <rPh sb="2" eb="4">
      <t>ジョウキョウ</t>
    </rPh>
    <rPh sb="4" eb="5">
      <t>ナド</t>
    </rPh>
    <phoneticPr fontId="17"/>
  </si>
  <si>
    <t>内 訳</t>
    <rPh sb="0" eb="1">
      <t>ナイ</t>
    </rPh>
    <rPh sb="2" eb="3">
      <t>ヤク</t>
    </rPh>
    <phoneticPr fontId="17"/>
  </si>
  <si>
    <t>自　己　資　金</t>
    <phoneticPr fontId="17"/>
  </si>
  <si>
    <t>銀 行 借 入 金</t>
    <phoneticPr fontId="17"/>
  </si>
  <si>
    <t>役 員 借 入 金</t>
    <phoneticPr fontId="17"/>
  </si>
  <si>
    <t>その他</t>
    <phoneticPr fontId="17"/>
  </si>
  <si>
    <r>
      <t>合　　計 　　</t>
    </r>
    <r>
      <rPr>
        <sz val="11"/>
        <rFont val="ＭＳ 明朝"/>
        <family val="1"/>
        <charset val="128"/>
      </rPr>
      <t/>
    </r>
    <phoneticPr fontId="17"/>
  </si>
  <si>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</si>
  <si>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2"/>
        <color theme="1"/>
        <rFont val="ＭＳ 明朝"/>
        <family val="1"/>
        <charset val="128"/>
      </rPr>
      <t>賃借費</t>
    </r>
    <r>
      <rPr>
        <sz val="12"/>
        <color theme="1"/>
        <rFont val="ＭＳ 明朝"/>
        <family val="1"/>
        <charset val="128"/>
      </rPr>
      <t>の助成金交付申請額は</t>
    </r>
    <r>
      <rPr>
        <b/>
        <sz val="12"/>
        <color theme="1"/>
        <rFont val="ＭＳ 明朝"/>
        <family val="1"/>
        <charset val="128"/>
      </rPr>
      <t>150万円</t>
    </r>
    <r>
      <rPr>
        <sz val="12"/>
        <color theme="1"/>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7"/>
  </si>
  <si>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52"/>
  </si>
  <si>
    <t>「助成事業に要する経費の合計」と「資金調達金額の合計」を一致させてください。</t>
    <phoneticPr fontId="52"/>
  </si>
  <si>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52"/>
  </si>
  <si>
    <t>１４　資金支出明細</t>
    <rPh sb="3" eb="5">
      <t>シキン</t>
    </rPh>
    <rPh sb="5" eb="7">
      <t>シシュツ</t>
    </rPh>
    <rPh sb="7" eb="9">
      <t>メイサイ</t>
    </rPh>
    <phoneticPr fontId="17"/>
  </si>
  <si>
    <t>(1) 原材料・副資材費</t>
    <phoneticPr fontId="17"/>
  </si>
  <si>
    <t>（単位：円）</t>
    <rPh sb="1" eb="3">
      <t>タンイ</t>
    </rPh>
    <rPh sb="4" eb="5">
      <t>エン</t>
    </rPh>
    <phoneticPr fontId="17"/>
  </si>
  <si>
    <t>番　号</t>
    <rPh sb="0" eb="1">
      <t>バン</t>
    </rPh>
    <rPh sb="2" eb="3">
      <t>ゴウ</t>
    </rPh>
    <phoneticPr fontId="17"/>
  </si>
  <si>
    <t>品　名</t>
    <rPh sb="0" eb="1">
      <t>ヒン</t>
    </rPh>
    <rPh sb="2" eb="3">
      <t>メイ</t>
    </rPh>
    <phoneticPr fontId="17"/>
  </si>
  <si>
    <t>仕　様</t>
    <rPh sb="0" eb="1">
      <t>ツコウ</t>
    </rPh>
    <rPh sb="2" eb="3">
      <t>サマ</t>
    </rPh>
    <phoneticPr fontId="17"/>
  </si>
  <si>
    <t>用　途</t>
    <rPh sb="0" eb="1">
      <t>ヨウ</t>
    </rPh>
    <rPh sb="2" eb="3">
      <t>ト</t>
    </rPh>
    <phoneticPr fontId="17"/>
  </si>
  <si>
    <t>数量
(A)</t>
    <rPh sb="0" eb="1">
      <t>カズ</t>
    </rPh>
    <rPh sb="1" eb="2">
      <t>リョウ</t>
    </rPh>
    <phoneticPr fontId="17"/>
  </si>
  <si>
    <t>単位</t>
    <rPh sb="0" eb="2">
      <t>タンイ</t>
    </rPh>
    <phoneticPr fontId="17"/>
  </si>
  <si>
    <t>単価(B)
（税抜）</t>
    <rPh sb="0" eb="1">
      <t>タン</t>
    </rPh>
    <rPh sb="1" eb="2">
      <t>カ</t>
    </rPh>
    <phoneticPr fontId="17"/>
  </si>
  <si>
    <t>助成事業に
要する経費
（税込）</t>
    <rPh sb="0" eb="2">
      <t>ジョセイ</t>
    </rPh>
    <rPh sb="2" eb="4">
      <t>ジギョウ</t>
    </rPh>
    <rPh sb="6" eb="7">
      <t>ヨウ</t>
    </rPh>
    <phoneticPr fontId="17"/>
  </si>
  <si>
    <t>助成対象経費
(A)×(B)
（税抜）</t>
    <rPh sb="16" eb="18">
      <t>ゼイヌキ</t>
    </rPh>
    <phoneticPr fontId="17"/>
  </si>
  <si>
    <t>購入企業名</t>
    <rPh sb="0" eb="2">
      <t>コウニュウ</t>
    </rPh>
    <rPh sb="2" eb="4">
      <t>キギョウ</t>
    </rPh>
    <rPh sb="4" eb="5">
      <t>メイ</t>
    </rPh>
    <phoneticPr fontId="17"/>
  </si>
  <si>
    <t>列1</t>
    <phoneticPr fontId="17"/>
  </si>
  <si>
    <t>計</t>
    <rPh sb="0" eb="1">
      <t>ケイ</t>
    </rPh>
    <phoneticPr fontId="17"/>
  </si>
  <si>
    <t>(2) 機械装置・工具器具費</t>
    <rPh sb="4" eb="6">
      <t>キカイ</t>
    </rPh>
    <rPh sb="6" eb="8">
      <t>ソウチ</t>
    </rPh>
    <rPh sb="9" eb="11">
      <t>コウグ</t>
    </rPh>
    <rPh sb="11" eb="13">
      <t>キグ</t>
    </rPh>
    <rPh sb="13" eb="14">
      <t>ヒ</t>
    </rPh>
    <phoneticPr fontId="17"/>
  </si>
  <si>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</si>
  <si>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7"/>
  </si>
  <si>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</si>
  <si>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</si>
  <si>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</si>
  <si>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</si>
  <si>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</si>
  <si>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</si>
  <si>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7"/>
  </si>
  <si>
    <t xml:space="preserve">リース・
レンタル先
及び
購入企業名      </t>
    <rPh sb="11" eb="12">
      <t>オヨ</t>
    </rPh>
    <rPh sb="14" eb="16">
      <t>コウニュウ</t>
    </rPh>
    <phoneticPr fontId="17"/>
  </si>
  <si>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</si>
  <si>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</si>
  <si>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7"/>
  </si>
  <si>
    <t>番号</t>
    <rPh sb="0" eb="2">
      <t>バンゴウ</t>
    </rPh>
    <phoneticPr fontId="17"/>
  </si>
  <si>
    <t>機-　</t>
    <rPh sb="0" eb="1">
      <t>キ</t>
    </rPh>
    <phoneticPr fontId="17"/>
  </si>
  <si>
    <t>購入品名</t>
    <rPh sb="0" eb="2">
      <t>コウニュウ</t>
    </rPh>
    <rPh sb="2" eb="4">
      <t>ヒンメイ</t>
    </rPh>
    <phoneticPr fontId="17"/>
  </si>
  <si>
    <t>規　　格
（ﾒｰｶｰ、型番等）</t>
    <rPh sb="0" eb="1">
      <t>タダシ</t>
    </rPh>
    <rPh sb="3" eb="4">
      <t>カク</t>
    </rPh>
    <rPh sb="11" eb="13">
      <t>カタバン</t>
    </rPh>
    <rPh sb="13" eb="14">
      <t>トウ</t>
    </rPh>
    <phoneticPr fontId="17"/>
  </si>
  <si>
    <t>設置場所</t>
    <phoneticPr fontId="17"/>
  </si>
  <si>
    <t>購入先</t>
    <rPh sb="0" eb="2">
      <t>コウニュウ</t>
    </rPh>
    <rPh sb="2" eb="3">
      <t>サキ</t>
    </rPh>
    <phoneticPr fontId="17"/>
  </si>
  <si>
    <t>企 業 名</t>
    <rPh sb="0" eb="1">
      <t>キ</t>
    </rPh>
    <rPh sb="2" eb="3">
      <t>ギョウ</t>
    </rPh>
    <rPh sb="4" eb="5">
      <t>メイ</t>
    </rPh>
    <phoneticPr fontId="17"/>
  </si>
  <si>
    <t>代表者名</t>
    <rPh sb="0" eb="3">
      <t>ダイヒョウシャ</t>
    </rPh>
    <rPh sb="3" eb="4">
      <t>メイ</t>
    </rPh>
    <phoneticPr fontId="17"/>
  </si>
  <si>
    <t>電　　話</t>
    <rPh sb="0" eb="1">
      <t>デン</t>
    </rPh>
    <rPh sb="3" eb="4">
      <t>ハナシ</t>
    </rPh>
    <phoneticPr fontId="17"/>
  </si>
  <si>
    <t>所 在 地</t>
    <rPh sb="0" eb="1">
      <t>ショ</t>
    </rPh>
    <rPh sb="2" eb="3">
      <t>ザイ</t>
    </rPh>
    <rPh sb="4" eb="5">
      <t>チ</t>
    </rPh>
    <phoneticPr fontId="17"/>
  </si>
  <si>
    <t>担当部署</t>
    <rPh sb="0" eb="2">
      <t>タントウ</t>
    </rPh>
    <rPh sb="2" eb="4">
      <t>ブショ</t>
    </rPh>
    <phoneticPr fontId="17"/>
  </si>
  <si>
    <t>担当者名</t>
    <rPh sb="0" eb="3">
      <t>タントウシャ</t>
    </rPh>
    <rPh sb="3" eb="4">
      <t>メイ</t>
    </rPh>
    <phoneticPr fontId="17"/>
  </si>
  <si>
    <t>購入予定時期</t>
    <rPh sb="0" eb="2">
      <t>コウニュウ</t>
    </rPh>
    <rPh sb="2" eb="3">
      <t>ヨ</t>
    </rPh>
    <rPh sb="3" eb="4">
      <t>サダム</t>
    </rPh>
    <rPh sb="4" eb="6">
      <t>ジキ</t>
    </rPh>
    <phoneticPr fontId="17"/>
  </si>
  <si>
    <t>年</t>
    <rPh sb="0" eb="1">
      <t>ネン</t>
    </rPh>
    <phoneticPr fontId="17"/>
  </si>
  <si>
    <t>月</t>
    <rPh sb="0" eb="1">
      <t>ツキ</t>
    </rPh>
    <phoneticPr fontId="17"/>
  </si>
  <si>
    <t>契約金額（税抜）</t>
    <rPh sb="0" eb="2">
      <t>ケイヤク</t>
    </rPh>
    <rPh sb="2" eb="4">
      <t>キンガク</t>
    </rPh>
    <rPh sb="5" eb="7">
      <t>ゼイヌキ</t>
    </rPh>
    <phoneticPr fontId="17"/>
  </si>
  <si>
    <t>円</t>
    <rPh sb="0" eb="1">
      <t>エン</t>
    </rPh>
    <phoneticPr fontId="17"/>
  </si>
  <si>
    <t>購入が必要な理由</t>
    <rPh sb="0" eb="2">
      <t>コウニュウ</t>
    </rPh>
    <rPh sb="3" eb="5">
      <t>ヒツヨウ</t>
    </rPh>
    <rPh sb="6" eb="8">
      <t>リユウ</t>
    </rPh>
    <phoneticPr fontId="17"/>
  </si>
  <si>
    <t>見積金額（税抜）</t>
    <rPh sb="0" eb="2">
      <t>ミツ</t>
    </rPh>
    <rPh sb="2" eb="4">
      <t>キンガク</t>
    </rPh>
    <rPh sb="5" eb="7">
      <t>ゼイヌキ</t>
    </rPh>
    <phoneticPr fontId="17"/>
  </si>
  <si>
    <t>１社目</t>
    <rPh sb="1" eb="2">
      <t>シャ</t>
    </rPh>
    <rPh sb="2" eb="3">
      <t>メ</t>
    </rPh>
    <phoneticPr fontId="17"/>
  </si>
  <si>
    <t>２社目</t>
    <rPh sb="1" eb="2">
      <t>シャ</t>
    </rPh>
    <rPh sb="2" eb="3">
      <t>メ</t>
    </rPh>
    <phoneticPr fontId="17"/>
  </si>
  <si>
    <t>２社入手困難な理由</t>
    <rPh sb="1" eb="2">
      <t>シャ</t>
    </rPh>
    <rPh sb="2" eb="4">
      <t>ニュウシュ</t>
    </rPh>
    <rPh sb="4" eb="6">
      <t>コンナン</t>
    </rPh>
    <rPh sb="7" eb="9">
      <t>リユウ</t>
    </rPh>
    <phoneticPr fontId="17"/>
  </si>
  <si>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</si>
  <si>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</si>
  <si>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</si>
  <si>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</si>
  <si>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7"/>
  </si>
  <si>
    <t>委託・外注先</t>
    <rPh sb="0" eb="2">
      <t>イタク</t>
    </rPh>
    <rPh sb="3" eb="6">
      <t>ガイチュウサキ</t>
    </rPh>
    <phoneticPr fontId="17"/>
  </si>
  <si>
    <t>＜委託・外注計画書＞</t>
    <rPh sb="1" eb="3">
      <t>イタク</t>
    </rPh>
    <rPh sb="4" eb="6">
      <t>ガイチュウ</t>
    </rPh>
    <rPh sb="6" eb="9">
      <t>ケイカクショ</t>
    </rPh>
    <phoneticPr fontId="17"/>
  </si>
  <si>
    <t>　「（３）委託・外注費」に計上した全ての外注先について記載してください。
　表が足りない場合は、枠を追加せず、本ページを複製してください。</t>
    <phoneticPr fontId="17"/>
  </si>
  <si>
    <t>番　　号</t>
    <rPh sb="0" eb="1">
      <t>バン</t>
    </rPh>
    <rPh sb="3" eb="4">
      <t>ゴウ</t>
    </rPh>
    <phoneticPr fontId="1"/>
  </si>
  <si>
    <t>委-</t>
    <rPh sb="0" eb="1">
      <t>イ</t>
    </rPh>
    <phoneticPr fontId="1"/>
  </si>
  <si>
    <t>創業又は
法人設立日</t>
    <rPh sb="0" eb="2">
      <t>ソウギョウ</t>
    </rPh>
    <rPh sb="2" eb="3">
      <t>マタ</t>
    </rPh>
    <rPh sb="5" eb="7">
      <t>ホウジン</t>
    </rPh>
    <rPh sb="7" eb="9">
      <t>セツリツ</t>
    </rPh>
    <rPh sb="9" eb="10">
      <t>ヒ</t>
    </rPh>
    <phoneticPr fontId="17"/>
  </si>
  <si>
    <t>事業内容</t>
    <rPh sb="0" eb="2">
      <t>ジギョウ</t>
    </rPh>
    <rPh sb="2" eb="4">
      <t>ナイヨウ</t>
    </rPh>
    <phoneticPr fontId="17"/>
  </si>
  <si>
    <t>契約期間</t>
    <rPh sb="0" eb="2">
      <t>ケイヤク</t>
    </rPh>
    <rPh sb="2" eb="4">
      <t>キカン</t>
    </rPh>
    <phoneticPr fontId="17"/>
  </si>
  <si>
    <t>～</t>
    <phoneticPr fontId="17"/>
  </si>
  <si>
    <t>委託・外注内容</t>
    <rPh sb="0" eb="2">
      <t>イタク</t>
    </rPh>
    <rPh sb="3" eb="5">
      <t>ガイチュウ</t>
    </rPh>
    <rPh sb="5" eb="7">
      <t>ナイヨウ</t>
    </rPh>
    <phoneticPr fontId="17"/>
  </si>
  <si>
    <t>納品予定物</t>
    <rPh sb="0" eb="2">
      <t>ノウヒン</t>
    </rPh>
    <rPh sb="2" eb="4">
      <t>ヨテイ</t>
    </rPh>
    <rPh sb="4" eb="5">
      <t>ブツ</t>
    </rPh>
    <phoneticPr fontId="17"/>
  </si>
  <si>
    <t>選定理由</t>
    <rPh sb="0" eb="2">
      <t>センテイ</t>
    </rPh>
    <rPh sb="2" eb="4">
      <t>リユウ</t>
    </rPh>
    <phoneticPr fontId="17"/>
  </si>
  <si>
    <t>(4) 専門家指導費</t>
    <rPh sb="4" eb="7">
      <t>センモンカ</t>
    </rPh>
    <rPh sb="7" eb="9">
      <t>シドウ</t>
    </rPh>
    <rPh sb="9" eb="10">
      <t>ヒ</t>
    </rPh>
    <phoneticPr fontId="17"/>
  </si>
  <si>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</si>
  <si>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</si>
  <si>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</si>
  <si>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</si>
  <si>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</si>
  <si>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7"/>
  </si>
  <si>
    <t>＜専門家指導の計画書＞</t>
    <rPh sb="1" eb="4">
      <t>センモンカ</t>
    </rPh>
    <rPh sb="4" eb="6">
      <t>シドウ</t>
    </rPh>
    <phoneticPr fontId="17"/>
  </si>
  <si>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7"/>
  </si>
  <si>
    <t>専-</t>
    <rPh sb="0" eb="1">
      <t>セン</t>
    </rPh>
    <phoneticPr fontId="1"/>
  </si>
  <si>
    <t>専 門 家 氏 名</t>
    <rPh sb="0" eb="1">
      <t>セン</t>
    </rPh>
    <rPh sb="2" eb="3">
      <t>モン</t>
    </rPh>
    <rPh sb="4" eb="5">
      <t>イエ</t>
    </rPh>
    <rPh sb="6" eb="7">
      <t>シ</t>
    </rPh>
    <rPh sb="8" eb="9">
      <t>メイ</t>
    </rPh>
    <phoneticPr fontId="17"/>
  </si>
  <si>
    <t>住　　所</t>
    <rPh sb="0" eb="1">
      <t>ジュウ</t>
    </rPh>
    <rPh sb="3" eb="4">
      <t>ショ</t>
    </rPh>
    <phoneticPr fontId="17"/>
  </si>
  <si>
    <t>経歴・実績</t>
    <rPh sb="0" eb="2">
      <t>ケイレキ</t>
    </rPh>
    <rPh sb="3" eb="5">
      <t>ジッセキ</t>
    </rPh>
    <phoneticPr fontId="17"/>
  </si>
  <si>
    <t>指導内容</t>
    <rPh sb="0" eb="2">
      <t>シドウ</t>
    </rPh>
    <rPh sb="2" eb="4">
      <t>ナイヨウ</t>
    </rPh>
    <phoneticPr fontId="17"/>
  </si>
  <si>
    <t>(5) 賃借費</t>
    <rPh sb="4" eb="6">
      <t>チンシャク</t>
    </rPh>
    <phoneticPr fontId="17"/>
  </si>
  <si>
    <t>賃借物
（場所・延床面積）</t>
    <rPh sb="0" eb="2">
      <t>チンシャク</t>
    </rPh>
    <rPh sb="2" eb="3">
      <t>ブツ</t>
    </rPh>
    <rPh sb="5" eb="7">
      <t>バショ</t>
    </rPh>
    <rPh sb="8" eb="10">
      <t>ノベユカ</t>
    </rPh>
    <rPh sb="10" eb="12">
      <t>メンセキ</t>
    </rPh>
    <phoneticPr fontId="17"/>
  </si>
  <si>
    <t>使用目的・用途</t>
    <rPh sb="0" eb="2">
      <t>シヨウ</t>
    </rPh>
    <rPh sb="2" eb="4">
      <t>モクテキ</t>
    </rPh>
    <rPh sb="5" eb="7">
      <t>ヨウト</t>
    </rPh>
    <phoneticPr fontId="17"/>
  </si>
  <si>
    <t>月数
(A)</t>
    <rPh sb="0" eb="2">
      <t>ツキスウ</t>
    </rPh>
    <phoneticPr fontId="17"/>
  </si>
  <si>
    <t>月額賃料(B)
（税抜）</t>
    <rPh sb="0" eb="2">
      <t>ゲツガク</t>
    </rPh>
    <rPh sb="2" eb="4">
      <t>チンリョウ</t>
    </rPh>
    <phoneticPr fontId="17"/>
  </si>
  <si>
    <t>契約予定先</t>
    <rPh sb="0" eb="2">
      <t>ケイヤク</t>
    </rPh>
    <rPh sb="2" eb="4">
      <t>ヨテイ</t>
    </rPh>
    <rPh sb="4" eb="5">
      <t>サキ</t>
    </rPh>
    <phoneticPr fontId="17"/>
  </si>
  <si>
    <t>(6) 産業財産権出願・導入費</t>
    <rPh sb="4" eb="6">
      <t>サンギョウ</t>
    </rPh>
    <rPh sb="6" eb="9">
      <t>ザイサンケン</t>
    </rPh>
    <rPh sb="9" eb="11">
      <t>シュツガン</t>
    </rPh>
    <rPh sb="12" eb="14">
      <t>ドウニュウ</t>
    </rPh>
    <rPh sb="14" eb="15">
      <t>ヒ</t>
    </rPh>
    <phoneticPr fontId="17"/>
  </si>
  <si>
    <t>産業財産権の名称</t>
    <rPh sb="0" eb="2">
      <t>サンギョウ</t>
    </rPh>
    <rPh sb="2" eb="5">
      <t>ザイサンケン</t>
    </rPh>
    <rPh sb="6" eb="8">
      <t>メイショウ</t>
    </rPh>
    <phoneticPr fontId="17"/>
  </si>
  <si>
    <t>内容</t>
    <rPh sb="0" eb="2">
      <t>ナイヨウ</t>
    </rPh>
    <phoneticPr fontId="17"/>
  </si>
  <si>
    <t>数量
(A)</t>
    <rPh sb="0" eb="2">
      <t>スウリョウ</t>
    </rPh>
    <phoneticPr fontId="17"/>
  </si>
  <si>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7"/>
  </si>
  <si>
    <t>(7) 直接人件費</t>
    <rPh sb="4" eb="6">
      <t>チョクセツ</t>
    </rPh>
    <rPh sb="6" eb="9">
      <t>ジンケンヒ</t>
    </rPh>
    <phoneticPr fontId="17"/>
  </si>
  <si>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</si>
  <si>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</si>
  <si>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</si>
  <si>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</si>
  <si>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</si>
  <si>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</si>
  <si>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(8) 広告費</t>
    <rPh sb="4" eb="7">
      <t>コウコクヒ</t>
    </rPh>
    <phoneticPr fontId="17"/>
  </si>
  <si>
    <t>種　別</t>
    <rPh sb="0" eb="1">
      <t>シュ</t>
    </rPh>
    <rPh sb="2" eb="3">
      <t>ベツ</t>
    </rPh>
    <phoneticPr fontId="17"/>
  </si>
  <si>
    <t>(9) 展示会等参加費</t>
    <rPh sb="4" eb="7">
      <t>テンジカイ</t>
    </rPh>
    <rPh sb="7" eb="8">
      <t>ナド</t>
    </rPh>
    <rPh sb="8" eb="11">
      <t>サンカヒ</t>
    </rPh>
    <phoneticPr fontId="17"/>
  </si>
  <si>
    <t>展示会名称</t>
    <rPh sb="0" eb="3">
      <t>テンジカイ</t>
    </rPh>
    <rPh sb="3" eb="5">
      <t>メイショウ</t>
    </rPh>
    <phoneticPr fontId="17"/>
  </si>
  <si>
    <t>会　場</t>
    <rPh sb="0" eb="1">
      <t>カイ</t>
    </rPh>
    <rPh sb="2" eb="3">
      <t>バ</t>
    </rPh>
    <phoneticPr fontId="17"/>
  </si>
  <si>
    <t>開催期間</t>
    <rPh sb="0" eb="2">
      <t>カイサイ</t>
    </rPh>
    <rPh sb="2" eb="4">
      <t>キカン</t>
    </rPh>
    <phoneticPr fontId="17"/>
  </si>
  <si>
    <t>支払予定先</t>
    <rPh sb="0" eb="2">
      <t>シハライ</t>
    </rPh>
    <rPh sb="2" eb="4">
      <t>ヨテイ</t>
    </rPh>
    <rPh sb="4" eb="5">
      <t>サキ</t>
    </rPh>
    <phoneticPr fontId="17"/>
  </si>
  <si>
    <t>(10) イベント開催費</t>
    <rPh sb="9" eb="11">
      <t>カイサイ</t>
    </rPh>
    <rPh sb="11" eb="12">
      <t>ヒ</t>
    </rPh>
    <phoneticPr fontId="17"/>
  </si>
  <si>
    <t>イベント名称</t>
    <rPh sb="4" eb="6">
      <t>メイショウ</t>
    </rPh>
    <phoneticPr fontId="17"/>
  </si>
  <si>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</si>
  <si>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52"/>
  </si>
  <si>
    <t>表が足りない場合は、枠を追加せず、本ページを複製してください。</t>
    <rPh sb="2" eb="3">
      <t>タ</t>
    </rPh>
    <rPh sb="6" eb="8">
      <t>バアイ</t>
    </rPh>
    <rPh sb="10" eb="11">
      <t>ワク</t>
    </rPh>
    <rPh sb="12" eb="14">
      <t>ツイカ</t>
    </rPh>
    <rPh sb="17" eb="18">
      <t>ホン</t>
    </rPh>
    <rPh sb="22" eb="24">
      <t>フクセイ</t>
    </rPh>
    <phoneticPr fontId="52"/>
  </si>
  <si>
    <t>番号・イベント名</t>
    <rPh sb="0" eb="2">
      <t>バンゴウ</t>
    </rPh>
    <rPh sb="7" eb="8">
      <t>メイ</t>
    </rPh>
    <phoneticPr fontId="17"/>
  </si>
  <si>
    <t>番号</t>
    <rPh sb="0" eb="2">
      <t>バンゴウ</t>
    </rPh>
    <phoneticPr fontId="52"/>
  </si>
  <si>
    <t>イ-</t>
    <phoneticPr fontId="52"/>
  </si>
  <si>
    <t>イベント名</t>
    <rPh sb="4" eb="5">
      <t>メイ</t>
    </rPh>
    <phoneticPr fontId="52"/>
  </si>
  <si>
    <t>イベント内容</t>
    <rPh sb="4" eb="6">
      <t>ナイヨウ</t>
    </rPh>
    <phoneticPr fontId="52"/>
  </si>
  <si>
    <t>対象及び集客予定数</t>
    <rPh sb="0" eb="2">
      <t>タイショウ</t>
    </rPh>
    <rPh sb="2" eb="3">
      <t>オヨ</t>
    </rPh>
    <rPh sb="4" eb="6">
      <t>シュウキャク</t>
    </rPh>
    <rPh sb="6" eb="9">
      <t>ヨテイスウ</t>
    </rPh>
    <phoneticPr fontId="52"/>
  </si>
  <si>
    <t>開　催　場　所</t>
    <rPh sb="0" eb="1">
      <t>カイ</t>
    </rPh>
    <rPh sb="2" eb="3">
      <t>サイ</t>
    </rPh>
    <rPh sb="4" eb="5">
      <t>バ</t>
    </rPh>
    <rPh sb="6" eb="7">
      <t>ショ</t>
    </rPh>
    <phoneticPr fontId="17"/>
  </si>
  <si>
    <t>会場名</t>
    <rPh sb="0" eb="2">
      <t>カイジョウ</t>
    </rPh>
    <rPh sb="2" eb="3">
      <t>メイ</t>
    </rPh>
    <phoneticPr fontId="17"/>
  </si>
  <si>
    <t>所在地</t>
    <rPh sb="0" eb="3">
      <t>ショザイチ</t>
    </rPh>
    <phoneticPr fontId="17"/>
  </si>
  <si>
    <t>開催予定時期　</t>
    <rPh sb="0" eb="1">
      <t>カイ</t>
    </rPh>
    <rPh sb="1" eb="2">
      <t>サイ</t>
    </rPh>
    <rPh sb="2" eb="3">
      <t>ヨ</t>
    </rPh>
    <rPh sb="3" eb="4">
      <t>サダム</t>
    </rPh>
    <rPh sb="4" eb="5">
      <t>トキ</t>
    </rPh>
    <rPh sb="5" eb="6">
      <t>キ</t>
    </rPh>
    <phoneticPr fontId="17"/>
  </si>
  <si>
    <t>頃</t>
    <rPh sb="0" eb="1">
      <t>コロ</t>
    </rPh>
    <phoneticPr fontId="17"/>
  </si>
  <si>
    <t>開催経費総額</t>
    <rPh sb="0" eb="2">
      <t>カイサイ</t>
    </rPh>
    <rPh sb="2" eb="4">
      <t>ケイヒ</t>
    </rPh>
    <rPh sb="4" eb="6">
      <t>ソウガク</t>
    </rPh>
    <phoneticPr fontId="17"/>
  </si>
  <si>
    <t>計</t>
    <rPh sb="0" eb="1">
      <t>ケイ</t>
    </rPh>
    <phoneticPr fontId="52"/>
  </si>
  <si>
    <t>（税抜）</t>
    <rPh sb="1" eb="3">
      <t>ゼイヌキ</t>
    </rPh>
    <phoneticPr fontId="52"/>
  </si>
  <si>
    <t>（　内　　訳　）</t>
    <rPh sb="2" eb="3">
      <t>ナイ</t>
    </rPh>
    <rPh sb="5" eb="6">
      <t>ヤク</t>
    </rPh>
    <phoneticPr fontId="52"/>
  </si>
  <si>
    <t>会場借上費用</t>
  </si>
  <si>
    <t>円</t>
    <rPh sb="0" eb="1">
      <t>エン</t>
    </rPh>
    <phoneticPr fontId="52"/>
  </si>
  <si>
    <t>資材費</t>
    <rPh sb="0" eb="2">
      <t>シザイ</t>
    </rPh>
    <rPh sb="2" eb="3">
      <t>ヒ</t>
    </rPh>
    <phoneticPr fontId="52"/>
  </si>
  <si>
    <t>輸送費</t>
    <rPh sb="0" eb="3">
      <t>ユソウヒ</t>
    </rPh>
    <phoneticPr fontId="52"/>
  </si>
  <si>
    <t>通訳費</t>
    <rPh sb="0" eb="2">
      <t>ツウヤク</t>
    </rPh>
    <rPh sb="2" eb="3">
      <t>ヒ</t>
    </rPh>
    <phoneticPr fontId="52"/>
  </si>
  <si>
    <t>本開発のために
このイベントを実施する必要性</t>
    <rPh sb="0" eb="1">
      <t>ホン</t>
    </rPh>
    <rPh sb="1" eb="3">
      <t>カイハツ</t>
    </rPh>
    <rPh sb="15" eb="17">
      <t>ジッシ</t>
    </rPh>
    <rPh sb="19" eb="22">
      <t>ヒツヨウセイ</t>
    </rPh>
    <phoneticPr fontId="17"/>
  </si>
  <si>
    <t>(11) その他助成対象外経費</t>
    <rPh sb="7" eb="8">
      <t>タ</t>
    </rPh>
    <rPh sb="8" eb="10">
      <t>ジョセイ</t>
    </rPh>
    <rPh sb="10" eb="12">
      <t>タイショウ</t>
    </rPh>
    <rPh sb="12" eb="13">
      <t>ガイ</t>
    </rPh>
    <rPh sb="13" eb="15">
      <t>ケイヒ</t>
    </rPh>
    <phoneticPr fontId="17"/>
  </si>
  <si>
    <t>経 費 項 目</t>
    <rPh sb="0" eb="1">
      <t>キョウ</t>
    </rPh>
    <rPh sb="2" eb="3">
      <t>ヒ</t>
    </rPh>
    <rPh sb="4" eb="5">
      <t>コウ</t>
    </rPh>
    <rPh sb="6" eb="7">
      <t>メ</t>
    </rPh>
    <phoneticPr fontId="17"/>
  </si>
  <si>
    <t>内　　容</t>
    <rPh sb="0" eb="1">
      <t>ナイ</t>
    </rPh>
    <rPh sb="3" eb="4">
      <t>カタチ</t>
    </rPh>
    <phoneticPr fontId="17"/>
  </si>
  <si>
    <t>積 算 根 拠</t>
    <rPh sb="0" eb="1">
      <t>セキ</t>
    </rPh>
    <rPh sb="2" eb="3">
      <t>サン</t>
    </rPh>
    <rPh sb="4" eb="5">
      <t>ネ</t>
    </rPh>
    <rPh sb="6" eb="7">
      <t>キョ</t>
    </rPh>
    <phoneticPr fontId="17"/>
  </si>
  <si>
    <t>助成事業に
要する経費
（税抜）</t>
    <rPh sb="0" eb="2">
      <t>ジョセイ</t>
    </rPh>
    <rPh sb="2" eb="4">
      <t>ジギョウ</t>
    </rPh>
    <rPh sb="6" eb="7">
      <t>ヨウ</t>
    </rPh>
    <rPh sb="9" eb="11">
      <t>ケイヒ</t>
    </rPh>
    <rPh sb="13" eb="15">
      <t>ゼイヌキ</t>
    </rPh>
    <phoneticPr fontId="17"/>
  </si>
  <si>
    <t>備　　考</t>
    <rPh sb="0" eb="1">
      <t>ソナエ</t>
    </rPh>
    <rPh sb="3" eb="4">
      <t>コウ</t>
    </rPh>
    <phoneticPr fontId="17"/>
  </si>
  <si>
    <t>集計</t>
  </si>
  <si>
    <t>（単位：円）</t>
    <phoneticPr fontId="1"/>
  </si>
  <si>
    <t>報酬月額（給与等）</t>
    <rPh sb="0" eb="2">
      <t>ホウシュウ</t>
    </rPh>
    <rPh sb="2" eb="4">
      <t>ゲツガク</t>
    </rPh>
    <rPh sb="5" eb="7">
      <t>キュウヨ</t>
    </rPh>
    <rPh sb="7" eb="8">
      <t>ナド</t>
    </rPh>
    <phoneticPr fontId="17"/>
  </si>
  <si>
    <t>人件費単価（時給）</t>
    <rPh sb="0" eb="3">
      <t>ジンケンヒ</t>
    </rPh>
    <rPh sb="3" eb="5">
      <t>タンカ</t>
    </rPh>
    <rPh sb="6" eb="8">
      <t>ジキュウ</t>
    </rPh>
    <phoneticPr fontId="17"/>
  </si>
  <si>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</si>
  <si>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</si>
  <si>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</si>
  <si>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</si>
  <si>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</si>
  <si>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</si>
  <si>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</si>
  <si>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</si>
  <si>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</si>
  <si>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</si>
  <si>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</si>
  <si>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</si>
  <si>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</si>
  <si>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</si>
  <si>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</si>
  <si>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</si>
  <si>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</si>
  <si>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</si>
  <si>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</si>
  <si>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</si>
  <si>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</si>
  <si>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</si>
  <si>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</si>
  <si>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</si>
  <si>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</si>
  <si>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</si>
  <si>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52"/>
  </si>
  <si>
    <t>卸売業</t>
    <rPh sb="0" eb="3">
      <t>オロシウリギョウ</t>
    </rPh>
    <phoneticPr fontId="52"/>
  </si>
  <si>
    <t>サービス業</t>
    <rPh sb="4" eb="5">
      <t>ギョウ</t>
    </rPh>
    <phoneticPr fontId="52"/>
  </si>
  <si>
    <t>小売業</t>
    <rPh sb="0" eb="3">
      <t>コウリギョウ</t>
    </rPh>
    <phoneticPr fontId="52"/>
  </si>
  <si>
    <t>１　新型コロナウィルス感染症の拡大に伴い、顕在化したもの</t>
    <phoneticPr fontId="1"/>
  </si>
  <si>
    <t>２　防災・減災・災害予防</t>
    <phoneticPr fontId="1"/>
  </si>
  <si>
    <t>３　まちづくり</t>
    <phoneticPr fontId="1"/>
  </si>
  <si>
    <t>４　安全・安心の確保</t>
    <phoneticPr fontId="1"/>
  </si>
  <si>
    <t>５　スポーツ振興、障害者スポーツ</t>
    <phoneticPr fontId="1"/>
  </si>
  <si>
    <t>６　子育て・高齢者・障害者等の支援</t>
    <phoneticPr fontId="1"/>
  </si>
  <si>
    <t>７　医療・健康</t>
    <phoneticPr fontId="1"/>
  </si>
  <si>
    <t>８　環境・エネルギー</t>
    <phoneticPr fontId="1"/>
  </si>
  <si>
    <t>９　産業振興</t>
    <phoneticPr fontId="1"/>
  </si>
  <si>
    <t>10　交通・物流・サプライチェーン</t>
    <phoneticPr fontId="1"/>
  </si>
  <si>
    <t>11　地域コミュニティ</t>
    <phoneticPr fontId="1"/>
  </si>
  <si>
    <t>12　教育・働き方・女性活躍</t>
    <phoneticPr fontId="1"/>
  </si>
  <si>
    <t>13　文化・エンターテイメント</t>
    <phoneticPr fontId="1"/>
  </si>
  <si>
    <t>(1)助成事業において開発または改良する製品・サービス</t>
    <rPh sb="3" eb="7">
      <t>ジョセイジギョウ</t>
    </rPh>
    <rPh sb="11" eb="13">
      <t>カイハツ</t>
    </rPh>
    <rPh sb="16" eb="18">
      <t>カイリョウ</t>
    </rPh>
    <rPh sb="20" eb="22">
      <t>セイヒン</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</si>
  <si>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</si>
  <si>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</si>
  <si>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</si>
  <si>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</si>
  <si>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</si>
  <si>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</si>
  <si>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</si>
  <si>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</si>
  <si>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</si>
  <si>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</si>
  <si>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</si>
  <si>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r>
      <t xml:space="preserve">達成目標
(製品・サービスの具体的な機能や性能(数値)、サービス水準)
</t>
    </r>
    <r>
      <rPr>
        <sz val="10"/>
        <color theme="1"/>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</si>
  <si>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助成事業に
要する経費</t>
    <rPh sb="0" eb="2">
      <t>ジョセイ</t>
    </rPh>
    <rPh sb="2" eb="4">
      <t>ジギョウ</t>
    </rPh>
    <rPh sb="6" eb="7">
      <t>ヨウ</t>
    </rPh>
    <rPh sb="9" eb="11">
      <t>ケイヒ</t>
    </rPh>
    <phoneticPr fontId="1"/>
  </si>
  <si>
    <t>助成対象経費
(A)×(B)</t>
    <phoneticPr fontId="17"/>
  </si>
  <si>
    <t>(3)解決する都市課題の詳細（課題であることを示す客観的な事実・データを交えて説明してください）</t>
    <rPh sb="3" eb="5">
      <t>カイケツ</t>
    </rPh>
    <rPh sb="7" eb="11">
      <t>トシカダイ</t>
    </rPh>
    <rPh sb="12" eb="14">
      <t>ショウサイ</t>
    </rPh>
    <rPh sb="15" eb="17">
      <t>カダイ</t>
    </rPh>
    <rPh sb="23" eb="24">
      <t>シメ</t>
    </rPh>
    <rPh sb="25" eb="28">
      <t>キャッカンテキ</t>
    </rPh>
    <rPh sb="29" eb="31">
      <t>ジジツ</t>
    </rPh>
    <rPh sb="36" eb="37">
      <t>マジ</t>
    </rPh>
    <rPh sb="39" eb="41">
      <t>セツメイ</t>
    </rPh>
    <phoneticPr fontId="1"/>
  </si>
  <si>
    <t>(4)助成事業による課題の解決方法</t>
    <rPh sb="3" eb="7">
      <t>ジョセイジギョウ</t>
    </rPh>
    <rPh sb="10" eb="12">
      <t>カダイ</t>
    </rPh>
    <rPh sb="13" eb="15">
      <t>カイケツ</t>
    </rPh>
    <rPh sb="15" eb="17">
      <t>ホウホウ</t>
    </rPh>
    <phoneticPr fontId="1"/>
  </si>
  <si>
    <t>(5)助成事業の実施による都市課題解決の波及効果</t>
    <rPh sb="3" eb="7">
      <t>ジョセイジギョウ</t>
    </rPh>
    <rPh sb="8" eb="10">
      <t>ジッシ</t>
    </rPh>
    <rPh sb="13" eb="15">
      <t>トシ</t>
    </rPh>
    <rPh sb="15" eb="17">
      <t>カダイ</t>
    </rPh>
    <rPh sb="17" eb="19">
      <t>カイケツ</t>
    </rPh>
    <rPh sb="20" eb="22">
      <t>ハキュウ</t>
    </rPh>
    <rPh sb="22" eb="24">
      <t>コウカ</t>
    </rPh>
    <phoneticPr fontId="1"/>
  </si>
  <si>
    <t>(1)助成事業を実施する背景（動機や目的も含めて記載）</t>
    <phoneticPr fontId="1"/>
  </si>
  <si>
    <t>(1)助成事業を実施する背景（動機や目的も含めて記載）</t>
    <rPh sb="3" eb="7">
      <t>ジョセイジギョウ</t>
    </rPh>
    <rPh sb="8" eb="10">
      <t>ジッシ</t>
    </rPh>
    <rPh sb="12" eb="14">
      <t>ハイケイ</t>
    </rPh>
    <rPh sb="15" eb="17">
      <t>ドウキ</t>
    </rPh>
    <rPh sb="18" eb="20">
      <t>モクテキ</t>
    </rPh>
    <rPh sb="21" eb="22">
      <t>フク</t>
    </rPh>
    <rPh sb="24" eb="26">
      <t>キサイ</t>
    </rPh>
    <phoneticPr fontId="1"/>
  </si>
  <si>
    <t>入手先</t>
    <phoneticPr fontId="1"/>
  </si>
  <si>
    <t>「入手先」又は「入手確度」で「その他」を選択した場合は詳細を記載</t>
    <rPh sb="1" eb="4">
      <t>ニュウシュサキ</t>
    </rPh>
    <rPh sb="5" eb="6">
      <t>マタ</t>
    </rPh>
    <rPh sb="8" eb="10">
      <t>ニュウシュ</t>
    </rPh>
    <rPh sb="10" eb="12">
      <t>カクド</t>
    </rPh>
    <rPh sb="17" eb="18">
      <t>タ</t>
    </rPh>
    <rPh sb="20" eb="22">
      <t>センタク</t>
    </rPh>
    <rPh sb="24" eb="26">
      <t>バアイ</t>
    </rPh>
    <rPh sb="27" eb="29">
      <t>ショウサイ</t>
    </rPh>
    <rPh sb="30" eb="32">
      <t>キサイ</t>
    </rPh>
    <phoneticPr fontId="1"/>
  </si>
  <si>
    <t>自社が保有する地域資源を活用する</t>
    <rPh sb="0" eb="2">
      <t>ジシャ</t>
    </rPh>
    <rPh sb="3" eb="5">
      <t>ホユウ</t>
    </rPh>
    <rPh sb="7" eb="11">
      <t>チイキシゲン</t>
    </rPh>
    <rPh sb="12" eb="14">
      <t>カツヨウ</t>
    </rPh>
    <phoneticPr fontId="1"/>
  </si>
  <si>
    <t>自社以外の外部より入手する</t>
    <rPh sb="0" eb="2">
      <t>ジシャ</t>
    </rPh>
    <rPh sb="2" eb="4">
      <t>イガイ</t>
    </rPh>
    <rPh sb="5" eb="7">
      <t>ガイブ</t>
    </rPh>
    <rPh sb="9" eb="11">
      <t>ニュウシュ</t>
    </rPh>
    <phoneticPr fontId="1"/>
  </si>
  <si>
    <t>その他</t>
    <rPh sb="2" eb="3">
      <t>タ</t>
    </rPh>
    <phoneticPr fontId="1"/>
  </si>
  <si>
    <t>地域資源を保有する外部事業者等に対し、本事業での利用を打診し、承諾を得ている</t>
    <rPh sb="16" eb="17">
      <t>タイ</t>
    </rPh>
    <rPh sb="19" eb="22">
      <t>ホンジギョウ</t>
    </rPh>
    <rPh sb="27" eb="29">
      <t>ダシン</t>
    </rPh>
    <rPh sb="31" eb="33">
      <t>ショウダク</t>
    </rPh>
    <rPh sb="34" eb="35">
      <t>エ</t>
    </rPh>
    <phoneticPr fontId="1"/>
  </si>
  <si>
    <t>自社が既に保有する地域資源であり、現時点で利用可能である</t>
    <rPh sb="0" eb="2">
      <t>ジシャ</t>
    </rPh>
    <rPh sb="3" eb="4">
      <t>スデ</t>
    </rPh>
    <rPh sb="5" eb="7">
      <t>ホユウ</t>
    </rPh>
    <rPh sb="9" eb="13">
      <t>チイキシゲン</t>
    </rPh>
    <rPh sb="17" eb="20">
      <t>ゲンジテン</t>
    </rPh>
    <rPh sb="21" eb="23">
      <t>リヨウ</t>
    </rPh>
    <rPh sb="23" eb="25">
      <t>カノウ</t>
    </rPh>
    <phoneticPr fontId="1"/>
  </si>
  <si>
    <t>(4)助成事業における地域資源の活用方法（地域資源の特徴と併せて説明してください）</t>
    <rPh sb="3" eb="7">
      <t>ジョセイジギョウ</t>
    </rPh>
    <rPh sb="11" eb="13">
      <t>チイキ</t>
    </rPh>
    <rPh sb="13" eb="15">
      <t>シゲン</t>
    </rPh>
    <rPh sb="16" eb="18">
      <t>カツヨウ</t>
    </rPh>
    <rPh sb="18" eb="20">
      <t>ホウホウ</t>
    </rPh>
    <rPh sb="21" eb="23">
      <t>チイキ</t>
    </rPh>
    <rPh sb="23" eb="25">
      <t>シゲン</t>
    </rPh>
    <rPh sb="26" eb="28">
      <t>トクチョウ</t>
    </rPh>
    <rPh sb="29" eb="30">
      <t>アワ</t>
    </rPh>
    <rPh sb="32" eb="34">
      <t>セツメイ</t>
    </rPh>
    <phoneticPr fontId="1"/>
  </si>
  <si>
    <t>(5)助成事業の実施による地域経済への波及効果</t>
    <rPh sb="3" eb="7">
      <t>ジョセイジギョウ</t>
    </rPh>
    <rPh sb="8" eb="10">
      <t>ジッシ</t>
    </rPh>
    <rPh sb="13" eb="15">
      <t>チイキ</t>
    </rPh>
    <rPh sb="15" eb="17">
      <t>ケイザイ</t>
    </rPh>
    <rPh sb="19" eb="23">
      <t>ハキュウコウカ</t>
    </rPh>
    <phoneticPr fontId="1"/>
  </si>
  <si>
    <r>
      <t xml:space="preserve">(3)活用する地域資源の入手先及び利用確度
</t>
    </r>
    <r>
      <rPr>
        <b/>
        <sz val="11"/>
        <color rgb="FFFF0000"/>
        <rFont val="ＭＳ Ｐゴシック"/>
        <family val="3"/>
        <charset val="128"/>
        <scheme val="minor"/>
      </rPr>
      <t>※採択された場合であっても、(2)に記載した地域資源の活用を公社が確認できない場合は、助成金は交付されませんのでご注意ください</t>
    </r>
    <rPh sb="3" eb="5">
      <t>カツヨウ</t>
    </rPh>
    <rPh sb="7" eb="11">
      <t>チイキシゲン</t>
    </rPh>
    <rPh sb="12" eb="15">
      <t>ニュウシュサキ</t>
    </rPh>
    <rPh sb="15" eb="16">
      <t>オヨ</t>
    </rPh>
    <rPh sb="17" eb="19">
      <t>リヨウ</t>
    </rPh>
    <rPh sb="19" eb="21">
      <t>カクド</t>
    </rPh>
    <rPh sb="23" eb="25">
      <t>サイタク</t>
    </rPh>
    <rPh sb="28" eb="30">
      <t>バアイ</t>
    </rPh>
    <rPh sb="40" eb="42">
      <t>キサイ</t>
    </rPh>
    <rPh sb="44" eb="48">
      <t>チイキシゲン</t>
    </rPh>
    <rPh sb="49" eb="51">
      <t>カツヨウ</t>
    </rPh>
    <rPh sb="52" eb="54">
      <t>コウシャ</t>
    </rPh>
    <rPh sb="55" eb="57">
      <t>カクニン</t>
    </rPh>
    <rPh sb="61" eb="63">
      <t>バアイ</t>
    </rPh>
    <rPh sb="65" eb="68">
      <t>ジョセイキン</t>
    </rPh>
    <rPh sb="69" eb="71">
      <t>コウフ</t>
    </rPh>
    <rPh sb="79" eb="81">
      <t>チュウイ</t>
    </rPh>
    <phoneticPr fontId="1"/>
  </si>
  <si>
    <t>利用確度</t>
    <rPh sb="0" eb="2">
      <t>リヨウ</t>
    </rPh>
    <rPh sb="2" eb="4">
      <t>カクド</t>
    </rPh>
    <phoneticPr fontId="1"/>
  </si>
  <si>
    <t>地域資源を保有する外部事業者等と、当該地域資源についての取引実績がある等、利用確度は高い</t>
    <rPh sb="17" eb="19">
      <t>トウガイ</t>
    </rPh>
    <rPh sb="19" eb="23">
      <t>チイキシゲン</t>
    </rPh>
    <rPh sb="35" eb="36">
      <t>ナド</t>
    </rPh>
    <rPh sb="37" eb="39">
      <t>リヨウ</t>
    </rPh>
    <rPh sb="39" eb="41">
      <t>カクド</t>
    </rPh>
    <rPh sb="42" eb="43">
      <t>タカ</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</si>
  <si>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</si>
  <si>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</si>
  <si>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</si>
  <si>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</si>
  <si>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</si>
  <si>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</si>
  <si>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</si>
  <si>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</si>
  <si>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</si>
  <si>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</si>
  <si>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</si>
  <si>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</si>
  <si>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r>
      <t>　本助成事業を実施し、公社が検査時に、</t>
    </r>
    <r>
      <rPr>
        <b/>
        <sz val="12.5"/>
        <color theme="1"/>
        <rFont val="ＭＳ Ｐゴシック"/>
        <family val="3"/>
        <charset val="128"/>
      </rPr>
      <t>購入品（機械装置含む）や助成事業における成果物等、支払いに係る経理関係書類を確認できる場所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</si>
  <si>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ＴＥＬ</t>
    <phoneticPr fontId="1"/>
  </si>
  <si>
    <t>(1)　経費区分別内訳</t>
    <phoneticPr fontId="17"/>
  </si>
  <si>
    <t>文字数カウント</t>
    <rPh sb="0" eb="3">
      <t>モジスウ</t>
    </rPh>
    <phoneticPr fontId="1"/>
  </si>
  <si>
    <t>様式第１号（第５条関係）</t>
    <phoneticPr fontId="1"/>
  </si>
  <si>
    <t>資金支出明細番号※</t>
    <rPh sb="0" eb="2">
      <t>シキン</t>
    </rPh>
    <rPh sb="2" eb="4">
      <t>シシュツ</t>
    </rPh>
    <rPh sb="4" eb="6">
      <t>メイサイ</t>
    </rPh>
    <rPh sb="6" eb="8">
      <t>バンゴウ</t>
    </rPh>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</si>
  <si>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</si>
  <si>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</si>
  <si>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r>
      <t xml:space="preserve">製品・サービス
概要
（100文字以内）
</t>
    </r>
    <r>
      <rPr>
        <sz val="11"/>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</si>
  <si>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</si>
  <si>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</si>
  <si>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7"/>
  </si>
  <si>
    <t>(2)解決する都市課題の分野</t>
    <rPh sb="3" eb="5">
      <t>カイケツ</t>
    </rPh>
    <rPh sb="7" eb="11">
      <t>トシカダイ</t>
    </rPh>
    <rPh sb="12" eb="14">
      <t>ブンヤ</t>
    </rPh>
    <phoneticPr fontId="1"/>
  </si>
  <si>
    <t>Ａ-1</t>
  </si>
  <si>
    <t>Ａ-2</t>
  </si>
  <si>
    <t>あしたば</t>
  </si>
  <si>
    <t>Ａ-3</t>
  </si>
  <si>
    <t>アメリカ芋、ムラサキ芋</t>
  </si>
  <si>
    <t>Ａ-4</t>
  </si>
  <si>
    <t>稲城の梨</t>
  </si>
  <si>
    <t>Ａ-5</t>
  </si>
  <si>
    <t>うめ</t>
  </si>
  <si>
    <t>Ａ-6</t>
  </si>
  <si>
    <t>江戸東京野菜</t>
  </si>
  <si>
    <t>Ａ-7</t>
  </si>
  <si>
    <t>奥多摩やまめ</t>
  </si>
  <si>
    <t>Ａ-8</t>
  </si>
  <si>
    <t>奥多摩わさび</t>
  </si>
  <si>
    <t>Ａ-9</t>
  </si>
  <si>
    <t>金子ゴールデンビール麦</t>
  </si>
  <si>
    <t>Ａ-10</t>
  </si>
  <si>
    <t>キウイフルーツ</t>
  </si>
  <si>
    <t>Ａ-11</t>
  </si>
  <si>
    <t>キャベツ</t>
  </si>
  <si>
    <t>Ａ-12</t>
  </si>
  <si>
    <t>桑</t>
  </si>
  <si>
    <t>Ａ-13</t>
  </si>
  <si>
    <t>こまつな</t>
  </si>
  <si>
    <t>Ａ-14</t>
  </si>
  <si>
    <t>さざえ</t>
  </si>
  <si>
    <t>Ａ-15</t>
  </si>
  <si>
    <t>Ａ-16</t>
  </si>
  <si>
    <t>Ａ-17</t>
  </si>
  <si>
    <t>Ａ-18</t>
  </si>
  <si>
    <t>Ａ-19</t>
  </si>
  <si>
    <t>じゃがいも</t>
  </si>
  <si>
    <t>Ａ-20</t>
  </si>
  <si>
    <t>スイーツキャベツ</t>
  </si>
  <si>
    <t>Ａ-21</t>
  </si>
  <si>
    <t>高尾（ぶどう）</t>
  </si>
  <si>
    <t>Ａ-22</t>
  </si>
  <si>
    <t>たかべ</t>
  </si>
  <si>
    <t>Ａ-23</t>
  </si>
  <si>
    <t>椿</t>
  </si>
  <si>
    <t>Ａ-24</t>
  </si>
  <si>
    <t>てんぐさ</t>
  </si>
  <si>
    <t>Ａ-25</t>
  </si>
  <si>
    <t>東京秋川アユ</t>
  </si>
  <si>
    <t>Ａ-26</t>
  </si>
  <si>
    <t>東京うど</t>
  </si>
  <si>
    <t>Ａ-27</t>
  </si>
  <si>
    <t>ＴＯＫＹＯＸ</t>
  </si>
  <si>
    <t>Ａ-28</t>
  </si>
  <si>
    <t>東京狭山茶</t>
  </si>
  <si>
    <t>Ａ-29</t>
  </si>
  <si>
    <t>東京しゃも</t>
  </si>
  <si>
    <t>Ａ-30</t>
  </si>
  <si>
    <t>東京都産秋川牛</t>
  </si>
  <si>
    <t>Ａ-31</t>
  </si>
  <si>
    <t>とうもろこし</t>
  </si>
  <si>
    <t>Ａ-32</t>
  </si>
  <si>
    <t>とこぶし</t>
  </si>
  <si>
    <t>Ａ-33</t>
  </si>
  <si>
    <t>とれたてイキイキ葛飾元気野菜</t>
  </si>
  <si>
    <t>Ａ-34</t>
  </si>
  <si>
    <t>にんじん</t>
  </si>
  <si>
    <t>Ａ-35</t>
  </si>
  <si>
    <t>練馬大根</t>
  </si>
  <si>
    <t>Ａ-36</t>
  </si>
  <si>
    <t>のらぼう菜</t>
  </si>
  <si>
    <t>Ａ-37</t>
  </si>
  <si>
    <t>八丈島産樽カツオ</t>
  </si>
  <si>
    <t>Ａ-38</t>
  </si>
  <si>
    <t>八丈島産春トビ</t>
  </si>
  <si>
    <t>Ａ-39</t>
  </si>
  <si>
    <t>八丈フルーツレモン</t>
  </si>
  <si>
    <t>Ａ-40</t>
  </si>
  <si>
    <t>パッションフルーツ</t>
  </si>
  <si>
    <t>Ａ-41</t>
  </si>
  <si>
    <t>フェニックスロベレニー</t>
  </si>
  <si>
    <t>Ａ-42</t>
  </si>
  <si>
    <t>フリージア</t>
  </si>
  <si>
    <t>Ａ-43</t>
  </si>
  <si>
    <t>ブルーベリー</t>
  </si>
  <si>
    <t>Ａ-44</t>
  </si>
  <si>
    <t>保谷梨</t>
  </si>
  <si>
    <t>Ａ-45</t>
  </si>
  <si>
    <t>まちだシルクメロン</t>
  </si>
  <si>
    <t>Ａ-46</t>
  </si>
  <si>
    <t>みかん</t>
  </si>
  <si>
    <t>Ａ-47</t>
  </si>
  <si>
    <t>紫草</t>
  </si>
  <si>
    <t>Ａ-48</t>
  </si>
  <si>
    <t>柳久保小麦</t>
  </si>
  <si>
    <t>Ａ-49</t>
  </si>
  <si>
    <t>落花生</t>
  </si>
  <si>
    <t>Ａ-50</t>
  </si>
  <si>
    <t>ルバーブ</t>
  </si>
  <si>
    <t>Ａ-51</t>
  </si>
  <si>
    <t>レザーファン</t>
  </si>
  <si>
    <t>Ｂ-1</t>
  </si>
  <si>
    <t>昭島の水</t>
  </si>
  <si>
    <t>Ｂ-2</t>
  </si>
  <si>
    <t>あだち菜うどん・あだち菜パスタ</t>
  </si>
  <si>
    <t>Ｂ-3</t>
  </si>
  <si>
    <t>あだちの菓子</t>
  </si>
  <si>
    <t>Ｂ-4</t>
  </si>
  <si>
    <t>アパレル製品</t>
  </si>
  <si>
    <t>Ｂ-5</t>
  </si>
  <si>
    <t>Ｂ-6</t>
  </si>
  <si>
    <t>江戸衣裳着人形</t>
  </si>
  <si>
    <t>Ｂ-7</t>
  </si>
  <si>
    <t>江戸押絵羽子板</t>
  </si>
  <si>
    <t>Ｂ-8</t>
  </si>
  <si>
    <t>江戸甲冑</t>
  </si>
  <si>
    <t>Ｂ-9</t>
  </si>
  <si>
    <t>江戸からかみ</t>
  </si>
  <si>
    <t>Ｂ-10</t>
  </si>
  <si>
    <t>江戸硝子</t>
  </si>
  <si>
    <t>Ｂ-11</t>
  </si>
  <si>
    <t>江戸木目込人形</t>
  </si>
  <si>
    <t>Ｂ-12</t>
  </si>
  <si>
    <t>江戸切子</t>
  </si>
  <si>
    <t>Ｂ-13</t>
  </si>
  <si>
    <t>江戸指物</t>
  </si>
  <si>
    <t>Ｂ-14</t>
  </si>
  <si>
    <t>江戸更紗</t>
  </si>
  <si>
    <t>Ｂ-15</t>
  </si>
  <si>
    <t>江戸刺繍</t>
  </si>
  <si>
    <t>Ｂ-16</t>
  </si>
  <si>
    <t>江戸漆器</t>
  </si>
  <si>
    <t>Ｂ-17</t>
  </si>
  <si>
    <t>江戸簾</t>
  </si>
  <si>
    <t>Ｂ-18</t>
  </si>
  <si>
    <t>江戸扇子</t>
  </si>
  <si>
    <t>Ｂ-19</t>
  </si>
  <si>
    <t>江戸象牙</t>
  </si>
  <si>
    <t>Ｂ-20</t>
  </si>
  <si>
    <t>江戸つまみ簪</t>
  </si>
  <si>
    <t>Ｂ-21</t>
  </si>
  <si>
    <t>江戸手描提灯</t>
  </si>
  <si>
    <t>Ｂ-22</t>
  </si>
  <si>
    <t>江戸刷毛</t>
  </si>
  <si>
    <t>Ｂ-23</t>
  </si>
  <si>
    <t>江戸表具</t>
  </si>
  <si>
    <t>Ｂ-24</t>
  </si>
  <si>
    <t>江戸風鈴</t>
  </si>
  <si>
    <t>Ｂ-25</t>
  </si>
  <si>
    <t>江戸筆</t>
  </si>
  <si>
    <t>Ｂ-26</t>
  </si>
  <si>
    <t>江戸鼈甲</t>
  </si>
  <si>
    <t>Ｂ-27</t>
  </si>
  <si>
    <t>江戸木彫刻</t>
  </si>
  <si>
    <t>Ｂ-28</t>
  </si>
  <si>
    <t>江戸木版画</t>
  </si>
  <si>
    <t>Ｂ-29</t>
  </si>
  <si>
    <t>江戸和竿</t>
  </si>
  <si>
    <t>Ｂ-30</t>
  </si>
  <si>
    <t>大島牛乳</t>
  </si>
  <si>
    <t>Ｂ-31</t>
  </si>
  <si>
    <t>大森海苔</t>
  </si>
  <si>
    <t>Ｂ-32</t>
  </si>
  <si>
    <t>型小紋</t>
  </si>
  <si>
    <t>Ｂ-33</t>
  </si>
  <si>
    <t>金型</t>
  </si>
  <si>
    <t>Ｂ-34</t>
  </si>
  <si>
    <t>玩具</t>
  </si>
  <si>
    <t>Ｂ-35</t>
  </si>
  <si>
    <t>キウイワイン</t>
  </si>
  <si>
    <t>Ｂ-36</t>
  </si>
  <si>
    <t>喫煙具</t>
  </si>
  <si>
    <t>Ｂ-37</t>
  </si>
  <si>
    <t>金属プレス加工品</t>
  </si>
  <si>
    <t>Ｂ-38</t>
  </si>
  <si>
    <t>計測・検査機器</t>
  </si>
  <si>
    <t>Ｂ-39</t>
  </si>
  <si>
    <t>計測・分析機器</t>
  </si>
  <si>
    <t>Ｂ-40</t>
  </si>
  <si>
    <t>コーガ石（抗火石）</t>
  </si>
  <si>
    <t>Ｂ-41</t>
  </si>
  <si>
    <t>産業用機械部品</t>
  </si>
  <si>
    <t>Ｂ-42</t>
  </si>
  <si>
    <t>塩</t>
  </si>
  <si>
    <t>Ｂ-43</t>
  </si>
  <si>
    <t>島寿司</t>
  </si>
  <si>
    <t>Ｂ-44</t>
  </si>
  <si>
    <t>多摩織</t>
  </si>
  <si>
    <t>Ｂ-45</t>
  </si>
  <si>
    <t>多摩産材</t>
  </si>
  <si>
    <t>Ｂ-46</t>
  </si>
  <si>
    <t>ちゃんこ</t>
  </si>
  <si>
    <t>Ｂ-47</t>
  </si>
  <si>
    <t>つりしのぶ</t>
  </si>
  <si>
    <t>Ｂ-48</t>
  </si>
  <si>
    <t>手作り多摩の味噌　原峰のかおり</t>
  </si>
  <si>
    <t>Ｂ-49</t>
  </si>
  <si>
    <t>電気機器</t>
  </si>
  <si>
    <t>Ｂ-50</t>
  </si>
  <si>
    <t>東京打刃物</t>
  </si>
  <si>
    <t>Ｂ-51</t>
  </si>
  <si>
    <t>東京額縁</t>
  </si>
  <si>
    <t>Ｂ-52</t>
  </si>
  <si>
    <t>東京桐箪笥</t>
  </si>
  <si>
    <t>Ｂ-53</t>
  </si>
  <si>
    <t>東京銀器</t>
  </si>
  <si>
    <t>Ｂ-54</t>
  </si>
  <si>
    <t>東京くみひも</t>
  </si>
  <si>
    <t>Ｂ-55</t>
  </si>
  <si>
    <t>東京琴</t>
  </si>
  <si>
    <t>Ｂ-56</t>
  </si>
  <si>
    <t>東京地酒（清酒）</t>
  </si>
  <si>
    <t>Ｂ-57</t>
  </si>
  <si>
    <t>東京七宝</t>
  </si>
  <si>
    <t>Ｂ-58</t>
  </si>
  <si>
    <t>東京島酒（焼酎）</t>
  </si>
  <si>
    <t>Ｂ-59</t>
  </si>
  <si>
    <t>東京三味線</t>
  </si>
  <si>
    <t>Ｂ-60</t>
  </si>
  <si>
    <t>東京染小紋</t>
  </si>
  <si>
    <t>Ｂ-61</t>
  </si>
  <si>
    <t>東京彫金</t>
  </si>
  <si>
    <t>Ｂ-62</t>
  </si>
  <si>
    <t>東京手植ブラシ</t>
  </si>
  <si>
    <t>Ｂ-63</t>
  </si>
  <si>
    <t>東京手描友禅</t>
  </si>
  <si>
    <t>Ｂ-64</t>
  </si>
  <si>
    <t>東京籐工芸</t>
  </si>
  <si>
    <t>Ｂ-65</t>
  </si>
  <si>
    <t>東京のくさや</t>
  </si>
  <si>
    <t>Ｂ-66</t>
  </si>
  <si>
    <t>東京仏壇</t>
  </si>
  <si>
    <t>Ｂ-67</t>
  </si>
  <si>
    <t>東京本染ゆかた・てぬぐい</t>
  </si>
  <si>
    <t>Ｂ-68</t>
  </si>
  <si>
    <t>東京無地染</t>
  </si>
  <si>
    <t>Ｂ-69</t>
  </si>
  <si>
    <t>東京洋傘</t>
  </si>
  <si>
    <t>Ｂ-70</t>
  </si>
  <si>
    <t>TOYODABEER</t>
  </si>
  <si>
    <t>Ｂ-71</t>
  </si>
  <si>
    <t>新島・式根島産魚のたたき（すり身）</t>
  </si>
  <si>
    <t>Ｂ-72</t>
  </si>
  <si>
    <t>ニット製品</t>
  </si>
  <si>
    <t>Ｂ-73</t>
  </si>
  <si>
    <t>練馬の漬物</t>
  </si>
  <si>
    <t>Ｂ-74</t>
  </si>
  <si>
    <t>八丈島産魚を使った練製品</t>
  </si>
  <si>
    <t>Ｂ-75</t>
  </si>
  <si>
    <t>皮革製品</t>
  </si>
  <si>
    <t>Ｂ-76</t>
  </si>
  <si>
    <t>東村山黒焼きそば</t>
  </si>
  <si>
    <t>Ｂ-77</t>
  </si>
  <si>
    <t>服飾雑貨製品</t>
  </si>
  <si>
    <t>Ｂ-78</t>
  </si>
  <si>
    <t>服飾製品</t>
  </si>
  <si>
    <t>Ｂ-79</t>
  </si>
  <si>
    <t>文具</t>
  </si>
  <si>
    <t>Ｂ-80</t>
  </si>
  <si>
    <t>本場黄八丈</t>
  </si>
  <si>
    <t>Ｂ-81</t>
  </si>
  <si>
    <t>武蔵野地粉うどん</t>
  </si>
  <si>
    <t>Ｂ-82</t>
  </si>
  <si>
    <t>村山大島紬</t>
  </si>
  <si>
    <t>Ｂ-83</t>
  </si>
  <si>
    <t>村山かてうどん</t>
  </si>
  <si>
    <t>Ｂ-84</t>
  </si>
  <si>
    <t>油脂製品</t>
  </si>
  <si>
    <t>Ｂ-85</t>
  </si>
  <si>
    <t>ラム酒</t>
  </si>
  <si>
    <t>Ｂ-86</t>
  </si>
  <si>
    <t>六地蔵のめぐみ黄金の水</t>
  </si>
  <si>
    <r>
      <t xml:space="preserve"> </t>
    </r>
    <r>
      <rPr>
        <b/>
        <u/>
        <sz val="11"/>
        <color theme="1"/>
        <rFont val="ＭＳ Ｐゴシック"/>
        <family val="3"/>
        <charset val="128"/>
        <scheme val="minor"/>
      </rPr>
      <t>(ア)</t>
    </r>
    <r>
      <rPr>
        <sz val="11"/>
        <color theme="1"/>
        <rFont val="ＭＳ Ｐゴシック"/>
        <family val="2"/>
        <charset val="128"/>
        <scheme val="minor"/>
      </rPr>
      <t>都の定める地域資源(募集要項P.４～６）に該当する場合は、その番号をプルダウンリストから選択</t>
    </r>
    <phoneticPr fontId="1"/>
  </si>
  <si>
    <r>
      <t xml:space="preserve"> </t>
    </r>
    <r>
      <rPr>
        <b/>
        <u/>
        <sz val="11"/>
        <color theme="1"/>
        <rFont val="ＭＳ Ｐゴシック"/>
        <family val="3"/>
        <charset val="128"/>
        <scheme val="minor"/>
      </rPr>
      <t>(イ)</t>
    </r>
    <r>
      <rPr>
        <sz val="11"/>
        <color theme="1"/>
        <rFont val="ＭＳ Ｐゴシック"/>
        <family val="2"/>
        <charset val="128"/>
        <scheme val="minor"/>
      </rPr>
      <t>都の定める地域資源以外の資源を活用する場合</t>
    </r>
    <rPh sb="4" eb="5">
      <t>ト</t>
    </rPh>
    <rPh sb="6" eb="7">
      <t>サダ</t>
    </rPh>
    <rPh sb="9" eb="11">
      <t>チイキ</t>
    </rPh>
    <rPh sb="11" eb="13">
      <t>シゲン</t>
    </rPh>
    <rPh sb="13" eb="15">
      <t>イガイ</t>
    </rPh>
    <rPh sb="16" eb="18">
      <t>シゲン</t>
    </rPh>
    <rPh sb="19" eb="21">
      <t>カツヨウ</t>
    </rPh>
    <rPh sb="23" eb="25">
      <t>バアイ</t>
    </rPh>
    <phoneticPr fontId="1"/>
  </si>
  <si>
    <t>↓①、②ともに該当することを確認のうえ、それぞれに「○」を選択してください。</t>
    <phoneticPr fontId="1"/>
  </si>
  <si>
    <t>↓どちらか一方に「○」を選択のうえ、地域資源の名称を記入してください。</t>
    <phoneticPr fontId="1"/>
  </si>
  <si>
    <t>当該地域資源は広く流通しており、利用に特段の懸念はない</t>
    <rPh sb="0" eb="2">
      <t>トウガイ</t>
    </rPh>
    <rPh sb="2" eb="6">
      <t>チイキシゲン</t>
    </rPh>
    <rPh sb="7" eb="8">
      <t>ヒロ</t>
    </rPh>
    <rPh sb="9" eb="11">
      <t>リュウツウ</t>
    </rPh>
    <rPh sb="16" eb="18">
      <t>リヨウ</t>
    </rPh>
    <rPh sb="19" eb="21">
      <t>トクダン</t>
    </rPh>
    <rPh sb="22" eb="24">
      <t>ケネン</t>
    </rPh>
    <phoneticPr fontId="1"/>
  </si>
  <si>
    <t>現時点では、地域資源を保有する外部事業者等に対して利用の打診をしていない</t>
    <rPh sb="0" eb="3">
      <t>ゲンジテン</t>
    </rPh>
    <rPh sb="22" eb="23">
      <t>タイ</t>
    </rPh>
    <rPh sb="25" eb="27">
      <t>リヨウ</t>
    </rPh>
    <rPh sb="28" eb="30">
      <t>ダシン</t>
    </rPh>
    <phoneticPr fontId="1"/>
  </si>
  <si>
    <t>地-</t>
    <rPh sb="0" eb="1">
      <t>チ</t>
    </rPh>
    <phoneticPr fontId="1"/>
  </si>
  <si>
    <t>都-</t>
    <rPh sb="0" eb="1">
      <t>ト</t>
    </rPh>
    <phoneticPr fontId="1"/>
  </si>
  <si>
    <r>
      <t>※本店所在地が</t>
    </r>
    <r>
      <rPr>
        <b/>
        <u/>
        <sz val="12.5"/>
        <color theme="1"/>
        <rFont val="ＭＳ Ｐゴシック"/>
        <family val="3"/>
        <charset val="128"/>
      </rPr>
      <t>都外</t>
    </r>
    <r>
      <rPr>
        <sz val="12.5"/>
        <color theme="1"/>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</si>
  <si>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</si>
  <si>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</si>
  <si>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</si>
  <si>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t>　(1)推進体制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4" eb="106">
      <t>カツヨウ</t>
    </rPh>
    <rPh sb="106" eb="108">
      <t>ジギョウ</t>
    </rPh>
    <rPh sb="109" eb="111">
      <t>シンセイ</t>
    </rPh>
    <rPh sb="112" eb="114">
      <t>バアイ</t>
    </rPh>
    <rPh sb="116" eb="120">
      <t>チイキシゲン</t>
    </rPh>
    <rPh sb="121" eb="123">
      <t>シイ</t>
    </rPh>
    <rPh sb="123" eb="124">
      <t>サキ</t>
    </rPh>
    <rPh sb="125" eb="127">
      <t>カコウ</t>
    </rPh>
    <rPh sb="127" eb="128">
      <t>トウ</t>
    </rPh>
    <rPh sb="129" eb="130">
      <t>オコナ</t>
    </rPh>
    <rPh sb="131" eb="133">
      <t>シュタイ</t>
    </rPh>
    <rPh sb="134" eb="135">
      <t>カナラ</t>
    </rPh>
    <rPh sb="136" eb="138">
      <t>メイジ</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</si>
  <si>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</si>
  <si>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</si>
  <si>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</si>
  <si>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r>
      <t>※「資金支出明細番号」には、その取組に係る経費と対応する「１４　資金支出明細」の番号(例 原-1、機-1、委-1等)を記入してください。「１４　資金支出明細」に記載した</t>
    </r>
    <r>
      <rPr>
        <b/>
        <u/>
        <sz val="11"/>
        <color rgb="FFFF0000"/>
        <rFont val="ＭＳ Ｐゴシック"/>
        <family val="3"/>
        <charset val="128"/>
        <scheme val="minor"/>
      </rPr>
      <t>すべての資金支出明細番号について記載が必要</t>
    </r>
    <r>
      <rPr>
        <sz val="11"/>
        <rFont val="ＭＳ Ｐゴシック"/>
        <family val="3"/>
        <charset val="128"/>
        <scheme val="minor"/>
      </rPr>
      <t>です</t>
    </r>
    <r>
      <rPr>
        <sz val="11"/>
        <color theme="1"/>
        <rFont val="ＭＳ Ｐゴシック"/>
        <family val="2"/>
        <charset val="128"/>
        <scheme val="minor"/>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</si>
  <si>
    <r>
      <t>(2)活用する地域資源(</t>
    </r>
    <r>
      <rPr>
        <b/>
        <u/>
        <sz val="11"/>
        <color rgb="FFFF0000"/>
        <rFont val="ＭＳ Ｐゴシック"/>
        <family val="3"/>
        <charset val="128"/>
        <scheme val="minor"/>
      </rPr>
      <t>(ア)、(イ)のいずれか</t>
    </r>
    <r>
      <rPr>
        <sz val="11"/>
        <color theme="1"/>
        <rFont val="ＭＳ Ｐゴシック"/>
        <family val="2"/>
        <charset val="128"/>
        <scheme val="minor"/>
      </rPr>
      <t>に記載してください。)
※複数活用する計画の場合は、</t>
    </r>
    <r>
      <rPr>
        <b/>
        <u/>
        <sz val="11"/>
        <color rgb="FFFF0000"/>
        <rFont val="ＭＳ Ｐゴシック"/>
        <family val="3"/>
        <charset val="128"/>
        <scheme val="minor"/>
      </rPr>
      <t>主たるもの１つ</t>
    </r>
    <r>
      <rPr>
        <sz val="11"/>
        <color theme="1"/>
        <rFont val="ＭＳ Ｐゴシック"/>
        <family val="2"/>
        <charset val="128"/>
        <scheme val="minor"/>
      </rPr>
      <t>について記載してください。</t>
    </r>
    <rPh sb="3" eb="5">
      <t>カツヨウ</t>
    </rPh>
    <rPh sb="7" eb="11">
      <t>チイキシゲン</t>
    </rPh>
    <rPh sb="25" eb="27">
      <t>キサイ</t>
    </rPh>
    <rPh sb="37" eb="39">
      <t>フクスウ</t>
    </rPh>
    <rPh sb="39" eb="41">
      <t>カツヨウ</t>
    </rPh>
    <rPh sb="43" eb="45">
      <t>ケイカク</t>
    </rPh>
    <rPh sb="46" eb="48">
      <t>バアイ</t>
    </rPh>
    <rPh sb="50" eb="51">
      <t>シュ</t>
    </rPh>
    <rPh sb="61" eb="63">
      <t>キサイ</t>
    </rPh>
    <phoneticPr fontId="1"/>
  </si>
  <si>
    <t>賃-1</t>
    <rPh sb="0" eb="1">
      <t>チン</t>
    </rPh>
    <phoneticPr fontId="1"/>
  </si>
  <si>
    <t>交付申請書（地域資源活用事業）</t>
    <rPh sb="0" eb="5">
      <t>コウフシンセイショ</t>
    </rPh>
    <rPh sb="6" eb="8">
      <t>チイキ</t>
    </rPh>
    <rPh sb="8" eb="10">
      <t>シゲン</t>
    </rPh>
    <rPh sb="10" eb="12">
      <t>カツヨウ</t>
    </rPh>
    <rPh sb="12" eb="14">
      <t>ジギョウ</t>
    </rPh>
    <phoneticPr fontId="1"/>
  </si>
  <si>
    <t>交付申請書（東京の都市課題解決事業）</t>
    <rPh sb="0" eb="5">
      <t>コウフシンセイショ</t>
    </rPh>
    <rPh sb="6" eb="8">
      <t>トウキョウ</t>
    </rPh>
    <rPh sb="9" eb="13">
      <t>トシカダイ</t>
    </rPh>
    <rPh sb="13" eb="15">
      <t>カイケツ</t>
    </rPh>
    <rPh sb="15" eb="17">
      <t>ジギョウ</t>
    </rPh>
    <phoneticPr fontId="1"/>
  </si>
  <si>
    <t>交付申請書（東京の都市課題解決事業 ※環境・エネルギー）</t>
    <rPh sb="0" eb="5">
      <t>コウフシンセイショ</t>
    </rPh>
    <rPh sb="6" eb="8">
      <t>トウキョウ</t>
    </rPh>
    <rPh sb="9" eb="13">
      <t>トシカダイ</t>
    </rPh>
    <rPh sb="13" eb="15">
      <t>カイケツ</t>
    </rPh>
    <rPh sb="15" eb="17">
      <t>ジギョウ</t>
    </rPh>
    <rPh sb="19" eb="21">
      <t>カンキョウ</t>
    </rPh>
    <phoneticPr fontId="1"/>
  </si>
  <si>
    <t>東京都</t>
    <rPh sb="0" eb="3">
      <t>トウキョウト</t>
    </rPh>
    <phoneticPr fontId="1"/>
  </si>
  <si>
    <t>８　環境・エネルギー</t>
  </si>
  <si>
    <t>助成率1/2</t>
    <rPh sb="0" eb="3">
      <t>ジョセイリツ</t>
    </rPh>
    <phoneticPr fontId="1"/>
  </si>
  <si>
    <t>助成率2/3</t>
    <rPh sb="0" eb="3">
      <t>ジョセイリツ</t>
    </rPh>
    <phoneticPr fontId="1"/>
  </si>
  <si>
    <t xml:space="preserve">１２．助成事業のフロー・スケジュール   </t>
    <rPh sb="3" eb="7">
      <t>ジョセイジギョウ</t>
    </rPh>
    <phoneticPr fontId="1"/>
  </si>
  <si>
    <r>
      <t>　「（２）機械設備・工具器具費」に計上した</t>
    </r>
    <r>
      <rPr>
        <b/>
        <u/>
        <sz val="12"/>
        <color theme="1"/>
        <rFont val="ＭＳ 明朝"/>
        <family val="1"/>
        <charset val="128"/>
      </rPr>
      <t>単価100万円以上（税抜）</t>
    </r>
    <r>
      <rPr>
        <sz val="12"/>
        <color theme="1"/>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1" eb="23">
      <t>タンカ</t>
    </rPh>
    <rPh sb="26" eb="30">
      <t>マンエンイジョウ</t>
    </rPh>
    <rPh sb="31" eb="32">
      <t>ゼイ</t>
    </rPh>
    <rPh sb="32" eb="33">
      <t>ハツ</t>
    </rPh>
    <rPh sb="35" eb="37">
      <t>ブッケン</t>
    </rPh>
    <rPh sb="38" eb="40">
      <t>コウニュウ</t>
    </rPh>
    <rPh sb="42" eb="44">
      <t>バアイ</t>
    </rPh>
    <rPh sb="44" eb="45">
      <t>カナラ</t>
    </rPh>
    <rPh sb="46" eb="48">
      <t>サクセイ</t>
    </rPh>
    <rPh sb="57" eb="58">
      <t>ヒョウ</t>
    </rPh>
    <rPh sb="59" eb="60">
      <t>タ</t>
    </rPh>
    <rPh sb="63" eb="65">
      <t>バアイ</t>
    </rPh>
    <rPh sb="67" eb="68">
      <t>ワク</t>
    </rPh>
    <rPh sb="69" eb="71">
      <t>ツイカ</t>
    </rPh>
    <rPh sb="74" eb="75">
      <t>ホン</t>
    </rPh>
    <rPh sb="79" eb="81">
      <t>フクセイ</t>
    </rPh>
    <phoneticPr fontId="17"/>
  </si>
  <si>
    <t>(2)試作予定品目(助成対象期間内に作成する試作品をすべて記載してください)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</si>
  <si>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(4)開発・改良要素の説明(新規性・優秀性を記入してください。いずれか一方でも構いません。)</t>
    <rPh sb="3" eb="5">
      <t>カイハツ</t>
    </rPh>
    <rPh sb="6" eb="10">
      <t>カイリョウヨウソ</t>
    </rPh>
    <rPh sb="11" eb="13">
      <t>セツメイ</t>
    </rPh>
    <rPh sb="14" eb="17">
      <t>シンキセイ</t>
    </rPh>
    <rPh sb="18" eb="21">
      <t>ユウシュウセイ</t>
    </rPh>
    <rPh sb="22" eb="24">
      <t>キニュウ</t>
    </rPh>
    <rPh sb="35" eb="37">
      <t>イッポウ</t>
    </rPh>
    <rPh sb="39" eb="40">
      <t>カマ</t>
    </rPh>
    <phoneticPr fontId="1"/>
  </si>
  <si>
    <r>
      <t>(5)開発・改良要素における具体的な達成目標
　前ページ「(2)開発・改良要素の説明」で記載した内容を具体的に表す</t>
    </r>
    <r>
      <rPr>
        <u/>
        <sz val="11"/>
        <color theme="1"/>
        <rFont val="ＭＳ Ｐゴシック"/>
        <family val="3"/>
        <charset val="128"/>
        <scheme val="minor"/>
      </rPr>
      <t>機能や性能、サービス水準</t>
    </r>
    <r>
      <rPr>
        <sz val="11"/>
        <color theme="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</si>
  <si>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t>(6)達成に向けた課題と解決方法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</si>
  <si>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 xml:space="preserve"> (5)本事業遂行にあたっての法令遵守、環境配慮、安全性確保への取組みについて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</si>
  <si>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r>
      <t>助成金交付申請額は、各経費を</t>
    </r>
    <r>
      <rPr>
        <b/>
        <sz val="12"/>
        <color theme="1"/>
        <rFont val="ＭＳ 明朝"/>
        <family val="1"/>
        <charset val="128"/>
      </rPr>
      <t>合計して100万円以上1,500万円以下</t>
    </r>
    <r>
      <rPr>
        <sz val="12"/>
        <color theme="1"/>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3">
      <t>マンエン</t>
    </rPh>
    <rPh sb="23" eb="25">
      <t>イジョウ</t>
    </rPh>
    <rPh sb="32" eb="34">
      <t>イカ</t>
    </rPh>
    <phoneticPr fontId="52"/>
  </si>
  <si>
    <r>
      <t>助成金交付申請額は、各経費を</t>
    </r>
    <r>
      <rPr>
        <b/>
        <sz val="12"/>
        <color theme="1"/>
        <rFont val="ＭＳ 明朝"/>
        <family val="1"/>
        <charset val="128"/>
      </rPr>
      <t>合計して100万円以上1,500万円以下</t>
    </r>
    <r>
      <rPr>
        <sz val="12"/>
        <color theme="1"/>
        <rFont val="ＭＳ 明朝"/>
        <family val="1"/>
        <charset val="128"/>
      </rPr>
      <t>です。同金額を超える場合は、各経費区分内訳を合計して1,500万円となるようにいずれかの交付申請額を手入力で調整してください。なお、「助成対象経費」の調整は不要です。</t>
    </r>
    <rPh sb="21" eb="22">
      <t>マン</t>
    </rPh>
    <rPh sb="22" eb="25">
      <t>エンイジョウ</t>
    </rPh>
    <rPh sb="32" eb="34">
      <t>イカ</t>
    </rPh>
    <phoneticPr fontId="52"/>
  </si>
  <si>
    <t>解決方法</t>
    <rPh sb="0" eb="4">
      <t>カイケツホウホウ</t>
    </rPh>
    <phoneticPr fontId="1"/>
  </si>
  <si>
    <t>【ＴＯＫＹＯ地域資源等を活用したイノベーション創出事業】資金計画の作成について</t>
    <rPh sb="10" eb="11">
      <t>トウ</t>
    </rPh>
    <rPh sb="12" eb="14">
      <t>カツヨウ</t>
    </rPh>
    <rPh sb="28" eb="30">
      <t>シキン</t>
    </rPh>
    <rPh sb="30" eb="32">
      <t>ケイカク</t>
    </rPh>
    <rPh sb="33" eb="35">
      <t>サクセイ</t>
    </rPh>
    <phoneticPr fontId="52"/>
  </si>
  <si>
    <t>(3)助成事業の取組内容
　  (次ページ（4）（5）の新規性・優秀性を交えて、図・写真等を使いながら分かりやすく説明してください)</t>
    <rPh sb="3" eb="5">
      <t>ジョセイ</t>
    </rPh>
    <rPh sb="5" eb="7">
      <t>ジギョウ</t>
    </rPh>
    <rPh sb="8" eb="10">
      <t>トリク</t>
    </rPh>
    <rPh sb="10" eb="12">
      <t>ナイヨウ</t>
    </rPh>
    <rPh sb="17" eb="18">
      <t>ジ</t>
    </rPh>
    <rPh sb="28" eb="30">
      <t>シンキ</t>
    </rPh>
    <rPh sb="30" eb="31">
      <t>セイ</t>
    </rPh>
    <rPh sb="32" eb="34">
      <t>ユウシュウ</t>
    </rPh>
    <rPh sb="34" eb="35">
      <t>セイ</t>
    </rPh>
    <rPh sb="36" eb="37">
      <t>マジ</t>
    </rPh>
    <rPh sb="40" eb="41">
      <t>ズ</t>
    </rPh>
    <rPh sb="42" eb="44">
      <t>シャシン</t>
    </rPh>
    <rPh sb="44" eb="45">
      <t>ナド</t>
    </rPh>
    <rPh sb="46" eb="47">
      <t>ツカ</t>
    </rPh>
    <rPh sb="51" eb="52">
      <t>ワ</t>
    </rPh>
    <rPh sb="57" eb="59">
      <t>セツメイ</t>
    </rPh>
    <phoneticPr fontId="1"/>
  </si>
  <si>
    <r>
      <t>　本年7月１日から過去５年間の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</si>
  <si>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本年7月１日から過去３年間における</t>
    </r>
    <r>
      <rPr>
        <b/>
        <sz val="11"/>
        <rFont val="ＭＳ Ｐゴシック"/>
        <family val="3"/>
        <charset val="128"/>
        <scheme val="minor"/>
      </rPr>
      <t>東京都及び公社事業の利用状況で、補助金・助成金以外に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</si>
  <si>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助成金交付申請額は１，０００万円が</t>
    </r>
    <r>
      <rPr>
        <u/>
        <sz val="11"/>
        <color theme="1"/>
        <rFont val="ＭＳ Ｐゴシック"/>
        <family val="3"/>
        <charset val="128"/>
        <scheme val="minor"/>
      </rPr>
      <t>上限</t>
    </r>
    <r>
      <rPr>
        <sz val="11"/>
        <color theme="1"/>
        <rFont val="ＭＳ Ｐゴシック"/>
        <family val="2"/>
        <charset val="128"/>
        <scheme val="minor"/>
      </rPr>
      <t>です。合計額が１，０００万円を超える場合、経費区分別内訳の助成金申請額が１，０００万円となるよう自動計算式が入っています。</t>
    </r>
    <rPh sb="5" eb="7">
      <t>チョクセツ</t>
    </rPh>
    <rPh sb="7" eb="10">
      <t>ジンケンヒ</t>
    </rPh>
    <rPh sb="13" eb="15">
      <t>ジョセイ</t>
    </rPh>
    <rPh sb="15" eb="16">
      <t>キン</t>
    </rPh>
    <rPh sb="16" eb="18">
      <t>コウフ</t>
    </rPh>
    <rPh sb="18" eb="21">
      <t>シンセイガク</t>
    </rPh>
    <rPh sb="27" eb="29">
      <t>マンエン</t>
    </rPh>
    <rPh sb="30" eb="32">
      <t>ジョウゲン</t>
    </rPh>
    <rPh sb="35" eb="37">
      <t>ゴウケイ</t>
    </rPh>
    <rPh sb="37" eb="38">
      <t>ガク</t>
    </rPh>
    <rPh sb="44" eb="46">
      <t>マンエン</t>
    </rPh>
    <rPh sb="47" eb="48">
      <t>コ</t>
    </rPh>
    <rPh sb="50" eb="52">
      <t>バアイ</t>
    </rPh>
    <rPh sb="53" eb="55">
      <t>ケイヒ</t>
    </rPh>
    <rPh sb="55" eb="57">
      <t>クブン</t>
    </rPh>
    <rPh sb="57" eb="58">
      <t>ベツ</t>
    </rPh>
    <rPh sb="58" eb="60">
      <t>ウチワケ</t>
    </rPh>
    <rPh sb="61" eb="63">
      <t>ジョセイ</t>
    </rPh>
    <rPh sb="63" eb="64">
      <t>キン</t>
    </rPh>
    <rPh sb="64" eb="67">
      <t>シンセイガク</t>
    </rPh>
    <rPh sb="73" eb="75">
      <t>マンエン</t>
    </rPh>
    <rPh sb="80" eb="82">
      <t>ジドウ</t>
    </rPh>
    <rPh sb="82" eb="84">
      <t>ケイサン</t>
    </rPh>
    <rPh sb="84" eb="85">
      <t>シキ</t>
    </rPh>
    <rPh sb="86" eb="87">
      <t>ハイ</t>
    </rPh>
    <phoneticPr fontId="52"/>
  </si>
  <si>
    <r>
      <rPr>
        <b/>
        <sz val="12"/>
        <rFont val="ＭＳ 明朝"/>
        <family val="1"/>
        <charset val="128"/>
      </rPr>
      <t>直接人件費</t>
    </r>
    <r>
      <rPr>
        <sz val="12"/>
        <rFont val="ＭＳ 明朝"/>
        <family val="1"/>
        <charset val="128"/>
      </rPr>
      <t>の助成金交付申請額は</t>
    </r>
    <r>
      <rPr>
        <b/>
        <sz val="12"/>
        <rFont val="ＭＳ 明朝"/>
        <family val="1"/>
        <charset val="128"/>
      </rPr>
      <t>1,000万円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7"/>
  </si>
  <si>
    <t>江戸○○の魅力を活かした○○○○○の開発</t>
    <phoneticPr fontId="1"/>
  </si>
  <si>
    <t>株式会社○○○</t>
    <phoneticPr fontId="1"/>
  </si>
  <si>
    <t>カブシキガイシャマルマルマル</t>
    <phoneticPr fontId="1"/>
  </si>
  <si>
    <t>トウキョウタロウ</t>
    <phoneticPr fontId="1"/>
  </si>
  <si>
    <t>東京　太郎</t>
    <phoneticPr fontId="1"/>
  </si>
  <si>
    <t>代表取締役</t>
    <phoneticPr fontId="1"/>
  </si>
  <si>
    <t>○○○-○○○○</t>
    <phoneticPr fontId="1"/>
  </si>
  <si>
    <t>法人（一財、一社、NPO除く）</t>
  </si>
  <si>
    <t>東京都○○区○○　○-○○-○○</t>
    <phoneticPr fontId="1"/>
  </si>
  <si>
    <t>○○ - ○○○○ - ○○○○</t>
    <phoneticPr fontId="1"/>
  </si>
  <si>
    <t>https://○○○○.co.jp</t>
    <phoneticPr fontId="1"/>
  </si>
  <si>
    <t>東京都○○町○○○　○-○○-○○</t>
    <phoneticPr fontId="1"/>
  </si>
  <si>
    <t>○○○ - ○○○○ - ○○○○</t>
    <phoneticPr fontId="1"/>
  </si>
  <si>
    <t>トウキョウヤタロウ</t>
    <phoneticPr fontId="1"/>
  </si>
  <si>
    <t>東京　弥太郎</t>
    <phoneticPr fontId="1"/>
  </si>
  <si>
    <t>技術部　○○○課長</t>
    <phoneticPr fontId="1"/>
  </si>
  <si>
    <t>y-tokyo＠○○○○.co.jp</t>
    <phoneticPr fontId="1"/>
  </si>
  <si>
    <t>○○○○○、××××の製造・販売
創業時～～～を手掛けていた。「○○○○」を自社開発後、～～～開発に特化。平成☆☆年より「××××」の開発に着手し、～～～業界への参入を本格化した。</t>
    <phoneticPr fontId="1"/>
  </si>
  <si>
    <t>１　○○○○○
２　××××</t>
    <phoneticPr fontId="1"/>
  </si>
  <si>
    <t>○○○株式会社</t>
    <phoneticPr fontId="1"/>
  </si>
  <si>
    <t>株式会社○○</t>
    <phoneticPr fontId="1"/>
  </si>
  <si>
    <t>有限会社○○○</t>
    <phoneticPr fontId="1"/>
  </si>
  <si>
    <t>株式会社○○○　○○工場</t>
    <phoneticPr fontId="1"/>
  </si>
  <si>
    <t>東京都</t>
  </si>
  <si>
    <t>○○区○○　○-○○-○○</t>
    <phoneticPr fontId="1"/>
  </si>
  <si>
    <t>○○</t>
    <phoneticPr fontId="1"/>
  </si>
  <si>
    <t>オンライン〇〇支援システムの開発</t>
    <rPh sb="7" eb="9">
      <t>シエン</t>
    </rPh>
    <rPh sb="14" eb="16">
      <t>カイハツ</t>
    </rPh>
    <phoneticPr fontId="1"/>
  </si>
  <si>
    <t>H30</t>
  </si>
  <si>
    <t>東京都中小企業振興公社</t>
    <rPh sb="0" eb="3">
      <t>トウキョウト</t>
    </rPh>
    <rPh sb="3" eb="5">
      <t>チュウショウ</t>
    </rPh>
    <rPh sb="5" eb="7">
      <t>キギョウ</t>
    </rPh>
    <rPh sb="7" eb="9">
      <t>シンコウ</t>
    </rPh>
    <rPh sb="9" eb="11">
      <t>コウシャ</t>
    </rPh>
    <phoneticPr fontId="1"/>
  </si>
  <si>
    <t>新製品・新技術開発助成事業</t>
    <rPh sb="0" eb="3">
      <t>シンセイヒン</t>
    </rPh>
    <rPh sb="4" eb="7">
      <t>シンギジュツ</t>
    </rPh>
    <rPh sb="7" eb="9">
      <t>カイハツ</t>
    </rPh>
    <rPh sb="9" eb="11">
      <t>ジョセイ</t>
    </rPh>
    <rPh sb="11" eb="13">
      <t>ジギョウ</t>
    </rPh>
    <phoneticPr fontId="1"/>
  </si>
  <si>
    <t>○○○○○の開発</t>
    <rPh sb="6" eb="8">
      <t>カイハツ</t>
    </rPh>
    <phoneticPr fontId="1"/>
  </si>
  <si>
    <t>無</t>
  </si>
  <si>
    <t>市場開拓助成事業</t>
    <rPh sb="0" eb="4">
      <t>シジョウカイタク</t>
    </rPh>
    <rPh sb="4" eb="8">
      <t>ジョセイジギョウ</t>
    </rPh>
    <phoneticPr fontId="1"/>
  </si>
  <si>
    <t>＊＊システム</t>
    <phoneticPr fontId="1"/>
  </si>
  <si>
    <t>R4</t>
  </si>
  <si>
    <t>製品改良・規格等適合化支援事業</t>
    <rPh sb="0" eb="2">
      <t>セイヒン</t>
    </rPh>
    <rPh sb="2" eb="4">
      <t>カイリョウ</t>
    </rPh>
    <rPh sb="5" eb="7">
      <t>キカク</t>
    </rPh>
    <rPh sb="7" eb="8">
      <t>トウ</t>
    </rPh>
    <rPh sb="8" eb="10">
      <t>テキゴウ</t>
    </rPh>
    <rPh sb="10" eb="11">
      <t>カ</t>
    </rPh>
    <rPh sb="11" eb="13">
      <t>シエン</t>
    </rPh>
    <rPh sb="13" eb="15">
      <t>ジギョウ</t>
    </rPh>
    <phoneticPr fontId="1"/>
  </si>
  <si>
    <t>○○○○○の改良</t>
    <rPh sb="6" eb="8">
      <t>カイリョウ</t>
    </rPh>
    <phoneticPr fontId="1"/>
  </si>
  <si>
    <t>R3</t>
  </si>
  <si>
    <t>中小企業ニューマーケット開拓支援事業</t>
    <rPh sb="0" eb="2">
      <t>チュウショウ</t>
    </rPh>
    <rPh sb="2" eb="4">
      <t>キギョウ</t>
    </rPh>
    <rPh sb="12" eb="14">
      <t>カイタク</t>
    </rPh>
    <rPh sb="14" eb="16">
      <t>シエン</t>
    </rPh>
    <rPh sb="16" eb="18">
      <t>ジギョウ</t>
    </rPh>
    <phoneticPr fontId="1"/>
  </si>
  <si>
    <t>利用中</t>
  </si>
  <si>
    <t>R2</t>
  </si>
  <si>
    <t>海外販路開拓支援</t>
    <rPh sb="0" eb="2">
      <t>カイガイ</t>
    </rPh>
    <rPh sb="2" eb="4">
      <t>ハンロ</t>
    </rPh>
    <rPh sb="4" eb="6">
      <t>カイタク</t>
    </rPh>
    <rPh sb="6" eb="8">
      <t>シエン</t>
    </rPh>
    <phoneticPr fontId="1"/>
  </si>
  <si>
    <t>世界発信コンペティション</t>
    <rPh sb="0" eb="2">
      <t>セカイ</t>
    </rPh>
    <rPh sb="2" eb="4">
      <t>ハッシン</t>
    </rPh>
    <phoneticPr fontId="1"/>
  </si>
  <si>
    <t>○○○○○</t>
    <phoneticPr fontId="1"/>
  </si>
  <si>
    <t>東京　太郎</t>
    <rPh sb="0" eb="2">
      <t>トウキョウ</t>
    </rPh>
    <rPh sb="3" eb="5">
      <t>タロウ</t>
    </rPh>
    <phoneticPr fontId="1"/>
  </si>
  <si>
    <t>○</t>
  </si>
  <si>
    <t>代表取締役</t>
    <rPh sb="0" eb="2">
      <t>ダイヒョウ</t>
    </rPh>
    <rPh sb="2" eb="5">
      <t>トリシマリヤク</t>
    </rPh>
    <phoneticPr fontId="1"/>
  </si>
  <si>
    <t>東京　花子</t>
    <rPh sb="0" eb="2">
      <t>トウキョウ</t>
    </rPh>
    <rPh sb="3" eb="5">
      <t>ハナコ</t>
    </rPh>
    <phoneticPr fontId="1"/>
  </si>
  <si>
    <t>代表者妻</t>
    <rPh sb="0" eb="3">
      <t>ダイヒョウシャ</t>
    </rPh>
    <rPh sb="3" eb="4">
      <t>ツマ</t>
    </rPh>
    <phoneticPr fontId="1"/>
  </si>
  <si>
    <t>品川　二郎</t>
    <rPh sb="0" eb="2">
      <t>シナガワ</t>
    </rPh>
    <rPh sb="3" eb="5">
      <t>ジロウ</t>
    </rPh>
    <phoneticPr fontId="1"/>
  </si>
  <si>
    <t>取締役</t>
    <rPh sb="0" eb="3">
      <t>トリシマリヤク</t>
    </rPh>
    <phoneticPr fontId="1"/>
  </si>
  <si>
    <t>秋葉　三郎</t>
    <rPh sb="0" eb="2">
      <t>アキバ</t>
    </rPh>
    <rPh sb="3" eb="5">
      <t>サブロウ</t>
    </rPh>
    <phoneticPr fontId="1"/>
  </si>
  <si>
    <t>監査役</t>
    <rPh sb="0" eb="3">
      <t>カンサヤク</t>
    </rPh>
    <phoneticPr fontId="1"/>
  </si>
  <si>
    <t>☆☆企画（株）</t>
    <rPh sb="2" eb="4">
      <t>キカク</t>
    </rPh>
    <rPh sb="5" eb="6">
      <t>カブ</t>
    </rPh>
    <phoneticPr fontId="1"/>
  </si>
  <si>
    <t>取引先</t>
    <rPh sb="0" eb="2">
      <t>トリヒキ</t>
    </rPh>
    <rPh sb="2" eb="3">
      <t>サキ</t>
    </rPh>
    <phoneticPr fontId="1"/>
  </si>
  <si>
    <t>例１）決算以降、株式譲渡及び役員の変更をしています
例２）決算以降、増資をしています。</t>
    <rPh sb="0" eb="1">
      <t>レイ</t>
    </rPh>
    <rPh sb="3" eb="5">
      <t>ケッサン</t>
    </rPh>
    <rPh sb="5" eb="7">
      <t>イコウ</t>
    </rPh>
    <rPh sb="8" eb="10">
      <t>カブシキ</t>
    </rPh>
    <rPh sb="10" eb="12">
      <t>ジョウト</t>
    </rPh>
    <rPh sb="12" eb="13">
      <t>オヨ</t>
    </rPh>
    <rPh sb="14" eb="16">
      <t>ヤクイン</t>
    </rPh>
    <rPh sb="17" eb="19">
      <t>ヘンコウ</t>
    </rPh>
    <rPh sb="26" eb="27">
      <t>レイ</t>
    </rPh>
    <rPh sb="29" eb="31">
      <t>ケッサン</t>
    </rPh>
    <rPh sb="31" eb="33">
      <t>イコウ</t>
    </rPh>
    <rPh sb="34" eb="36">
      <t>ゾウシ</t>
    </rPh>
    <phoneticPr fontId="1"/>
  </si>
  <si>
    <t>情報提供サービス業</t>
    <rPh sb="0" eb="2">
      <t>ジョウホウ</t>
    </rPh>
    <rPh sb="2" eb="4">
      <t>テイキョウ</t>
    </rPh>
    <rPh sb="8" eb="9">
      <t>ギョウ</t>
    </rPh>
    <phoneticPr fontId="1"/>
  </si>
  <si>
    <t xml:space="preserve">江戸○○の○○工程において○○は、特徴である○○○○の美しい色と輝きを左右する重要な工程である。これは○○○○により成され、多大な労力とコストを要する要因となっている。
また、微細な切り口の断面の○○加工は○○○○の理由でこれまで困難とされていた。
本事業では、△△△△を江戸○○に新たに適用検討し、☆☆☆☆の手法を確立することにより、これらの課題を解決し得る江戸○○の新たな○○工程を構築する。
</t>
    <phoneticPr fontId="1"/>
  </si>
  <si>
    <t>Ｂ－〇</t>
    <phoneticPr fontId="1"/>
  </si>
  <si>
    <t>江戸○○</t>
    <phoneticPr fontId="1"/>
  </si>
  <si>
    <t>○○○○</t>
    <phoneticPr fontId="1"/>
  </si>
  <si>
    <t>江戸○○の長年続く○○という技法を元に、江戸○○の○○○○という魅力や、○○○○という利点を発展させるための新たな○○工程の構築により、江戸○○に新たな価値を付加する。</t>
    <rPh sb="0" eb="2">
      <t>エド</t>
    </rPh>
    <rPh sb="5" eb="7">
      <t>ナガネン</t>
    </rPh>
    <rPh sb="7" eb="8">
      <t>ツヅ</t>
    </rPh>
    <rPh sb="14" eb="16">
      <t>ギホウ</t>
    </rPh>
    <rPh sb="17" eb="18">
      <t>モト</t>
    </rPh>
    <rPh sb="20" eb="22">
      <t>エド</t>
    </rPh>
    <rPh sb="32" eb="34">
      <t>ミリョク</t>
    </rPh>
    <rPh sb="43" eb="45">
      <t>リテン</t>
    </rPh>
    <rPh sb="46" eb="48">
      <t>ハッテン</t>
    </rPh>
    <rPh sb="54" eb="55">
      <t>アラ</t>
    </rPh>
    <rPh sb="59" eb="61">
      <t>コウテイ</t>
    </rPh>
    <rPh sb="62" eb="64">
      <t>コウチク</t>
    </rPh>
    <rPh sb="68" eb="70">
      <t>エド</t>
    </rPh>
    <rPh sb="73" eb="74">
      <t>アラ</t>
    </rPh>
    <rPh sb="76" eb="78">
      <t>カチ</t>
    </rPh>
    <rPh sb="79" eb="81">
      <t>フカ</t>
    </rPh>
    <phoneticPr fontId="1"/>
  </si>
  <si>
    <t>○○区、○○区、○○市</t>
    <phoneticPr fontId="1"/>
  </si>
  <si>
    <t xml:space="preserve">デザイン性に優れた江戸○○をより廉価で販売することができれば、購買者数や購入者層が拡大し○○業界や地域の活性化に貢献できる可能性がある。
○○模様等でより微細なカット面の透明度が向上すれば、デザインの幅も広がり、
デザイナーの新たな発想（新製品）に寄与できる。
この技術を同業者にも普及させることで、製造コストの低減による収益アップや
人の負担軽減が図れ、江戸○○職人の継承者確保や伝統継続に繋ぐことが期待できる。
</t>
    <phoneticPr fontId="1"/>
  </si>
  <si>
    <t>インターネットを活用した学習の機会が増加し、小・中学校においても急速にオンライン学習の利用が促進されている。そうした学習の機会を有効活用するためには、○○○○○や～～～～～が必要となるが、家庭によってはそうした×××××に対応できない世帯も数多く存在している。
そこで、当社のネットワークを活かして○○○○○を活用し、幅広い世帯の子供がオンライン学習の機会を有効活用できる廉価でユーザーフレンドリーな学習支援システムを開発する。
本事業によって、家庭環境による学習機会の格差を是正し、すべての子どもたちに可能性を広げる。</t>
    <rPh sb="64" eb="66">
      <t>ユウコウ</t>
    </rPh>
    <rPh sb="66" eb="68">
      <t>カツヨウ</t>
    </rPh>
    <rPh sb="111" eb="113">
      <t>タイオウ</t>
    </rPh>
    <rPh sb="165" eb="167">
      <t>コドモ</t>
    </rPh>
    <rPh sb="179" eb="181">
      <t>ユウコウ</t>
    </rPh>
    <rPh sb="181" eb="183">
      <t>カツヨウ</t>
    </rPh>
    <rPh sb="186" eb="188">
      <t>レンカ</t>
    </rPh>
    <rPh sb="200" eb="202">
      <t>ガクシュウ</t>
    </rPh>
    <rPh sb="202" eb="204">
      <t>シエン</t>
    </rPh>
    <rPh sb="209" eb="211">
      <t>カイハツ</t>
    </rPh>
    <phoneticPr fontId="1"/>
  </si>
  <si>
    <t>12　教育・働き方・女性活躍</t>
  </si>
  <si>
    <t>義務教育かつ公立の小、中学校には多様な家庭環境の子供たちが通っており、○○○○○や～～～～～等の理由によってオンライン学習の機会を十分に活用できていない子どもや、×××××に対応できない等、家庭環境による学習機会の格差が拡大している。
都内には約○校の公立の小・中学校があり、約○○○○○人の児童が通っている。そのうち約○％の世帯の○○○○○は～～～～～～で、×××××と想定されている（※別紙説明資料に根拠データを記載）。
○○○○○により、今後一層、この傾向は拡大していくものと予測されており、～～～～～～の是正により、都内の×××××を改善することは、解決が必要な課題と言える。</t>
    <rPh sb="46" eb="47">
      <t>ナド</t>
    </rPh>
    <rPh sb="48" eb="50">
      <t>リユウ</t>
    </rPh>
    <rPh sb="59" eb="61">
      <t>ガクシュウ</t>
    </rPh>
    <rPh sb="62" eb="64">
      <t>キカイ</t>
    </rPh>
    <rPh sb="65" eb="67">
      <t>ジュウブン</t>
    </rPh>
    <rPh sb="68" eb="70">
      <t>カツヨウ</t>
    </rPh>
    <rPh sb="87" eb="89">
      <t>タイオウ</t>
    </rPh>
    <rPh sb="93" eb="94">
      <t>ナド</t>
    </rPh>
    <rPh sb="118" eb="120">
      <t>トナイ</t>
    </rPh>
    <rPh sb="195" eb="197">
      <t>ベッシ</t>
    </rPh>
    <rPh sb="197" eb="199">
      <t>セツメイ</t>
    </rPh>
    <rPh sb="199" eb="201">
      <t>シリョウ</t>
    </rPh>
    <rPh sb="222" eb="224">
      <t>コンゴ</t>
    </rPh>
    <rPh sb="224" eb="226">
      <t>イッソウ</t>
    </rPh>
    <rPh sb="229" eb="231">
      <t>ケイコウ</t>
    </rPh>
    <rPh sb="232" eb="234">
      <t>カクダイ</t>
    </rPh>
    <rPh sb="241" eb="243">
      <t>ヨソク</t>
    </rPh>
    <rPh sb="256" eb="258">
      <t>ゼセイ</t>
    </rPh>
    <rPh sb="262" eb="264">
      <t>トナイ</t>
    </rPh>
    <rPh sb="271" eb="273">
      <t>カイゼン</t>
    </rPh>
    <rPh sb="279" eb="281">
      <t>カイケツ</t>
    </rPh>
    <rPh sb="282" eb="284">
      <t>ヒツヨウ</t>
    </rPh>
    <rPh sb="285" eb="287">
      <t>カダイ</t>
    </rPh>
    <rPh sb="288" eb="289">
      <t>イ</t>
    </rPh>
    <phoneticPr fontId="1"/>
  </si>
  <si>
    <t>(3)で示す×××××の世帯等に対してオンラインによる学習機会を有効活用できるようにするため、本システムを開発する。
具体的には、本システムを○○○○○や～～～～～として×××××することで、家庭環境による学習機会の格差という課題を解決する。</t>
    <rPh sb="4" eb="5">
      <t>シメ</t>
    </rPh>
    <rPh sb="14" eb="15">
      <t>ナド</t>
    </rPh>
    <phoneticPr fontId="1"/>
  </si>
  <si>
    <t>本事業で開発するシステムにより、廉価かつ誰でも簡単に様々な学習コンテンツを有効活用できるようになり、家庭環境による学習機会の格差の是正に貢献できる。
本システムの○○○○○により～～～～～が向上すれば、×××××も広がり、○○○○○に寄与する。
また、本システムの普及とともに、○○○○○や～～～～～へ展開させることで、×××××が図られ、広く都内の教育分野における○○○○○に繋がる。</t>
    <rPh sb="0" eb="3">
      <t>ホンジギョウ</t>
    </rPh>
    <rPh sb="4" eb="6">
      <t>カイハツ</t>
    </rPh>
    <rPh sb="16" eb="18">
      <t>レンカ</t>
    </rPh>
    <rPh sb="20" eb="21">
      <t>ダレ</t>
    </rPh>
    <rPh sb="23" eb="25">
      <t>カンタン</t>
    </rPh>
    <rPh sb="37" eb="39">
      <t>ユウコウ</t>
    </rPh>
    <rPh sb="39" eb="41">
      <t>カツヨウ</t>
    </rPh>
    <rPh sb="75" eb="76">
      <t>ホン</t>
    </rPh>
    <rPh sb="95" eb="97">
      <t>コウジョウ</t>
    </rPh>
    <rPh sb="107" eb="108">
      <t>ヒロ</t>
    </rPh>
    <rPh sb="117" eb="119">
      <t>キヨ</t>
    </rPh>
    <rPh sb="132" eb="134">
      <t>フキュウ</t>
    </rPh>
    <rPh sb="151" eb="153">
      <t>テンカイ</t>
    </rPh>
    <rPh sb="166" eb="167">
      <t>ハカ</t>
    </rPh>
    <rPh sb="170" eb="171">
      <t>ヒロ</t>
    </rPh>
    <rPh sb="172" eb="174">
      <t>トナイ</t>
    </rPh>
    <rPh sb="175" eb="177">
      <t>キョウイク</t>
    </rPh>
    <rPh sb="177" eb="179">
      <t>ブンヤ</t>
    </rPh>
    <rPh sb="189" eb="190">
      <t>ツナ</t>
    </rPh>
    <phoneticPr fontId="1"/>
  </si>
  <si>
    <t>新規開発</t>
  </si>
  <si>
    <t>☆☆☆☆手法の確立による江戸○○の新たな○○○○の開発。・・・・に適合した・・・技術を確立することで、江戸○○のデザインの幅を広げるとともに、従来の△△と比較し製造コスト低減を実現する。</t>
    <rPh sb="25" eb="27">
      <t>カイハツ</t>
    </rPh>
    <rPh sb="51" eb="53">
      <t>エド</t>
    </rPh>
    <rPh sb="61" eb="62">
      <t>ハバ</t>
    </rPh>
    <rPh sb="63" eb="64">
      <t>ヒロ</t>
    </rPh>
    <rPh sb="77" eb="79">
      <t>ヒカク</t>
    </rPh>
    <rPh sb="88" eb="90">
      <t>ジツゲン</t>
    </rPh>
    <phoneticPr fontId="1"/>
  </si>
  <si>
    <t>○○○○試作品</t>
    <phoneticPr fontId="1"/>
  </si>
  <si>
    <t>１台</t>
    <rPh sb="1" eb="2">
      <t>ダイ</t>
    </rPh>
    <phoneticPr fontId="1"/>
  </si>
  <si>
    <t>３台</t>
    <rPh sb="1" eb="2">
      <t>ダイ</t>
    </rPh>
    <phoneticPr fontId="1"/>
  </si>
  <si>
    <t>☆☆☆☆手法の検討試作</t>
    <phoneticPr fontId="1"/>
  </si>
  <si>
    <t>比較検討をするため</t>
    <phoneticPr fontId="1"/>
  </si>
  <si>
    <t>江戸○○の仕上げにおいて・・・はこれまでなされておらず、全く新しい試みである。</t>
    <rPh sb="28" eb="29">
      <t>マッタ</t>
    </rPh>
    <rPh sb="30" eb="31">
      <t>アタラ</t>
    </rPh>
    <phoneticPr fontId="1"/>
  </si>
  <si>
    <t>より労力をかけずに・・・が可能となるため、職人の技を活かしつつ、従来工法と比較して製造コストを下げることができる。</t>
    <rPh sb="32" eb="34">
      <t>ジュウライ</t>
    </rPh>
    <rPh sb="34" eb="36">
      <t>コウホウ</t>
    </rPh>
    <rPh sb="37" eb="39">
      <t>ヒカク</t>
    </rPh>
    <rPh sb="41" eb="43">
      <t>セイゾウ</t>
    </rPh>
    <phoneticPr fontId="1"/>
  </si>
  <si>
    <t>①江戸○○の・・・・に適合した・・・技術を確立する。具体的には、○○の工程において、・・・の精度を***（数値）まで高める
②誤差***（数値）以内を達成し安定した品質を確保する
③技術の継承ができるように、確立した技術をマニュアル化する</t>
    <phoneticPr fontId="1"/>
  </si>
  <si>
    <t xml:space="preserve">
標準の江戸○○製品について、従来の・・・と・・・で比較して××％以上の製造コスト低減を実現する。</t>
    <phoneticPr fontId="1"/>
  </si>
  <si>
    <t xml:space="preserve">①〇〇の工程における××発生により精度が出ない
②江戸○○は品質が不安定になりやすく、・・・を克服する必要がある
③作業マニュアルを作るには・・・の開発と製造体制の確立が必要である
</t>
    <rPh sb="4" eb="6">
      <t>コウテイ</t>
    </rPh>
    <rPh sb="12" eb="14">
      <t>ハッセイ</t>
    </rPh>
    <rPh sb="17" eb="19">
      <t>セイド</t>
    </rPh>
    <rPh sb="20" eb="21">
      <t>デ</t>
    </rPh>
    <phoneticPr fontId="1"/>
  </si>
  <si>
    <t xml:space="preserve">
従来の△△と江戸○○では・・・において大きな差がある</t>
    <phoneticPr fontId="1"/>
  </si>
  <si>
    <t>①〇〇機を利用した・・・処理により××の発生抑制を図る
②○○を得意とする・・・に開発委託をすることで・・・・を確立する
③○○大学の・・・先生による技術アドバイスをもらい、・・・・・・・</t>
    <phoneticPr fontId="1"/>
  </si>
  <si>
    <t xml:space="preserve">
・・・については○○○の分析ができる・・・に評価依頼をすることで問題点の抽出が可能。それを元に・・・・・・</t>
    <phoneticPr fontId="1"/>
  </si>
  <si>
    <r>
      <t>その他(</t>
    </r>
    <r>
      <rPr>
        <sz val="11"/>
        <color rgb="FFFF0000"/>
        <rFont val="ＭＳ Ｐゴシック"/>
        <family val="3"/>
        <charset val="128"/>
        <scheme val="minor"/>
      </rPr>
      <t>コスト試算表</t>
    </r>
    <r>
      <rPr>
        <sz val="11"/>
        <color theme="1"/>
        <rFont val="ＭＳ Ｐゴシック"/>
        <family val="2"/>
        <charset val="128"/>
        <scheme val="minor"/>
      </rPr>
      <t xml:space="preserve">     )</t>
    </r>
    <rPh sb="2" eb="3">
      <t>タ</t>
    </rPh>
    <rPh sb="7" eb="10">
      <t>シサンヒョウ</t>
    </rPh>
    <phoneticPr fontId="1"/>
  </si>
  <si>
    <t>第0000000号</t>
    <rPh sb="0" eb="1">
      <t>ダイ</t>
    </rPh>
    <rPh sb="8" eb="9">
      <t>ゴウ</t>
    </rPh>
    <phoneticPr fontId="1"/>
  </si>
  <si>
    <t xml:space="preserve">①想定販売先：高級スーパー・セレクトショップ
　・・・エリアには高級スーパーとして○○○と△△がある。また、□□のセレクトショップも多数存在しており・・・・・
②消費者像：・富裕層の高齢者・パワーカップル
　　　　　　・○○○に興味のある・・・ユーザー（３０～５０代）
</t>
    <phoneticPr fontId="1"/>
  </si>
  <si>
    <t>2021年　・・・・・報告書より
　動向：・・・・・・により大きく注目を集めている
　規模：○○年後　　　・・・・億
　　　　△△年後　　　・・・・億</t>
    <phoneticPr fontId="1"/>
  </si>
  <si>
    <t xml:space="preserve">
製品名：○○○　　（80,000円/１個）　・・・・・株式会社
・・・・・株式会社は、近年、～～～分野へ注力しており、〇〇〇をはじめとした×××を展開している。</t>
    <rPh sb="43" eb="45">
      <t>カブシキ</t>
    </rPh>
    <rPh sb="45" eb="47">
      <t>カイシャ</t>
    </rPh>
    <rPh sb="49" eb="51">
      <t>キンネン</t>
    </rPh>
    <rPh sb="55" eb="57">
      <t>ブンヤ</t>
    </rPh>
    <rPh sb="58" eb="60">
      <t>チュウリョク</t>
    </rPh>
    <rPh sb="79" eb="81">
      <t>テンカイ</t>
    </rPh>
    <phoneticPr fontId="1"/>
  </si>
  <si>
    <t>〇〇〇</t>
    <phoneticPr fontId="1"/>
  </si>
  <si>
    <t>〇〇〇、△△</t>
    <phoneticPr fontId="1"/>
  </si>
  <si>
    <t>〇〇〇、△△、□□</t>
    <phoneticPr fontId="1"/>
  </si>
  <si>
    <t xml:space="preserve">第１段階：
　Webを中心とした・・・・・
第２段階：
　周辺の・・・・・に展開すると同時に・・・・・・
第３段階：
　大規模な展示会・・・・・
</t>
    <phoneticPr fontId="1"/>
  </si>
  <si>
    <t>原材料検討・購入</t>
    <phoneticPr fontId="1"/>
  </si>
  <si>
    <t>原-1
原-2
原-3</t>
    <phoneticPr fontId="1"/>
  </si>
  <si>
    <t>実施場所の物件契約
（賃借）</t>
    <phoneticPr fontId="1"/>
  </si>
  <si>
    <t>賃-1</t>
    <phoneticPr fontId="1"/>
  </si>
  <si>
    <t>機械装置購入</t>
    <phoneticPr fontId="1"/>
  </si>
  <si>
    <t>機-1
機-2</t>
    <rPh sb="4" eb="5">
      <t>キ</t>
    </rPh>
    <phoneticPr fontId="1"/>
  </si>
  <si>
    <t>開発技術指導</t>
    <phoneticPr fontId="1"/>
  </si>
  <si>
    <t>専-1</t>
    <phoneticPr fontId="1"/>
  </si>
  <si>
    <t>○○部分の開発</t>
    <rPh sb="2" eb="4">
      <t>ブブン</t>
    </rPh>
    <rPh sb="5" eb="7">
      <t>カイハツ</t>
    </rPh>
    <phoneticPr fontId="1"/>
  </si>
  <si>
    <t>委-1
委-2</t>
    <phoneticPr fontId="1"/>
  </si>
  <si>
    <t>商標の登録</t>
    <phoneticPr fontId="1"/>
  </si>
  <si>
    <t>産-1</t>
    <phoneticPr fontId="1"/>
  </si>
  <si>
    <t>試作開発</t>
    <rPh sb="0" eb="2">
      <t>シサク</t>
    </rPh>
    <rPh sb="2" eb="4">
      <t>カイハツ</t>
    </rPh>
    <phoneticPr fontId="1"/>
  </si>
  <si>
    <t>人-1
人-2</t>
    <rPh sb="0" eb="1">
      <t>ヒト</t>
    </rPh>
    <rPh sb="4" eb="5">
      <t>ヒト</t>
    </rPh>
    <phoneticPr fontId="1"/>
  </si>
  <si>
    <t>製品ＰＲ</t>
    <phoneticPr fontId="1"/>
  </si>
  <si>
    <t>広-1
広-2</t>
    <phoneticPr fontId="1"/>
  </si>
  <si>
    <t>展示会出展</t>
    <phoneticPr fontId="1"/>
  </si>
  <si>
    <t>展-1</t>
    <phoneticPr fontId="1"/>
  </si>
  <si>
    <t>イベント開催</t>
    <phoneticPr fontId="1"/>
  </si>
  <si>
    <t>イ-1</t>
    <phoneticPr fontId="1"/>
  </si>
  <si>
    <t>●</t>
    <phoneticPr fontId="1"/>
  </si>
  <si>
    <t>●
●</t>
    <phoneticPr fontId="1"/>
  </si>
  <si>
    <t>○○銀行</t>
    <rPh sb="2" eb="4">
      <t>ギンコウ</t>
    </rPh>
    <phoneticPr fontId="1"/>
  </si>
  <si>
    <t>調達済</t>
  </si>
  <si>
    <t>折衝中</t>
  </si>
  <si>
    <t>○○○</t>
  </si>
  <si>
    <t>〇×○○×○○</t>
  </si>
  <si>
    <t>試作品原料</t>
    <rPh sb="0" eb="2">
      <t>シサク</t>
    </rPh>
    <rPh sb="2" eb="3">
      <t>ヒン</t>
    </rPh>
    <rPh sb="3" eb="5">
      <t>ゲンリョウ</t>
    </rPh>
    <phoneticPr fontId="1"/>
  </si>
  <si>
    <t>個</t>
    <rPh sb="0" eb="1">
      <t>コ</t>
    </rPh>
    <phoneticPr fontId="1"/>
  </si>
  <si>
    <t>消耗品
（★★）</t>
    <rPh sb="0" eb="2">
      <t>ショウモウ</t>
    </rPh>
    <rPh sb="2" eb="3">
      <t>ヒン</t>
    </rPh>
    <phoneticPr fontId="1"/>
  </si>
  <si>
    <t>××産
○○</t>
    <rPh sb="2" eb="3">
      <t>サン</t>
    </rPh>
    <phoneticPr fontId="1"/>
  </si>
  <si>
    <t>試作品制作に使用</t>
    <rPh sb="0" eb="2">
      <t>シサク</t>
    </rPh>
    <rPh sb="2" eb="3">
      <t>ヒン</t>
    </rPh>
    <rPh sb="3" eb="5">
      <t>セイサク</t>
    </rPh>
    <rPh sb="6" eb="8">
      <t>シヨウ</t>
    </rPh>
    <phoneticPr fontId="1"/>
  </si>
  <si>
    <t>○○</t>
  </si>
  <si>
    <t>JIS○○○</t>
  </si>
  <si>
    <t>試作品塗装用原料</t>
    <rPh sb="0" eb="3">
      <t>シサクヒン</t>
    </rPh>
    <rPh sb="3" eb="5">
      <t>トソウ</t>
    </rPh>
    <rPh sb="5" eb="6">
      <t>ヨウ</t>
    </rPh>
    <rPh sb="6" eb="8">
      <t>ゲンリョウ</t>
    </rPh>
    <phoneticPr fontId="1"/>
  </si>
  <si>
    <t>ｋｇ</t>
  </si>
  <si>
    <t>□□商店</t>
    <rPh sb="2" eb="4">
      <t>ショウテン</t>
    </rPh>
    <phoneticPr fontId="1"/>
  </si>
  <si>
    <t>△△</t>
  </si>
  <si>
    <t>○○商会</t>
    <rPh sb="2" eb="4">
      <t>ショウカイ</t>
    </rPh>
    <phoneticPr fontId="1"/>
  </si>
  <si>
    <t>〇×装置</t>
    <rPh sb="2" eb="4">
      <t>ソウチ</t>
    </rPh>
    <phoneticPr fontId="1"/>
  </si>
  <si>
    <t>〇〇加工</t>
    <rPh sb="2" eb="4">
      <t>カコウ</t>
    </rPh>
    <phoneticPr fontId="1"/>
  </si>
  <si>
    <t>購入</t>
  </si>
  <si>
    <t>台</t>
    <rPh sb="0" eb="1">
      <t>ダイ</t>
    </rPh>
    <phoneticPr fontId="1"/>
  </si>
  <si>
    <t>△□分析装置</t>
    <rPh sb="2" eb="4">
      <t>ブンセキ</t>
    </rPh>
    <rPh sb="4" eb="6">
      <t>ソウチ</t>
    </rPh>
    <phoneticPr fontId="1"/>
  </si>
  <si>
    <t>成分分析</t>
    <rPh sb="0" eb="2">
      <t>セイブン</t>
    </rPh>
    <rPh sb="2" eb="4">
      <t>ブンセキ</t>
    </rPh>
    <phoneticPr fontId="1"/>
  </si>
  <si>
    <t>ﾘｰｽ</t>
  </si>
  <si>
    <t>式</t>
    <rPh sb="0" eb="1">
      <t>シキ</t>
    </rPh>
    <phoneticPr fontId="1"/>
  </si>
  <si>
    <t>××機械（株）</t>
    <rPh sb="2" eb="4">
      <t>キカイ</t>
    </rPh>
    <rPh sb="5" eb="6">
      <t>カブ</t>
    </rPh>
    <phoneticPr fontId="1"/>
  </si>
  <si>
    <t>△△リース</t>
  </si>
  <si>
    <t>○○○○開発</t>
    <rPh sb="4" eb="6">
      <t>カイハツ</t>
    </rPh>
    <phoneticPr fontId="1"/>
  </si>
  <si>
    <t>××工程の開発</t>
    <rPh sb="2" eb="4">
      <t>コウテイ</t>
    </rPh>
    <rPh sb="5" eb="7">
      <t>カイハツ</t>
    </rPh>
    <phoneticPr fontId="1"/>
  </si>
  <si>
    <t>○○(株)</t>
    <rPh sb="2" eb="5">
      <t>カブ</t>
    </rPh>
    <phoneticPr fontId="1"/>
  </si>
  <si>
    <t>(株)〇◇</t>
    <rPh sb="0" eb="3">
      <t>カブ</t>
    </rPh>
    <phoneticPr fontId="1"/>
  </si>
  <si>
    <t>○○　○○</t>
  </si>
  <si>
    <t>○○博士</t>
    <rPh sb="2" eb="4">
      <t>ハカセ</t>
    </rPh>
    <phoneticPr fontId="1"/>
  </si>
  <si>
    <t>品質管理</t>
    <rPh sb="0" eb="2">
      <t>ヒンシツ</t>
    </rPh>
    <rPh sb="2" eb="4">
      <t>カンリ</t>
    </rPh>
    <phoneticPr fontId="1"/>
  </si>
  <si>
    <t>貸倉庫
（○○市・70㎡）</t>
    <rPh sb="0" eb="1">
      <t>カシ</t>
    </rPh>
    <rPh sb="1" eb="3">
      <t>ソウコ</t>
    </rPh>
    <rPh sb="7" eb="8">
      <t>シ</t>
    </rPh>
    <phoneticPr fontId="1"/>
  </si>
  <si>
    <t>〇〇実験のため</t>
    <rPh sb="2" eb="4">
      <t>ジッケン</t>
    </rPh>
    <phoneticPr fontId="1"/>
  </si>
  <si>
    <t>××不動産</t>
    <rPh sb="2" eb="5">
      <t>フドウサン</t>
    </rPh>
    <phoneticPr fontId="1"/>
  </si>
  <si>
    <t>特許権</t>
  </si>
  <si>
    <t>出願に要する経費</t>
  </si>
  <si>
    <t>〇□事務所</t>
    <rPh sb="2" eb="4">
      <t>ジム</t>
    </rPh>
    <rPh sb="4" eb="5">
      <t>ショ</t>
    </rPh>
    <phoneticPr fontId="1"/>
  </si>
  <si>
    <t>役員</t>
  </si>
  <si>
    <t>東　京子</t>
    <rPh sb="0" eb="1">
      <t>ヒガシ</t>
    </rPh>
    <rPh sb="2" eb="4">
      <t>キョウコ</t>
    </rPh>
    <phoneticPr fontId="1"/>
  </si>
  <si>
    <t>技術部</t>
    <rPh sb="0" eb="2">
      <t>ギジュツ</t>
    </rPh>
    <rPh sb="2" eb="3">
      <t>ブ</t>
    </rPh>
    <phoneticPr fontId="1"/>
  </si>
  <si>
    <t>正社員</t>
  </si>
  <si>
    <t>パンフレット</t>
  </si>
  <si>
    <t>商品案内</t>
    <rPh sb="0" eb="2">
      <t>ショウヒン</t>
    </rPh>
    <rPh sb="2" eb="4">
      <t>アンナイ</t>
    </rPh>
    <phoneticPr fontId="1"/>
  </si>
  <si>
    <t>部</t>
    <rPh sb="0" eb="1">
      <t>ブ</t>
    </rPh>
    <phoneticPr fontId="1"/>
  </si>
  <si>
    <t>○印刷</t>
    <rPh sb="1" eb="3">
      <t>インサツ</t>
    </rPh>
    <phoneticPr fontId="1"/>
  </si>
  <si>
    <t>□□(株)</t>
    <rPh sb="2" eb="5">
      <t>カブ</t>
    </rPh>
    <phoneticPr fontId="1"/>
  </si>
  <si>
    <t>ホームページ</t>
  </si>
  <si>
    <t>×〇産業展</t>
    <rPh sb="2" eb="4">
      <t>サンギョウ</t>
    </rPh>
    <rPh sb="4" eb="5">
      <t>テン</t>
    </rPh>
    <phoneticPr fontId="1"/>
  </si>
  <si>
    <t>東京ビッグサイト</t>
    <rPh sb="0" eb="2">
      <t>トウキョウ</t>
    </rPh>
    <phoneticPr fontId="1"/>
  </si>
  <si>
    <t>令和5年8月20日～23日</t>
    <rPh sb="0" eb="2">
      <t>レイワ</t>
    </rPh>
    <rPh sb="3" eb="4">
      <t>ネン</t>
    </rPh>
    <rPh sb="5" eb="6">
      <t>ガツ</t>
    </rPh>
    <rPh sb="8" eb="9">
      <t>ニチ</t>
    </rPh>
    <rPh sb="12" eb="13">
      <t>ニチ</t>
    </rPh>
    <phoneticPr fontId="1"/>
  </si>
  <si>
    <t>回</t>
    <rPh sb="0" eb="1">
      <t>カイ</t>
    </rPh>
    <phoneticPr fontId="1"/>
  </si>
  <si>
    <t>☆☆エキジビジョン</t>
  </si>
  <si>
    <t>新製品発表会</t>
    <rPh sb="0" eb="3">
      <t>シンセイヒン</t>
    </rPh>
    <rPh sb="3" eb="5">
      <t>ハッピョウ</t>
    </rPh>
    <rPh sb="5" eb="6">
      <t>カイ</t>
    </rPh>
    <phoneticPr fontId="1"/>
  </si>
  <si>
    <t>□×会館</t>
    <rPh sb="2" eb="4">
      <t>カイカン</t>
    </rPh>
    <phoneticPr fontId="1"/>
  </si>
  <si>
    <t>内装工事費</t>
    <rPh sb="0" eb="2">
      <t>ナイソウ</t>
    </rPh>
    <rPh sb="2" eb="4">
      <t>コウジ</t>
    </rPh>
    <rPh sb="4" eb="5">
      <t>ヒ</t>
    </rPh>
    <phoneticPr fontId="1"/>
  </si>
  <si>
    <t>賃借物件工事</t>
    <rPh sb="0" eb="2">
      <t>チンシャク</t>
    </rPh>
    <rPh sb="2" eb="4">
      <t>ブッケン</t>
    </rPh>
    <rPh sb="4" eb="6">
      <t>コウジ</t>
    </rPh>
    <phoneticPr fontId="1"/>
  </si>
  <si>
    <t>業社見積書</t>
    <rPh sb="0" eb="1">
      <t>ギョウ</t>
    </rPh>
    <rPh sb="1" eb="2">
      <t>シャ</t>
    </rPh>
    <rPh sb="2" eb="5">
      <t>ミツモリショ</t>
    </rPh>
    <phoneticPr fontId="1"/>
  </si>
  <si>
    <t>○○発電の高効率化のため○○設備開発</t>
    <rPh sb="2" eb="4">
      <t>ハツデン</t>
    </rPh>
    <rPh sb="5" eb="8">
      <t>コウコウリツ</t>
    </rPh>
    <rPh sb="8" eb="9">
      <t>カ</t>
    </rPh>
    <rPh sb="14" eb="16">
      <t>セツビ</t>
    </rPh>
    <rPh sb="16" eb="18">
      <t>カイハツ</t>
    </rPh>
    <phoneticPr fontId="1"/>
  </si>
  <si>
    <t>当社は住宅専門の○○発電設備を開発、販売をしている。世界的に再生可能エネルギーへの関心が高まるに連れて、顧客のニーズは安価な商品から、効率的な発電のできる高価な商品へシフトしつつある。
また、東京都はカーボンハーフやゼロエミッションの実現に向けて再生利用可能エネルギーの利用拡大を推進しており、顧客の○○発電に対する需要はさらに増加する見通しである。
当社は○○発電設備の○○電池開発に特化しており、これらのニーズに対応することが可能である。本事業によって既存商品より高効率な○○電池を開発することで、環境・エネルギー課題解決の一助を担う。</t>
    <rPh sb="0" eb="2">
      <t>トウシャ</t>
    </rPh>
    <rPh sb="3" eb="7">
      <t>ジュウタクセンモン</t>
    </rPh>
    <rPh sb="15" eb="17">
      <t>カイハツ</t>
    </rPh>
    <rPh sb="18" eb="20">
      <t>ハンバイ</t>
    </rPh>
    <rPh sb="26" eb="29">
      <t>セカイテキ</t>
    </rPh>
    <rPh sb="30" eb="34">
      <t>サイセイカノウ</t>
    </rPh>
    <rPh sb="41" eb="43">
      <t>カンシン</t>
    </rPh>
    <rPh sb="44" eb="45">
      <t>タカ</t>
    </rPh>
    <rPh sb="48" eb="49">
      <t>ツ</t>
    </rPh>
    <rPh sb="52" eb="54">
      <t>コキャク</t>
    </rPh>
    <rPh sb="59" eb="61">
      <t>アンカ</t>
    </rPh>
    <rPh sb="62" eb="64">
      <t>ショウヒン</t>
    </rPh>
    <rPh sb="67" eb="70">
      <t>コウリツテキ</t>
    </rPh>
    <rPh sb="71" eb="73">
      <t>ハツデン</t>
    </rPh>
    <rPh sb="77" eb="79">
      <t>コウカ</t>
    </rPh>
    <rPh sb="80" eb="82">
      <t>ショウヒン</t>
    </rPh>
    <rPh sb="96" eb="99">
      <t>トウキョウト</t>
    </rPh>
    <rPh sb="117" eb="119">
      <t>ジツゲン</t>
    </rPh>
    <rPh sb="120" eb="121">
      <t>ム</t>
    </rPh>
    <rPh sb="123" eb="129">
      <t>サイセイリヨウカノウ</t>
    </rPh>
    <rPh sb="135" eb="139">
      <t>リヨウカクダイ</t>
    </rPh>
    <rPh sb="140" eb="142">
      <t>スイシン</t>
    </rPh>
    <rPh sb="147" eb="149">
      <t>コキャク</t>
    </rPh>
    <rPh sb="155" eb="156">
      <t>タイ</t>
    </rPh>
    <rPh sb="158" eb="160">
      <t>ジュヨウ</t>
    </rPh>
    <rPh sb="164" eb="166">
      <t>ゾウカ</t>
    </rPh>
    <rPh sb="168" eb="170">
      <t>ミトオ</t>
    </rPh>
    <rPh sb="176" eb="178">
      <t>トウシャ</t>
    </rPh>
    <rPh sb="181" eb="183">
      <t>ハツデン</t>
    </rPh>
    <rPh sb="183" eb="185">
      <t>セツビ</t>
    </rPh>
    <rPh sb="188" eb="190">
      <t>デンチ</t>
    </rPh>
    <rPh sb="190" eb="192">
      <t>カイハツ</t>
    </rPh>
    <rPh sb="193" eb="195">
      <t>トッカ</t>
    </rPh>
    <rPh sb="208" eb="210">
      <t>タイオウ</t>
    </rPh>
    <rPh sb="215" eb="217">
      <t>カノウ</t>
    </rPh>
    <rPh sb="221" eb="224">
      <t>ホンジギョウ</t>
    </rPh>
    <rPh sb="228" eb="230">
      <t>キゾン</t>
    </rPh>
    <rPh sb="230" eb="232">
      <t>ショウヒン</t>
    </rPh>
    <rPh sb="234" eb="237">
      <t>コウコウリツ</t>
    </rPh>
    <rPh sb="238" eb="242">
      <t>マルマルデンチ</t>
    </rPh>
    <rPh sb="243" eb="245">
      <t>カイハツ</t>
    </rPh>
    <rPh sb="251" eb="253">
      <t>カンキョウ</t>
    </rPh>
    <rPh sb="259" eb="261">
      <t>カダイ</t>
    </rPh>
    <rPh sb="261" eb="263">
      <t>カイケツ</t>
    </rPh>
    <rPh sb="264" eb="266">
      <t>イチジョ</t>
    </rPh>
    <rPh sb="267" eb="268">
      <t>ニナ</t>
    </rPh>
    <phoneticPr fontId="1"/>
  </si>
  <si>
    <t>東京都は、2050年までにCO2実質ゼロに貢献することを目指す「ゼロエミッション東京戦略」を策定しており、建築物、家庭・住宅の是れミッション東京に向けた取組を推奨している。東京都エネルギー消費量の約×割は家庭から排出されており、今後～～～～～～の是正により、都内の・・・・・・・・・・
・・・は◆◆◆により、～～～～～～～～～と言える。そのため・・・・・・・・・・・・・・・・・・
による◆◆◆は・・・・・・・・・・・・・・・・・・・・・・・・で～～～～の是正により、都内の△△△を改善することは解決が必要な課題と言える。</t>
    <rPh sb="0" eb="3">
      <t>トウキョウト</t>
    </rPh>
    <rPh sb="9" eb="10">
      <t>ネン</t>
    </rPh>
    <rPh sb="16" eb="18">
      <t>ジッシツ</t>
    </rPh>
    <rPh sb="21" eb="23">
      <t>コウケン</t>
    </rPh>
    <rPh sb="28" eb="30">
      <t>メザ</t>
    </rPh>
    <rPh sb="40" eb="44">
      <t>トウキョウセンリャク</t>
    </rPh>
    <rPh sb="46" eb="48">
      <t>サクテイ</t>
    </rPh>
    <rPh sb="53" eb="56">
      <t>ケンチクブツ</t>
    </rPh>
    <rPh sb="57" eb="59">
      <t>カテイ</t>
    </rPh>
    <rPh sb="60" eb="62">
      <t>ジュウタク</t>
    </rPh>
    <rPh sb="63" eb="64">
      <t>ゼ</t>
    </rPh>
    <rPh sb="70" eb="72">
      <t>トウキョウ</t>
    </rPh>
    <rPh sb="73" eb="74">
      <t>ム</t>
    </rPh>
    <rPh sb="76" eb="78">
      <t>トリクミ</t>
    </rPh>
    <rPh sb="79" eb="81">
      <t>スイショウ</t>
    </rPh>
    <rPh sb="86" eb="89">
      <t>トウキョウト</t>
    </rPh>
    <rPh sb="94" eb="97">
      <t>ショウヒリョウ</t>
    </rPh>
    <rPh sb="98" eb="99">
      <t>ヤク</t>
    </rPh>
    <rPh sb="100" eb="101">
      <t>ワリ</t>
    </rPh>
    <rPh sb="102" eb="104">
      <t>カテイ</t>
    </rPh>
    <rPh sb="106" eb="108">
      <t>ハイシュツ</t>
    </rPh>
    <rPh sb="114" eb="116">
      <t>コンゴ</t>
    </rPh>
    <rPh sb="123" eb="125">
      <t>ゼセイ</t>
    </rPh>
    <rPh sb="129" eb="131">
      <t>トナイ</t>
    </rPh>
    <rPh sb="164" eb="165">
      <t>イ</t>
    </rPh>
    <rPh sb="228" eb="230">
      <t>ゼセイ</t>
    </rPh>
    <rPh sb="234" eb="236">
      <t>トナイ</t>
    </rPh>
    <rPh sb="241" eb="243">
      <t>カイゼン</t>
    </rPh>
    <rPh sb="248" eb="250">
      <t>カイケツ</t>
    </rPh>
    <rPh sb="251" eb="253">
      <t>ヒツヨウ</t>
    </rPh>
    <rPh sb="254" eb="256">
      <t>カダイ</t>
    </rPh>
    <rPh sb="257" eb="258">
      <t>イ</t>
    </rPh>
    <phoneticPr fontId="1"/>
  </si>
  <si>
    <t>(3)で示す～～～～～～～～に対して高効率な電力供給をできるようにするため、○○電池を開発する。
具体的には、既存商品をを○○○○○や～～～～～して△△△△△することで、より高効率な発電ができる状態にし、一戸あたり×%の節電効果を実現し、～～～～～～という課題を解決する。</t>
    <rPh sb="15" eb="16">
      <t>タイ</t>
    </rPh>
    <rPh sb="18" eb="21">
      <t>コウコウリツ</t>
    </rPh>
    <rPh sb="22" eb="26">
      <t>デンリョクキョウキュウ</t>
    </rPh>
    <rPh sb="40" eb="42">
      <t>デンチ</t>
    </rPh>
    <rPh sb="43" eb="45">
      <t>カイハツ</t>
    </rPh>
    <rPh sb="55" eb="59">
      <t>キゾンショウヒン</t>
    </rPh>
    <rPh sb="87" eb="90">
      <t>コウコウリツ</t>
    </rPh>
    <rPh sb="91" eb="93">
      <t>ハツデン</t>
    </rPh>
    <rPh sb="97" eb="99">
      <t>ジョウタイ</t>
    </rPh>
    <rPh sb="102" eb="104">
      <t>1コ</t>
    </rPh>
    <rPh sb="108" eb="114">
      <t>パーセントノセツデンコウカ</t>
    </rPh>
    <rPh sb="115" eb="117">
      <t>ジツゲン</t>
    </rPh>
    <rPh sb="128" eb="130">
      <t>カダイ</t>
    </rPh>
    <rPh sb="131" eb="133">
      <t>カイケツ</t>
    </rPh>
    <phoneticPr fontId="1"/>
  </si>
  <si>
    <t>本事業で開発する○○電池により、利用前と比較で一戸当たり×%以上のの節電効果を実現し、これが都にある■万戸のうち＊＊％が利用することで都内全体の消費電力の●●%減少に貢献できる。
本商品の○○○○○により～～～～～が向上すれば、×××××も広がり、○○○○○に寄与することができる。
また、本商品の利用客が増加することでさらなる再生利用エネルギー利用拡大につながる。</t>
    <rPh sb="16" eb="19">
      <t>リヨウマエ</t>
    </rPh>
    <rPh sb="20" eb="22">
      <t>ヒカク</t>
    </rPh>
    <rPh sb="23" eb="25">
      <t>イッコ</t>
    </rPh>
    <rPh sb="25" eb="26">
      <t>ア</t>
    </rPh>
    <rPh sb="39" eb="41">
      <t>ジツゲン</t>
    </rPh>
    <rPh sb="46" eb="47">
      <t>ト</t>
    </rPh>
    <rPh sb="51" eb="52">
      <t>マン</t>
    </rPh>
    <rPh sb="52" eb="53">
      <t>コ</t>
    </rPh>
    <rPh sb="60" eb="62">
      <t>リヨウ</t>
    </rPh>
    <rPh sb="67" eb="69">
      <t>トナイ</t>
    </rPh>
    <rPh sb="69" eb="71">
      <t>ゼンタイ</t>
    </rPh>
    <rPh sb="80" eb="82">
      <t>ゲンショウ</t>
    </rPh>
    <rPh sb="83" eb="85">
      <t>コウケン</t>
    </rPh>
    <rPh sb="91" eb="93">
      <t>ショウヒン</t>
    </rPh>
    <rPh sb="145" eb="148">
      <t>ホンショウヒン</t>
    </rPh>
    <rPh sb="149" eb="152">
      <t>リヨウキャク</t>
    </rPh>
    <rPh sb="153" eb="155">
      <t>ゾウカ</t>
    </rPh>
    <rPh sb="164" eb="168">
      <t>サイセイリヨウ</t>
    </rPh>
    <rPh sb="173" eb="177">
      <t>リヨウカクダイ</t>
    </rPh>
    <phoneticPr fontId="1"/>
  </si>
  <si>
    <t>　　　</t>
    <phoneticPr fontId="1"/>
  </si>
  <si>
    <r>
      <t>機-</t>
    </r>
    <r>
      <rPr>
        <sz val="12"/>
        <color rgb="FFFF0000"/>
        <rFont val="ＭＳ ゴシック"/>
        <family val="3"/>
        <charset val="128"/>
      </rPr>
      <t>１</t>
    </r>
    <r>
      <rPr>
        <sz val="12"/>
        <color theme="1"/>
        <rFont val="ＭＳ ゴシック"/>
        <family val="3"/>
        <charset val="128"/>
      </rPr>
      <t>　</t>
    </r>
    <rPh sb="0" eb="1">
      <t>キ</t>
    </rPh>
    <phoneticPr fontId="17"/>
  </si>
  <si>
    <t>○×装置</t>
    <rPh sb="2" eb="4">
      <t>ソウチ</t>
    </rPh>
    <phoneticPr fontId="1"/>
  </si>
  <si>
    <t>○○〇‐○○○○</t>
    <phoneticPr fontId="1"/>
  </si>
  <si>
    <t>東京都○○市○○町○-○○-○○</t>
    <rPh sb="0" eb="3">
      <t>トウキョウト</t>
    </rPh>
    <rPh sb="5" eb="6">
      <t>イチ</t>
    </rPh>
    <rPh sb="8" eb="9">
      <t>マチ</t>
    </rPh>
    <phoneticPr fontId="1"/>
  </si>
  <si>
    <t>○○　○○</t>
    <phoneticPr fontId="1"/>
  </si>
  <si>
    <t>○○○-○○○-○○○</t>
    <phoneticPr fontId="1"/>
  </si>
  <si>
    <t>神奈川県○○市○○町○○-○○○</t>
    <rPh sb="0" eb="4">
      <t>カナガワケン</t>
    </rPh>
    <rPh sb="6" eb="7">
      <t>シ</t>
    </rPh>
    <rPh sb="9" eb="10">
      <t>マチ</t>
    </rPh>
    <phoneticPr fontId="1"/>
  </si>
  <si>
    <t>営業1課</t>
    <rPh sb="0" eb="2">
      <t>エイギョウ</t>
    </rPh>
    <rPh sb="3" eb="4">
      <t>カ</t>
    </rPh>
    <phoneticPr fontId="1"/>
  </si>
  <si>
    <t>・○○○の○○工程で○○○○する必要があるため
・本事業の試作開発にあたって設備の改造・調整を柔軟に行う必要があるため、レンタル・リースではなく購入が必要</t>
    <rPh sb="7" eb="9">
      <t>コウテイ</t>
    </rPh>
    <rPh sb="16" eb="18">
      <t>ヒツヨウ</t>
    </rPh>
    <rPh sb="25" eb="26">
      <t>ホン</t>
    </rPh>
    <rPh sb="26" eb="28">
      <t>ジギョウ</t>
    </rPh>
    <rPh sb="29" eb="33">
      <t>シサクカイハツ</t>
    </rPh>
    <rPh sb="38" eb="40">
      <t>セツビ</t>
    </rPh>
    <rPh sb="41" eb="43">
      <t>カイゾウ</t>
    </rPh>
    <rPh sb="44" eb="46">
      <t>チョウセイ</t>
    </rPh>
    <rPh sb="47" eb="49">
      <t>ジュウナン</t>
    </rPh>
    <rPh sb="50" eb="51">
      <t>オコナ</t>
    </rPh>
    <rPh sb="52" eb="54">
      <t>ヒツヨウ</t>
    </rPh>
    <rPh sb="72" eb="74">
      <t>コウニュウ</t>
    </rPh>
    <rPh sb="75" eb="77">
      <t>ヒツヨウ</t>
    </rPh>
    <phoneticPr fontId="1"/>
  </si>
  <si>
    <t>資本関係等はありません</t>
    <rPh sb="0" eb="4">
      <t>シホンカンケイ</t>
    </rPh>
    <rPh sb="4" eb="5">
      <t>ナド</t>
    </rPh>
    <phoneticPr fontId="1"/>
  </si>
  <si>
    <t>左記に該当します</t>
    <rPh sb="0" eb="2">
      <t>サキ</t>
    </rPh>
    <rPh sb="3" eb="5">
      <t>ガイトウ</t>
    </rPh>
    <phoneticPr fontId="1"/>
  </si>
  <si>
    <r>
      <t>委-</t>
    </r>
    <r>
      <rPr>
        <sz val="11"/>
        <color rgb="FFFF0000"/>
        <rFont val="ＭＳ ゴシック"/>
        <family val="3"/>
        <charset val="128"/>
      </rPr>
      <t>　１</t>
    </r>
    <rPh sb="0" eb="1">
      <t>イ</t>
    </rPh>
    <phoneticPr fontId="1"/>
  </si>
  <si>
    <t>○○(株)</t>
    <rPh sb="2" eb="5">
      <t>カブシキガイシャ</t>
    </rPh>
    <phoneticPr fontId="1"/>
  </si>
  <si>
    <t>昭和○○年〇月〇日</t>
    <rPh sb="0" eb="2">
      <t>ショウワ</t>
    </rPh>
    <rPh sb="4" eb="5">
      <t>ネン</t>
    </rPh>
    <rPh sb="6" eb="7">
      <t>ガツ</t>
    </rPh>
    <rPh sb="7" eb="9">
      <t>マルニチ</t>
    </rPh>
    <phoneticPr fontId="1"/>
  </si>
  <si>
    <t>○○-○○○○-○○○○</t>
    <phoneticPr fontId="1"/>
  </si>
  <si>
    <t>東京都○○区○○○　○-○○-○</t>
    <rPh sb="0" eb="5">
      <t>トウキョウトマルマル</t>
    </rPh>
    <rPh sb="5" eb="6">
      <t>ク</t>
    </rPh>
    <phoneticPr fontId="1"/>
  </si>
  <si>
    <t>企画○○部</t>
    <rPh sb="0" eb="2">
      <t>キカク</t>
    </rPh>
    <rPh sb="4" eb="5">
      <t>ブ</t>
    </rPh>
    <phoneticPr fontId="1"/>
  </si>
  <si>
    <t>○○　○○開発・販売事業</t>
    <rPh sb="5" eb="7">
      <t>カイハツ</t>
    </rPh>
    <rPh sb="8" eb="12">
      <t>ハンバイジギョウ</t>
    </rPh>
    <phoneticPr fontId="1"/>
  </si>
  <si>
    <t>令和</t>
    <rPh sb="0" eb="2">
      <t>レイワ</t>
    </rPh>
    <phoneticPr fontId="1"/>
  </si>
  <si>
    <t>○○○○の○○○○の開発</t>
    <rPh sb="10" eb="12">
      <t>カイハツ</t>
    </rPh>
    <phoneticPr fontId="1"/>
  </si>
  <si>
    <t>○○の○○開発に特化しており、当社の○○○○部分の委託先として適任のため</t>
    <rPh sb="5" eb="7">
      <t>カイハツ</t>
    </rPh>
    <rPh sb="8" eb="10">
      <t>トッカ</t>
    </rPh>
    <rPh sb="15" eb="17">
      <t>トウシャ</t>
    </rPh>
    <rPh sb="22" eb="24">
      <t>ブブン</t>
    </rPh>
    <rPh sb="25" eb="28">
      <t>イタクサキ</t>
    </rPh>
    <rPh sb="31" eb="33">
      <t>テキニン</t>
    </rPh>
    <phoneticPr fontId="1"/>
  </si>
  <si>
    <t>資本関係等はありません</t>
    <rPh sb="0" eb="4">
      <t>シホンカンケイ</t>
    </rPh>
    <rPh sb="4" eb="5">
      <t>トウ</t>
    </rPh>
    <phoneticPr fontId="1"/>
  </si>
  <si>
    <r>
      <t>専-　</t>
    </r>
    <r>
      <rPr>
        <sz val="10"/>
        <color rgb="FFFF0000"/>
        <rFont val="ＭＳ ゴシック"/>
        <family val="3"/>
        <charset val="128"/>
      </rPr>
      <t>1</t>
    </r>
    <rPh sb="0" eb="1">
      <t>セン</t>
    </rPh>
    <phoneticPr fontId="1"/>
  </si>
  <si>
    <t>○○○-○○○-○○○○</t>
    <phoneticPr fontId="1"/>
  </si>
  <si>
    <t>東京都○○区○○　○-○○○-○</t>
    <rPh sb="0" eb="5">
      <t>トウキョウトマルマル</t>
    </rPh>
    <rPh sb="5" eb="6">
      <t>ク</t>
    </rPh>
    <phoneticPr fontId="1"/>
  </si>
  <si>
    <t>○○大学准教授（○○博士）として○○○○の研究に従事している。
当社においても○○○○の指導を仰いでいる。</t>
    <rPh sb="2" eb="4">
      <t>ダイガク</t>
    </rPh>
    <rPh sb="4" eb="7">
      <t>ジュンキョウジュ</t>
    </rPh>
    <rPh sb="10" eb="12">
      <t>ハカセ</t>
    </rPh>
    <rPh sb="21" eb="23">
      <t>ケンキュウ</t>
    </rPh>
    <rPh sb="24" eb="26">
      <t>ジュウジ</t>
    </rPh>
    <rPh sb="32" eb="34">
      <t>トウシャ</t>
    </rPh>
    <rPh sb="44" eb="46">
      <t>シドウ</t>
    </rPh>
    <rPh sb="47" eb="48">
      <t>アオ</t>
    </rPh>
    <phoneticPr fontId="1"/>
  </si>
  <si>
    <t>**に関する××××の技術指導を全5回</t>
    <rPh sb="3" eb="4">
      <t>カン</t>
    </rPh>
    <rPh sb="11" eb="15">
      <t>ギジュツシドウ</t>
    </rPh>
    <rPh sb="16" eb="17">
      <t>ゼン</t>
    </rPh>
    <rPh sb="18" eb="19">
      <t>カイ</t>
    </rPh>
    <phoneticPr fontId="1"/>
  </si>
  <si>
    <t>資本関係等はありません</t>
    <rPh sb="0" eb="2">
      <t>シホン</t>
    </rPh>
    <rPh sb="2" eb="4">
      <t>カンケイ</t>
    </rPh>
    <rPh sb="4" eb="5">
      <t>トウ</t>
    </rPh>
    <phoneticPr fontId="1"/>
  </si>
  <si>
    <t>新製品発表会</t>
    <rPh sb="0" eb="6">
      <t>シンセイヒンハッピョウカイ</t>
    </rPh>
    <phoneticPr fontId="1"/>
  </si>
  <si>
    <t>○○業界を中心に○○社程度</t>
    <rPh sb="2" eb="4">
      <t>ギョウカイ</t>
    </rPh>
    <rPh sb="5" eb="7">
      <t>チュウシン</t>
    </rPh>
    <rPh sb="10" eb="11">
      <t>シャ</t>
    </rPh>
    <rPh sb="11" eb="13">
      <t>テイド</t>
    </rPh>
    <phoneticPr fontId="1"/>
  </si>
  <si>
    <t>□×会館</t>
    <rPh sb="2" eb="4">
      <t>カイカン</t>
    </rPh>
    <phoneticPr fontId="1"/>
  </si>
  <si>
    <t>東京都○○区○○　○○-○○-○○</t>
    <rPh sb="0" eb="8">
      <t>トウキョウトマルマルクマルマル</t>
    </rPh>
    <phoneticPr fontId="1"/>
  </si>
  <si>
    <t>○○○○や○○についてリサーチを行い、開発にフィードバックするための顧客ニーズを収集するため、併せて開発する「○○○○」の認知度を高める。</t>
    <rPh sb="16" eb="17">
      <t>オコナ</t>
    </rPh>
    <rPh sb="19" eb="21">
      <t>カイハツ</t>
    </rPh>
    <rPh sb="34" eb="36">
      <t>コキャク</t>
    </rPh>
    <rPh sb="40" eb="42">
      <t>シュウシュウ</t>
    </rPh>
    <rPh sb="47" eb="48">
      <t>アワ</t>
    </rPh>
    <rPh sb="50" eb="52">
      <t>カイハツ</t>
    </rPh>
    <rPh sb="61" eb="64">
      <t>ニンチド</t>
    </rPh>
    <rPh sb="65" eb="66">
      <t>タカ</t>
    </rPh>
    <phoneticPr fontId="1"/>
  </si>
  <si>
    <r>
      <t>イ-　</t>
    </r>
    <r>
      <rPr>
        <sz val="10.5"/>
        <color rgb="FFFF0000"/>
        <rFont val="ＭＳ Ｐゴシック"/>
        <family val="3"/>
        <charset val="128"/>
        <scheme val="minor"/>
      </rPr>
      <t>１</t>
    </r>
    <phoneticPr fontId="52"/>
  </si>
  <si>
    <t>○○業界向けに、「○○○○」（本助成事業で開発予定の製品）の発表会を実施し、顧客ニーズ収集と「○○○○」の認知向上を図る。</t>
    <rPh sb="2" eb="5">
      <t>ギョウカイム</t>
    </rPh>
    <rPh sb="15" eb="20">
      <t>ホンジョセイジギョウ</t>
    </rPh>
    <rPh sb="21" eb="25">
      <t>カイハツヨテイ</t>
    </rPh>
    <rPh sb="26" eb="28">
      <t>セイヒン</t>
    </rPh>
    <rPh sb="30" eb="33">
      <t>ハッピョウカイ</t>
    </rPh>
    <rPh sb="34" eb="36">
      <t>ジッシ</t>
    </rPh>
    <rPh sb="38" eb="40">
      <t>コキャク</t>
    </rPh>
    <rPh sb="43" eb="45">
      <t>シュウシュウ</t>
    </rPh>
    <rPh sb="53" eb="55">
      <t>ニンチ</t>
    </rPh>
    <rPh sb="55" eb="57">
      <t>コウジョウ</t>
    </rPh>
    <rPh sb="58" eb="59">
      <t>ハカ</t>
    </rPh>
    <phoneticPr fontId="1"/>
  </si>
  <si>
    <t>R1</t>
    <phoneticPr fontId="1"/>
  </si>
  <si>
    <t>令和6年度 ＴＯＫＹＯ地域資源等を活用したイノベーション創出事業</t>
    <rPh sb="0" eb="2">
      <t>レイワ</t>
    </rPh>
    <rPh sb="3" eb="5">
      <t>ネンド</t>
    </rPh>
    <phoneticPr fontId="1"/>
  </si>
  <si>
    <t>令和6年度 ＴＯＫＹＯ地域資源等を活用したイノベーション創出事業</t>
    <rPh sb="0" eb="2">
      <t>レイワ</t>
    </rPh>
    <rPh sb="3" eb="5">
      <t>ネンド</t>
    </rPh>
    <rPh sb="11" eb="13">
      <t>チイキ</t>
    </rPh>
    <rPh sb="13" eb="15">
      <t>シゲン</t>
    </rPh>
    <rPh sb="15" eb="16">
      <t>トウ</t>
    </rPh>
    <rPh sb="17" eb="19">
      <t>カツヨウ</t>
    </rPh>
    <rPh sb="28" eb="30">
      <t>ソウシュツ</t>
    </rPh>
    <rPh sb="30" eb="32">
      <t>ジギョウ</t>
    </rPh>
    <phoneticPr fontId="1"/>
  </si>
  <si>
    <t>（基準日：令和6年7月1日）</t>
    <rPh sb="1" eb="4">
      <t>キジュンビ</t>
    </rPh>
    <rPh sb="5" eb="7">
      <t>レイワ</t>
    </rPh>
    <rPh sb="8" eb="9">
      <t>ネン</t>
    </rPh>
    <rPh sb="10" eb="11">
      <t>ガツ</t>
    </rPh>
    <rPh sb="12" eb="13">
      <t>ニチ</t>
    </rPh>
    <phoneticPr fontId="1"/>
  </si>
  <si>
    <t>○</t>
    <phoneticPr fontId="1"/>
  </si>
  <si>
    <t>Ｂ-87</t>
  </si>
  <si>
    <t>東京手彫り印章</t>
    <phoneticPr fontId="1"/>
  </si>
  <si>
    <t>拝島ネギ</t>
    <phoneticPr fontId="1"/>
  </si>
  <si>
    <t>シクラメン</t>
    <phoneticPr fontId="1"/>
  </si>
  <si>
    <t>島唐辛子</t>
    <rPh sb="0" eb="1">
      <t>シマ</t>
    </rPh>
    <rPh sb="1" eb="4">
      <t>トウガラシ</t>
    </rPh>
    <phoneticPr fontId="1"/>
  </si>
  <si>
    <t>島レモン</t>
    <phoneticPr fontId="1"/>
  </si>
  <si>
    <t>令和９</t>
    <rPh sb="0" eb="2">
      <t>レイワ</t>
    </rPh>
    <phoneticPr fontId="1"/>
  </si>
  <si>
    <t>11～
2月</t>
    <rPh sb="5" eb="6">
      <t>ガツ</t>
    </rPh>
    <phoneticPr fontId="1"/>
  </si>
  <si>
    <t>3～
5月</t>
    <rPh sb="4" eb="5">
      <t>ガツ</t>
    </rPh>
    <phoneticPr fontId="1"/>
  </si>
  <si>
    <t>6～
8月</t>
    <rPh sb="4" eb="5">
      <t>ガツ</t>
    </rPh>
    <phoneticPr fontId="1"/>
  </si>
  <si>
    <t>9～
11月</t>
    <rPh sb="5" eb="6">
      <t>ガツ</t>
    </rPh>
    <phoneticPr fontId="1"/>
  </si>
  <si>
    <t>令和6年～8年</t>
    <rPh sb="6" eb="7">
      <t>ネン</t>
    </rPh>
    <phoneticPr fontId="1"/>
  </si>
  <si>
    <t>12～
2月</t>
    <rPh sb="5" eb="6">
      <t>ガツ</t>
    </rPh>
    <phoneticPr fontId="1"/>
  </si>
  <si>
    <t>令和〇年〇月〇日現在</t>
    <rPh sb="0" eb="1">
      <t>レイ</t>
    </rPh>
    <rPh sb="1" eb="2">
      <t>ワ</t>
    </rPh>
    <rPh sb="3" eb="4">
      <t>ネン</t>
    </rPh>
    <rPh sb="5" eb="6">
      <t>ガツ</t>
    </rPh>
    <rPh sb="7" eb="8">
      <t>ニチ</t>
    </rPh>
    <rPh sb="8" eb="10">
      <t>ゲンザイ</t>
    </rPh>
    <phoneticPr fontId="1"/>
  </si>
  <si>
    <t>Ｂ-88</t>
  </si>
  <si>
    <t>印刷製本製品</t>
    <phoneticPr fontId="1"/>
  </si>
  <si>
    <t>江戸和笛</t>
    <phoneticPr fontId="1"/>
  </si>
  <si>
    <t>アカイカ</t>
    <phoneticPr fontId="1"/>
  </si>
  <si>
    <r>
      <t>試作品広告費の助成金交付申請額は３つの経費区分（広告費・展示会等参加費・イベント開催費）の合計で</t>
    </r>
    <r>
      <rPr>
        <b/>
        <sz val="10"/>
        <color rgb="FFFF0000"/>
        <rFont val="ＭＳ 明朝"/>
        <family val="1"/>
        <charset val="128"/>
      </rPr>
      <t>300万円を上限</t>
    </r>
    <r>
      <rPr>
        <sz val="10"/>
        <rFont val="ＭＳ 明朝"/>
        <family val="1"/>
        <charset val="128"/>
      </rPr>
      <t>とします。
広告費：パンフレット・チラシの制作委託（助成限度額50万円）
　　　　ホームページの制作委託（助成限度額20万円）
　　　　広告掲載（助成限度額30万円）
　　　　PR動画の制作委託（助成限度額30万円）</t>
    </r>
    <rPh sb="0" eb="3">
      <t>シサクヒン</t>
    </rPh>
    <rPh sb="3" eb="6">
      <t>コウコクヒ</t>
    </rPh>
    <rPh sb="7" eb="10">
      <t>ジョセイキン</t>
    </rPh>
    <rPh sb="10" eb="12">
      <t>コウフ</t>
    </rPh>
    <rPh sb="12" eb="15">
      <t>シンセイガク</t>
    </rPh>
    <rPh sb="19" eb="21">
      <t>ケイヒ</t>
    </rPh>
    <rPh sb="21" eb="23">
      <t>クブン</t>
    </rPh>
    <rPh sb="24" eb="27">
      <t>コウコクヒ</t>
    </rPh>
    <rPh sb="28" eb="31">
      <t>テンジカイ</t>
    </rPh>
    <rPh sb="31" eb="32">
      <t>ナド</t>
    </rPh>
    <rPh sb="32" eb="35">
      <t>サンカヒ</t>
    </rPh>
    <rPh sb="40" eb="42">
      <t>カイサイ</t>
    </rPh>
    <rPh sb="42" eb="43">
      <t>ヒ</t>
    </rPh>
    <rPh sb="45" eb="47">
      <t>ゴウケイ</t>
    </rPh>
    <rPh sb="51" eb="52">
      <t>マン</t>
    </rPh>
    <rPh sb="52" eb="53">
      <t>エン</t>
    </rPh>
    <rPh sb="54" eb="56">
      <t>ジョウゲン</t>
    </rPh>
    <rPh sb="62" eb="65">
      <t>コウコクヒ</t>
    </rPh>
    <rPh sb="77" eb="81">
      <t>セイサクイタク</t>
    </rPh>
    <rPh sb="82" eb="84">
      <t>ジョセイ</t>
    </rPh>
    <rPh sb="109" eb="111">
      <t>ジョセイ</t>
    </rPh>
    <rPh sb="129" eb="131">
      <t>ジョセイ</t>
    </rPh>
    <rPh sb="149" eb="153">
      <t>セイサクイタク</t>
    </rPh>
    <rPh sb="154" eb="156">
      <t>ジョセイ</t>
    </rPh>
    <phoneticPr fontId="1"/>
  </si>
  <si>
    <r>
      <t>試作品広告費の助成金交付申請額は３つの経費区分（広告費・展示会等参加費・イベント開催費）の合計で</t>
    </r>
    <r>
      <rPr>
        <b/>
        <sz val="10"/>
        <color rgb="FFFF0000"/>
        <rFont val="ＭＳ 明朝"/>
        <family val="1"/>
        <charset val="128"/>
      </rPr>
      <t>300万円を上限</t>
    </r>
    <r>
      <rPr>
        <sz val="10"/>
        <rFont val="ＭＳ 明朝"/>
        <family val="1"/>
        <charset val="128"/>
      </rPr>
      <t>とします。</t>
    </r>
    <phoneticPr fontId="1"/>
  </si>
  <si>
    <r>
      <t>試作品広告費の助成金交付申請額は３つの経費区分（広告費・展示会等参加費・イベント開催費）の合計で</t>
    </r>
    <r>
      <rPr>
        <b/>
        <sz val="10"/>
        <color rgb="FFFF0000"/>
        <rFont val="ＭＳ 明朝"/>
        <family val="1"/>
        <charset val="128"/>
      </rPr>
      <t>300万円</t>
    </r>
    <r>
      <rPr>
        <sz val="10"/>
        <rFont val="ＭＳ 明朝"/>
        <family val="1"/>
        <charset val="128"/>
      </rPr>
      <t>を上限とします。</t>
    </r>
    <phoneticPr fontId="1"/>
  </si>
  <si>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です。
広告費内ではパンフレット・チラシの制作委託（助成限度額50万円）、ホームページの制作委託（助成限度額20万円）、　広告掲載（助成限度額30万円）、　PR動画の制作委託（助成限度額30万円）となります。
合計額が３００万円を超える場合、同金額を超える場合は、各経費区分内訳を合計して３００万円となるように</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84" eb="85">
      <t>ナイ</t>
    </rPh>
    <rPh sb="238" eb="240">
      <t>コウフ</t>
    </rPh>
    <rPh sb="240" eb="243">
      <t>シンセイガク</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</si>
</sst>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産&quot;\-General"/>
    <numFmt numFmtId="194" formatCode="&quot;人&quot;\-General"/>
    <numFmt numFmtId="195" formatCode="&quot;広&quot;\-General"/>
    <numFmt numFmtId="196" formatCode="&quot;展&quot;\-General"/>
    <numFmt numFmtId="197" formatCode="&quot;イ&quot;\-General"/>
    <numFmt numFmtId="198" formatCode="#,##0_ ;[Red]\-#,##0\ "/>
  </numFmts>
  <fonts count="116"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sz val="11"/>
      <color theme="1"/>
      <name val="HG丸ｺﾞｼｯｸM-PRO"/>
      <family val="3"/>
      <charset val="128"/>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1"/>
      <color rgb="FFFF0000"/>
      <name val="ＭＳ Ｐゴシック"/>
      <family val="2"/>
      <charset val="128"/>
      <scheme val="minor"/>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0"/>
      <color rgb="FFFF0000"/>
      <name val="ＭＳ 明朝"/>
      <family val="1"/>
      <charset val="128"/>
    </font>
    <font>
      <b/>
      <sz val="12"/>
      <name val="ＭＳ 明朝"/>
      <family val="1"/>
      <charset val="128"/>
    </font>
    <font>
      <sz val="10.5"/>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b/>
      <sz val="11"/>
      <color rgb="FFFF0000"/>
      <name val="ＭＳ 明朝"/>
      <family val="1"/>
      <charset val="128"/>
    </font>
    <font>
      <sz val="11"/>
      <name val="ＭＳ Ｐゴシック"/>
      <family val="3"/>
      <charset val="128"/>
    </font>
    <font>
      <sz val="10.5"/>
      <name val="ＭＳ Ｐゴシック"/>
      <family val="3"/>
      <charset val="128"/>
    </font>
    <font>
      <b/>
      <sz val="10.5"/>
      <name val="ＭＳ Ｐゴシック"/>
      <family val="3"/>
      <charset val="128"/>
    </font>
    <font>
      <sz val="12"/>
      <color theme="1"/>
      <name val="ＭＳ Ｐゴシック"/>
      <family val="2"/>
      <charset val="128"/>
      <scheme val="minor"/>
    </font>
    <font>
      <sz val="9"/>
      <color theme="1"/>
      <name val="ＭＳ Ｐゴシック"/>
      <family val="3"/>
      <charset val="128"/>
      <scheme val="minor"/>
    </font>
    <font>
      <sz val="10.5"/>
      <color rgb="FFFF0000"/>
      <name val="HG丸ｺﾞｼｯｸM-PRO"/>
      <family val="3"/>
      <charset val="128"/>
    </font>
    <font>
      <b/>
      <sz val="11"/>
      <color rgb="FFFF0000"/>
      <name val="HG丸ｺﾞｼｯｸM-PRO"/>
      <family val="3"/>
      <charset val="128"/>
    </font>
    <font>
      <sz val="11"/>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5"/>
      <color theme="1"/>
      <name val="HGPｺﾞｼｯｸE"/>
      <family val="3"/>
      <charset val="128"/>
    </font>
    <font>
      <b/>
      <sz val="12"/>
      <color theme="1"/>
      <name val="HGPｺﾞｼｯｸE"/>
      <family val="3"/>
      <charset val="128"/>
    </font>
    <font>
      <sz val="7"/>
      <color rgb="FFFF0000"/>
      <name val="HGPｺﾞｼｯｸE"/>
      <family val="3"/>
      <charset val="128"/>
    </font>
    <font>
      <sz val="10"/>
      <color theme="1"/>
      <name val="ＭＳ ゴシック"/>
      <family val="3"/>
      <charset val="128"/>
    </font>
    <font>
      <sz val="10.5"/>
      <color rgb="FFFF0000"/>
      <name val="ＭＳ Ｐゴシック"/>
      <family val="3"/>
      <charset val="128"/>
      <scheme val="minor"/>
    </font>
    <font>
      <b/>
      <sz val="12"/>
      <name val="HGPｺﾞｼｯｸE"/>
      <family val="3"/>
      <charset val="128"/>
    </font>
    <font>
      <sz val="10.5"/>
      <color rgb="FFFF0000"/>
      <name val="HGPｺﾞｼｯｸE"/>
      <family val="3"/>
      <charset val="128"/>
    </font>
    <font>
      <b/>
      <sz val="6"/>
      <color rgb="FFFF0000"/>
      <name val="ＭＳ 明朝"/>
      <family val="1"/>
      <charset val="128"/>
    </font>
    <font>
      <sz val="12"/>
      <color theme="1"/>
      <name val="ＭＳ 明朝"/>
      <family val="1"/>
      <charset val="128"/>
    </font>
    <font>
      <b/>
      <sz val="12"/>
      <color theme="1"/>
      <name val="ＭＳ 明朝"/>
      <family val="1"/>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0"/>
      <name val="ＭＳ ゴシック"/>
      <family val="3"/>
      <charset val="128"/>
    </font>
    <font>
      <b/>
      <sz val="10"/>
      <color rgb="FFFF0000"/>
      <name val="ＭＳ ゴシック"/>
      <family val="3"/>
      <charset val="128"/>
    </font>
    <font>
      <b/>
      <u/>
      <sz val="12"/>
      <color theme="1"/>
      <name val="ＭＳ 明朝"/>
      <family val="1"/>
      <charset val="128"/>
    </font>
    <font>
      <strike/>
      <sz val="10"/>
      <color rgb="FFFF0000"/>
      <name val="ＭＳ ゴシック"/>
      <family val="3"/>
      <charset val="128"/>
    </font>
    <font>
      <strike/>
      <sz val="11"/>
      <color rgb="FFFF0000"/>
      <name val="ＭＳ ゴシック"/>
      <family val="3"/>
      <charset val="128"/>
    </font>
    <font>
      <sz val="11"/>
      <color theme="1"/>
      <name val="ＭＳ Ｐゴシック"/>
      <family val="3"/>
      <charset val="128"/>
    </font>
    <font>
      <b/>
      <sz val="10"/>
      <color theme="1"/>
      <name val="ＭＳ ゴシック"/>
      <family val="3"/>
      <charset val="128"/>
    </font>
    <font>
      <sz val="10.5"/>
      <color theme="1"/>
      <name val="ＭＳ Ｐゴシック"/>
      <family val="3"/>
      <charset val="128"/>
      <scheme val="minor"/>
    </font>
    <font>
      <strike/>
      <sz val="10.5"/>
      <color rgb="FFFF0000"/>
      <name val="ＭＳ Ｐゴシック"/>
      <family val="3"/>
      <charset val="128"/>
      <scheme val="minor"/>
    </font>
    <font>
      <b/>
      <sz val="10.5"/>
      <color theme="1"/>
      <name val="ＭＳ ゴシック"/>
      <family val="3"/>
      <charset val="128"/>
    </font>
    <font>
      <sz val="10.5"/>
      <color rgb="FFFF0000"/>
      <name val="ＭＳ ゴシック"/>
      <family val="3"/>
      <charset val="128"/>
    </font>
    <font>
      <sz val="12"/>
      <color rgb="FFFF0000"/>
      <name val="HG丸ｺﾞｼｯｸM-PRO"/>
      <family val="3"/>
      <charset val="128"/>
    </font>
    <font>
      <sz val="10"/>
      <color rgb="FFFF0000"/>
      <name val="HG丸ｺﾞｼｯｸM-PRO"/>
      <family val="3"/>
      <charset val="128"/>
    </font>
    <font>
      <sz val="10.5"/>
      <color rgb="FF000000"/>
      <name val="HG丸ｺﾞｼｯｸM-PRO"/>
      <family val="3"/>
      <charset val="128"/>
    </font>
    <font>
      <b/>
      <sz val="11"/>
      <color rgb="FFFF0000"/>
      <name val="ＭＳ ゴシック"/>
      <family val="3"/>
      <charset val="128"/>
    </font>
    <font>
      <b/>
      <sz val="14"/>
      <name val="ＭＳ Ｐゴシック"/>
      <family val="2"/>
      <charset val="128"/>
      <scheme val="minor"/>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6"/>
      <color theme="1"/>
      <name val="ＭＳ Ｐゴシック"/>
      <family val="3"/>
      <charset val="128"/>
    </font>
    <font>
      <b/>
      <sz val="15"/>
      <color theme="1"/>
      <name val="ＭＳ Ｐゴシック"/>
      <family val="3"/>
      <charset val="128"/>
    </font>
    <font>
      <b/>
      <u/>
      <sz val="12.5"/>
      <color theme="1"/>
      <name val="ＭＳ Ｐゴシック"/>
      <family val="3"/>
      <charset val="128"/>
    </font>
    <font>
      <u/>
      <sz val="12.5"/>
      <color theme="1"/>
      <name val="ＭＳ Ｐゴシック"/>
      <family val="3"/>
      <charset val="128"/>
    </font>
    <font>
      <sz val="10"/>
      <color theme="1"/>
      <name val="ＭＳ Ｐゴシック"/>
      <family val="3"/>
      <charset val="128"/>
    </font>
    <font>
      <sz val="12.5"/>
      <color rgb="FFFF0000"/>
      <name val="HG丸ｺﾞｼｯｸM-PRO"/>
      <family val="3"/>
      <charset val="128"/>
    </font>
    <font>
      <b/>
      <sz val="14"/>
      <color theme="1"/>
      <name val="ＭＳ ゴシック"/>
      <family val="3"/>
      <charset val="128"/>
    </font>
    <font>
      <b/>
      <u/>
      <sz val="11"/>
      <color rgb="FFFF0000"/>
      <name val="ＭＳ Ｐゴシック"/>
      <family val="3"/>
      <charset val="128"/>
      <scheme val="minor"/>
    </font>
    <font>
      <b/>
      <u/>
      <sz val="11"/>
      <color theme="1"/>
      <name val="ＭＳ Ｐゴシック"/>
      <family val="3"/>
      <charset val="128"/>
      <scheme val="minor"/>
    </font>
    <font>
      <sz val="10"/>
      <name val="HG丸ｺﾞｼｯｸM-PRO"/>
      <family val="3"/>
      <charset val="128"/>
    </font>
    <font>
      <sz val="12"/>
      <color theme="1"/>
      <name val="HG丸ｺﾞｼｯｸM-PRO"/>
      <family val="3"/>
      <charset val="128"/>
    </font>
    <font>
      <sz val="12"/>
      <name val="HG丸ｺﾞｼｯｸM-PRO"/>
      <family val="3"/>
      <charset val="128"/>
    </font>
    <font>
      <b/>
      <sz val="12"/>
      <name val="HG丸ｺﾞｼｯｸM-PRO"/>
      <family val="3"/>
      <charset val="128"/>
    </font>
    <font>
      <b/>
      <sz val="14"/>
      <name val="ＭＳ ゴシック"/>
      <family val="3"/>
      <charset val="128"/>
    </font>
    <font>
      <sz val="12"/>
      <color theme="0"/>
      <name val="ＭＳ ゴシック"/>
      <family val="3"/>
      <charset val="128"/>
    </font>
    <font>
      <sz val="11"/>
      <name val="HG丸ｺﾞｼｯｸM-PRO"/>
      <family val="3"/>
      <charset val="128"/>
    </font>
    <font>
      <sz val="8"/>
      <color rgb="FFFF0000"/>
      <name val="ＭＳ 明朝"/>
      <family val="1"/>
      <charset val="128"/>
    </font>
    <font>
      <sz val="10.5"/>
      <name val="ＭＳ ゴシック"/>
      <family val="3"/>
      <charset val="128"/>
    </font>
    <font>
      <sz val="11"/>
      <color rgb="FFFF0000"/>
      <name val="ＭＳ Ｐゴシック"/>
      <family val="3"/>
      <charset val="128"/>
      <scheme val="minor"/>
    </font>
    <font>
      <sz val="12"/>
      <color rgb="FFFF0000"/>
      <name val="ＭＳ ゴシック"/>
      <family val="3"/>
      <charset val="128"/>
    </font>
    <font>
      <sz val="10"/>
      <color rgb="FFFF0000"/>
      <name val="ＭＳ ゴシック"/>
      <family val="3"/>
      <charset val="128"/>
    </font>
    <font>
      <sz val="11"/>
      <color rgb="FFFF0000"/>
      <name val="ＭＳ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FF0000"/>
        <bgColor indexed="64"/>
      </patternFill>
    </fill>
    <fill>
      <patternFill patternType="solid">
        <fgColor theme="4"/>
        <bgColor indexed="64"/>
      </patternFill>
    </fill>
  </fills>
  <borders count="98">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8">
    <xf numFmtId="0" fontId="0" fillId="0" borderId="0">
      <alignment vertical="center"/>
    </xf>
    <xf numFmtId="0" fontId="15" fillId="0" borderId="0">
      <alignment vertical="center"/>
    </xf>
    <xf numFmtId="38" fontId="19"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2" fillId="0" borderId="0" applyFont="0" applyFill="0" applyBorder="0" applyAlignment="0" applyProtection="0">
      <alignment vertical="center"/>
    </xf>
    <xf numFmtId="38" fontId="23"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0" borderId="0"/>
    <xf numFmtId="0" fontId="24" fillId="0" borderId="0"/>
    <xf numFmtId="0" fontId="12" fillId="0" borderId="0">
      <alignment vertical="center"/>
    </xf>
    <xf numFmtId="0" fontId="23" fillId="0" borderId="0"/>
    <xf numFmtId="38" fontId="12" fillId="0" borderId="0" applyFont="0" applyFill="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35" fillId="0" borderId="0" applyNumberFormat="0" applyFill="0" applyBorder="0" applyAlignment="0" applyProtection="0">
      <alignment vertical="top"/>
      <protection locked="0"/>
    </xf>
  </cellStyleXfs>
  <cellXfs count="1198">
    <xf numFmtId="0" fontId="0" fillId="0" borderId="0" xfId="0">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pplyAlignment="1">
      <alignment vertical="center"/>
    </xf>
    <xf numFmtId="176" fontId="3" fillId="0" borderId="0" xfId="0" applyNumberFormat="1" applyFont="1" applyAlignment="1">
      <alignment horizontal="left" vertical="center"/>
    </xf>
    <xf numFmtId="0" fontId="8" fillId="0" borderId="0" xfId="0" applyFont="1" applyAlignment="1">
      <alignment horizontal="right"/>
    </xf>
    <xf numFmtId="0" fontId="3" fillId="0" borderId="0" xfId="0" applyFont="1" applyAlignment="1">
      <alignment vertical="center"/>
    </xf>
    <xf numFmtId="0" fontId="3" fillId="0" borderId="0" xfId="0" applyFont="1" applyAlignment="1">
      <alignment horizontal="distributed" vertical="center"/>
    </xf>
    <xf numFmtId="0" fontId="15" fillId="0" borderId="0" xfId="0" applyFont="1">
      <alignment vertical="center"/>
    </xf>
    <xf numFmtId="177" fontId="3" fillId="0" borderId="0" xfId="0" applyNumberFormat="1" applyFont="1" applyAlignment="1">
      <alignment vertical="center"/>
    </xf>
    <xf numFmtId="0" fontId="26" fillId="0" borderId="0" xfId="0" applyFont="1">
      <alignment vertical="center"/>
    </xf>
    <xf numFmtId="0" fontId="26" fillId="0" borderId="0" xfId="0" applyFont="1" applyAlignment="1">
      <alignment horizontal="distributed" vertical="center"/>
    </xf>
    <xf numFmtId="177" fontId="26" fillId="0" borderId="0" xfId="0" applyNumberFormat="1" applyFont="1" applyAlignment="1">
      <alignment vertical="center"/>
    </xf>
    <xf numFmtId="0" fontId="2" fillId="0" borderId="0" xfId="0" applyFont="1" applyProtection="1">
      <alignment vertical="center"/>
      <protection locked="0"/>
    </xf>
    <xf numFmtId="0" fontId="15" fillId="0" borderId="0" xfId="0" applyFont="1" applyProtection="1">
      <alignment vertical="center"/>
    </xf>
    <xf numFmtId="0" fontId="0" fillId="0" borderId="0" xfId="0" applyProtection="1">
      <alignment vertical="center"/>
      <protection locked="0"/>
    </xf>
    <xf numFmtId="0" fontId="18" fillId="0" borderId="0" xfId="0" applyFont="1" applyProtection="1">
      <alignment vertical="center"/>
    </xf>
    <xf numFmtId="0" fontId="37" fillId="0" borderId="0" xfId="0" applyFont="1" applyProtection="1">
      <alignment vertical="center"/>
    </xf>
    <xf numFmtId="0" fontId="18" fillId="5" borderId="0" xfId="0" applyFont="1" applyFill="1" applyAlignment="1" applyProtection="1">
      <alignment horizontal="center" vertical="center" wrapText="1"/>
    </xf>
    <xf numFmtId="0" fontId="18" fillId="5" borderId="0" xfId="0" applyFont="1" applyFill="1" applyAlignment="1" applyProtection="1">
      <alignment horizontal="center" vertical="center"/>
    </xf>
    <xf numFmtId="0" fontId="18" fillId="5" borderId="29"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xf>
    <xf numFmtId="0" fontId="0" fillId="0" borderId="0" xfId="0" applyProtection="1">
      <alignment vertical="center"/>
    </xf>
    <xf numFmtId="0" fontId="18" fillId="0" borderId="20" xfId="0" applyFont="1" applyBorder="1" applyAlignment="1" applyProtection="1">
      <alignment horizontal="center" vertical="center"/>
      <protection locked="0"/>
    </xf>
    <xf numFmtId="0" fontId="37" fillId="0" borderId="0" xfId="0" applyFont="1" applyFill="1" applyProtection="1">
      <alignment vertical="center"/>
    </xf>
    <xf numFmtId="0" fontId="18" fillId="0" borderId="0" xfId="0" applyFont="1" applyFill="1" applyProtection="1">
      <alignment vertical="center"/>
    </xf>
    <xf numFmtId="0" fontId="18" fillId="5" borderId="20" xfId="0" applyFont="1" applyFill="1" applyBorder="1" applyAlignment="1" applyProtection="1">
      <alignment horizontal="center" vertical="center" wrapText="1"/>
    </xf>
    <xf numFmtId="0" fontId="41" fillId="0" borderId="0" xfId="0" applyFont="1" applyProtection="1">
      <alignment vertical="center"/>
    </xf>
    <xf numFmtId="0" fontId="14" fillId="0" borderId="0" xfId="0" applyFont="1" applyProtection="1">
      <alignment vertical="center"/>
    </xf>
    <xf numFmtId="0" fontId="18" fillId="5" borderId="43" xfId="0" applyFont="1" applyFill="1" applyBorder="1" applyAlignment="1" applyProtection="1">
      <alignment horizontal="center" vertical="center"/>
    </xf>
    <xf numFmtId="0" fontId="18" fillId="5" borderId="44" xfId="0" applyFont="1" applyFill="1" applyBorder="1" applyAlignment="1" applyProtection="1">
      <alignment horizontal="center" vertical="center"/>
    </xf>
    <xf numFmtId="0" fontId="18" fillId="5" borderId="45" xfId="0" applyFont="1" applyFill="1" applyBorder="1" applyAlignment="1" applyProtection="1">
      <alignment horizontal="center" vertical="center"/>
    </xf>
    <xf numFmtId="0" fontId="2" fillId="0" borderId="0" xfId="1" applyFont="1" applyProtection="1">
      <alignment vertical="center"/>
    </xf>
    <xf numFmtId="0" fontId="26" fillId="0" borderId="0" xfId="1" applyFont="1" applyProtection="1">
      <alignment vertical="center"/>
    </xf>
    <xf numFmtId="0" fontId="15" fillId="5" borderId="46" xfId="0" applyFont="1" applyFill="1" applyBorder="1" applyAlignment="1" applyProtection="1">
      <alignment horizontal="center" vertical="center"/>
    </xf>
    <xf numFmtId="0" fontId="14" fillId="0" borderId="0" xfId="1" applyFont="1" applyProtection="1">
      <alignment vertical="center"/>
    </xf>
    <xf numFmtId="0" fontId="15" fillId="0" borderId="0" xfId="1" applyFont="1" applyProtection="1">
      <alignment vertical="center"/>
    </xf>
    <xf numFmtId="0" fontId="14" fillId="0" borderId="0" xfId="1" applyFont="1" applyProtection="1">
      <alignment vertical="center"/>
      <protection locked="0"/>
    </xf>
    <xf numFmtId="0" fontId="14" fillId="0" borderId="0" xfId="0" applyFont="1" applyProtection="1">
      <alignment vertical="center"/>
      <protection locked="0"/>
    </xf>
    <xf numFmtId="0" fontId="15" fillId="0" borderId="0" xfId="1" applyFont="1" applyProtection="1">
      <alignment vertical="center"/>
      <protection locked="0"/>
    </xf>
    <xf numFmtId="0" fontId="26" fillId="0" borderId="0" xfId="1" applyFont="1" applyProtection="1">
      <alignment vertical="center"/>
      <protection locked="0"/>
    </xf>
    <xf numFmtId="0" fontId="42" fillId="0" borderId="0" xfId="0" applyFont="1" applyProtection="1">
      <alignment vertical="center"/>
      <protection locked="0"/>
    </xf>
    <xf numFmtId="0" fontId="15" fillId="5" borderId="49" xfId="0" applyFont="1" applyFill="1" applyBorder="1" applyAlignment="1" applyProtection="1">
      <alignment horizontal="center" vertical="center"/>
    </xf>
    <xf numFmtId="0" fontId="15" fillId="0" borderId="50" xfId="0" applyFont="1" applyBorder="1" applyAlignment="1" applyProtection="1">
      <alignment horizontal="center" vertical="center"/>
    </xf>
    <xf numFmtId="0" fontId="15" fillId="5" borderId="50" xfId="0" applyFont="1" applyFill="1" applyBorder="1" applyAlignment="1" applyProtection="1">
      <alignment horizontal="center" vertical="center"/>
    </xf>
    <xf numFmtId="0" fontId="18" fillId="5" borderId="47" xfId="0" applyFont="1" applyFill="1" applyBorder="1" applyAlignment="1" applyProtection="1">
      <alignment horizontal="center" vertical="center"/>
    </xf>
    <xf numFmtId="0" fontId="0" fillId="0" borderId="0" xfId="0" applyAlignment="1" applyProtection="1">
      <alignment vertical="center" wrapText="1"/>
    </xf>
    <xf numFmtId="0" fontId="18" fillId="0" borderId="47" xfId="0" applyFont="1" applyFill="1" applyBorder="1" applyAlignment="1" applyProtection="1">
      <alignment horizontal="left" vertical="center"/>
      <protection locked="0"/>
    </xf>
    <xf numFmtId="183" fontId="18" fillId="0" borderId="48" xfId="0" applyNumberFormat="1" applyFont="1" applyFill="1" applyBorder="1" applyAlignment="1" applyProtection="1">
      <alignment horizontal="right" vertical="center"/>
      <protection locked="0"/>
    </xf>
    <xf numFmtId="0" fontId="18" fillId="0" borderId="20"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182" fontId="18" fillId="0" borderId="0" xfId="14" applyNumberFormat="1" applyFont="1" applyAlignment="1" applyProtection="1">
      <alignment horizontal="right" vertical="center" wrapText="1"/>
      <protection locked="0"/>
    </xf>
    <xf numFmtId="0" fontId="18" fillId="0" borderId="0" xfId="0" applyFont="1" applyAlignment="1" applyProtection="1">
      <alignment horizontal="center" vertical="center" wrapText="1"/>
      <protection locked="0"/>
    </xf>
    <xf numFmtId="182" fontId="18" fillId="0" borderId="0" xfId="14" applyNumberFormat="1" applyFont="1" applyAlignment="1" applyProtection="1">
      <alignment vertical="center" wrapText="1"/>
      <protection locked="0"/>
    </xf>
    <xf numFmtId="0" fontId="0" fillId="0" borderId="20" xfId="0" applyBorder="1">
      <alignment vertical="center"/>
    </xf>
    <xf numFmtId="0" fontId="0" fillId="0" borderId="9" xfId="0" applyBorder="1">
      <alignment vertical="center"/>
    </xf>
    <xf numFmtId="0" fontId="0" fillId="0" borderId="0" xfId="0" applyAlignment="1">
      <alignment vertical="top"/>
    </xf>
    <xf numFmtId="0" fontId="0" fillId="0" borderId="0" xfId="0" applyBorder="1">
      <alignment vertical="center"/>
    </xf>
    <xf numFmtId="0" fontId="0" fillId="6" borderId="20" xfId="0" applyFill="1" applyBorder="1" applyAlignment="1">
      <alignment horizontal="center" vertical="center"/>
    </xf>
    <xf numFmtId="0" fontId="0" fillId="6" borderId="20" xfId="0" applyFill="1" applyBorder="1">
      <alignment vertical="center"/>
    </xf>
    <xf numFmtId="0" fontId="0" fillId="6" borderId="56" xfId="0" applyFill="1" applyBorder="1" applyAlignment="1">
      <alignment horizontal="center" vertical="center"/>
    </xf>
    <xf numFmtId="0" fontId="0" fillId="6" borderId="22" xfId="0" applyFill="1" applyBorder="1" applyAlignment="1">
      <alignment horizontal="center" vertical="center"/>
    </xf>
    <xf numFmtId="0" fontId="0" fillId="6" borderId="20" xfId="0" applyFill="1" applyBorder="1" applyAlignment="1">
      <alignment vertical="center" wrapText="1"/>
    </xf>
    <xf numFmtId="49" fontId="0" fillId="5" borderId="20" xfId="0" applyNumberFormat="1" applyFill="1" applyBorder="1" applyAlignment="1">
      <alignment horizontal="center" vertical="center"/>
    </xf>
    <xf numFmtId="0" fontId="54" fillId="0" borderId="0" xfId="1" applyFont="1" applyFill="1" applyProtection="1">
      <alignment vertical="center"/>
    </xf>
    <xf numFmtId="0" fontId="55" fillId="0" borderId="0" xfId="1" applyFont="1" applyProtection="1">
      <alignment vertical="center"/>
    </xf>
    <xf numFmtId="0" fontId="55" fillId="0" borderId="0" xfId="1" applyFont="1" applyFill="1" applyProtection="1">
      <alignment vertical="center"/>
    </xf>
    <xf numFmtId="0" fontId="56" fillId="0" borderId="0" xfId="1" applyFont="1" applyProtection="1">
      <alignment vertical="center"/>
    </xf>
    <xf numFmtId="0" fontId="57" fillId="0" borderId="0" xfId="1" applyFont="1" applyProtection="1">
      <alignment vertical="center"/>
    </xf>
    <xf numFmtId="0" fontId="29" fillId="0" borderId="0" xfId="1" applyFont="1" applyFill="1" applyAlignment="1" applyProtection="1">
      <alignment vertical="center"/>
    </xf>
    <xf numFmtId="0" fontId="58" fillId="0" borderId="0" xfId="1" applyFont="1" applyFill="1" applyAlignment="1" applyProtection="1">
      <alignment vertical="center"/>
    </xf>
    <xf numFmtId="0" fontId="58" fillId="0" borderId="0" xfId="1" applyFont="1" applyFill="1" applyAlignment="1" applyProtection="1">
      <alignment vertical="center" wrapText="1"/>
    </xf>
    <xf numFmtId="0" fontId="56" fillId="0" borderId="0" xfId="1" applyFont="1" applyFill="1" applyProtection="1">
      <alignment vertical="center"/>
    </xf>
    <xf numFmtId="0" fontId="59" fillId="0" borderId="0" xfId="1" applyFont="1" applyProtection="1">
      <alignment vertical="center"/>
    </xf>
    <xf numFmtId="0" fontId="60" fillId="0" borderId="0" xfId="1" applyFont="1" applyFill="1" applyProtection="1">
      <alignment vertical="center"/>
    </xf>
    <xf numFmtId="0" fontId="55" fillId="0" borderId="0" xfId="1" applyFont="1" applyFill="1" applyAlignment="1" applyProtection="1">
      <alignment horizontal="left" vertical="center"/>
    </xf>
    <xf numFmtId="0" fontId="29" fillId="0" borderId="0" xfId="1" applyFont="1" applyFill="1" applyProtection="1">
      <alignment vertical="center"/>
    </xf>
    <xf numFmtId="0" fontId="26"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58" fillId="7" borderId="61"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58" fillId="7" borderId="12" xfId="1" applyFont="1" applyFill="1" applyBorder="1" applyAlignment="1" applyProtection="1">
      <alignment vertical="center" textRotation="255"/>
    </xf>
    <xf numFmtId="0" fontId="26" fillId="0" borderId="0" xfId="1" applyFont="1" applyFill="1" applyAlignment="1" applyProtection="1">
      <alignment horizontal="center" vertical="center"/>
    </xf>
    <xf numFmtId="0" fontId="29" fillId="0" borderId="0" xfId="1" applyFont="1" applyFill="1" applyBorder="1" applyAlignment="1" applyProtection="1">
      <alignment horizontal="center" vertical="center"/>
    </xf>
    <xf numFmtId="0" fontId="56" fillId="0" borderId="0" xfId="1" applyFont="1" applyFill="1" applyAlignment="1" applyProtection="1">
      <alignment horizontal="center" vertical="center"/>
    </xf>
    <xf numFmtId="0" fontId="58" fillId="0" borderId="0" xfId="1" applyFont="1" applyFill="1" applyBorder="1" applyAlignment="1" applyProtection="1">
      <alignment horizontal="center" vertical="center"/>
    </xf>
    <xf numFmtId="0" fontId="55" fillId="0" borderId="0" xfId="1" applyFont="1" applyFill="1" applyAlignment="1" applyProtection="1">
      <alignment horizontal="right" vertical="center"/>
    </xf>
    <xf numFmtId="0" fontId="7" fillId="0" borderId="0" xfId="1" applyFont="1" applyProtection="1">
      <alignment vertical="center"/>
    </xf>
    <xf numFmtId="0" fontId="26" fillId="0" borderId="9" xfId="1" applyFont="1" applyBorder="1" applyAlignment="1" applyProtection="1">
      <alignment vertical="center" shrinkToFit="1"/>
    </xf>
    <xf numFmtId="0" fontId="29" fillId="0" borderId="0" xfId="1" applyFont="1" applyAlignment="1" applyProtection="1">
      <alignment vertical="center"/>
    </xf>
    <xf numFmtId="0" fontId="21" fillId="0" borderId="0" xfId="1" applyFont="1" applyFill="1" applyBorder="1" applyAlignment="1" applyProtection="1">
      <alignment vertical="center" wrapText="1"/>
    </xf>
    <xf numFmtId="0" fontId="21" fillId="0" borderId="0" xfId="1" applyFont="1" applyFill="1" applyBorder="1" applyAlignment="1" applyProtection="1">
      <alignment vertical="top" wrapText="1" shrinkToFit="1"/>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26" fillId="0" borderId="0" xfId="1" applyFont="1" applyAlignment="1" applyProtection="1">
      <alignment vertical="top"/>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26" fillId="0" borderId="0" xfId="1" applyFont="1" applyFill="1" applyAlignment="1" applyProtection="1">
      <alignment vertical="center"/>
    </xf>
    <xf numFmtId="0" fontId="26" fillId="0" borderId="0" xfId="1" applyFont="1" applyAlignment="1" applyProtection="1">
      <alignment vertical="center"/>
    </xf>
    <xf numFmtId="0" fontId="4" fillId="0" borderId="0" xfId="1" applyFont="1" applyAlignment="1" applyProtection="1">
      <alignment vertical="top" wrapText="1"/>
    </xf>
    <xf numFmtId="0" fontId="21" fillId="0" borderId="0" xfId="1" applyFont="1" applyAlignment="1" applyProtection="1">
      <alignment vertical="top" wrapText="1"/>
    </xf>
    <xf numFmtId="0" fontId="29" fillId="0" borderId="0" xfId="1" applyFont="1" applyProtection="1">
      <alignment vertical="center"/>
    </xf>
    <xf numFmtId="0" fontId="4" fillId="0" borderId="0" xfId="1" applyFont="1" applyProtection="1">
      <alignment vertical="center"/>
    </xf>
    <xf numFmtId="0" fontId="10" fillId="0" borderId="0" xfId="1" applyFont="1" applyAlignment="1" applyProtection="1">
      <alignment vertical="center" wrapText="1"/>
    </xf>
    <xf numFmtId="0" fontId="10" fillId="0" borderId="0" xfId="1" applyFont="1" applyProtection="1">
      <alignment vertical="center"/>
    </xf>
    <xf numFmtId="0" fontId="73" fillId="0" borderId="8" xfId="1" applyFont="1" applyFill="1" applyBorder="1" applyAlignment="1" applyProtection="1">
      <alignment horizontal="right" vertical="center" wrapText="1"/>
    </xf>
    <xf numFmtId="0" fontId="73" fillId="5" borderId="0" xfId="0" applyFont="1" applyFill="1" applyAlignment="1" applyProtection="1">
      <alignment horizontal="center" vertical="center" wrapText="1"/>
    </xf>
    <xf numFmtId="0" fontId="73" fillId="5" borderId="33" xfId="0" applyFont="1" applyFill="1" applyBorder="1" applyAlignment="1" applyProtection="1">
      <alignment horizontal="center" vertical="center" wrapText="1"/>
    </xf>
    <xf numFmtId="0" fontId="59" fillId="4" borderId="67" xfId="0" applyFont="1" applyFill="1" applyBorder="1" applyAlignment="1" applyProtection="1">
      <alignment horizontal="center" vertical="center" wrapText="1"/>
    </xf>
    <xf numFmtId="0" fontId="10" fillId="0" borderId="0" xfId="1" applyFont="1" applyBorder="1" applyProtection="1">
      <alignment vertical="center"/>
    </xf>
    <xf numFmtId="187" fontId="57" fillId="5" borderId="0" xfId="0" applyNumberFormat="1" applyFont="1" applyFill="1" applyAlignment="1" applyProtection="1">
      <alignment horizontal="center" vertical="center" wrapText="1"/>
      <protection locked="0"/>
    </xf>
    <xf numFmtId="38" fontId="57" fillId="8" borderId="0" xfId="14" applyFont="1" applyFill="1" applyAlignment="1" applyProtection="1">
      <alignment vertical="center" wrapText="1"/>
      <protection locked="0"/>
    </xf>
    <xf numFmtId="0" fontId="74" fillId="0" borderId="67" xfId="1" applyFont="1" applyFill="1" applyBorder="1" applyProtection="1">
      <alignment vertical="center"/>
      <protection locked="0"/>
    </xf>
    <xf numFmtId="0" fontId="73" fillId="0" borderId="0" xfId="1" applyFont="1" applyBorder="1" applyProtection="1">
      <alignment vertical="center"/>
      <protection locked="0"/>
    </xf>
    <xf numFmtId="0" fontId="73" fillId="0" borderId="0" xfId="1" applyFont="1" applyProtection="1">
      <alignment vertical="center"/>
      <protection locked="0"/>
    </xf>
    <xf numFmtId="0" fontId="10" fillId="0" borderId="0" xfId="1" applyFont="1" applyProtection="1">
      <alignment vertical="center"/>
      <protection locked="0"/>
    </xf>
    <xf numFmtId="0" fontId="10" fillId="0" borderId="0" xfId="1" applyFont="1" applyBorder="1" applyProtection="1">
      <alignment vertical="center"/>
      <protection locked="0"/>
    </xf>
    <xf numFmtId="38" fontId="10" fillId="0" borderId="0" xfId="2" applyFont="1" applyAlignment="1" applyProtection="1">
      <alignment vertical="center"/>
      <protection locked="0"/>
    </xf>
    <xf numFmtId="0" fontId="57" fillId="5" borderId="17" xfId="0" applyNumberFormat="1" applyFont="1" applyFill="1" applyBorder="1" applyAlignment="1" applyProtection="1">
      <alignment horizontal="center" vertical="center" wrapText="1"/>
      <protection locked="0"/>
    </xf>
    <xf numFmtId="0" fontId="57" fillId="5" borderId="68" xfId="0" applyNumberFormat="1" applyFont="1" applyFill="1" applyBorder="1" applyAlignment="1" applyProtection="1">
      <alignment vertical="center" wrapText="1"/>
      <protection locked="0"/>
    </xf>
    <xf numFmtId="0" fontId="57" fillId="5" borderId="0" xfId="0" applyNumberFormat="1" applyFont="1" applyFill="1" applyBorder="1" applyAlignment="1" applyProtection="1">
      <alignment horizontal="right" vertical="center" wrapText="1"/>
      <protection locked="0"/>
    </xf>
    <xf numFmtId="38" fontId="71" fillId="5" borderId="0" xfId="0" applyNumberFormat="1" applyFont="1" applyFill="1" applyBorder="1" applyAlignment="1" applyProtection="1">
      <alignment vertical="center" wrapText="1"/>
      <protection locked="0"/>
    </xf>
    <xf numFmtId="0" fontId="57" fillId="5" borderId="62" xfId="0" applyNumberFormat="1" applyFont="1" applyFill="1" applyBorder="1" applyAlignment="1" applyProtection="1">
      <alignment vertical="center" wrapText="1"/>
      <protection locked="0"/>
    </xf>
    <xf numFmtId="0" fontId="59" fillId="4" borderId="67" xfId="0" applyFont="1" applyFill="1" applyBorder="1" applyProtection="1">
      <alignment vertical="center"/>
      <protection locked="0"/>
    </xf>
    <xf numFmtId="0" fontId="60" fillId="0" borderId="0" xfId="1" applyFont="1" applyProtection="1">
      <alignment vertical="center"/>
    </xf>
    <xf numFmtId="0" fontId="21" fillId="0" borderId="0" xfId="1" applyFont="1" applyAlignment="1" applyProtection="1">
      <alignment vertical="center" wrapText="1"/>
    </xf>
    <xf numFmtId="0" fontId="26" fillId="0" borderId="0" xfId="1" applyFont="1" applyAlignment="1" applyProtection="1">
      <alignment vertical="center" wrapText="1"/>
    </xf>
    <xf numFmtId="0" fontId="21" fillId="0" borderId="0" xfId="1" applyFont="1" applyFill="1" applyAlignment="1" applyProtection="1">
      <alignment vertical="center" wrapText="1"/>
    </xf>
    <xf numFmtId="0" fontId="10" fillId="0" borderId="0" xfId="1" applyFont="1" applyFill="1" applyAlignment="1" applyProtection="1">
      <alignment vertical="center" wrapText="1"/>
    </xf>
    <xf numFmtId="0" fontId="3" fillId="0" borderId="0" xfId="1" applyFont="1" applyAlignment="1" applyProtection="1">
      <alignment horizontal="left" vertical="center" wrapText="1"/>
    </xf>
    <xf numFmtId="0" fontId="64" fillId="0" borderId="0" xfId="1" applyFont="1" applyFill="1" applyBorder="1" applyAlignment="1" applyProtection="1">
      <alignment horizontal="right" vertical="center" wrapText="1"/>
    </xf>
    <xf numFmtId="0" fontId="21" fillId="0" borderId="0" xfId="1" applyFont="1" applyAlignment="1" applyProtection="1">
      <alignment horizontal="left" vertical="center" wrapText="1"/>
    </xf>
    <xf numFmtId="0" fontId="64" fillId="5" borderId="0" xfId="0" applyFont="1" applyFill="1" applyAlignment="1" applyProtection="1">
      <alignment horizontal="center" vertical="center" wrapText="1"/>
    </xf>
    <xf numFmtId="0" fontId="64" fillId="5" borderId="0" xfId="1" applyFont="1" applyFill="1" applyAlignment="1" applyProtection="1">
      <alignment horizontal="center" vertical="center" wrapText="1"/>
    </xf>
    <xf numFmtId="0" fontId="64" fillId="5" borderId="0" xfId="1" applyFont="1" applyFill="1" applyAlignment="1" applyProtection="1">
      <alignment horizontal="center" vertical="center" textRotation="255" wrapText="1"/>
    </xf>
    <xf numFmtId="0" fontId="64" fillId="5" borderId="0" xfId="1" applyFont="1" applyFill="1" applyAlignment="1" applyProtection="1">
      <alignment horizontal="center" vertical="center" textRotation="255" wrapText="1" shrinkToFit="1"/>
    </xf>
    <xf numFmtId="0" fontId="64" fillId="5" borderId="0" xfId="1" applyFont="1" applyFill="1" applyAlignment="1" applyProtection="1">
      <alignment horizontal="center" vertical="center" wrapText="1" shrinkToFit="1"/>
    </xf>
    <xf numFmtId="0" fontId="64" fillId="5" borderId="33" xfId="1" applyFont="1" applyFill="1" applyBorder="1" applyAlignment="1" applyProtection="1">
      <alignment horizontal="center" vertical="center" wrapText="1" shrinkToFit="1"/>
    </xf>
    <xf numFmtId="188" fontId="55" fillId="5" borderId="0" xfId="0" applyNumberFormat="1" applyFont="1" applyFill="1" applyAlignment="1" applyProtection="1">
      <alignment horizontal="center" vertical="center"/>
      <protection locked="0"/>
    </xf>
    <xf numFmtId="0" fontId="57" fillId="5" borderId="17" xfId="0" applyNumberFormat="1" applyFont="1" applyFill="1" applyBorder="1" applyAlignment="1" applyProtection="1">
      <alignment horizontal="center" vertical="center"/>
      <protection locked="0"/>
    </xf>
    <xf numFmtId="0" fontId="57" fillId="5" borderId="69" xfId="0" applyNumberFormat="1" applyFont="1" applyFill="1" applyBorder="1" applyAlignment="1" applyProtection="1">
      <alignment vertical="center" wrapText="1"/>
      <protection locked="0"/>
    </xf>
    <xf numFmtId="38" fontId="57" fillId="5" borderId="70" xfId="0" applyNumberFormat="1" applyFont="1" applyFill="1" applyBorder="1" applyAlignment="1" applyProtection="1">
      <alignment horizontal="right" vertical="center" wrapText="1"/>
      <protection locked="0"/>
    </xf>
    <xf numFmtId="0" fontId="57" fillId="5" borderId="61" xfId="0" applyNumberFormat="1" applyFont="1" applyFill="1" applyBorder="1" applyAlignment="1" applyProtection="1">
      <alignment vertical="center" wrapText="1"/>
      <protection locked="0"/>
    </xf>
    <xf numFmtId="0" fontId="56" fillId="4" borderId="71" xfId="0" applyFont="1" applyFill="1" applyBorder="1" applyProtection="1">
      <alignment vertical="center"/>
      <protection locked="0"/>
    </xf>
    <xf numFmtId="0" fontId="54" fillId="0" borderId="0" xfId="1" applyFont="1" applyProtection="1">
      <alignment vertical="center"/>
    </xf>
    <xf numFmtId="0" fontId="21" fillId="0" borderId="0" xfId="1" applyFont="1" applyProtection="1">
      <alignment vertical="center"/>
    </xf>
    <xf numFmtId="0" fontId="64" fillId="0" borderId="0" xfId="1" applyFont="1" applyProtection="1">
      <alignment vertical="center"/>
    </xf>
    <xf numFmtId="0" fontId="64" fillId="0" borderId="8" xfId="1" applyFont="1" applyBorder="1" applyAlignment="1" applyProtection="1">
      <alignment horizontal="left" vertical="center" wrapText="1"/>
    </xf>
    <xf numFmtId="0" fontId="64" fillId="0" borderId="8" xfId="1" applyFont="1" applyBorder="1" applyAlignment="1" applyProtection="1">
      <alignment vertical="center" wrapText="1"/>
    </xf>
    <xf numFmtId="0" fontId="64" fillId="0" borderId="0" xfId="1" applyFont="1" applyProtection="1">
      <alignment vertical="center"/>
      <protection locked="0"/>
    </xf>
    <xf numFmtId="0" fontId="64" fillId="0" borderId="14" xfId="1" applyFont="1" applyFill="1" applyBorder="1" applyAlignment="1" applyProtection="1">
      <alignment vertical="center"/>
      <protection locked="0"/>
    </xf>
    <xf numFmtId="0" fontId="64" fillId="0" borderId="15" xfId="1" applyFont="1" applyFill="1" applyBorder="1" applyAlignment="1" applyProtection="1">
      <alignment vertical="center"/>
      <protection locked="0"/>
    </xf>
    <xf numFmtId="0" fontId="60" fillId="0" borderId="0" xfId="1" applyFont="1" applyAlignment="1" applyProtection="1">
      <alignment vertical="center" wrapText="1"/>
    </xf>
    <xf numFmtId="0" fontId="73" fillId="0" borderId="0" xfId="1" applyFont="1" applyFill="1" applyProtection="1">
      <alignment vertical="center"/>
    </xf>
    <xf numFmtId="0" fontId="64" fillId="0" borderId="0" xfId="1" applyFont="1" applyFill="1" applyProtection="1">
      <alignment vertical="center"/>
    </xf>
    <xf numFmtId="0" fontId="73" fillId="0" borderId="0" xfId="1" applyFont="1" applyProtection="1">
      <alignment vertical="center"/>
    </xf>
    <xf numFmtId="0" fontId="64" fillId="0" borderId="0" xfId="1" applyFont="1" applyFill="1" applyBorder="1" applyAlignment="1" applyProtection="1">
      <alignment horizontal="right" vertical="center"/>
    </xf>
    <xf numFmtId="0" fontId="64" fillId="5" borderId="33" xfId="1" applyFont="1" applyFill="1" applyBorder="1" applyAlignment="1" applyProtection="1">
      <alignment horizontal="center" vertical="center" wrapText="1"/>
    </xf>
    <xf numFmtId="0" fontId="75" fillId="4" borderId="67" xfId="1" applyFont="1" applyFill="1" applyBorder="1" applyAlignment="1" applyProtection="1">
      <alignment horizontal="left" vertical="center" wrapText="1"/>
    </xf>
    <xf numFmtId="191" fontId="55" fillId="5" borderId="0" xfId="0" applyNumberFormat="1" applyFont="1" applyFill="1" applyAlignment="1" applyProtection="1">
      <alignment horizontal="center" vertical="center"/>
      <protection locked="0"/>
    </xf>
    <xf numFmtId="38" fontId="55" fillId="8" borderId="0" xfId="14" applyFont="1" applyFill="1" applyProtection="1">
      <alignment vertical="center"/>
      <protection locked="0"/>
    </xf>
    <xf numFmtId="0" fontId="76" fillId="4" borderId="67" xfId="1" applyFont="1" applyFill="1" applyBorder="1" applyProtection="1">
      <alignment vertical="center"/>
      <protection locked="0"/>
    </xf>
    <xf numFmtId="0" fontId="73" fillId="5" borderId="68" xfId="0" applyNumberFormat="1" applyFont="1" applyFill="1" applyBorder="1" applyAlignment="1" applyProtection="1">
      <alignment vertical="center"/>
      <protection locked="0"/>
    </xf>
    <xf numFmtId="0" fontId="73" fillId="5" borderId="69" xfId="0" applyNumberFormat="1" applyFont="1" applyFill="1" applyBorder="1" applyAlignment="1" applyProtection="1">
      <alignment vertical="center"/>
      <protection locked="0"/>
    </xf>
    <xf numFmtId="38" fontId="57" fillId="5" borderId="72" xfId="0" applyNumberFormat="1" applyFont="1" applyFill="1" applyBorder="1" applyAlignment="1" applyProtection="1">
      <alignment horizontal="right" vertical="center"/>
      <protection locked="0"/>
    </xf>
    <xf numFmtId="38" fontId="71" fillId="5" borderId="24" xfId="0" applyNumberFormat="1" applyFont="1" applyFill="1" applyBorder="1" applyAlignment="1" applyProtection="1">
      <alignment vertical="center"/>
      <protection locked="0"/>
    </xf>
    <xf numFmtId="38" fontId="71" fillId="5" borderId="0" xfId="0" applyNumberFormat="1" applyFont="1" applyFill="1" applyBorder="1" applyAlignment="1" applyProtection="1">
      <alignment vertical="center"/>
      <protection locked="0"/>
    </xf>
    <xf numFmtId="0" fontId="73" fillId="5" borderId="61" xfId="0" applyNumberFormat="1" applyFont="1" applyFill="1" applyBorder="1" applyAlignment="1" applyProtection="1">
      <alignment vertical="center"/>
      <protection locked="0"/>
    </xf>
    <xf numFmtId="0" fontId="26" fillId="0" borderId="0" xfId="1" applyFont="1" applyAlignment="1" applyProtection="1">
      <alignment horizontal="left" vertical="center" wrapText="1"/>
    </xf>
    <xf numFmtId="0" fontId="3" fillId="0" borderId="0" xfId="1" applyFont="1" applyProtection="1">
      <alignment vertical="center"/>
      <protection locked="0"/>
    </xf>
    <xf numFmtId="0" fontId="64" fillId="4" borderId="0" xfId="1" applyFont="1" applyFill="1" applyBorder="1" applyAlignment="1" applyProtection="1">
      <alignment vertical="center"/>
      <protection locked="0"/>
    </xf>
    <xf numFmtId="0" fontId="56" fillId="0" borderId="0" xfId="1" applyFont="1" applyFill="1" applyBorder="1" applyAlignment="1" applyProtection="1">
      <alignment horizontal="center" vertical="center" wrapText="1" shrinkToFit="1"/>
      <protection locked="0"/>
    </xf>
    <xf numFmtId="0" fontId="56" fillId="0" borderId="0" xfId="1" applyFont="1" applyBorder="1" applyAlignment="1" applyProtection="1">
      <alignment horizontal="center" vertical="center"/>
      <protection locked="0"/>
    </xf>
    <xf numFmtId="0" fontId="59" fillId="0" borderId="0" xfId="1" applyFont="1" applyBorder="1" applyAlignment="1" applyProtection="1">
      <alignment vertical="center"/>
      <protection locked="0"/>
    </xf>
    <xf numFmtId="0" fontId="10" fillId="0" borderId="0" xfId="1" applyFont="1" applyFill="1" applyProtection="1">
      <alignment vertical="center"/>
    </xf>
    <xf numFmtId="0" fontId="27" fillId="0" borderId="0" xfId="1" applyFont="1" applyProtection="1">
      <alignment vertical="center"/>
    </xf>
    <xf numFmtId="192" fontId="55" fillId="5" borderId="0" xfId="0" applyNumberFormat="1" applyFont="1" applyFill="1" applyAlignment="1" applyProtection="1">
      <alignment horizontal="center" vertical="center"/>
      <protection locked="0"/>
    </xf>
    <xf numFmtId="0" fontId="73" fillId="5" borderId="17" xfId="0" applyNumberFormat="1" applyFont="1" applyFill="1" applyBorder="1" applyAlignment="1" applyProtection="1">
      <alignment horizontal="center" vertical="center"/>
      <protection locked="0"/>
    </xf>
    <xf numFmtId="38" fontId="73" fillId="5" borderId="72" xfId="0" applyNumberFormat="1" applyFont="1" applyFill="1" applyBorder="1" applyAlignment="1" applyProtection="1">
      <alignment horizontal="right" vertical="center"/>
      <protection locked="0"/>
    </xf>
    <xf numFmtId="0" fontId="56" fillId="4" borderId="67" xfId="0" applyFont="1" applyFill="1" applyBorder="1" applyProtection="1">
      <alignment vertical="center"/>
      <protection locked="0"/>
    </xf>
    <xf numFmtId="0" fontId="60" fillId="0" borderId="0" xfId="1" applyFont="1" applyBorder="1" applyAlignment="1" applyProtection="1">
      <alignment horizontal="left" vertical="center"/>
    </xf>
    <xf numFmtId="0" fontId="21" fillId="0" borderId="0" xfId="1" applyFont="1" applyBorder="1" applyAlignment="1" applyProtection="1">
      <alignment horizontal="center" vertical="center"/>
    </xf>
    <xf numFmtId="184" fontId="21" fillId="0" borderId="0" xfId="1" applyNumberFormat="1" applyFont="1" applyFill="1" applyBorder="1" applyAlignment="1" applyProtection="1">
      <alignment horizontal="right" vertical="center"/>
    </xf>
    <xf numFmtId="184" fontId="10" fillId="0" borderId="0" xfId="1" applyNumberFormat="1" applyFont="1" applyFill="1" applyBorder="1" applyAlignment="1" applyProtection="1">
      <alignment horizontal="right" vertical="center"/>
    </xf>
    <xf numFmtId="0" fontId="10" fillId="0" borderId="9" xfId="1" applyFont="1" applyBorder="1" applyProtection="1">
      <alignment vertical="center"/>
      <protection locked="0"/>
    </xf>
    <xf numFmtId="0" fontId="10" fillId="0" borderId="10" xfId="1" applyFont="1" applyBorder="1" applyProtection="1">
      <alignment vertical="center"/>
      <protection locked="0"/>
    </xf>
    <xf numFmtId="0" fontId="10" fillId="0" borderId="11" xfId="1" applyFont="1" applyBorder="1" applyProtection="1">
      <alignment vertical="center"/>
      <protection locked="0"/>
    </xf>
    <xf numFmtId="0" fontId="64" fillId="0" borderId="14" xfId="1" applyFont="1" applyBorder="1" applyAlignment="1" applyProtection="1">
      <alignment horizontal="center" vertical="center"/>
      <protection locked="0"/>
    </xf>
    <xf numFmtId="0" fontId="64" fillId="0" borderId="15" xfId="1" applyFont="1" applyBorder="1" applyAlignment="1" applyProtection="1">
      <alignment horizontal="left" vertical="center"/>
      <protection locked="0"/>
    </xf>
    <xf numFmtId="0" fontId="64" fillId="4" borderId="14" xfId="1" applyFont="1" applyFill="1" applyBorder="1" applyAlignment="1" applyProtection="1">
      <alignment vertical="center"/>
      <protection locked="0"/>
    </xf>
    <xf numFmtId="0" fontId="64" fillId="4" borderId="15" xfId="1" applyFont="1" applyFill="1" applyBorder="1" applyAlignment="1" applyProtection="1">
      <alignment vertical="center"/>
      <protection locked="0"/>
    </xf>
    <xf numFmtId="0" fontId="73" fillId="5" borderId="17" xfId="0" applyNumberFormat="1" applyFont="1" applyFill="1" applyBorder="1" applyAlignment="1" applyProtection="1">
      <alignment horizontal="center" vertical="center" wrapText="1"/>
      <protection locked="0"/>
    </xf>
    <xf numFmtId="0" fontId="73" fillId="5" borderId="68" xfId="0" applyNumberFormat="1" applyFont="1" applyFill="1" applyBorder="1" applyAlignment="1" applyProtection="1">
      <alignment vertical="center" wrapText="1"/>
      <protection locked="0"/>
    </xf>
    <xf numFmtId="0" fontId="73" fillId="5" borderId="62" xfId="0" applyNumberFormat="1" applyFont="1" applyFill="1" applyBorder="1" applyAlignment="1" applyProtection="1">
      <alignment vertical="center" wrapText="1"/>
      <protection locked="0"/>
    </xf>
    <xf numFmtId="193" fontId="57" fillId="5" borderId="0" xfId="0" applyNumberFormat="1" applyFont="1" applyFill="1" applyAlignment="1" applyProtection="1">
      <alignment horizontal="center" vertical="center" wrapText="1"/>
      <protection locked="0"/>
    </xf>
    <xf numFmtId="0" fontId="7" fillId="0" borderId="0" xfId="1" applyFont="1" applyAlignment="1" applyProtection="1">
      <alignment vertical="center" wrapText="1"/>
    </xf>
    <xf numFmtId="194" fontId="55" fillId="5" borderId="0" xfId="0" applyNumberFormat="1" applyFont="1" applyFill="1" applyAlignment="1" applyProtection="1">
      <alignment horizontal="center" vertical="center"/>
      <protection locked="0"/>
    </xf>
    <xf numFmtId="195" fontId="57" fillId="5" borderId="0" xfId="0" applyNumberFormat="1" applyFont="1" applyFill="1" applyAlignment="1" applyProtection="1">
      <alignment horizontal="center" vertical="center" wrapText="1"/>
      <protection locked="0"/>
    </xf>
    <xf numFmtId="0" fontId="73" fillId="5" borderId="0" xfId="0" applyNumberFormat="1" applyFont="1" applyFill="1" applyBorder="1" applyAlignment="1" applyProtection="1">
      <alignment horizontal="right" vertical="center" wrapText="1"/>
      <protection locked="0"/>
    </xf>
    <xf numFmtId="196" fontId="57" fillId="5" borderId="0" xfId="0" applyNumberFormat="1" applyFont="1" applyFill="1" applyAlignment="1" applyProtection="1">
      <alignment horizontal="center" vertical="center" wrapText="1"/>
      <protection locked="0"/>
    </xf>
    <xf numFmtId="197" fontId="57" fillId="5" borderId="0" xfId="0" applyNumberFormat="1" applyFont="1" applyFill="1" applyAlignment="1" applyProtection="1">
      <alignment horizontal="center" vertical="center" wrapText="1"/>
      <protection locked="0"/>
    </xf>
    <xf numFmtId="0" fontId="60" fillId="0" borderId="0" xfId="1" applyFont="1">
      <alignment vertical="center"/>
    </xf>
    <xf numFmtId="0" fontId="56" fillId="0" borderId="0" xfId="1" applyFont="1">
      <alignment vertical="center"/>
    </xf>
    <xf numFmtId="0" fontId="26" fillId="0" borderId="0" xfId="1" applyFont="1">
      <alignment vertical="center"/>
    </xf>
    <xf numFmtId="0" fontId="80" fillId="0" borderId="0" xfId="1" applyFont="1">
      <alignment vertical="center"/>
    </xf>
    <xf numFmtId="0" fontId="81" fillId="0" borderId="0" xfId="1" applyFont="1" applyBorder="1" applyAlignment="1" applyProtection="1">
      <alignment horizontal="left" vertical="center"/>
      <protection locked="0"/>
    </xf>
    <xf numFmtId="0" fontId="21" fillId="0" borderId="0" xfId="1" applyFont="1" applyBorder="1" applyAlignment="1" applyProtection="1">
      <alignment horizontal="center" vertical="center"/>
      <protection locked="0"/>
    </xf>
    <xf numFmtId="0" fontId="21" fillId="0" borderId="0" xfId="1" applyFont="1" applyBorder="1" applyAlignment="1" applyProtection="1">
      <alignment horizontal="left" vertical="center"/>
      <protection locked="0"/>
    </xf>
    <xf numFmtId="0" fontId="21" fillId="0" borderId="0" xfId="1" applyFont="1" applyProtection="1">
      <alignment vertical="center"/>
      <protection locked="0"/>
    </xf>
    <xf numFmtId="0" fontId="29" fillId="0" borderId="0" xfId="1" applyFont="1" applyAlignment="1">
      <alignment horizontal="left" vertical="center"/>
    </xf>
    <xf numFmtId="0" fontId="15" fillId="0" borderId="0" xfId="1" applyFont="1">
      <alignment vertical="center"/>
    </xf>
    <xf numFmtId="0" fontId="29" fillId="0" borderId="0" xfId="1" applyFont="1">
      <alignment vertical="center"/>
    </xf>
    <xf numFmtId="38" fontId="82" fillId="0" borderId="24" xfId="6" applyFont="1" applyBorder="1" applyAlignment="1">
      <alignment horizontal="right" vertical="center"/>
    </xf>
    <xf numFmtId="38" fontId="82" fillId="0" borderId="0" xfId="6" applyFont="1" applyBorder="1" applyAlignment="1">
      <alignment horizontal="right" vertical="center"/>
    </xf>
    <xf numFmtId="38" fontId="82" fillId="0" borderId="0" xfId="6" applyFont="1" applyBorder="1" applyAlignment="1">
      <alignment horizontal="left" vertical="center"/>
    </xf>
    <xf numFmtId="0" fontId="82" fillId="0" borderId="0" xfId="1" applyFont="1" applyBorder="1" applyAlignment="1">
      <alignment horizontal="center" vertical="center"/>
    </xf>
    <xf numFmtId="0" fontId="82" fillId="0" borderId="11" xfId="1" applyFont="1" applyBorder="1" applyAlignment="1">
      <alignment horizontal="center" vertical="center"/>
    </xf>
    <xf numFmtId="0" fontId="82" fillId="0" borderId="0" xfId="1" applyFont="1" applyBorder="1" applyAlignment="1">
      <alignment horizontal="left" vertical="center"/>
    </xf>
    <xf numFmtId="0" fontId="82" fillId="0" borderId="0" xfId="1" applyFont="1" applyBorder="1" applyAlignment="1">
      <alignment vertical="center"/>
    </xf>
    <xf numFmtId="0" fontId="82" fillId="0" borderId="8" xfId="1" applyFont="1" applyBorder="1" applyAlignment="1">
      <alignment vertical="center"/>
    </xf>
    <xf numFmtId="0" fontId="60" fillId="0" borderId="0" xfId="1" applyFont="1" applyProtection="1">
      <alignment vertical="center"/>
      <protection locked="0"/>
    </xf>
    <xf numFmtId="0" fontId="64" fillId="0" borderId="0" xfId="1" applyFont="1" applyFill="1" applyProtection="1">
      <alignment vertical="center"/>
      <protection locked="0"/>
    </xf>
    <xf numFmtId="0" fontId="84" fillId="0" borderId="0" xfId="1" applyFont="1" applyProtection="1">
      <alignment vertical="center"/>
      <protection locked="0"/>
    </xf>
    <xf numFmtId="0" fontId="58" fillId="0" borderId="0" xfId="1" applyFont="1" applyProtection="1">
      <alignment vertical="center"/>
      <protection locked="0"/>
    </xf>
    <xf numFmtId="0" fontId="58" fillId="0" borderId="0" xfId="1" applyFont="1" applyFill="1" applyProtection="1">
      <alignment vertical="center"/>
      <protection locked="0"/>
    </xf>
    <xf numFmtId="0" fontId="58" fillId="5" borderId="8" xfId="1" applyFont="1" applyFill="1" applyBorder="1" applyAlignment="1" applyProtection="1">
      <alignment horizontal="center" vertical="center"/>
      <protection locked="0"/>
    </xf>
    <xf numFmtId="0" fontId="58" fillId="5" borderId="12" xfId="1" applyFont="1" applyFill="1" applyBorder="1" applyAlignment="1" applyProtection="1">
      <alignment horizontal="center" vertical="center"/>
      <protection locked="0"/>
    </xf>
    <xf numFmtId="0" fontId="58" fillId="5" borderId="12" xfId="1" applyFont="1" applyFill="1" applyBorder="1" applyAlignment="1" applyProtection="1">
      <alignment horizontal="center" vertical="center" wrapText="1"/>
      <protection locked="0"/>
    </xf>
    <xf numFmtId="0" fontId="30" fillId="0" borderId="17" xfId="1" applyFont="1" applyBorder="1" applyAlignment="1" applyProtection="1">
      <alignment horizontal="center" vertical="center"/>
      <protection locked="0"/>
    </xf>
    <xf numFmtId="0" fontId="30" fillId="0" borderId="9" xfId="0" applyNumberFormat="1" applyFont="1" applyFill="1" applyBorder="1" applyAlignment="1" applyProtection="1">
      <alignment horizontal="center" vertical="center"/>
      <protection locked="0"/>
    </xf>
    <xf numFmtId="0" fontId="0" fillId="0" borderId="73" xfId="0" applyBorder="1">
      <alignment vertical="center"/>
    </xf>
    <xf numFmtId="184" fontId="41" fillId="0" borderId="25" xfId="0" applyNumberFormat="1" applyFont="1" applyFill="1" applyBorder="1" applyAlignment="1" applyProtection="1">
      <alignment horizontal="right" vertical="center" wrapText="1"/>
    </xf>
    <xf numFmtId="0" fontId="30" fillId="0" borderId="25" xfId="0" applyNumberFormat="1" applyFont="1" applyFill="1" applyBorder="1" applyAlignment="1" applyProtection="1">
      <alignment horizontal="center" vertical="center"/>
      <protection locked="0"/>
    </xf>
    <xf numFmtId="0" fontId="10" fillId="0" borderId="74" xfId="1" applyFont="1" applyBorder="1" applyAlignment="1" applyProtection="1">
      <alignment horizontal="center" vertical="center"/>
      <protection locked="0"/>
    </xf>
    <xf numFmtId="0" fontId="10" fillId="0" borderId="75" xfId="1" applyFont="1" applyBorder="1" applyAlignment="1" applyProtection="1">
      <alignment horizontal="center" vertical="center"/>
      <protection locked="0"/>
    </xf>
    <xf numFmtId="0" fontId="10" fillId="0" borderId="76" xfId="1" applyFont="1" applyBorder="1" applyAlignment="1" applyProtection="1">
      <alignment horizontal="center" vertical="center"/>
      <protection locked="0"/>
    </xf>
    <xf numFmtId="0" fontId="10" fillId="0" borderId="77" xfId="1" applyFont="1" applyBorder="1" applyAlignment="1" applyProtection="1">
      <alignment horizontal="center" vertical="center"/>
      <protection locked="0"/>
    </xf>
    <xf numFmtId="0" fontId="10" fillId="0" borderId="78" xfId="1" applyFont="1" applyBorder="1" applyAlignment="1" applyProtection="1">
      <alignment horizontal="center" vertical="center"/>
      <protection locked="0"/>
    </xf>
    <xf numFmtId="0" fontId="86" fillId="0" borderId="0" xfId="0" applyFont="1" applyAlignment="1" applyProtection="1">
      <alignment horizontal="center" vertical="center" wrapText="1"/>
      <protection locked="0"/>
    </xf>
    <xf numFmtId="0" fontId="87" fillId="0" borderId="0" xfId="0" applyFont="1" applyAlignment="1" applyProtection="1">
      <alignment horizontal="center" vertical="center" wrapText="1"/>
      <protection locked="0"/>
    </xf>
    <xf numFmtId="38" fontId="86" fillId="0" borderId="0" xfId="14" applyFont="1" applyAlignment="1" applyProtection="1">
      <alignment horizontal="center" vertical="center" wrapText="1"/>
      <protection locked="0"/>
    </xf>
    <xf numFmtId="38" fontId="86" fillId="0" borderId="33" xfId="14" applyFont="1" applyBorder="1" applyAlignment="1" applyProtection="1">
      <alignment horizontal="center" vertical="center" wrapText="1"/>
      <protection locked="0"/>
    </xf>
    <xf numFmtId="38" fontId="86" fillId="0" borderId="0" xfId="14" applyFont="1" applyAlignment="1" applyProtection="1">
      <alignment vertical="center" wrapText="1"/>
      <protection locked="0"/>
    </xf>
    <xf numFmtId="0" fontId="86" fillId="0" borderId="0" xfId="0" applyFont="1" applyAlignment="1" applyProtection="1">
      <alignment horizontal="center" vertical="center" wrapText="1" shrinkToFit="1"/>
      <protection locked="0"/>
    </xf>
    <xf numFmtId="38" fontId="86" fillId="0" borderId="0" xfId="14" applyFont="1" applyAlignment="1" applyProtection="1">
      <alignment horizontal="right" vertical="center" wrapText="1"/>
      <protection locked="0"/>
    </xf>
    <xf numFmtId="38" fontId="87" fillId="0" borderId="0" xfId="14" applyFont="1" applyAlignment="1" applyProtection="1">
      <alignment horizontal="center" vertical="center"/>
      <protection locked="0"/>
    </xf>
    <xf numFmtId="38" fontId="87" fillId="0" borderId="33" xfId="14" applyFont="1" applyBorder="1" applyAlignment="1" applyProtection="1">
      <alignment horizontal="center" vertical="center"/>
      <protection locked="0"/>
    </xf>
    <xf numFmtId="38" fontId="86" fillId="0" borderId="0" xfId="14" applyFont="1" applyAlignment="1" applyProtection="1">
      <alignment horizontal="right" vertical="center"/>
      <protection locked="0"/>
    </xf>
    <xf numFmtId="38" fontId="87" fillId="0" borderId="0" xfId="14" applyFont="1" applyAlignment="1" applyProtection="1">
      <alignment horizontal="center" vertical="center" wrapText="1"/>
      <protection locked="0"/>
    </xf>
    <xf numFmtId="38" fontId="87" fillId="0" borderId="0" xfId="14" applyFont="1" applyAlignment="1" applyProtection="1">
      <alignment vertical="center" wrapText="1"/>
      <protection locked="0"/>
    </xf>
    <xf numFmtId="38" fontId="87" fillId="0" borderId="33" xfId="14" applyFont="1" applyBorder="1" applyAlignment="1" applyProtection="1">
      <alignment horizontal="center" vertical="center" wrapText="1"/>
      <protection locked="0"/>
    </xf>
    <xf numFmtId="0" fontId="87" fillId="0" borderId="14" xfId="1" applyFont="1" applyBorder="1" applyAlignment="1" applyProtection="1">
      <alignment horizontal="center" vertical="center"/>
      <protection locked="0"/>
    </xf>
    <xf numFmtId="0" fontId="87" fillId="0" borderId="17" xfId="1" applyFont="1" applyBorder="1" applyAlignment="1" applyProtection="1">
      <alignment horizontal="center" vertical="center"/>
      <protection locked="0"/>
    </xf>
    <xf numFmtId="0" fontId="87" fillId="0" borderId="17" xfId="1" applyFont="1" applyBorder="1" applyAlignment="1" applyProtection="1">
      <alignment horizontal="center" vertical="center" wrapText="1"/>
      <protection locked="0"/>
    </xf>
    <xf numFmtId="184" fontId="86" fillId="0" borderId="17" xfId="1" applyNumberFormat="1" applyFont="1" applyFill="1" applyBorder="1" applyAlignment="1" applyProtection="1">
      <alignment horizontal="right" vertical="center" wrapText="1"/>
    </xf>
    <xf numFmtId="0" fontId="18" fillId="5" borderId="48" xfId="0" applyFont="1" applyFill="1" applyBorder="1" applyAlignment="1" applyProtection="1">
      <alignment horizontal="center" vertical="center"/>
    </xf>
    <xf numFmtId="0" fontId="51" fillId="0" borderId="0" xfId="0" applyFont="1" applyAlignment="1" applyProtection="1">
      <alignment horizontal="left" vertical="center" wrapText="1"/>
      <protection locked="0"/>
    </xf>
    <xf numFmtId="182" fontId="51" fillId="0" borderId="0" xfId="14" applyNumberFormat="1" applyFont="1" applyAlignment="1" applyProtection="1">
      <alignment vertical="center" wrapText="1"/>
      <protection locked="0"/>
    </xf>
    <xf numFmtId="0" fontId="51" fillId="0" borderId="0" xfId="0" applyFont="1" applyAlignment="1" applyProtection="1">
      <alignment horizontal="center" vertical="center" wrapText="1"/>
      <protection locked="0"/>
    </xf>
    <xf numFmtId="182" fontId="51" fillId="0" borderId="0" xfId="14" applyNumberFormat="1" applyFont="1" applyAlignment="1" applyProtection="1">
      <alignment horizontal="right" vertical="center" wrapText="1"/>
      <protection locked="0"/>
    </xf>
    <xf numFmtId="0" fontId="13" fillId="0" borderId="47" xfId="0" applyFont="1" applyBorder="1" applyAlignment="1" applyProtection="1">
      <alignment horizontal="left" vertical="center"/>
      <protection locked="0"/>
    </xf>
    <xf numFmtId="0" fontId="13" fillId="0" borderId="47" xfId="0" applyFont="1" applyBorder="1" applyAlignment="1" applyProtection="1">
      <alignment horizontal="center" vertical="center"/>
      <protection locked="0"/>
    </xf>
    <xf numFmtId="0" fontId="51" fillId="0" borderId="47" xfId="0" applyFont="1" applyBorder="1" applyAlignment="1" applyProtection="1">
      <alignment horizontal="left" vertical="center"/>
      <protection locked="0"/>
    </xf>
    <xf numFmtId="0" fontId="51" fillId="0" borderId="47" xfId="0" applyFont="1" applyBorder="1" applyAlignment="1" applyProtection="1">
      <alignment horizontal="center" vertical="center"/>
      <protection locked="0"/>
    </xf>
    <xf numFmtId="38" fontId="51" fillId="0" borderId="47" xfId="14" applyFont="1" applyBorder="1" applyAlignment="1" applyProtection="1">
      <alignment horizontal="right" vertical="center"/>
      <protection locked="0"/>
    </xf>
    <xf numFmtId="179" fontId="51" fillId="3" borderId="51" xfId="16" applyNumberFormat="1" applyFont="1" applyFill="1" applyBorder="1" applyAlignment="1" applyProtection="1">
      <alignment horizontal="right" vertical="center"/>
    </xf>
    <xf numFmtId="38" fontId="51" fillId="4" borderId="44" xfId="14" applyFont="1" applyFill="1" applyBorder="1" applyProtection="1">
      <alignment vertical="center"/>
      <protection locked="0"/>
    </xf>
    <xf numFmtId="179" fontId="51" fillId="3" borderId="52" xfId="16" applyNumberFormat="1" applyFont="1" applyFill="1" applyBorder="1" applyProtection="1">
      <alignment vertical="center"/>
    </xf>
    <xf numFmtId="183" fontId="51" fillId="0" borderId="48" xfId="0" applyNumberFormat="1" applyFont="1" applyFill="1" applyBorder="1" applyAlignment="1" applyProtection="1">
      <alignment horizontal="right" vertical="center"/>
      <protection locked="0"/>
    </xf>
    <xf numFmtId="0" fontId="51" fillId="0" borderId="20" xfId="0" applyFont="1" applyBorder="1" applyAlignment="1">
      <alignment vertical="center" wrapText="1"/>
    </xf>
    <xf numFmtId="0" fontId="88" fillId="0" borderId="0" xfId="0" applyFont="1" applyAlignment="1">
      <alignment horizontal="justify" vertical="center"/>
    </xf>
    <xf numFmtId="0" fontId="89" fillId="0" borderId="0" xfId="0" applyFont="1" applyAlignment="1">
      <alignment horizontal="justify" vertical="center"/>
    </xf>
    <xf numFmtId="0" fontId="49" fillId="0" borderId="0" xfId="0" applyFont="1" applyAlignment="1">
      <alignment horizontal="justify" vertical="center"/>
    </xf>
    <xf numFmtId="0" fontId="58" fillId="0" borderId="0" xfId="0" applyFont="1" applyAlignment="1">
      <alignment horizontal="justify" vertical="center"/>
    </xf>
    <xf numFmtId="0" fontId="85" fillId="0" borderId="0" xfId="0" applyFont="1" applyAlignment="1">
      <alignment horizontal="justify" vertical="center"/>
    </xf>
    <xf numFmtId="0" fontId="51" fillId="0" borderId="20" xfId="0" applyFont="1" applyBorder="1" applyAlignment="1">
      <alignment horizontal="center" vertical="center"/>
    </xf>
    <xf numFmtId="0" fontId="3" fillId="0" borderId="0" xfId="0" applyFont="1" applyAlignment="1">
      <alignment horizontal="left" vertical="center"/>
    </xf>
    <xf numFmtId="49" fontId="50" fillId="0" borderId="0" xfId="0" applyNumberFormat="1" applyFont="1" applyAlignment="1" applyProtection="1">
      <alignment horizontal="center" vertical="center"/>
      <protection locked="0"/>
    </xf>
    <xf numFmtId="0" fontId="51" fillId="0" borderId="20" xfId="0" applyFont="1" applyBorder="1">
      <alignment vertical="center"/>
    </xf>
    <xf numFmtId="0" fontId="85" fillId="0" borderId="0" xfId="0" applyFont="1" applyAlignment="1">
      <alignment horizontal="center" vertical="center"/>
    </xf>
    <xf numFmtId="0" fontId="20" fillId="0" borderId="20" xfId="0" applyFont="1" applyBorder="1" applyAlignment="1">
      <alignment horizontal="center" vertical="center"/>
    </xf>
    <xf numFmtId="0" fontId="20" fillId="0" borderId="20" xfId="0" applyFont="1" applyBorder="1" applyAlignment="1">
      <alignment horizontal="center" vertical="center" wrapText="1"/>
    </xf>
    <xf numFmtId="0" fontId="0" fillId="6" borderId="29" xfId="0" applyFill="1" applyBorder="1">
      <alignment vertical="center"/>
    </xf>
    <xf numFmtId="0" fontId="0" fillId="6" borderId="20" xfId="0" applyFill="1" applyBorder="1" applyAlignment="1">
      <alignment horizontal="center" vertical="center"/>
    </xf>
    <xf numFmtId="0" fontId="0" fillId="6" borderId="15" xfId="0" applyFill="1" applyBorder="1" applyAlignment="1">
      <alignment vertical="center" wrapText="1"/>
    </xf>
    <xf numFmtId="38" fontId="51" fillId="0" borderId="17" xfId="14" applyFont="1" applyBorder="1" applyAlignment="1">
      <alignment vertical="center"/>
    </xf>
    <xf numFmtId="38" fontId="87" fillId="0" borderId="8" xfId="14" applyFont="1" applyBorder="1" applyAlignment="1" applyProtection="1">
      <alignment vertical="center" wrapText="1"/>
      <protection locked="0"/>
    </xf>
    <xf numFmtId="0" fontId="0" fillId="6" borderId="20" xfId="0" applyFill="1" applyBorder="1" applyAlignment="1">
      <alignment horizontal="center" vertical="center" wrapText="1"/>
    </xf>
    <xf numFmtId="0" fontId="91" fillId="9" borderId="0" xfId="11" applyFont="1" applyFill="1" applyBorder="1" applyAlignment="1" applyProtection="1">
      <alignment horizontal="center" vertical="center"/>
    </xf>
    <xf numFmtId="0" fontId="92" fillId="0" borderId="0" xfId="11" applyNumberFormat="1" applyFont="1" applyBorder="1" applyAlignment="1" applyProtection="1">
      <alignment horizontal="left" vertical="center"/>
    </xf>
    <xf numFmtId="0" fontId="92" fillId="0" borderId="0" xfId="11" applyNumberFormat="1" applyFont="1" applyFill="1" applyBorder="1" applyAlignment="1" applyProtection="1">
      <alignment horizontal="left" vertical="center"/>
    </xf>
    <xf numFmtId="49" fontId="92" fillId="0" borderId="0" xfId="11" applyNumberFormat="1" applyFont="1" applyBorder="1" applyAlignment="1" applyProtection="1">
      <alignment horizontal="left" vertical="center"/>
    </xf>
    <xf numFmtId="0" fontId="92" fillId="0" borderId="0" xfId="0" applyFont="1" applyProtection="1">
      <alignment vertical="center"/>
    </xf>
    <xf numFmtId="0" fontId="92" fillId="0" borderId="0" xfId="11" applyFont="1" applyBorder="1" applyProtection="1"/>
    <xf numFmtId="0" fontId="91" fillId="0" borderId="0" xfId="11" applyFont="1" applyBorder="1" applyAlignment="1" applyProtection="1">
      <alignment horizontal="center" vertical="center"/>
    </xf>
    <xf numFmtId="49" fontId="92" fillId="0" borderId="0" xfId="11" applyNumberFormat="1" applyFont="1" applyBorder="1" applyAlignment="1" applyProtection="1">
      <alignment horizontal="center" vertical="center"/>
    </xf>
    <xf numFmtId="0" fontId="92" fillId="0" borderId="0" xfId="11" applyFont="1" applyBorder="1" applyAlignment="1" applyProtection="1"/>
    <xf numFmtId="0" fontId="92" fillId="0" borderId="0" xfId="11" applyFont="1" applyBorder="1" applyAlignment="1" applyProtection="1">
      <alignment vertical="center"/>
    </xf>
    <xf numFmtId="0" fontId="92" fillId="0" borderId="0" xfId="11" applyFont="1" applyBorder="1" applyAlignment="1" applyProtection="1">
      <alignment horizontal="left" vertical="center" wrapText="1"/>
    </xf>
    <xf numFmtId="0" fontId="91" fillId="0" borderId="0" xfId="0" applyFont="1" applyAlignment="1" applyProtection="1">
      <alignment vertical="center"/>
    </xf>
    <xf numFmtId="0" fontId="95" fillId="0" borderId="8" xfId="0" applyFont="1" applyBorder="1" applyAlignment="1" applyProtection="1">
      <alignment vertical="center"/>
    </xf>
    <xf numFmtId="0" fontId="91" fillId="0" borderId="8" xfId="0" applyFont="1" applyBorder="1" applyAlignment="1" applyProtection="1">
      <alignment vertical="center"/>
    </xf>
    <xf numFmtId="0" fontId="92" fillId="0" borderId="8" xfId="0" applyFont="1" applyBorder="1" applyAlignment="1" applyProtection="1">
      <alignment horizontal="right" vertical="center"/>
    </xf>
    <xf numFmtId="0" fontId="92" fillId="5" borderId="29" xfId="0" applyFont="1" applyFill="1" applyBorder="1" applyAlignment="1" applyProtection="1">
      <alignment horizontal="center" vertical="center"/>
    </xf>
    <xf numFmtId="0" fontId="92" fillId="5" borderId="84" xfId="0" applyFont="1" applyFill="1" applyBorder="1" applyAlignment="1" applyProtection="1">
      <alignment horizontal="center" vertical="center"/>
    </xf>
    <xf numFmtId="0" fontId="92" fillId="5" borderId="60" xfId="0" applyFont="1" applyFill="1" applyBorder="1" applyAlignment="1" applyProtection="1">
      <alignment horizontal="center" vertical="center"/>
    </xf>
    <xf numFmtId="0" fontId="92" fillId="0" borderId="25" xfId="0" applyFont="1" applyBorder="1" applyAlignment="1" applyProtection="1">
      <alignment vertical="center" wrapText="1"/>
    </xf>
    <xf numFmtId="0" fontId="92" fillId="0" borderId="10" xfId="0" applyFont="1" applyBorder="1" applyAlignment="1" applyProtection="1">
      <alignment vertical="center"/>
    </xf>
    <xf numFmtId="0" fontId="98" fillId="0" borderId="7" xfId="0" applyFont="1" applyBorder="1" applyAlignment="1" applyProtection="1">
      <alignment horizontal="left" vertical="center"/>
    </xf>
    <xf numFmtId="0" fontId="93" fillId="0" borderId="0" xfId="0" applyFont="1" applyProtection="1">
      <alignment vertical="center"/>
    </xf>
    <xf numFmtId="0" fontId="92" fillId="0" borderId="14" xfId="0" applyFont="1" applyBorder="1" applyAlignment="1" applyProtection="1">
      <alignment horizontal="center" vertical="center"/>
    </xf>
    <xf numFmtId="0" fontId="92" fillId="0" borderId="15" xfId="0" applyFont="1" applyBorder="1" applyAlignment="1" applyProtection="1">
      <alignment horizontal="left" vertical="center"/>
    </xf>
    <xf numFmtId="0" fontId="93" fillId="0" borderId="0" xfId="0" applyFont="1" applyAlignment="1" applyProtection="1">
      <alignment vertical="center"/>
    </xf>
    <xf numFmtId="0" fontId="92" fillId="4" borderId="29" xfId="0" applyFont="1" applyFill="1" applyBorder="1" applyAlignment="1" applyProtection="1">
      <alignment horizontal="center" vertical="center"/>
    </xf>
    <xf numFmtId="0" fontId="92" fillId="4" borderId="60" xfId="0" applyFont="1" applyFill="1" applyBorder="1" applyAlignment="1" applyProtection="1">
      <alignment horizontal="center" vertical="center"/>
    </xf>
    <xf numFmtId="0" fontId="92" fillId="5" borderId="85" xfId="0" applyFont="1" applyFill="1" applyBorder="1" applyAlignment="1" applyProtection="1">
      <alignment horizontal="center" vertical="center"/>
    </xf>
    <xf numFmtId="0" fontId="92" fillId="0" borderId="27" xfId="0" applyFont="1" applyBorder="1" applyAlignment="1" applyProtection="1">
      <alignment vertical="center"/>
    </xf>
    <xf numFmtId="0" fontId="92" fillId="0" borderId="7" xfId="0" applyFont="1" applyBorder="1" applyAlignment="1" applyProtection="1">
      <alignment vertical="center"/>
    </xf>
    <xf numFmtId="0" fontId="92" fillId="5" borderId="29" xfId="0" applyFont="1" applyFill="1" applyBorder="1" applyAlignment="1" applyProtection="1">
      <alignment horizontal="center" vertical="center" wrapText="1"/>
    </xf>
    <xf numFmtId="0" fontId="92" fillId="0" borderId="15" xfId="0" applyFont="1" applyBorder="1" applyAlignment="1" applyProtection="1">
      <alignment vertical="center"/>
    </xf>
    <xf numFmtId="38" fontId="92" fillId="0" borderId="15" xfId="14" applyFont="1" applyBorder="1" applyAlignment="1" applyProtection="1">
      <alignment horizontal="left" vertical="center"/>
    </xf>
    <xf numFmtId="0" fontId="92" fillId="0" borderId="9" xfId="0" applyFont="1" applyBorder="1" applyAlignment="1" applyProtection="1">
      <alignment vertical="center"/>
    </xf>
    <xf numFmtId="0" fontId="95" fillId="0" borderId="0" xfId="0" applyFont="1" applyAlignment="1" applyProtection="1">
      <alignment vertical="center"/>
    </xf>
    <xf numFmtId="38" fontId="92" fillId="0" borderId="17" xfId="0" applyNumberFormat="1" applyFont="1" applyFill="1" applyBorder="1" applyAlignment="1" applyProtection="1">
      <alignment vertical="center"/>
    </xf>
    <xf numFmtId="0" fontId="92" fillId="0" borderId="15" xfId="0" applyFont="1" applyFill="1" applyBorder="1" applyAlignment="1" applyProtection="1">
      <alignment horizontal="center" vertical="center"/>
    </xf>
    <xf numFmtId="0" fontId="92" fillId="0" borderId="15" xfId="0" applyFont="1" applyBorder="1" applyAlignment="1" applyProtection="1">
      <alignment horizontal="center" vertical="center"/>
    </xf>
    <xf numFmtId="38" fontId="51" fillId="0" borderId="14" xfId="14" applyFont="1" applyBorder="1" applyAlignment="1" applyProtection="1">
      <alignment horizontal="right" vertical="center" shrinkToFit="1"/>
      <protection locked="0"/>
    </xf>
    <xf numFmtId="0" fontId="92" fillId="5" borderId="22" xfId="0" applyFont="1" applyFill="1" applyBorder="1" applyAlignment="1" applyProtection="1">
      <alignment horizontal="center" vertical="center" wrapText="1"/>
    </xf>
    <xf numFmtId="0" fontId="92" fillId="5" borderId="59" xfId="0" applyFont="1" applyFill="1" applyBorder="1" applyAlignment="1" applyProtection="1">
      <alignment horizontal="center" vertical="center" wrapText="1"/>
    </xf>
    <xf numFmtId="0" fontId="92" fillId="0" borderId="13" xfId="0" applyFont="1" applyBorder="1" applyAlignment="1" applyProtection="1">
      <alignment vertical="center"/>
    </xf>
    <xf numFmtId="38" fontId="92" fillId="0" borderId="13" xfId="14" applyFont="1" applyBorder="1" applyAlignment="1" applyProtection="1">
      <alignment horizontal="left" vertical="center"/>
    </xf>
    <xf numFmtId="0" fontId="92" fillId="0" borderId="15" xfId="0" applyFont="1" applyFill="1" applyBorder="1" applyAlignment="1" applyProtection="1">
      <alignment vertical="center"/>
    </xf>
    <xf numFmtId="38" fontId="92" fillId="0" borderId="15" xfId="14" applyFont="1" applyFill="1" applyBorder="1" applyAlignment="1" applyProtection="1">
      <alignment horizontal="left" vertical="center"/>
    </xf>
    <xf numFmtId="0" fontId="3" fillId="0" borderId="0" xfId="0" applyFont="1" applyAlignment="1">
      <alignment horizontal="left" vertical="center"/>
    </xf>
    <xf numFmtId="0" fontId="3" fillId="0" borderId="0" xfId="0" applyFont="1" applyAlignment="1">
      <alignment vertical="center"/>
    </xf>
    <xf numFmtId="49" fontId="50" fillId="0" borderId="0" xfId="0" applyNumberFormat="1" applyFont="1" applyAlignment="1" applyProtection="1">
      <alignment horizontal="center" vertical="center"/>
      <protection locked="0"/>
    </xf>
    <xf numFmtId="0" fontId="100" fillId="0" borderId="0" xfId="1" applyFont="1" applyProtection="1">
      <alignment vertical="center"/>
    </xf>
    <xf numFmtId="0" fontId="31" fillId="0" borderId="0" xfId="0" applyFont="1">
      <alignment vertical="center"/>
    </xf>
    <xf numFmtId="0" fontId="31" fillId="0" borderId="0" xfId="0" applyFont="1" applyAlignment="1">
      <alignment horizontal="left" vertical="center"/>
    </xf>
    <xf numFmtId="0" fontId="44" fillId="0" borderId="2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8" fillId="0" borderId="14" xfId="0" applyFont="1" applyBorder="1">
      <alignment vertical="center"/>
    </xf>
    <xf numFmtId="0" fontId="18" fillId="0" borderId="14" xfId="0" applyFont="1" applyBorder="1" applyAlignment="1" applyProtection="1">
      <alignment horizontal="center" vertical="center"/>
      <protection locked="0"/>
    </xf>
    <xf numFmtId="0" fontId="18" fillId="0" borderId="15" xfId="0" applyFont="1" applyBorder="1">
      <alignment vertical="center"/>
    </xf>
    <xf numFmtId="0" fontId="18" fillId="0" borderId="9" xfId="0" applyFont="1" applyBorder="1">
      <alignment vertical="center"/>
    </xf>
    <xf numFmtId="0" fontId="18" fillId="0" borderId="9" xfId="0" applyFont="1" applyBorder="1" applyAlignment="1" applyProtection="1">
      <alignment horizontal="center" vertical="center"/>
      <protection locked="0"/>
    </xf>
    <xf numFmtId="0" fontId="18" fillId="0" borderId="10" xfId="0" applyFont="1" applyBorder="1">
      <alignment vertical="center"/>
    </xf>
    <xf numFmtId="0" fontId="18" fillId="0" borderId="8" xfId="0" applyFont="1" applyBorder="1">
      <alignment vertical="center"/>
    </xf>
    <xf numFmtId="0" fontId="18" fillId="0" borderId="8" xfId="0" applyFont="1" applyBorder="1" applyAlignment="1" applyProtection="1">
      <alignment horizontal="center" vertical="center"/>
      <protection locked="0"/>
    </xf>
    <xf numFmtId="0" fontId="18" fillId="0" borderId="13" xfId="0" applyFont="1" applyBorder="1">
      <alignment vertical="center"/>
    </xf>
    <xf numFmtId="0" fontId="0" fillId="5" borderId="20" xfId="0" applyFill="1" applyBorder="1" applyAlignment="1">
      <alignment horizontal="center" vertical="center" wrapText="1"/>
    </xf>
    <xf numFmtId="38" fontId="86" fillId="0" borderId="8" xfId="14" applyFont="1" applyBorder="1" applyAlignment="1" applyProtection="1">
      <alignment vertical="center" wrapText="1"/>
      <protection locked="0"/>
    </xf>
    <xf numFmtId="0" fontId="3" fillId="0" borderId="0" xfId="0" applyFont="1" applyAlignment="1">
      <alignment horizontal="left" vertical="center"/>
    </xf>
    <xf numFmtId="0" fontId="9" fillId="0" borderId="0" xfId="0" applyFont="1" applyAlignment="1">
      <alignment vertical="top"/>
    </xf>
    <xf numFmtId="0" fontId="0" fillId="0" borderId="20" xfId="0" applyBorder="1" applyAlignment="1" applyProtection="1">
      <alignment horizontal="center" vertical="center"/>
      <protection locked="0"/>
    </xf>
    <xf numFmtId="0" fontId="51" fillId="0" borderId="20" xfId="0" applyFont="1" applyFill="1" applyBorder="1" applyAlignment="1">
      <alignment horizontal="center" vertical="center" wrapText="1"/>
    </xf>
    <xf numFmtId="0" fontId="51" fillId="0" borderId="20" xfId="0" applyFont="1" applyFill="1" applyBorder="1" applyAlignment="1">
      <alignment horizontal="center" vertical="center"/>
    </xf>
    <xf numFmtId="0" fontId="103" fillId="0" borderId="0" xfId="1" applyFont="1" applyProtection="1">
      <alignment vertical="center"/>
      <protection locked="0"/>
    </xf>
    <xf numFmtId="38" fontId="104" fillId="8" borderId="0" xfId="14" applyFont="1" applyFill="1" applyAlignment="1" applyProtection="1">
      <alignment vertical="center" wrapText="1"/>
      <protection locked="0"/>
    </xf>
    <xf numFmtId="38" fontId="105" fillId="8" borderId="0" xfId="14" applyFont="1" applyFill="1" applyAlignment="1" applyProtection="1">
      <alignment vertical="center" wrapText="1"/>
      <protection locked="0"/>
    </xf>
    <xf numFmtId="38" fontId="105" fillId="8" borderId="8" xfId="14" applyFont="1" applyFill="1" applyBorder="1" applyAlignment="1" applyProtection="1">
      <alignment vertical="center" wrapText="1"/>
      <protection locked="0"/>
    </xf>
    <xf numFmtId="38" fontId="106" fillId="5" borderId="0" xfId="0" applyNumberFormat="1" applyFont="1" applyFill="1" applyBorder="1" applyAlignment="1" applyProtection="1">
      <alignment vertical="center" wrapText="1"/>
      <protection locked="0"/>
    </xf>
    <xf numFmtId="38" fontId="104" fillId="8" borderId="0" xfId="14" applyFont="1" applyFill="1" applyProtection="1">
      <alignment vertical="center"/>
      <protection locked="0"/>
    </xf>
    <xf numFmtId="38" fontId="106" fillId="5" borderId="24" xfId="0" applyNumberFormat="1" applyFont="1" applyFill="1" applyBorder="1" applyAlignment="1" applyProtection="1">
      <alignment vertical="center"/>
      <protection locked="0"/>
    </xf>
    <xf numFmtId="38" fontId="106" fillId="5" borderId="0" xfId="0" applyNumberFormat="1" applyFont="1" applyFill="1" applyBorder="1" applyAlignment="1" applyProtection="1">
      <alignment vertical="center"/>
      <protection locked="0"/>
    </xf>
    <xf numFmtId="0" fontId="71" fillId="0" borderId="0" xfId="1" applyFont="1" applyProtection="1">
      <alignment vertical="center"/>
    </xf>
    <xf numFmtId="0" fontId="57" fillId="5" borderId="0" xfId="0" applyFont="1" applyFill="1" applyAlignment="1" applyProtection="1">
      <alignment horizontal="center" vertical="center" wrapText="1"/>
    </xf>
    <xf numFmtId="49" fontId="50" fillId="0" borderId="0" xfId="0" applyNumberFormat="1" applyFont="1" applyAlignment="1" applyProtection="1">
      <alignment horizontal="center" vertical="center"/>
      <protection locked="0"/>
    </xf>
    <xf numFmtId="0" fontId="3" fillId="0" borderId="0" xfId="0" applyFont="1" applyAlignment="1">
      <alignment horizontal="left" vertical="center"/>
    </xf>
    <xf numFmtId="0" fontId="0" fillId="5" borderId="20" xfId="0" applyFill="1" applyBorder="1" applyAlignment="1">
      <alignment horizontal="center" vertical="center" wrapText="1"/>
    </xf>
    <xf numFmtId="38" fontId="10" fillId="0" borderId="0" xfId="1" applyNumberFormat="1" applyFont="1" applyProtection="1">
      <alignment vertical="center"/>
      <protection locked="0"/>
    </xf>
    <xf numFmtId="38" fontId="73" fillId="5" borderId="68" xfId="0" applyNumberFormat="1" applyFont="1" applyFill="1" applyBorder="1" applyAlignment="1" applyProtection="1">
      <alignment vertical="center" wrapText="1"/>
      <protection locked="0"/>
    </xf>
    <xf numFmtId="38" fontId="57" fillId="5" borderId="0" xfId="0" applyNumberFormat="1" applyFont="1" applyFill="1" applyBorder="1" applyAlignment="1" applyProtection="1">
      <alignment horizontal="right" vertical="center" wrapText="1"/>
      <protection locked="0"/>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0" fillId="6" borderId="17" xfId="0" applyFill="1" applyBorder="1" applyAlignment="1">
      <alignment horizontal="center" vertical="center" wrapText="1"/>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0" fillId="6" borderId="17" xfId="0" applyFill="1" applyBorder="1" applyAlignment="1">
      <alignment horizontal="center" vertical="center"/>
    </xf>
    <xf numFmtId="0" fontId="18" fillId="0" borderId="0" xfId="0" applyFont="1" applyBorder="1">
      <alignment vertical="center"/>
    </xf>
    <xf numFmtId="0" fontId="44" fillId="0" borderId="24" xfId="0" applyFont="1" applyBorder="1" applyAlignment="1" applyProtection="1">
      <alignment horizontal="center" vertical="center"/>
      <protection locked="0"/>
    </xf>
    <xf numFmtId="0" fontId="44" fillId="0" borderId="90" xfId="0" applyFont="1" applyBorder="1" applyAlignment="1" applyProtection="1">
      <alignment horizontal="center" vertical="center"/>
      <protection locked="0"/>
    </xf>
    <xf numFmtId="0" fontId="0" fillId="6" borderId="29" xfId="0" applyFill="1" applyBorder="1" applyAlignment="1">
      <alignment vertical="center"/>
    </xf>
    <xf numFmtId="0" fontId="5" fillId="0" borderId="12" xfId="0" applyFont="1" applyBorder="1" applyAlignment="1" applyProtection="1">
      <alignment horizontal="center" vertical="center"/>
      <protection locked="0"/>
    </xf>
    <xf numFmtId="0" fontId="0" fillId="0" borderId="0" xfId="0" applyAlignment="1" applyProtection="1">
      <alignment vertical="center"/>
    </xf>
    <xf numFmtId="0" fontId="51" fillId="0" borderId="20" xfId="0" applyFont="1" applyBorder="1" applyAlignment="1" applyProtection="1">
      <alignment horizontal="center" vertical="center" wrapText="1"/>
      <protection locked="0"/>
    </xf>
    <xf numFmtId="0" fontId="51" fillId="0" borderId="20" xfId="0" applyFont="1" applyBorder="1" applyAlignment="1" applyProtection="1">
      <alignment horizontal="center" vertical="center"/>
      <protection locked="0"/>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198" fontId="111" fillId="0" borderId="20" xfId="1" applyNumberFormat="1" applyFont="1" applyBorder="1" applyAlignment="1" applyProtection="1">
      <alignment horizontal="center" vertical="center"/>
    </xf>
    <xf numFmtId="198" fontId="111" fillId="0" borderId="20" xfId="1" applyNumberFormat="1" applyFont="1" applyFill="1" applyBorder="1" applyAlignment="1" applyProtection="1">
      <alignment horizontal="center" vertical="center"/>
    </xf>
    <xf numFmtId="0" fontId="82" fillId="0" borderId="8" xfId="1" applyFont="1" applyBorder="1" applyAlignment="1">
      <alignment horizontal="center" vertical="center"/>
    </xf>
    <xf numFmtId="0" fontId="82" fillId="0" borderId="13" xfId="1" applyFont="1" applyBorder="1" applyAlignment="1">
      <alignment horizontal="center" vertical="center"/>
    </xf>
    <xf numFmtId="0" fontId="82" fillId="0" borderId="8" xfId="1" applyFont="1" applyBorder="1" applyAlignment="1">
      <alignment horizontal="left" vertical="center"/>
    </xf>
    <xf numFmtId="0" fontId="108" fillId="4" borderId="0" xfId="1" applyFont="1" applyFill="1" applyAlignment="1" applyProtection="1">
      <alignment vertical="center"/>
    </xf>
    <xf numFmtId="0" fontId="114" fillId="0" borderId="14" xfId="1" applyFont="1" applyBorder="1" applyAlignment="1" applyProtection="1">
      <alignment horizontal="center" vertical="center"/>
      <protection locked="0"/>
    </xf>
    <xf numFmtId="38" fontId="82" fillId="0" borderId="17" xfId="6" applyFont="1" applyBorder="1" applyAlignment="1">
      <alignment horizontal="right" vertical="center"/>
    </xf>
    <xf numFmtId="38" fontId="82" fillId="0" borderId="14" xfId="6" applyFont="1" applyBorder="1" applyAlignment="1">
      <alignment horizontal="right" vertical="center"/>
    </xf>
    <xf numFmtId="38" fontId="82" fillId="0" borderId="14" xfId="6" applyFont="1" applyBorder="1" applyAlignment="1">
      <alignment horizontal="left" vertical="center"/>
    </xf>
    <xf numFmtId="0" fontId="82" fillId="0" borderId="14" xfId="1" applyFont="1" applyBorder="1" applyAlignment="1">
      <alignment horizontal="center" vertical="center"/>
    </xf>
    <xf numFmtId="0" fontId="82" fillId="0" borderId="15" xfId="1" applyFont="1" applyBorder="1" applyAlignment="1">
      <alignment horizontal="center" vertical="center"/>
    </xf>
    <xf numFmtId="0" fontId="26" fillId="0" borderId="14" xfId="1" applyFont="1" applyBorder="1">
      <alignment vertical="center"/>
    </xf>
    <xf numFmtId="0" fontId="15" fillId="0" borderId="14" xfId="1" applyFont="1" applyBorder="1">
      <alignment vertical="center"/>
    </xf>
    <xf numFmtId="0" fontId="82" fillId="0" borderId="14" xfId="1" applyFont="1" applyBorder="1" applyAlignment="1">
      <alignment horizontal="left" vertical="center"/>
    </xf>
    <xf numFmtId="0" fontId="82" fillId="0" borderId="14" xfId="1" applyFont="1" applyBorder="1" applyAlignment="1">
      <alignment vertical="center"/>
    </xf>
    <xf numFmtId="38" fontId="82" fillId="0" borderId="12" xfId="6" applyFont="1" applyBorder="1" applyAlignment="1">
      <alignment horizontal="right" vertical="center"/>
    </xf>
    <xf numFmtId="38" fontId="82" fillId="0" borderId="8" xfId="6" applyFont="1" applyBorder="1" applyAlignment="1">
      <alignment horizontal="right" vertical="center"/>
    </xf>
    <xf numFmtId="0" fontId="15" fillId="0" borderId="8" xfId="1" applyFont="1" applyBorder="1">
      <alignment vertical="center"/>
    </xf>
    <xf numFmtId="0" fontId="65" fillId="0" borderId="8" xfId="1" applyFont="1" applyBorder="1" applyAlignment="1">
      <alignment vertical="center"/>
    </xf>
    <xf numFmtId="0" fontId="0" fillId="0" borderId="0" xfId="0" applyBorder="1" applyAlignment="1">
      <alignment horizontal="left" vertical="top"/>
    </xf>
    <xf numFmtId="0" fontId="0" fillId="0" borderId="0" xfId="0" applyAlignment="1">
      <alignment vertical="center" wrapText="1"/>
    </xf>
    <xf numFmtId="0" fontId="51" fillId="0" borderId="20" xfId="0" applyFont="1" applyBorder="1" applyAlignment="1">
      <alignment horizontal="center" vertical="center" wrapText="1"/>
    </xf>
    <xf numFmtId="0" fontId="51" fillId="0" borderId="20" xfId="0" applyFont="1" applyBorder="1" applyAlignment="1">
      <alignment horizontal="left" vertical="center" wrapText="1"/>
    </xf>
    <xf numFmtId="182" fontId="51" fillId="0" borderId="20" xfId="14" applyNumberFormat="1" applyFont="1" applyBorder="1" applyAlignment="1">
      <alignment vertical="center" wrapText="1"/>
    </xf>
    <xf numFmtId="0" fontId="0" fillId="0" borderId="0" xfId="0" applyFont="1">
      <alignment vertical="center"/>
    </xf>
    <xf numFmtId="0" fontId="51" fillId="0" borderId="20" xfId="0" applyFont="1" applyBorder="1" applyAlignment="1" applyProtection="1">
      <alignment horizontal="center" vertical="center"/>
      <protection locked="0"/>
    </xf>
    <xf numFmtId="0" fontId="10" fillId="0" borderId="0" xfId="1" applyFont="1" applyAlignment="1" applyProtection="1">
      <alignment vertical="top" wrapText="1"/>
    </xf>
    <xf numFmtId="181" fontId="51" fillId="0" borderId="17" xfId="0" applyNumberFormat="1" applyFont="1" applyFill="1" applyBorder="1" applyAlignment="1">
      <alignment horizontal="left" vertical="center" wrapText="1"/>
    </xf>
    <xf numFmtId="181" fontId="51" fillId="0" borderId="14" xfId="0" applyNumberFormat="1" applyFont="1" applyFill="1" applyBorder="1" applyAlignment="1">
      <alignment horizontal="left" vertical="center" wrapText="1"/>
    </xf>
    <xf numFmtId="181" fontId="51" fillId="0" borderId="15" xfId="0" applyNumberFormat="1" applyFont="1" applyFill="1" applyBorder="1" applyAlignment="1">
      <alignment horizontal="left" vertical="center" wrapText="1"/>
    </xf>
    <xf numFmtId="38" fontId="50" fillId="3" borderId="17" xfId="0" applyNumberFormat="1" applyFont="1" applyFill="1" applyBorder="1" applyAlignment="1">
      <alignment horizontal="center" vertical="center" wrapText="1"/>
    </xf>
    <xf numFmtId="0" fontId="50" fillId="3" borderId="14" xfId="0" applyFont="1" applyFill="1" applyBorder="1" applyAlignment="1">
      <alignment horizontal="center" vertical="center" wrapText="1"/>
    </xf>
    <xf numFmtId="0" fontId="50" fillId="3" borderId="1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50" fillId="0" borderId="0" xfId="0" applyNumberFormat="1" applyFont="1" applyAlignment="1" applyProtection="1">
      <alignment horizontal="center" vertical="center"/>
      <protection locked="0"/>
    </xf>
    <xf numFmtId="0" fontId="26" fillId="0" borderId="0" xfId="0" applyFont="1" applyAlignment="1">
      <alignment horizontal="left" vertical="center"/>
    </xf>
    <xf numFmtId="181" fontId="51" fillId="3" borderId="0" xfId="0" applyNumberFormat="1" applyFont="1" applyFill="1" applyAlignment="1">
      <alignment horizontal="left" vertical="center"/>
    </xf>
    <xf numFmtId="0" fontId="2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90"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181" fontId="51" fillId="3" borderId="0" xfId="0" applyNumberFormat="1" applyFont="1" applyFill="1" applyAlignment="1">
      <alignment vertical="center" wrapText="1"/>
    </xf>
    <xf numFmtId="181" fontId="51" fillId="3" borderId="0" xfId="0" applyNumberFormat="1" applyFont="1" applyFill="1" applyAlignment="1">
      <alignment vertical="center"/>
    </xf>
    <xf numFmtId="0" fontId="3" fillId="0" borderId="20" xfId="0" applyFont="1" applyBorder="1" applyAlignment="1">
      <alignment horizontal="center" vertical="center" wrapText="1"/>
    </xf>
    <xf numFmtId="0" fontId="110" fillId="0" borderId="0" xfId="0" applyFont="1" applyAlignment="1">
      <alignment horizontal="center" vertical="center" wrapText="1"/>
    </xf>
    <xf numFmtId="0" fontId="3" fillId="0" borderId="20" xfId="0" applyFont="1" applyBorder="1" applyAlignment="1">
      <alignment horizontal="left" vertical="center" wrapText="1"/>
    </xf>
    <xf numFmtId="0" fontId="92" fillId="5" borderId="20" xfId="0" applyFont="1" applyFill="1" applyBorder="1" applyAlignment="1" applyProtection="1">
      <alignment horizontal="center" vertical="center"/>
    </xf>
    <xf numFmtId="0" fontId="51" fillId="0" borderId="20" xfId="0" applyFont="1" applyFill="1" applyBorder="1" applyAlignment="1" applyProtection="1">
      <alignment vertical="center"/>
      <protection locked="0"/>
    </xf>
    <xf numFmtId="0" fontId="51" fillId="0" borderId="17" xfId="0" applyFont="1" applyFill="1" applyBorder="1" applyAlignment="1" applyProtection="1">
      <alignment vertical="center"/>
      <protection locked="0"/>
    </xf>
    <xf numFmtId="0" fontId="51" fillId="0" borderId="20" xfId="0" applyFont="1" applyBorder="1" applyAlignment="1" applyProtection="1">
      <alignment vertical="center"/>
      <protection locked="0"/>
    </xf>
    <xf numFmtId="0" fontId="51" fillId="0" borderId="17" xfId="0" applyFont="1" applyBorder="1" applyAlignment="1" applyProtection="1">
      <alignment vertical="center"/>
      <protection locked="0"/>
    </xf>
    <xf numFmtId="0" fontId="92" fillId="0" borderId="0" xfId="0" applyFont="1" applyBorder="1" applyAlignment="1" applyProtection="1">
      <alignment horizontal="left" vertical="center" wrapText="1"/>
    </xf>
    <xf numFmtId="0" fontId="92" fillId="0" borderId="8" xfId="0" applyFont="1" applyBorder="1" applyAlignment="1" applyProtection="1">
      <alignment horizontal="left" vertical="center" wrapText="1"/>
    </xf>
    <xf numFmtId="0" fontId="51" fillId="0" borderId="20" xfId="0" applyFont="1" applyFill="1" applyBorder="1" applyAlignment="1" applyProtection="1">
      <alignment horizontal="left" vertical="center" wrapText="1"/>
      <protection locked="0"/>
    </xf>
    <xf numFmtId="0" fontId="51" fillId="4" borderId="20" xfId="0" applyFont="1" applyFill="1" applyBorder="1" applyAlignment="1" applyProtection="1">
      <alignment vertical="center"/>
      <protection locked="0"/>
    </xf>
    <xf numFmtId="0" fontId="51" fillId="0" borderId="15" xfId="0" applyFont="1" applyFill="1" applyBorder="1" applyAlignment="1" applyProtection="1">
      <alignment horizontal="left" vertical="center"/>
      <protection locked="0"/>
    </xf>
    <xf numFmtId="0" fontId="51" fillId="0" borderId="20" xfId="0" applyFont="1" applyFill="1" applyBorder="1" applyAlignment="1" applyProtection="1">
      <alignment horizontal="left" vertical="center"/>
      <protection locked="0"/>
    </xf>
    <xf numFmtId="0" fontId="51" fillId="0" borderId="14"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protection locked="0"/>
    </xf>
    <xf numFmtId="0" fontId="51" fillId="0" borderId="17" xfId="0" applyFont="1" applyFill="1" applyBorder="1" applyAlignment="1" applyProtection="1">
      <alignment horizontal="center" vertical="center"/>
      <protection locked="0"/>
    </xf>
    <xf numFmtId="0" fontId="51" fillId="4" borderId="20" xfId="0" applyFont="1" applyFill="1" applyBorder="1" applyAlignment="1" applyProtection="1">
      <alignment horizontal="left" vertical="center" wrapText="1"/>
      <protection locked="0"/>
    </xf>
    <xf numFmtId="0" fontId="92" fillId="4" borderId="20" xfId="0" applyFont="1" applyFill="1" applyBorder="1" applyAlignment="1" applyProtection="1">
      <alignment horizontal="left" vertical="center" wrapText="1"/>
      <protection locked="0"/>
    </xf>
    <xf numFmtId="0" fontId="51" fillId="4" borderId="25" xfId="0" applyFont="1" applyFill="1" applyBorder="1" applyAlignment="1" applyProtection="1">
      <alignment horizontal="center" vertical="center"/>
      <protection locked="0"/>
    </xf>
    <xf numFmtId="0" fontId="51" fillId="4" borderId="9" xfId="0" applyFont="1" applyFill="1" applyBorder="1" applyAlignment="1" applyProtection="1">
      <alignment horizontal="center" vertical="center"/>
      <protection locked="0"/>
    </xf>
    <xf numFmtId="0" fontId="51" fillId="4" borderId="10" xfId="0" applyFont="1" applyFill="1" applyBorder="1" applyAlignment="1" applyProtection="1">
      <alignment horizontal="center" vertical="center"/>
      <protection locked="0"/>
    </xf>
    <xf numFmtId="0" fontId="51" fillId="4" borderId="6" xfId="0" applyFont="1" applyFill="1" applyBorder="1" applyAlignment="1" applyProtection="1">
      <alignment horizontal="center" vertical="center" wrapText="1"/>
      <protection locked="0"/>
    </xf>
    <xf numFmtId="0" fontId="51" fillId="4" borderId="7" xfId="0" applyFont="1" applyFill="1" applyBorder="1" applyAlignment="1" applyProtection="1">
      <alignment horizontal="center" vertical="center" wrapText="1"/>
      <protection locked="0"/>
    </xf>
    <xf numFmtId="0" fontId="92" fillId="5" borderId="20" xfId="0" applyFont="1" applyFill="1" applyBorder="1" applyAlignment="1" applyProtection="1">
      <alignment horizontal="center" vertical="center" wrapText="1"/>
    </xf>
    <xf numFmtId="0" fontId="51" fillId="0" borderId="20" xfId="0" applyFont="1" applyBorder="1" applyAlignment="1" applyProtection="1">
      <alignment horizontal="left" vertical="center" wrapText="1"/>
    </xf>
    <xf numFmtId="38" fontId="51" fillId="0" borderId="17" xfId="14" applyFont="1" applyBorder="1" applyAlignment="1" applyProtection="1">
      <alignment vertical="center" wrapText="1"/>
    </xf>
    <xf numFmtId="38" fontId="51" fillId="0" borderId="14" xfId="14" applyFont="1" applyBorder="1" applyAlignment="1" applyProtection="1">
      <alignment vertical="center" wrapText="1"/>
    </xf>
    <xf numFmtId="38" fontId="51" fillId="0" borderId="17" xfId="14" applyFont="1" applyBorder="1" applyAlignment="1" applyProtection="1">
      <alignment vertical="center"/>
    </xf>
    <xf numFmtId="38" fontId="51" fillId="0" borderId="14" xfId="14" applyFont="1" applyBorder="1" applyAlignment="1" applyProtection="1">
      <alignment vertical="center"/>
    </xf>
    <xf numFmtId="0" fontId="92" fillId="6" borderId="22" xfId="0" applyFont="1" applyFill="1" applyBorder="1" applyAlignment="1" applyProtection="1">
      <alignment horizontal="center" vertical="center"/>
    </xf>
    <xf numFmtId="38" fontId="51" fillId="0" borderId="17" xfId="14" applyFont="1" applyBorder="1" applyAlignment="1" applyProtection="1">
      <alignment horizontal="right" vertical="center"/>
    </xf>
    <xf numFmtId="38" fontId="51" fillId="0" borderId="14" xfId="14" applyFont="1" applyBorder="1" applyAlignment="1" applyProtection="1">
      <alignment horizontal="right" vertical="center"/>
    </xf>
    <xf numFmtId="38" fontId="92" fillId="6" borderId="22" xfId="14" applyFont="1" applyFill="1" applyBorder="1" applyAlignment="1" applyProtection="1">
      <alignment horizontal="center" vertical="center"/>
    </xf>
    <xf numFmtId="0" fontId="15" fillId="5" borderId="29" xfId="0" applyFont="1" applyFill="1" applyBorder="1" applyAlignment="1" applyProtection="1">
      <alignment horizontal="center" vertical="center" textRotation="255" wrapText="1"/>
    </xf>
    <xf numFmtId="0" fontId="15" fillId="5" borderId="23" xfId="0" applyFont="1" applyFill="1" applyBorder="1" applyAlignment="1" applyProtection="1">
      <alignment horizontal="center" vertical="center" textRotation="255" wrapText="1"/>
    </xf>
    <xf numFmtId="0" fontId="15" fillId="5" borderId="22" xfId="0" applyFont="1" applyFill="1" applyBorder="1" applyAlignment="1" applyProtection="1">
      <alignment horizontal="center" vertical="center" textRotation="255" wrapText="1"/>
    </xf>
    <xf numFmtId="0" fontId="92" fillId="6" borderId="20" xfId="0" applyFont="1" applyFill="1" applyBorder="1" applyAlignment="1" applyProtection="1">
      <alignment horizontal="center" vertical="center"/>
    </xf>
    <xf numFmtId="38" fontId="92" fillId="6" borderId="20" xfId="14" applyFont="1" applyFill="1" applyBorder="1" applyAlignment="1" applyProtection="1">
      <alignment horizontal="center" vertical="center"/>
    </xf>
    <xf numFmtId="178" fontId="98" fillId="0" borderId="60" xfId="0" applyNumberFormat="1" applyFont="1" applyBorder="1" applyAlignment="1" applyProtection="1">
      <alignment horizontal="right" vertical="center"/>
    </xf>
    <xf numFmtId="178" fontId="98" fillId="0" borderId="32" xfId="0" applyNumberFormat="1" applyFont="1" applyBorder="1" applyAlignment="1" applyProtection="1">
      <alignment horizontal="right" vertical="center"/>
    </xf>
    <xf numFmtId="38" fontId="51" fillId="0" borderId="7" xfId="14" applyFont="1" applyBorder="1" applyAlignment="1" applyProtection="1">
      <alignment horizontal="right" vertical="center"/>
      <protection locked="0"/>
    </xf>
    <xf numFmtId="38" fontId="51" fillId="0" borderId="60" xfId="14" applyFont="1" applyBorder="1" applyAlignment="1" applyProtection="1">
      <alignment horizontal="right" vertical="center"/>
      <protection locked="0"/>
    </xf>
    <xf numFmtId="38" fontId="51" fillId="0" borderId="32" xfId="14" applyFont="1" applyBorder="1" applyAlignment="1" applyProtection="1">
      <alignment horizontal="right" vertical="center"/>
      <protection locked="0"/>
    </xf>
    <xf numFmtId="38" fontId="51" fillId="0" borderId="20" xfId="14" applyFont="1" applyBorder="1" applyAlignment="1" applyProtection="1">
      <alignment horizontal="right" vertical="center"/>
      <protection locked="0"/>
    </xf>
    <xf numFmtId="38" fontId="51" fillId="0" borderId="17" xfId="14" applyFont="1" applyBorder="1" applyAlignment="1" applyProtection="1">
      <alignment horizontal="right" vertical="center"/>
      <protection locked="0"/>
    </xf>
    <xf numFmtId="0" fontId="92" fillId="0" borderId="15" xfId="0" applyFont="1" applyBorder="1" applyAlignment="1" applyProtection="1">
      <alignment horizontal="left" vertical="center"/>
    </xf>
    <xf numFmtId="0" fontId="92" fillId="0" borderId="20" xfId="0" applyFont="1" applyBorder="1" applyAlignment="1" applyProtection="1">
      <alignment horizontal="left" vertical="center"/>
    </xf>
    <xf numFmtId="0" fontId="92" fillId="0" borderId="17" xfId="0" applyFont="1" applyBorder="1" applyAlignment="1" applyProtection="1">
      <alignment horizontal="left" vertical="center"/>
    </xf>
    <xf numFmtId="0" fontId="92" fillId="0" borderId="20" xfId="0" applyFont="1" applyBorder="1" applyAlignment="1" applyProtection="1">
      <alignment horizontal="center" vertical="center"/>
    </xf>
    <xf numFmtId="0" fontId="92" fillId="0" borderId="17" xfId="0" applyFont="1" applyBorder="1" applyAlignment="1" applyProtection="1">
      <alignment horizontal="center" vertical="center"/>
    </xf>
    <xf numFmtId="58" fontId="51" fillId="0" borderId="15" xfId="0" applyNumberFormat="1" applyFont="1" applyBorder="1" applyAlignment="1" applyProtection="1">
      <alignment horizontal="left" vertical="center"/>
      <protection locked="0"/>
    </xf>
    <xf numFmtId="0" fontId="51" fillId="0" borderId="20" xfId="0" applyNumberFormat="1" applyFont="1" applyBorder="1" applyAlignment="1" applyProtection="1">
      <alignment horizontal="left" vertical="center"/>
      <protection locked="0"/>
    </xf>
    <xf numFmtId="38" fontId="51" fillId="0" borderId="29" xfId="14" applyFont="1" applyBorder="1" applyAlignment="1" applyProtection="1">
      <alignment horizontal="right" vertical="center"/>
      <protection locked="0"/>
    </xf>
    <xf numFmtId="38" fontId="51" fillId="0" borderId="25" xfId="14" applyFont="1" applyBorder="1" applyAlignment="1" applyProtection="1">
      <alignment horizontal="right" vertical="center"/>
      <protection locked="0"/>
    </xf>
    <xf numFmtId="0" fontId="94" fillId="0" borderId="0" xfId="0" applyFont="1" applyAlignment="1" applyProtection="1">
      <alignment horizontal="center" vertical="center"/>
    </xf>
    <xf numFmtId="0" fontId="92" fillId="5" borderId="29" xfId="0" applyFont="1" applyFill="1" applyBorder="1" applyAlignment="1" applyProtection="1">
      <alignment horizontal="center" vertical="center"/>
    </xf>
    <xf numFmtId="0" fontId="51" fillId="0" borderId="29" xfId="0" applyFont="1" applyBorder="1" applyAlignment="1" applyProtection="1">
      <alignment vertical="center"/>
      <protection locked="0"/>
    </xf>
    <xf numFmtId="0" fontId="51" fillId="0" borderId="19" xfId="0" applyFont="1" applyFill="1" applyBorder="1" applyAlignment="1" applyProtection="1">
      <alignment vertical="center"/>
      <protection locked="0"/>
    </xf>
    <xf numFmtId="0" fontId="51" fillId="0" borderId="30" xfId="0" applyFont="1" applyFill="1" applyBorder="1" applyAlignment="1" applyProtection="1">
      <alignment vertical="center"/>
      <protection locked="0"/>
    </xf>
    <xf numFmtId="0" fontId="51" fillId="0" borderId="31" xfId="0" applyFont="1" applyFill="1" applyBorder="1" applyAlignment="1" applyProtection="1">
      <alignment vertical="center"/>
      <protection locked="0"/>
    </xf>
    <xf numFmtId="0" fontId="92" fillId="5" borderId="84" xfId="0" applyFont="1" applyFill="1" applyBorder="1" applyAlignment="1" applyProtection="1">
      <alignment horizontal="center" vertical="center"/>
    </xf>
    <xf numFmtId="0" fontId="51" fillId="0" borderId="84" xfId="0" applyFont="1" applyBorder="1" applyAlignment="1" applyProtection="1">
      <alignment vertical="center" wrapText="1"/>
      <protection locked="0"/>
    </xf>
    <xf numFmtId="0" fontId="51" fillId="0" borderId="86" xfId="0" applyFont="1" applyFill="1" applyBorder="1" applyAlignment="1" applyProtection="1">
      <alignment vertical="center"/>
      <protection locked="0"/>
    </xf>
    <xf numFmtId="0" fontId="51" fillId="0" borderId="38" xfId="0" applyFont="1" applyFill="1" applyBorder="1" applyAlignment="1" applyProtection="1">
      <alignment vertical="center"/>
      <protection locked="0"/>
    </xf>
    <xf numFmtId="0" fontId="51" fillId="0" borderId="39" xfId="0" applyFont="1" applyFill="1" applyBorder="1" applyAlignment="1" applyProtection="1">
      <alignment vertical="center"/>
      <protection locked="0"/>
    </xf>
    <xf numFmtId="0" fontId="92" fillId="5" borderId="60" xfId="0" applyFont="1" applyFill="1" applyBorder="1" applyAlignment="1" applyProtection="1">
      <alignment horizontal="center" vertical="center" wrapText="1"/>
    </xf>
    <xf numFmtId="0" fontId="92" fillId="5" borderId="60" xfId="0" applyFont="1" applyFill="1" applyBorder="1" applyAlignment="1" applyProtection="1">
      <alignment horizontal="center" vertical="center"/>
    </xf>
    <xf numFmtId="0" fontId="51" fillId="0" borderId="32" xfId="0" applyFont="1" applyBorder="1" applyAlignment="1" applyProtection="1">
      <alignment horizontal="left" vertical="center" wrapText="1"/>
      <protection locked="0"/>
    </xf>
    <xf numFmtId="0" fontId="51" fillId="0" borderId="6" xfId="0" applyFont="1" applyBorder="1" applyAlignment="1" applyProtection="1">
      <alignment horizontal="left" vertical="center" wrapText="1"/>
      <protection locked="0"/>
    </xf>
    <xf numFmtId="0" fontId="51" fillId="0" borderId="32" xfId="0" applyFont="1" applyFill="1" applyBorder="1" applyAlignment="1" applyProtection="1">
      <alignment vertical="center"/>
      <protection locked="0"/>
    </xf>
    <xf numFmtId="0" fontId="51" fillId="0" borderId="6" xfId="0" applyFont="1" applyFill="1" applyBorder="1" applyAlignment="1" applyProtection="1">
      <alignment vertical="center"/>
      <protection locked="0"/>
    </xf>
    <xf numFmtId="0" fontId="51" fillId="0" borderId="7" xfId="0" applyFont="1" applyFill="1" applyBorder="1" applyAlignment="1" applyProtection="1">
      <alignment vertical="center"/>
      <protection locked="0"/>
    </xf>
    <xf numFmtId="0" fontId="92" fillId="5" borderId="29" xfId="0" applyFont="1" applyFill="1" applyBorder="1" applyAlignment="1" applyProtection="1">
      <alignment horizontal="center" vertical="center" wrapText="1"/>
    </xf>
    <xf numFmtId="0" fontId="51" fillId="0" borderId="4" xfId="0" applyFont="1" applyBorder="1" applyAlignment="1" applyProtection="1">
      <alignment horizontal="left" vertical="center" wrapText="1"/>
      <protection locked="0"/>
    </xf>
    <xf numFmtId="0" fontId="51" fillId="0" borderId="21" xfId="0" applyFont="1" applyBorder="1" applyAlignment="1" applyProtection="1">
      <alignment horizontal="left" vertical="center" wrapText="1"/>
      <protection locked="0"/>
    </xf>
    <xf numFmtId="0" fontId="51" fillId="0" borderId="34" xfId="0" applyFont="1" applyBorder="1" applyAlignment="1" applyProtection="1">
      <alignment horizontal="left" vertical="center" wrapText="1"/>
      <protection locked="0"/>
    </xf>
    <xf numFmtId="0" fontId="51" fillId="0" borderId="10" xfId="0" applyFont="1" applyBorder="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49" fontId="51" fillId="0" borderId="60" xfId="0" applyNumberFormat="1" applyFont="1" applyBorder="1" applyAlignment="1" applyProtection="1">
      <alignment vertical="center"/>
      <protection locked="0"/>
    </xf>
    <xf numFmtId="0" fontId="51" fillId="0" borderId="20" xfId="15" applyFont="1" applyBorder="1" applyAlignment="1" applyProtection="1">
      <alignment vertical="center" wrapText="1"/>
      <protection locked="0"/>
    </xf>
    <xf numFmtId="0" fontId="99" fillId="0" borderId="20" xfId="0" applyFont="1" applyBorder="1" applyAlignment="1" applyProtection="1">
      <alignment vertical="center" wrapText="1"/>
      <protection locked="0"/>
    </xf>
    <xf numFmtId="0" fontId="51" fillId="0" borderId="10" xfId="0" applyFont="1" applyBorder="1" applyAlignment="1" applyProtection="1">
      <alignment horizontal="left" vertical="center"/>
      <protection locked="0"/>
    </xf>
    <xf numFmtId="0" fontId="51" fillId="0" borderId="29" xfId="0" applyFont="1" applyBorder="1" applyAlignment="1" applyProtection="1">
      <alignment horizontal="left" vertical="center"/>
      <protection locked="0"/>
    </xf>
    <xf numFmtId="0" fontId="92" fillId="0" borderId="4" xfId="0" applyFont="1" applyBorder="1" applyAlignment="1" applyProtection="1">
      <alignment vertical="center" wrapText="1"/>
      <protection locked="0"/>
    </xf>
    <xf numFmtId="0" fontId="92" fillId="0" borderId="21" xfId="0" applyFont="1" applyBorder="1" applyAlignment="1" applyProtection="1">
      <alignment vertical="center" wrapText="1"/>
      <protection locked="0"/>
    </xf>
    <xf numFmtId="0" fontId="92" fillId="0" borderId="34" xfId="0" applyFont="1" applyBorder="1" applyAlignment="1" applyProtection="1">
      <alignment vertical="center" wrapText="1"/>
      <protection locked="0"/>
    </xf>
    <xf numFmtId="0" fontId="92" fillId="0" borderId="10" xfId="0" applyFont="1" applyBorder="1" applyAlignment="1" applyProtection="1">
      <alignment horizontal="left" vertical="center"/>
      <protection locked="0"/>
    </xf>
    <xf numFmtId="0" fontId="92" fillId="0" borderId="29" xfId="0" applyFont="1" applyBorder="1" applyAlignment="1" applyProtection="1">
      <alignment horizontal="left" vertical="center"/>
      <protection locked="0"/>
    </xf>
    <xf numFmtId="0" fontId="92" fillId="0" borderId="23" xfId="0" applyFont="1" applyBorder="1" applyAlignment="1" applyProtection="1">
      <alignment horizontal="left" vertical="center"/>
      <protection locked="0"/>
    </xf>
    <xf numFmtId="49" fontId="92" fillId="0" borderId="60" xfId="0" applyNumberFormat="1" applyFont="1" applyBorder="1" applyAlignment="1" applyProtection="1">
      <alignment vertical="center"/>
      <protection locked="0"/>
    </xf>
    <xf numFmtId="0" fontId="92" fillId="5" borderId="20" xfId="0" applyFont="1" applyFill="1" applyBorder="1" applyAlignment="1" applyProtection="1">
      <alignment horizontal="left" vertical="center" wrapText="1"/>
    </xf>
    <xf numFmtId="0" fontId="51" fillId="0" borderId="29" xfId="0" applyFont="1" applyFill="1" applyBorder="1" applyAlignment="1" applyProtection="1">
      <alignment vertical="center"/>
      <protection locked="0"/>
    </xf>
    <xf numFmtId="0" fontId="51" fillId="0" borderId="20" xfId="0" applyFont="1" applyBorder="1" applyAlignment="1" applyProtection="1">
      <alignment vertical="center" wrapText="1"/>
      <protection locked="0"/>
    </xf>
    <xf numFmtId="0" fontId="51" fillId="0" borderId="84" xfId="0" applyFont="1" applyFill="1" applyBorder="1" applyAlignment="1" applyProtection="1">
      <alignment vertical="center"/>
      <protection locked="0"/>
    </xf>
    <xf numFmtId="0" fontId="51" fillId="0" borderId="60" xfId="17" applyFont="1" applyBorder="1" applyAlignment="1" applyProtection="1">
      <alignment horizontal="left" vertical="center"/>
      <protection locked="0"/>
    </xf>
    <xf numFmtId="0" fontId="51" fillId="0" borderId="60" xfId="0" applyFont="1" applyBorder="1" applyAlignment="1" applyProtection="1">
      <alignment horizontal="left" vertical="center"/>
      <protection locked="0"/>
    </xf>
    <xf numFmtId="0" fontId="51" fillId="0" borderId="22" xfId="0" applyFont="1" applyBorder="1" applyAlignment="1" applyProtection="1">
      <alignment horizontal="left" vertical="center"/>
      <protection locked="0"/>
    </xf>
    <xf numFmtId="0" fontId="37" fillId="0" borderId="0" xfId="0" applyFont="1" applyAlignment="1" applyProtection="1">
      <alignment horizontal="left" vertical="center"/>
    </xf>
    <xf numFmtId="0" fontId="18" fillId="0" borderId="0" xfId="0" applyFont="1" applyAlignment="1" applyProtection="1">
      <alignment horizontal="left" vertical="center"/>
    </xf>
    <xf numFmtId="0" fontId="18" fillId="5" borderId="17" xfId="0" applyFont="1" applyFill="1" applyBorder="1" applyAlignment="1" applyProtection="1">
      <alignment horizontal="center" vertical="center"/>
    </xf>
    <xf numFmtId="0" fontId="18" fillId="5" borderId="14" xfId="0" applyFont="1" applyFill="1" applyBorder="1" applyAlignment="1" applyProtection="1">
      <alignment horizontal="center" vertical="center"/>
    </xf>
    <xf numFmtId="0" fontId="18" fillId="5" borderId="15" xfId="0" applyFont="1" applyFill="1" applyBorder="1" applyAlignment="1" applyProtection="1">
      <alignment horizontal="center" vertical="center"/>
    </xf>
    <xf numFmtId="0" fontId="51" fillId="0" borderId="17" xfId="0" applyFont="1" applyBorder="1" applyAlignment="1" applyProtection="1">
      <alignment horizontal="left" vertical="center" wrapText="1"/>
      <protection locked="0"/>
    </xf>
    <xf numFmtId="0" fontId="51" fillId="0" borderId="14" xfId="0" applyFont="1" applyBorder="1" applyAlignment="1" applyProtection="1">
      <alignment horizontal="left" vertical="center" wrapText="1"/>
      <protection locked="0"/>
    </xf>
    <xf numFmtId="0" fontId="51" fillId="0" borderId="15" xfId="0" applyFont="1" applyBorder="1" applyAlignment="1" applyProtection="1">
      <alignment horizontal="left" vertical="center" wrapText="1"/>
      <protection locked="0"/>
    </xf>
    <xf numFmtId="0" fontId="44" fillId="0" borderId="0" xfId="0" applyFont="1" applyAlignment="1">
      <alignment horizontal="left" vertical="center"/>
    </xf>
    <xf numFmtId="0" fontId="18" fillId="5" borderId="20" xfId="0" applyFont="1" applyFill="1" applyBorder="1" applyAlignment="1" applyProtection="1">
      <alignment horizontal="center" vertical="center"/>
    </xf>
    <xf numFmtId="0" fontId="51" fillId="0" borderId="20" xfId="0" applyFont="1" applyBorder="1" applyAlignment="1" applyProtection="1">
      <alignment horizontal="center" vertical="center"/>
      <protection locked="0"/>
    </xf>
    <xf numFmtId="0" fontId="45" fillId="0" borderId="0" xfId="0" applyFont="1" applyAlignment="1">
      <alignment vertical="center" wrapText="1"/>
    </xf>
    <xf numFmtId="0" fontId="38" fillId="0" borderId="0" xfId="0" applyFont="1" applyAlignment="1" applyProtection="1">
      <alignment vertical="center" wrapText="1"/>
    </xf>
    <xf numFmtId="0" fontId="18" fillId="0" borderId="8" xfId="0" applyFont="1" applyBorder="1" applyAlignment="1" applyProtection="1">
      <alignment vertical="center" wrapText="1"/>
    </xf>
    <xf numFmtId="0" fontId="18" fillId="0" borderId="17"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51" fillId="0" borderId="20"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8" xfId="0" applyFont="1" applyBorder="1" applyAlignment="1" applyProtection="1">
      <alignment vertical="center"/>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vertical="center" wrapText="1"/>
    </xf>
    <xf numFmtId="0" fontId="18" fillId="0" borderId="0" xfId="0" applyFont="1" applyAlignment="1" applyProtection="1">
      <alignment vertical="center" wrapText="1"/>
    </xf>
    <xf numFmtId="0" fontId="44" fillId="4" borderId="0" xfId="0" applyFont="1" applyFill="1" applyBorder="1" applyAlignment="1" applyProtection="1">
      <alignment horizontal="right" vertical="center"/>
    </xf>
    <xf numFmtId="0" fontId="15" fillId="4" borderId="44" xfId="0" applyFont="1" applyFill="1" applyBorder="1" applyAlignment="1" applyProtection="1">
      <alignment horizontal="center" vertical="center"/>
    </xf>
    <xf numFmtId="0" fontId="18" fillId="5" borderId="51" xfId="0" applyFont="1" applyFill="1" applyBorder="1" applyAlignment="1" applyProtection="1">
      <alignment horizontal="center" vertical="center"/>
    </xf>
    <xf numFmtId="0" fontId="18" fillId="5" borderId="53" xfId="0" applyFont="1" applyFill="1" applyBorder="1" applyAlignment="1" applyProtection="1">
      <alignment horizontal="center" vertical="center"/>
    </xf>
    <xf numFmtId="0" fontId="18" fillId="5" borderId="49" xfId="0" applyFont="1" applyFill="1" applyBorder="1" applyAlignment="1" applyProtection="1">
      <alignment horizontal="center" vertical="center"/>
    </xf>
    <xf numFmtId="0" fontId="51" fillId="0" borderId="25" xfId="0" applyFont="1" applyBorder="1" applyAlignment="1" applyProtection="1">
      <alignment horizontal="left" vertical="top" wrapText="1"/>
      <protection locked="0"/>
    </xf>
    <xf numFmtId="0" fontId="51" fillId="0" borderId="9" xfId="0" applyFont="1" applyBorder="1" applyAlignment="1" applyProtection="1">
      <alignment horizontal="left" vertical="top" wrapText="1"/>
      <protection locked="0"/>
    </xf>
    <xf numFmtId="0" fontId="51" fillId="0" borderId="10" xfId="0" applyFont="1" applyBorder="1" applyAlignment="1" applyProtection="1">
      <alignment horizontal="left" vertical="top" wrapText="1"/>
      <protection locked="0"/>
    </xf>
    <xf numFmtId="0" fontId="51" fillId="0" borderId="12" xfId="0" applyFont="1" applyBorder="1" applyAlignment="1" applyProtection="1">
      <alignment horizontal="left" vertical="top" wrapText="1"/>
      <protection locked="0"/>
    </xf>
    <xf numFmtId="0" fontId="51" fillId="0" borderId="8" xfId="0" applyFont="1" applyBorder="1" applyAlignment="1" applyProtection="1">
      <alignment horizontal="left" vertical="top" wrapText="1"/>
      <protection locked="0"/>
    </xf>
    <xf numFmtId="0" fontId="51" fillId="0" borderId="13" xfId="0" applyFont="1" applyBorder="1" applyAlignment="1" applyProtection="1">
      <alignment horizontal="left" vertical="top" wrapText="1"/>
      <protection locked="0"/>
    </xf>
    <xf numFmtId="0" fontId="18" fillId="5" borderId="48" xfId="0" applyFont="1" applyFill="1" applyBorder="1" applyAlignment="1" applyProtection="1">
      <alignment horizontal="center" vertical="center"/>
    </xf>
    <xf numFmtId="0" fontId="18" fillId="5" borderId="54" xfId="0" applyFont="1" applyFill="1" applyBorder="1" applyAlignment="1" applyProtection="1">
      <alignment horizontal="center" vertical="center"/>
    </xf>
    <xf numFmtId="182" fontId="51" fillId="0" borderId="48" xfId="14" applyNumberFormat="1" applyFont="1" applyFill="1" applyBorder="1" applyAlignment="1" applyProtection="1">
      <alignment horizontal="right" vertical="center"/>
      <protection locked="0"/>
    </xf>
    <xf numFmtId="182" fontId="51" fillId="0" borderId="54" xfId="14" applyNumberFormat="1" applyFont="1" applyFill="1" applyBorder="1" applyAlignment="1" applyProtection="1">
      <alignment horizontal="right" vertical="center"/>
      <protection locked="0"/>
    </xf>
    <xf numFmtId="0" fontId="51" fillId="0" borderId="20" xfId="0" applyNumberFormat="1" applyFont="1" applyFill="1" applyBorder="1" applyAlignment="1" applyProtection="1">
      <alignment horizontal="center" vertical="center"/>
      <protection locked="0"/>
    </xf>
    <xf numFmtId="182" fontId="18" fillId="0" borderId="48" xfId="14" applyNumberFormat="1" applyFont="1" applyFill="1" applyBorder="1" applyAlignment="1" applyProtection="1">
      <alignment horizontal="right" vertical="center"/>
      <protection locked="0"/>
    </xf>
    <xf numFmtId="182" fontId="18" fillId="0" borderId="54" xfId="14" applyNumberFormat="1" applyFont="1" applyFill="1" applyBorder="1" applyAlignment="1" applyProtection="1">
      <alignment horizontal="right" vertical="center"/>
      <protection locked="0"/>
    </xf>
    <xf numFmtId="0" fontId="18" fillId="0" borderId="20" xfId="0" applyNumberFormat="1" applyFont="1" applyFill="1" applyBorder="1" applyAlignment="1" applyProtection="1">
      <alignment horizontal="center" vertical="center"/>
      <protection locked="0"/>
    </xf>
    <xf numFmtId="0" fontId="51" fillId="0" borderId="20" xfId="0" applyFont="1" applyBorder="1" applyAlignment="1">
      <alignment horizontal="left" vertical="top" wrapText="1"/>
    </xf>
    <xf numFmtId="0" fontId="51" fillId="0" borderId="20" xfId="0" applyFont="1" applyBorder="1" applyAlignment="1">
      <alignment horizontal="left" vertical="top"/>
    </xf>
    <xf numFmtId="0" fontId="51" fillId="0" borderId="17" xfId="0" applyFont="1" applyBorder="1" applyAlignment="1">
      <alignment horizontal="center" vertical="center"/>
    </xf>
    <xf numFmtId="0" fontId="51" fillId="0" borderId="14" xfId="0" applyFont="1" applyBorder="1" applyAlignment="1">
      <alignment horizontal="center" vertical="center"/>
    </xf>
    <xf numFmtId="0" fontId="51" fillId="0" borderId="15" xfId="0" applyFont="1" applyBorder="1" applyAlignment="1">
      <alignment horizontal="center" vertical="center"/>
    </xf>
    <xf numFmtId="0" fontId="0" fillId="6" borderId="55" xfId="0" applyFill="1" applyBorder="1" applyAlignment="1" applyProtection="1">
      <alignment horizontal="center" vertical="center"/>
    </xf>
    <xf numFmtId="0" fontId="0" fillId="5" borderId="24" xfId="0" applyFill="1" applyBorder="1" applyAlignment="1">
      <alignment horizontal="left" vertical="center"/>
    </xf>
    <xf numFmtId="0" fontId="0" fillId="5" borderId="0" xfId="0" applyFill="1" applyBorder="1" applyAlignment="1">
      <alignment horizontal="left" vertical="center"/>
    </xf>
    <xf numFmtId="0" fontId="0" fillId="5" borderId="11" xfId="0" applyFill="1" applyBorder="1" applyAlignment="1">
      <alignment horizontal="left" vertical="center"/>
    </xf>
    <xf numFmtId="0" fontId="51" fillId="0" borderId="17" xfId="0" applyFont="1" applyBorder="1" applyAlignment="1">
      <alignment vertical="center"/>
    </xf>
    <xf numFmtId="0" fontId="51" fillId="0" borderId="14" xfId="0" applyFont="1" applyBorder="1" applyAlignment="1">
      <alignment vertical="center"/>
    </xf>
    <xf numFmtId="0" fontId="51" fillId="0" borderId="15" xfId="0" applyFont="1" applyBorder="1" applyAlignment="1">
      <alignment vertical="center"/>
    </xf>
    <xf numFmtId="0" fontId="0" fillId="6" borderId="22" xfId="0" applyFill="1" applyBorder="1" applyAlignment="1" applyProtection="1">
      <alignment horizontal="left" vertical="center" wrapText="1"/>
    </xf>
    <xf numFmtId="0" fontId="0" fillId="6" borderId="20" xfId="0" applyFill="1" applyBorder="1" applyAlignment="1" applyProtection="1">
      <alignment horizontal="left" vertical="center"/>
    </xf>
    <xf numFmtId="0" fontId="0" fillId="5" borderId="17" xfId="0" applyFill="1" applyBorder="1" applyAlignment="1">
      <alignment horizontal="left" vertical="center"/>
    </xf>
    <xf numFmtId="0" fontId="0" fillId="5" borderId="14" xfId="0" applyFill="1" applyBorder="1" applyAlignment="1">
      <alignment horizontal="left" vertical="center"/>
    </xf>
    <xf numFmtId="0" fontId="0" fillId="5" borderId="15" xfId="0" applyFill="1" applyBorder="1" applyAlignment="1">
      <alignment horizontal="left" vertical="center"/>
    </xf>
    <xf numFmtId="0" fontId="51" fillId="0" borderId="17" xfId="0" applyFont="1" applyBorder="1" applyAlignment="1">
      <alignment vertical="top" wrapText="1"/>
    </xf>
    <xf numFmtId="0" fontId="51" fillId="0" borderId="14" xfId="0" applyFont="1" applyBorder="1" applyAlignment="1">
      <alignment vertical="top" wrapText="1"/>
    </xf>
    <xf numFmtId="0" fontId="51" fillId="0" borderId="15" xfId="0" applyFont="1" applyBorder="1" applyAlignment="1">
      <alignment vertical="top" wrapText="1"/>
    </xf>
    <xf numFmtId="0" fontId="0" fillId="5" borderId="81" xfId="0" applyFill="1" applyBorder="1" applyAlignment="1">
      <alignment horizontal="left" vertical="center" wrapText="1"/>
    </xf>
    <xf numFmtId="0" fontId="0" fillId="5" borderId="82" xfId="0" applyFill="1" applyBorder="1" applyAlignment="1">
      <alignment horizontal="left" vertical="center"/>
    </xf>
    <xf numFmtId="0" fontId="0" fillId="5" borderId="83" xfId="0" applyFill="1" applyBorder="1" applyAlignment="1">
      <alignment horizontal="left" vertical="center"/>
    </xf>
    <xf numFmtId="0" fontId="51" fillId="0" borderId="87" xfId="0" applyFont="1" applyBorder="1" applyAlignment="1" applyProtection="1">
      <alignment vertical="center" wrapText="1"/>
      <protection locked="0"/>
    </xf>
    <xf numFmtId="0" fontId="51" fillId="0" borderId="88" xfId="0" applyFont="1" applyBorder="1" applyAlignment="1" applyProtection="1">
      <alignment vertical="center" wrapText="1"/>
      <protection locked="0"/>
    </xf>
    <xf numFmtId="0" fontId="51" fillId="0" borderId="89" xfId="0" applyFont="1" applyBorder="1" applyAlignment="1" applyProtection="1">
      <alignment vertical="center" wrapText="1"/>
      <protection locked="0"/>
    </xf>
    <xf numFmtId="0" fontId="51" fillId="0" borderId="17" xfId="0" applyFont="1" applyBorder="1" applyAlignment="1">
      <alignment vertical="center" wrapText="1"/>
    </xf>
    <xf numFmtId="0" fontId="51" fillId="0" borderId="14" xfId="0" applyFont="1" applyBorder="1" applyAlignment="1">
      <alignment vertical="center" wrapText="1"/>
    </xf>
    <xf numFmtId="0" fontId="51" fillId="0" borderId="15" xfId="0" applyFont="1" applyBorder="1" applyAlignment="1">
      <alignment vertical="center" wrapText="1"/>
    </xf>
    <xf numFmtId="0" fontId="47" fillId="0" borderId="0" xfId="0" applyFont="1" applyAlignment="1">
      <alignment horizontal="left" vertical="top"/>
    </xf>
    <xf numFmtId="0" fontId="0" fillId="0" borderId="0" xfId="0" applyAlignment="1">
      <alignment horizontal="left" vertical="center"/>
    </xf>
    <xf numFmtId="0" fontId="0" fillId="5" borderId="20" xfId="0" applyFill="1" applyBorder="1" applyAlignment="1">
      <alignment horizontal="left" vertical="center"/>
    </xf>
    <xf numFmtId="0" fontId="0" fillId="0" borderId="29" xfId="0" applyBorder="1" applyAlignment="1">
      <alignment horizontal="left" vertical="top"/>
    </xf>
    <xf numFmtId="0" fontId="0" fillId="5" borderId="80" xfId="0" applyFill="1" applyBorder="1" applyAlignment="1" applyProtection="1">
      <alignment horizontal="left" vertical="center" wrapText="1"/>
    </xf>
    <xf numFmtId="0" fontId="0" fillId="5" borderId="80" xfId="0" applyFill="1" applyBorder="1" applyAlignment="1" applyProtection="1">
      <alignment horizontal="left" vertical="center"/>
    </xf>
    <xf numFmtId="0" fontId="15" fillId="6" borderId="20" xfId="0" applyFont="1" applyFill="1" applyBorder="1" applyAlignment="1" applyProtection="1">
      <alignment horizontal="left" vertical="center" wrapText="1"/>
    </xf>
    <xf numFmtId="0" fontId="0" fillId="6" borderId="12" xfId="0" applyFill="1" applyBorder="1" applyAlignment="1" applyProtection="1">
      <alignment horizontal="left" vertical="center"/>
    </xf>
    <xf numFmtId="0" fontId="0" fillId="6" borderId="8" xfId="0" applyFill="1" applyBorder="1" applyAlignment="1" applyProtection="1">
      <alignment horizontal="left" vertical="center"/>
    </xf>
    <xf numFmtId="0" fontId="0" fillId="6" borderId="13" xfId="0" applyFill="1" applyBorder="1" applyAlignment="1" applyProtection="1">
      <alignment horizontal="left" vertical="center"/>
    </xf>
    <xf numFmtId="0" fontId="0" fillId="6" borderId="20" xfId="0" applyFill="1" applyBorder="1" applyAlignment="1" applyProtection="1">
      <alignment horizontal="left" vertical="center" wrapText="1"/>
    </xf>
    <xf numFmtId="0" fontId="15" fillId="6" borderId="24" xfId="0" applyFont="1" applyFill="1" applyBorder="1" applyAlignment="1" applyProtection="1">
      <alignment horizontal="left" vertical="center" wrapText="1"/>
    </xf>
    <xf numFmtId="0" fontId="0" fillId="6" borderId="24" xfId="0" applyFill="1" applyBorder="1" applyAlignment="1" applyProtection="1">
      <alignment horizontal="left" vertical="center" wrapText="1"/>
    </xf>
    <xf numFmtId="0" fontId="0" fillId="6" borderId="79" xfId="0" applyFill="1" applyBorder="1" applyAlignment="1" applyProtection="1">
      <alignment horizontal="left" vertical="center" wrapText="1"/>
    </xf>
    <xf numFmtId="0" fontId="0" fillId="5" borderId="12" xfId="0" applyFill="1" applyBorder="1" applyAlignment="1">
      <alignment horizontal="left" vertical="center" wrapText="1"/>
    </xf>
    <xf numFmtId="0" fontId="0" fillId="5" borderId="8" xfId="0" applyFill="1" applyBorder="1" applyAlignment="1">
      <alignment horizontal="left" vertical="center" wrapText="1"/>
    </xf>
    <xf numFmtId="0" fontId="0" fillId="5" borderId="13" xfId="0" applyFill="1" applyBorder="1" applyAlignment="1">
      <alignment horizontal="left" vertical="center" wrapText="1"/>
    </xf>
    <xf numFmtId="0" fontId="0" fillId="0" borderId="20" xfId="0" applyBorder="1" applyAlignment="1">
      <alignment horizontal="left" vertical="top"/>
    </xf>
    <xf numFmtId="0" fontId="0" fillId="5" borderId="22" xfId="0" applyFill="1" applyBorder="1" applyAlignment="1">
      <alignment horizontal="left" vertical="center"/>
    </xf>
    <xf numFmtId="0" fontId="51" fillId="0" borderId="25" xfId="0" applyFont="1" applyBorder="1" applyAlignment="1">
      <alignment vertical="top" wrapText="1"/>
    </xf>
    <xf numFmtId="0" fontId="51" fillId="0" borderId="9" xfId="0" applyFont="1" applyBorder="1" applyAlignment="1">
      <alignment vertical="top" wrapText="1"/>
    </xf>
    <xf numFmtId="0" fontId="51" fillId="0" borderId="10" xfId="0" applyFont="1" applyBorder="1" applyAlignment="1">
      <alignment vertical="top" wrapText="1"/>
    </xf>
    <xf numFmtId="0" fontId="0" fillId="5" borderId="20" xfId="0" applyFill="1" applyBorder="1" applyAlignment="1">
      <alignment horizontal="left" vertical="center" wrapText="1"/>
    </xf>
    <xf numFmtId="0" fontId="109" fillId="0" borderId="17" xfId="0" applyFont="1" applyBorder="1" applyAlignment="1">
      <alignment vertical="center" wrapText="1"/>
    </xf>
    <xf numFmtId="0" fontId="109" fillId="0" borderId="14" xfId="0" applyFont="1" applyBorder="1" applyAlignment="1">
      <alignment vertical="center" wrapText="1"/>
    </xf>
    <xf numFmtId="0" fontId="109" fillId="0" borderId="15" xfId="0" applyFont="1" applyBorder="1" applyAlignment="1">
      <alignment vertical="center" wrapText="1"/>
    </xf>
    <xf numFmtId="0" fontId="0" fillId="0" borderId="0" xfId="0" applyBorder="1" applyAlignment="1">
      <alignment horizontal="left" vertical="center"/>
    </xf>
    <xf numFmtId="0" fontId="0" fillId="0" borderId="8" xfId="0" applyBorder="1" applyAlignment="1">
      <alignment horizontal="center" vertical="center"/>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0" fillId="5" borderId="15" xfId="0" applyFill="1" applyBorder="1" applyAlignment="1">
      <alignment horizontal="left" vertical="center" wrapText="1"/>
    </xf>
    <xf numFmtId="0" fontId="51" fillId="0" borderId="17" xfId="0" applyFont="1" applyBorder="1" applyAlignment="1">
      <alignment horizontal="left" vertical="top" wrapText="1"/>
    </xf>
    <xf numFmtId="0" fontId="51" fillId="0" borderId="14" xfId="0" applyFont="1" applyBorder="1" applyAlignment="1">
      <alignment horizontal="left" vertical="top" wrapText="1"/>
    </xf>
    <xf numFmtId="0" fontId="51" fillId="0" borderId="15" xfId="0" applyFont="1" applyBorder="1" applyAlignment="1">
      <alignment horizontal="left" vertical="top" wrapText="1"/>
    </xf>
    <xf numFmtId="0" fontId="51" fillId="0" borderId="17" xfId="0" applyFont="1" applyBorder="1" applyAlignment="1">
      <alignment horizontal="left" vertical="center" wrapText="1"/>
    </xf>
    <xf numFmtId="0" fontId="51" fillId="0" borderId="14" xfId="0" applyFont="1" applyBorder="1" applyAlignment="1">
      <alignment horizontal="left" vertical="center" wrapText="1"/>
    </xf>
    <xf numFmtId="0" fontId="51" fillId="0" borderId="15" xfId="0" applyFont="1" applyBorder="1" applyAlignment="1">
      <alignment horizontal="left" vertical="center" wrapText="1"/>
    </xf>
    <xf numFmtId="0" fontId="51" fillId="0" borderId="17" xfId="0" applyFont="1" applyBorder="1" applyAlignment="1">
      <alignment horizontal="left" vertical="center"/>
    </xf>
    <xf numFmtId="0" fontId="51" fillId="0" borderId="14" xfId="0" applyFont="1" applyBorder="1" applyAlignment="1">
      <alignment horizontal="left" vertical="center"/>
    </xf>
    <xf numFmtId="0" fontId="51" fillId="0" borderId="15" xfId="0" applyFont="1" applyBorder="1" applyAlignment="1">
      <alignment horizontal="left" vertical="center"/>
    </xf>
    <xf numFmtId="0" fontId="51" fillId="0" borderId="20" xfId="0" applyFont="1" applyBorder="1" applyAlignment="1">
      <alignment horizontal="center" vertical="center"/>
    </xf>
    <xf numFmtId="0" fontId="0" fillId="0" borderId="20" xfId="0" applyBorder="1" applyAlignment="1">
      <alignment horizontal="left" vertical="center"/>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51" fillId="0" borderId="22" xfId="0" applyFont="1" applyBorder="1" applyAlignment="1">
      <alignment vertical="center" wrapText="1"/>
    </xf>
    <xf numFmtId="0" fontId="51" fillId="0" borderId="92" xfId="0" applyFont="1" applyBorder="1" applyAlignment="1">
      <alignment horizontal="left" vertical="top" wrapText="1"/>
    </xf>
    <xf numFmtId="0" fontId="51" fillId="0" borderId="96" xfId="0" applyFont="1" applyBorder="1" applyAlignment="1">
      <alignment horizontal="left" vertical="top" wrapText="1"/>
    </xf>
    <xf numFmtId="0" fontId="51" fillId="0" borderId="97" xfId="0" applyFont="1" applyBorder="1" applyAlignment="1">
      <alignment horizontal="left" vertical="top" wrapText="1"/>
    </xf>
    <xf numFmtId="0" fontId="0" fillId="5" borderId="20" xfId="0" applyFill="1" applyBorder="1" applyAlignment="1">
      <alignment vertical="top" wrapText="1"/>
    </xf>
    <xf numFmtId="0" fontId="0" fillId="5" borderId="20" xfId="0" applyFill="1" applyBorder="1" applyAlignment="1">
      <alignment vertical="top"/>
    </xf>
    <xf numFmtId="0" fontId="18" fillId="6" borderId="20" xfId="15" applyNumberFormat="1" applyFont="1" applyFill="1" applyBorder="1" applyAlignment="1">
      <alignment horizontal="center" vertical="center"/>
    </xf>
    <xf numFmtId="0" fontId="0" fillId="6" borderId="20" xfId="0" applyNumberFormat="1" applyFill="1" applyBorder="1" applyAlignment="1">
      <alignment horizontal="center" vertical="center"/>
    </xf>
    <xf numFmtId="0" fontId="51" fillId="0" borderId="56" xfId="0" applyFont="1" applyBorder="1" applyAlignment="1">
      <alignment horizontal="left" vertical="top" wrapText="1"/>
    </xf>
    <xf numFmtId="0" fontId="51" fillId="0" borderId="56" xfId="0" applyFont="1" applyBorder="1" applyAlignment="1">
      <alignment horizontal="left" vertical="top"/>
    </xf>
    <xf numFmtId="0" fontId="51" fillId="0" borderId="19" xfId="0" applyFont="1" applyBorder="1" applyAlignment="1">
      <alignment horizontal="left" vertical="top" wrapText="1"/>
    </xf>
    <xf numFmtId="0" fontId="51" fillId="0" borderId="30" xfId="0" applyFont="1" applyBorder="1" applyAlignment="1">
      <alignment horizontal="left" vertical="top"/>
    </xf>
    <xf numFmtId="0" fontId="51" fillId="0" borderId="31" xfId="0" applyFont="1" applyBorder="1" applyAlignment="1">
      <alignment horizontal="left" vertical="top"/>
    </xf>
    <xf numFmtId="0" fontId="0" fillId="6" borderId="22" xfId="0" applyFill="1" applyBorder="1" applyAlignment="1">
      <alignment horizontal="center" vertical="center"/>
    </xf>
    <xf numFmtId="0" fontId="0" fillId="6" borderId="29" xfId="0" applyFill="1" applyBorder="1" applyAlignment="1">
      <alignment horizontal="center" vertical="center"/>
    </xf>
    <xf numFmtId="0" fontId="51" fillId="0" borderId="91" xfId="0" applyFont="1" applyBorder="1" applyAlignment="1">
      <alignment horizontal="left" vertical="top" wrapText="1"/>
    </xf>
    <xf numFmtId="0" fontId="51" fillId="0" borderId="91" xfId="0" applyFont="1" applyBorder="1" applyAlignment="1">
      <alignment horizontal="left" vertical="top"/>
    </xf>
    <xf numFmtId="0" fontId="51" fillId="0" borderId="92" xfId="0" applyFont="1" applyBorder="1" applyAlignment="1">
      <alignment horizontal="left" vertical="top"/>
    </xf>
    <xf numFmtId="0" fontId="51" fillId="0" borderId="17" xfId="0" applyFont="1" applyBorder="1" applyAlignment="1">
      <alignment horizontal="left" vertical="top"/>
    </xf>
    <xf numFmtId="0" fontId="51" fillId="0" borderId="29" xfId="0" applyFont="1" applyBorder="1" applyAlignment="1">
      <alignment horizontal="left" vertical="top"/>
    </xf>
    <xf numFmtId="0" fontId="0" fillId="0" borderId="11" xfId="0" applyBorder="1" applyAlignment="1">
      <alignment horizontal="left" vertical="center"/>
    </xf>
    <xf numFmtId="0" fontId="0" fillId="6" borderId="56" xfId="0" applyFill="1" applyBorder="1" applyAlignment="1">
      <alignment horizontal="center" vertical="center"/>
    </xf>
    <xf numFmtId="0" fontId="0" fillId="5" borderId="20" xfId="0" applyFill="1" applyBorder="1" applyAlignment="1">
      <alignment horizontal="left" vertical="top" wrapText="1"/>
    </xf>
    <xf numFmtId="0" fontId="0" fillId="0" borderId="9" xfId="0" applyBorder="1" applyAlignment="1">
      <alignment horizontal="left" vertical="center"/>
    </xf>
    <xf numFmtId="0" fontId="0" fillId="0" borderId="10" xfId="0" applyBorder="1" applyAlignment="1">
      <alignment horizontal="left" vertical="center"/>
    </xf>
    <xf numFmtId="0" fontId="0" fillId="6" borderId="25"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51" fillId="0" borderId="25" xfId="0" applyFont="1" applyBorder="1" applyAlignment="1">
      <alignment horizontal="left" vertical="top" wrapText="1"/>
    </xf>
    <xf numFmtId="0" fontId="51" fillId="0" borderId="9" xfId="0" applyFont="1" applyBorder="1" applyAlignment="1">
      <alignment horizontal="left" vertical="top" wrapText="1"/>
    </xf>
    <xf numFmtId="0" fontId="51" fillId="0" borderId="10" xfId="0" applyFont="1" applyBorder="1" applyAlignment="1">
      <alignment horizontal="left" vertical="top" wrapText="1"/>
    </xf>
    <xf numFmtId="0" fontId="51" fillId="0" borderId="24" xfId="0" applyFont="1" applyBorder="1" applyAlignment="1">
      <alignment horizontal="left" vertical="top" wrapText="1"/>
    </xf>
    <xf numFmtId="0" fontId="51" fillId="0" borderId="0" xfId="0" applyFont="1" applyBorder="1" applyAlignment="1">
      <alignment horizontal="left" vertical="top" wrapText="1"/>
    </xf>
    <xf numFmtId="0" fontId="51" fillId="0" borderId="11" xfId="0" applyFont="1" applyBorder="1" applyAlignment="1">
      <alignment horizontal="left" vertical="top" wrapText="1"/>
    </xf>
    <xf numFmtId="0" fontId="51" fillId="0" borderId="95" xfId="0" applyFont="1" applyBorder="1" applyAlignment="1">
      <alignment horizontal="left" vertical="top" wrapText="1"/>
    </xf>
    <xf numFmtId="0" fontId="51" fillId="0" borderId="57" xfId="0" applyFont="1" applyBorder="1" applyAlignment="1">
      <alignment horizontal="left" vertical="top" wrapText="1"/>
    </xf>
    <xf numFmtId="0" fontId="51" fillId="0" borderId="58" xfId="0" applyFont="1" applyBorder="1" applyAlignment="1">
      <alignment horizontal="left" vertical="top" wrapText="1"/>
    </xf>
    <xf numFmtId="0" fontId="0" fillId="0" borderId="13" xfId="0" applyBorder="1" applyAlignment="1">
      <alignment horizontal="left" vertical="center"/>
    </xf>
    <xf numFmtId="0" fontId="0" fillId="0" borderId="12" xfId="0" applyBorder="1" applyAlignment="1">
      <alignment horizontal="left" vertical="center"/>
    </xf>
    <xf numFmtId="0" fontId="0" fillId="5" borderId="25" xfId="0" applyFill="1" applyBorder="1" applyAlignment="1">
      <alignment horizontal="left" vertical="center"/>
    </xf>
    <xf numFmtId="0" fontId="0" fillId="5" borderId="9" xfId="0" applyFill="1" applyBorder="1" applyAlignment="1">
      <alignment horizontal="left" vertical="center"/>
    </xf>
    <xf numFmtId="0" fontId="0" fillId="5" borderId="10" xfId="0" applyFill="1" applyBorder="1" applyAlignment="1">
      <alignment horizontal="left" vertical="center"/>
    </xf>
    <xf numFmtId="0" fontId="0" fillId="6" borderId="22" xfId="0" applyFill="1" applyBorder="1" applyAlignment="1">
      <alignment vertical="center"/>
    </xf>
    <xf numFmtId="0" fontId="0" fillId="6" borderId="20" xfId="0" applyFill="1" applyBorder="1" applyAlignment="1">
      <alignment vertical="center"/>
    </xf>
    <xf numFmtId="0" fontId="0" fillId="0" borderId="8" xfId="0" applyBorder="1" applyAlignment="1">
      <alignment horizontal="left" vertical="center"/>
    </xf>
    <xf numFmtId="0" fontId="0" fillId="0" borderId="22" xfId="0" applyBorder="1" applyAlignment="1">
      <alignment horizontal="left" vertical="center" wrapText="1"/>
    </xf>
    <xf numFmtId="0" fontId="0" fillId="0" borderId="20" xfId="0" applyBorder="1" applyAlignment="1">
      <alignment horizontal="left" vertical="center" wrapText="1"/>
    </xf>
    <xf numFmtId="0" fontId="18" fillId="0" borderId="20" xfId="0" applyFont="1" applyBorder="1" applyAlignment="1">
      <alignment vertical="center"/>
    </xf>
    <xf numFmtId="0" fontId="0" fillId="0" borderId="17" xfId="0" applyBorder="1" applyAlignment="1">
      <alignment horizontal="left" vertical="center"/>
    </xf>
    <xf numFmtId="0" fontId="0" fillId="0" borderId="20" xfId="0" applyBorder="1" applyAlignment="1">
      <alignment horizontal="center" vertical="center"/>
    </xf>
    <xf numFmtId="0" fontId="0" fillId="6" borderId="17" xfId="0" applyFill="1" applyBorder="1" applyAlignment="1">
      <alignment vertical="center" wrapText="1"/>
    </xf>
    <xf numFmtId="0" fontId="0" fillId="6" borderId="15" xfId="0" applyFill="1" applyBorder="1" applyAlignment="1">
      <alignment vertical="center" wrapText="1"/>
    </xf>
    <xf numFmtId="0" fontId="0" fillId="6" borderId="24"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7" xfId="0" applyFill="1" applyBorder="1" applyAlignment="1">
      <alignment vertical="center"/>
    </xf>
    <xf numFmtId="0" fontId="0" fillId="6" borderId="15" xfId="0" applyFill="1" applyBorder="1" applyAlignment="1">
      <alignment vertical="center"/>
    </xf>
    <xf numFmtId="3" fontId="51" fillId="0" borderId="20" xfId="0" applyNumberFormat="1" applyFont="1" applyBorder="1" applyAlignment="1">
      <alignment vertical="center"/>
    </xf>
    <xf numFmtId="0" fontId="51" fillId="0" borderId="20" xfId="0" applyFont="1" applyBorder="1" applyAlignment="1">
      <alignment vertical="center"/>
    </xf>
    <xf numFmtId="0" fontId="0" fillId="6" borderId="20" xfId="0" applyFill="1" applyBorder="1" applyAlignment="1">
      <alignment horizontal="left" vertical="center"/>
    </xf>
    <xf numFmtId="0" fontId="44" fillId="6" borderId="17" xfId="0" applyFont="1" applyFill="1" applyBorder="1" applyAlignment="1">
      <alignment horizontal="center" vertical="center"/>
    </xf>
    <xf numFmtId="0" fontId="44" fillId="6" borderId="14" xfId="0" applyFont="1" applyFill="1" applyBorder="1" applyAlignment="1">
      <alignment horizontal="center" vertical="center"/>
    </xf>
    <xf numFmtId="0" fontId="44" fillId="6" borderId="15" xfId="0" applyFont="1" applyFill="1" applyBorder="1" applyAlignment="1">
      <alignment horizontal="center" vertical="center"/>
    </xf>
    <xf numFmtId="0" fontId="0" fillId="6" borderId="20" xfId="0" applyFill="1" applyBorder="1" applyAlignment="1">
      <alignment horizontal="left" vertical="center" wrapText="1"/>
    </xf>
    <xf numFmtId="0" fontId="51" fillId="0" borderId="20" xfId="0" applyFont="1" applyBorder="1" applyAlignment="1">
      <alignment vertical="top" wrapText="1"/>
    </xf>
    <xf numFmtId="0" fontId="51" fillId="0" borderId="20" xfId="0" applyFont="1" applyBorder="1" applyAlignment="1">
      <alignment vertical="top"/>
    </xf>
    <xf numFmtId="0" fontId="0" fillId="0" borderId="9" xfId="0" applyBorder="1" applyAlignment="1">
      <alignment vertical="top" wrapText="1"/>
    </xf>
    <xf numFmtId="0" fontId="0" fillId="0" borderId="0" xfId="0" applyBorder="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5" borderId="20" xfId="0" applyFill="1" applyBorder="1" applyAlignment="1">
      <alignment horizontal="center" vertical="center"/>
    </xf>
    <xf numFmtId="0" fontId="0" fillId="5" borderId="20" xfId="0" applyFill="1" applyBorder="1" applyAlignment="1">
      <alignment horizontal="center" vertical="center" wrapText="1"/>
    </xf>
    <xf numFmtId="0" fontId="0" fillId="5" borderId="17"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15" fillId="0" borderId="0" xfId="0" applyFont="1" applyFill="1" applyAlignment="1" applyProtection="1">
      <alignment horizontal="center" vertical="center" wrapText="1"/>
    </xf>
    <xf numFmtId="0" fontId="18" fillId="0" borderId="0" xfId="0" applyFont="1" applyAlignment="1" applyProtection="1">
      <alignment horizontal="center" vertical="center" wrapText="1"/>
    </xf>
    <xf numFmtId="0" fontId="15" fillId="4" borderId="0" xfId="0" applyFont="1" applyFill="1" applyAlignment="1" applyProtection="1">
      <alignment horizontal="center" vertical="top" wrapText="1"/>
    </xf>
    <xf numFmtId="0" fontId="15" fillId="0" borderId="0" xfId="0" applyFont="1" applyFill="1" applyAlignment="1" applyProtection="1">
      <alignment horizontal="left" vertical="center" wrapText="1"/>
    </xf>
    <xf numFmtId="0" fontId="32"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4" borderId="0" xfId="0" applyFont="1" applyFill="1" applyAlignment="1" applyProtection="1">
      <alignment horizontal="left" vertical="top" wrapText="1"/>
    </xf>
    <xf numFmtId="0" fontId="33" fillId="0" borderId="0" xfId="0" applyFont="1" applyAlignment="1" applyProtection="1">
      <alignment horizontal="center" vertical="center"/>
    </xf>
    <xf numFmtId="0" fontId="15" fillId="0" borderId="0" xfId="0" applyFont="1" applyAlignment="1" applyProtection="1">
      <alignment horizontal="left" vertical="center"/>
    </xf>
    <xf numFmtId="0" fontId="36"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69" fillId="0" borderId="0" xfId="1" applyFont="1" applyAlignment="1" applyProtection="1">
      <alignment vertical="center" wrapText="1"/>
    </xf>
    <xf numFmtId="0" fontId="58" fillId="7" borderId="59" xfId="1" applyFont="1" applyFill="1" applyBorder="1" applyAlignment="1" applyProtection="1">
      <alignment horizontal="center" vertical="center"/>
    </xf>
    <xf numFmtId="0" fontId="7" fillId="0" borderId="0" xfId="1" applyFont="1" applyFill="1" applyAlignment="1" applyProtection="1">
      <alignment horizontal="left" vertical="center" wrapText="1"/>
    </xf>
    <xf numFmtId="0" fontId="26" fillId="0" borderId="0" xfId="1" applyFont="1" applyAlignment="1" applyProtection="1">
      <alignment horizontal="center" vertical="center"/>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29" fillId="0" borderId="0" xfId="1" applyFont="1" applyAlignment="1" applyProtection="1">
      <alignment horizontal="center" vertical="top"/>
    </xf>
    <xf numFmtId="0" fontId="69"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29" fillId="0" borderId="0" xfId="1" applyFont="1" applyFill="1" applyAlignment="1" applyProtection="1">
      <alignment horizontal="center" vertical="top"/>
    </xf>
    <xf numFmtId="0" fontId="43" fillId="0" borderId="0" xfId="1" applyFont="1" applyAlignment="1" applyProtection="1">
      <alignment vertical="top" wrapText="1"/>
    </xf>
    <xf numFmtId="0" fontId="58" fillId="7" borderId="65" xfId="1" applyFont="1" applyFill="1" applyBorder="1" applyAlignment="1" applyProtection="1">
      <alignment horizontal="center" vertical="center"/>
    </xf>
    <xf numFmtId="0" fontId="58" fillId="7" borderId="20" xfId="1" applyFont="1" applyFill="1" applyBorder="1" applyAlignment="1" applyProtection="1">
      <alignment horizontal="center" vertical="center"/>
    </xf>
    <xf numFmtId="38" fontId="66" fillId="7" borderId="17" xfId="2" applyFont="1" applyFill="1" applyBorder="1" applyAlignment="1" applyProtection="1">
      <alignment horizontal="right" vertical="center"/>
    </xf>
    <xf numFmtId="38" fontId="66" fillId="7" borderId="14" xfId="2" applyFont="1" applyFill="1" applyBorder="1" applyAlignment="1" applyProtection="1">
      <alignment horizontal="right" vertical="center"/>
    </xf>
    <xf numFmtId="38" fontId="66" fillId="7" borderId="15" xfId="2" applyFont="1" applyFill="1" applyBorder="1" applyAlignment="1" applyProtection="1">
      <alignment horizontal="right" vertical="center"/>
    </xf>
    <xf numFmtId="178" fontId="67" fillId="7" borderId="61" xfId="1" applyNumberFormat="1" applyFont="1" applyFill="1" applyBorder="1" applyAlignment="1" applyProtection="1">
      <alignment horizontal="center" vertical="center"/>
    </xf>
    <xf numFmtId="0" fontId="67" fillId="7" borderId="62" xfId="1" applyFont="1" applyFill="1" applyBorder="1" applyAlignment="1" applyProtection="1">
      <alignment horizontal="center" vertical="center" shrinkToFit="1"/>
    </xf>
    <xf numFmtId="0" fontId="67" fillId="7" borderId="63" xfId="1" applyFont="1" applyFill="1" applyBorder="1" applyAlignment="1" applyProtection="1">
      <alignment horizontal="center" vertical="center" shrinkToFit="1"/>
    </xf>
    <xf numFmtId="0" fontId="67" fillId="7" borderId="64" xfId="1" applyFont="1" applyFill="1" applyBorder="1" applyAlignment="1" applyProtection="1">
      <alignment horizontal="center" vertical="center" shrinkToFit="1"/>
    </xf>
    <xf numFmtId="0" fontId="68" fillId="0" borderId="9" xfId="1" applyFont="1" applyBorder="1" applyAlignment="1" applyProtection="1">
      <alignment horizontal="center" vertical="center"/>
    </xf>
    <xf numFmtId="38" fontId="49" fillId="0" borderId="59" xfId="2" applyFont="1" applyFill="1" applyBorder="1" applyAlignment="1" applyProtection="1">
      <alignment horizontal="right" vertical="center"/>
      <protection locked="0"/>
    </xf>
    <xf numFmtId="178" fontId="49" fillId="0" borderId="59" xfId="1" applyNumberFormat="1" applyFont="1" applyFill="1" applyBorder="1" applyAlignment="1" applyProtection="1">
      <alignment horizontal="center" vertical="center"/>
      <protection locked="0"/>
    </xf>
    <xf numFmtId="186" fontId="49" fillId="0" borderId="59" xfId="1" applyNumberFormat="1" applyFont="1" applyFill="1" applyBorder="1" applyAlignment="1" applyProtection="1">
      <alignment horizontal="center" vertical="center"/>
      <protection locked="0"/>
    </xf>
    <xf numFmtId="0" fontId="58" fillId="7" borderId="60" xfId="1" applyFont="1" applyFill="1" applyBorder="1" applyAlignment="1" applyProtection="1">
      <alignment horizontal="center" vertical="center"/>
    </xf>
    <xf numFmtId="0" fontId="85" fillId="0" borderId="60" xfId="1" applyFont="1" applyFill="1" applyBorder="1" applyAlignment="1" applyProtection="1">
      <alignment horizontal="center" vertical="center"/>
      <protection locked="0"/>
    </xf>
    <xf numFmtId="38" fontId="49" fillId="0" borderId="60" xfId="2" applyFont="1" applyFill="1" applyBorder="1" applyAlignment="1" applyProtection="1">
      <alignment horizontal="right" vertical="center"/>
      <protection locked="0"/>
    </xf>
    <xf numFmtId="178" fontId="49" fillId="0" borderId="60" xfId="1" applyNumberFormat="1" applyFont="1" applyFill="1" applyBorder="1" applyAlignment="1" applyProtection="1">
      <alignment horizontal="center" vertical="center"/>
      <protection locked="0"/>
    </xf>
    <xf numFmtId="0" fontId="49" fillId="0" borderId="60" xfId="1" applyFont="1" applyFill="1" applyBorder="1" applyAlignment="1" applyProtection="1">
      <alignment horizontal="center" vertical="center"/>
      <protection locked="0"/>
    </xf>
    <xf numFmtId="0" fontId="58" fillId="7" borderId="20" xfId="1" applyFont="1" applyFill="1" applyBorder="1" applyAlignment="1" applyProtection="1">
      <alignment horizontal="center" vertical="center" textRotation="255"/>
    </xf>
    <xf numFmtId="0" fontId="58" fillId="7" borderId="17" xfId="1" applyFont="1" applyFill="1" applyBorder="1" applyAlignment="1" applyProtection="1">
      <alignment horizontal="center" vertical="center" textRotation="255"/>
    </xf>
    <xf numFmtId="0" fontId="58" fillId="7" borderId="21" xfId="1" applyFont="1" applyFill="1" applyBorder="1" applyAlignment="1" applyProtection="1">
      <alignment horizontal="center" vertical="center"/>
    </xf>
    <xf numFmtId="38" fontId="51" fillId="0" borderId="21" xfId="2" applyFont="1" applyFill="1" applyBorder="1" applyAlignment="1" applyProtection="1">
      <alignment horizontal="right" vertical="center"/>
      <protection locked="0"/>
    </xf>
    <xf numFmtId="178" fontId="65" fillId="7" borderId="66" xfId="1" applyNumberFormat="1" applyFont="1" applyFill="1" applyBorder="1" applyAlignment="1" applyProtection="1">
      <alignment horizontal="center" vertical="center"/>
    </xf>
    <xf numFmtId="0" fontId="51" fillId="0" borderId="21" xfId="1" applyFont="1" applyFill="1" applyBorder="1" applyAlignment="1" applyProtection="1">
      <alignment horizontal="center" vertical="center"/>
      <protection locked="0"/>
    </xf>
    <xf numFmtId="38" fontId="51" fillId="0" borderId="59" xfId="2" applyFont="1" applyFill="1" applyBorder="1" applyAlignment="1" applyProtection="1">
      <alignment horizontal="right" vertical="center"/>
      <protection locked="0"/>
    </xf>
    <xf numFmtId="178" fontId="51" fillId="0" borderId="59" xfId="1" applyNumberFormat="1" applyFont="1" applyFill="1" applyBorder="1" applyAlignment="1" applyProtection="1">
      <alignment horizontal="center" vertical="center"/>
      <protection locked="0"/>
    </xf>
    <xf numFmtId="186" fontId="51" fillId="0" borderId="59" xfId="1" applyNumberFormat="1" applyFont="1" applyFill="1" applyBorder="1" applyAlignment="1" applyProtection="1">
      <alignment horizontal="center" vertical="center"/>
      <protection locked="0"/>
    </xf>
    <xf numFmtId="0" fontId="64" fillId="0" borderId="0" xfId="1" applyFont="1" applyFill="1" applyBorder="1" applyAlignment="1" applyProtection="1">
      <alignment horizontal="center" vertical="center"/>
    </xf>
    <xf numFmtId="0" fontId="64" fillId="0" borderId="8" xfId="1" applyFont="1" applyFill="1" applyBorder="1" applyAlignment="1" applyProtection="1">
      <alignment horizontal="center" vertical="center"/>
    </xf>
    <xf numFmtId="0" fontId="58" fillId="7" borderId="20" xfId="1" applyFont="1" applyFill="1" applyBorder="1" applyAlignment="1" applyProtection="1">
      <alignment horizontal="center" vertical="center" wrapText="1"/>
    </xf>
    <xf numFmtId="0" fontId="58" fillId="7" borderId="20" xfId="1" applyFont="1" applyFill="1" applyBorder="1" applyAlignment="1" applyProtection="1">
      <alignment horizontal="left" vertical="center"/>
    </xf>
    <xf numFmtId="184" fontId="61" fillId="2" borderId="17" xfId="1" applyNumberFormat="1" applyFont="1" applyFill="1" applyBorder="1" applyAlignment="1" applyProtection="1">
      <alignment horizontal="right" vertical="center"/>
    </xf>
    <xf numFmtId="184" fontId="61" fillId="2" borderId="14" xfId="1" applyNumberFormat="1" applyFont="1" applyFill="1" applyBorder="1" applyAlignment="1" applyProtection="1">
      <alignment horizontal="right" vertical="center"/>
    </xf>
    <xf numFmtId="184" fontId="61" fillId="2" borderId="15" xfId="1" applyNumberFormat="1" applyFont="1" applyFill="1" applyBorder="1" applyAlignment="1" applyProtection="1">
      <alignment horizontal="right" vertical="center"/>
    </xf>
    <xf numFmtId="184" fontId="61" fillId="7" borderId="62" xfId="1" applyNumberFormat="1" applyFont="1" applyFill="1" applyBorder="1" applyAlignment="1" applyProtection="1">
      <alignment horizontal="center" vertical="center"/>
    </xf>
    <xf numFmtId="184" fontId="61" fillId="7" borderId="63" xfId="1" applyNumberFormat="1" applyFont="1" applyFill="1" applyBorder="1" applyAlignment="1" applyProtection="1">
      <alignment horizontal="center" vertical="center"/>
    </xf>
    <xf numFmtId="184" fontId="61" fillId="7" borderId="64" xfId="1" applyNumberFormat="1" applyFont="1" applyFill="1" applyBorder="1" applyAlignment="1" applyProtection="1">
      <alignment horizontal="center" vertical="center"/>
    </xf>
    <xf numFmtId="184" fontId="63" fillId="7" borderId="62" xfId="1" applyNumberFormat="1" applyFont="1" applyFill="1" applyBorder="1" applyAlignment="1" applyProtection="1">
      <alignment horizontal="center" vertical="center"/>
    </xf>
    <xf numFmtId="184" fontId="63" fillId="7" borderId="63" xfId="1" applyNumberFormat="1" applyFont="1" applyFill="1" applyBorder="1" applyAlignment="1" applyProtection="1">
      <alignment horizontal="center" vertical="center"/>
    </xf>
    <xf numFmtId="184" fontId="63" fillId="7" borderId="64" xfId="1" applyNumberFormat="1" applyFont="1" applyFill="1" applyBorder="1" applyAlignment="1" applyProtection="1">
      <alignment horizontal="center" vertical="center"/>
    </xf>
    <xf numFmtId="184" fontId="62" fillId="7" borderId="17" xfId="1" applyNumberFormat="1" applyFont="1" applyFill="1" applyBorder="1" applyAlignment="1" applyProtection="1">
      <alignment horizontal="right" vertical="center" wrapText="1"/>
    </xf>
    <xf numFmtId="184" fontId="62" fillId="7" borderId="14" xfId="1" applyNumberFormat="1" applyFont="1" applyFill="1" applyBorder="1" applyAlignment="1" applyProtection="1">
      <alignment horizontal="right" vertical="center" wrapText="1"/>
    </xf>
    <xf numFmtId="184" fontId="62" fillId="7" borderId="15" xfId="1" applyNumberFormat="1" applyFont="1" applyFill="1" applyBorder="1" applyAlignment="1" applyProtection="1">
      <alignment horizontal="right" vertical="center" wrapText="1"/>
    </xf>
    <xf numFmtId="0" fontId="43" fillId="0" borderId="0" xfId="1" applyFont="1" applyAlignment="1" applyProtection="1">
      <alignment horizontal="left" vertical="top" wrapText="1"/>
    </xf>
    <xf numFmtId="0" fontId="58" fillId="7" borderId="60" xfId="1" applyFont="1" applyFill="1" applyBorder="1" applyAlignment="1" applyProtection="1">
      <alignment horizontal="left" vertical="center"/>
    </xf>
    <xf numFmtId="184" fontId="61" fillId="2" borderId="37" xfId="1" applyNumberFormat="1" applyFont="1" applyFill="1" applyBorder="1" applyAlignment="1" applyProtection="1">
      <alignment horizontal="right" vertical="center"/>
    </xf>
    <xf numFmtId="184" fontId="61" fillId="2" borderId="28" xfId="1" applyNumberFormat="1" applyFont="1" applyFill="1" applyBorder="1" applyAlignment="1" applyProtection="1">
      <alignment horizontal="right" vertical="center"/>
    </xf>
    <xf numFmtId="184" fontId="61" fillId="2" borderId="26" xfId="1" applyNumberFormat="1" applyFont="1" applyFill="1" applyBorder="1" applyAlignment="1" applyProtection="1">
      <alignment horizontal="right" vertical="center"/>
    </xf>
    <xf numFmtId="184" fontId="61" fillId="2" borderId="32" xfId="1" applyNumberFormat="1" applyFont="1" applyFill="1" applyBorder="1" applyAlignment="1" applyProtection="1">
      <alignment horizontal="right" vertical="center"/>
    </xf>
    <xf numFmtId="184" fontId="61" fillId="2" borderId="6" xfId="1" applyNumberFormat="1" applyFont="1" applyFill="1" applyBorder="1" applyAlignment="1" applyProtection="1">
      <alignment horizontal="right" vertical="center"/>
    </xf>
    <xf numFmtId="184" fontId="61" fillId="2" borderId="7" xfId="1" applyNumberFormat="1" applyFont="1" applyFill="1" applyBorder="1" applyAlignment="1" applyProtection="1">
      <alignment horizontal="right" vertical="center"/>
    </xf>
    <xf numFmtId="0" fontId="58" fillId="7" borderId="14" xfId="1" applyFont="1" applyFill="1" applyBorder="1" applyAlignment="1" applyProtection="1">
      <alignment horizontal="center" vertical="center"/>
    </xf>
    <xf numFmtId="0" fontId="58" fillId="7" borderId="15" xfId="1" applyFont="1" applyFill="1" applyBorder="1" applyAlignment="1" applyProtection="1">
      <alignment horizontal="center" vertical="center"/>
    </xf>
    <xf numFmtId="184" fontId="62" fillId="7" borderId="17" xfId="1" applyNumberFormat="1" applyFont="1" applyFill="1" applyBorder="1" applyAlignment="1" applyProtection="1">
      <alignment horizontal="right" vertical="center"/>
    </xf>
    <xf numFmtId="184" fontId="62" fillId="7" borderId="14" xfId="1" applyNumberFormat="1" applyFont="1" applyFill="1" applyBorder="1" applyAlignment="1" applyProtection="1">
      <alignment horizontal="right" vertical="center"/>
    </xf>
    <xf numFmtId="184" fontId="62" fillId="7" borderId="15" xfId="1" applyNumberFormat="1" applyFont="1" applyFill="1" applyBorder="1" applyAlignment="1" applyProtection="1">
      <alignment horizontal="right" vertical="center"/>
    </xf>
    <xf numFmtId="184" fontId="61" fillId="2" borderId="42" xfId="1" applyNumberFormat="1" applyFont="1" applyFill="1" applyBorder="1" applyAlignment="1" applyProtection="1">
      <alignment horizontal="right" vertical="center"/>
    </xf>
    <xf numFmtId="184" fontId="61" fillId="2" borderId="1" xfId="1" applyNumberFormat="1" applyFont="1" applyFill="1" applyBorder="1" applyAlignment="1" applyProtection="1">
      <alignment horizontal="right" vertical="center"/>
    </xf>
    <xf numFmtId="184" fontId="61" fillId="2" borderId="5" xfId="1" applyNumberFormat="1" applyFont="1" applyFill="1" applyBorder="1" applyAlignment="1" applyProtection="1">
      <alignment horizontal="right" vertical="center"/>
    </xf>
    <xf numFmtId="0" fontId="58" fillId="7" borderId="59" xfId="1" applyFont="1" applyFill="1" applyBorder="1" applyAlignment="1" applyProtection="1">
      <alignment horizontal="left" vertical="center"/>
    </xf>
    <xf numFmtId="184" fontId="61" fillId="2" borderId="93" xfId="1" applyNumberFormat="1" applyFont="1" applyFill="1" applyBorder="1" applyAlignment="1" applyProtection="1">
      <alignment horizontal="right" vertical="center"/>
    </xf>
    <xf numFmtId="184" fontId="61" fillId="2" borderId="94" xfId="1" applyNumberFormat="1" applyFont="1" applyFill="1" applyBorder="1" applyAlignment="1" applyProtection="1">
      <alignment horizontal="right" vertical="center"/>
    </xf>
    <xf numFmtId="184" fontId="61" fillId="2" borderId="27" xfId="1" applyNumberFormat="1" applyFont="1" applyFill="1" applyBorder="1" applyAlignment="1" applyProtection="1">
      <alignment horizontal="right" vertical="center"/>
    </xf>
    <xf numFmtId="0" fontId="58" fillId="7" borderId="25" xfId="1" applyFont="1" applyFill="1" applyBorder="1" applyAlignment="1" applyProtection="1">
      <alignment horizontal="center" vertical="center" textRotation="255"/>
    </xf>
    <xf numFmtId="0" fontId="58" fillId="7" borderId="24" xfId="1" applyFont="1" applyFill="1" applyBorder="1" applyAlignment="1" applyProtection="1">
      <alignment horizontal="center" vertical="center" textRotation="255"/>
    </xf>
    <xf numFmtId="0" fontId="58" fillId="7" borderId="12" xfId="1" applyFont="1" applyFill="1" applyBorder="1" applyAlignment="1" applyProtection="1">
      <alignment horizontal="center" vertical="center" textRotation="255"/>
    </xf>
    <xf numFmtId="0" fontId="58" fillId="7" borderId="21" xfId="1" applyNumberFormat="1" applyFont="1" applyFill="1" applyBorder="1" applyAlignment="1" applyProtection="1">
      <alignment horizontal="left" vertical="center"/>
    </xf>
    <xf numFmtId="184" fontId="61" fillId="2" borderId="25" xfId="1" applyNumberFormat="1" applyFont="1" applyFill="1" applyBorder="1" applyAlignment="1" applyProtection="1">
      <alignment horizontal="right" vertical="center"/>
    </xf>
    <xf numFmtId="184" fontId="61" fillId="2" borderId="9" xfId="1" applyNumberFormat="1" applyFont="1" applyFill="1" applyBorder="1" applyAlignment="1" applyProtection="1">
      <alignment horizontal="right" vertical="center"/>
    </xf>
    <xf numFmtId="184" fontId="61" fillId="2" borderId="10" xfId="1" applyNumberFormat="1" applyFont="1" applyFill="1" applyBorder="1" applyAlignment="1" applyProtection="1">
      <alignment horizontal="right" vertical="center"/>
    </xf>
    <xf numFmtId="184" fontId="61" fillId="2" borderId="2" xfId="1" applyNumberFormat="1" applyFont="1" applyFill="1" applyBorder="1" applyAlignment="1" applyProtection="1">
      <alignment horizontal="right" vertical="center"/>
    </xf>
    <xf numFmtId="184" fontId="61" fillId="2" borderId="3" xfId="1" applyNumberFormat="1" applyFont="1" applyFill="1" applyBorder="1" applyAlignment="1" applyProtection="1">
      <alignment horizontal="right" vertical="center"/>
    </xf>
    <xf numFmtId="184" fontId="61" fillId="2" borderId="4" xfId="1" applyNumberFormat="1" applyFont="1" applyFill="1" applyBorder="1" applyAlignment="1" applyProtection="1">
      <alignment horizontal="right" vertical="center"/>
    </xf>
    <xf numFmtId="0" fontId="58" fillId="7" borderId="59" xfId="1" applyFont="1" applyFill="1" applyBorder="1" applyAlignment="1" applyProtection="1">
      <alignment horizontal="left" vertical="center" wrapText="1"/>
    </xf>
    <xf numFmtId="0" fontId="58" fillId="7" borderId="29" xfId="1" applyFont="1" applyFill="1" applyBorder="1" applyAlignment="1" applyProtection="1">
      <alignment horizontal="center" vertical="center" textRotation="255"/>
    </xf>
    <xf numFmtId="0" fontId="58" fillId="7" borderId="23" xfId="1" applyFont="1" applyFill="1" applyBorder="1" applyAlignment="1" applyProtection="1">
      <alignment horizontal="center" vertical="center" textRotation="255"/>
    </xf>
    <xf numFmtId="0" fontId="58" fillId="7" borderId="21" xfId="1" applyFont="1" applyFill="1" applyBorder="1" applyAlignment="1" applyProtection="1">
      <alignment horizontal="left" vertical="center"/>
    </xf>
    <xf numFmtId="0" fontId="58" fillId="7" borderId="59" xfId="1" applyFont="1" applyFill="1" applyBorder="1" applyAlignment="1" applyProtection="1">
      <alignment horizontal="left" vertical="center" shrinkToFit="1"/>
    </xf>
    <xf numFmtId="0" fontId="21" fillId="0" borderId="0" xfId="1" applyFont="1" applyFill="1" applyAlignment="1" applyProtection="1">
      <alignment horizontal="center" vertical="center"/>
    </xf>
    <xf numFmtId="0" fontId="21" fillId="0" borderId="8" xfId="1" applyFont="1" applyFill="1" applyBorder="1" applyAlignment="1" applyProtection="1">
      <alignment horizontal="center" vertical="center"/>
    </xf>
    <xf numFmtId="0" fontId="58" fillId="7" borderId="25" xfId="1" applyFont="1" applyFill="1" applyBorder="1" applyAlignment="1" applyProtection="1">
      <alignment horizontal="center" vertical="center"/>
    </xf>
    <xf numFmtId="0" fontId="58" fillId="7" borderId="9" xfId="1" applyFont="1" applyFill="1" applyBorder="1" applyAlignment="1" applyProtection="1">
      <alignment horizontal="center" vertical="center"/>
    </xf>
    <xf numFmtId="0" fontId="58" fillId="7" borderId="10" xfId="1" applyFont="1" applyFill="1" applyBorder="1" applyAlignment="1" applyProtection="1">
      <alignment horizontal="center" vertical="center"/>
    </xf>
    <xf numFmtId="0" fontId="58" fillId="7" borderId="29" xfId="1" applyFont="1" applyFill="1" applyBorder="1" applyAlignment="1" applyProtection="1">
      <alignment horizontal="center" vertical="center" wrapText="1"/>
    </xf>
    <xf numFmtId="0" fontId="58" fillId="7" borderId="12" xfId="1" applyFont="1" applyFill="1" applyBorder="1" applyAlignment="1" applyProtection="1">
      <alignment horizontal="right" vertical="center"/>
    </xf>
    <xf numFmtId="0" fontId="58" fillId="7" borderId="8" xfId="1" applyFont="1" applyFill="1" applyBorder="1" applyAlignment="1" applyProtection="1">
      <alignment horizontal="right" vertical="center"/>
    </xf>
    <xf numFmtId="0" fontId="58" fillId="7" borderId="13" xfId="1" applyFont="1" applyFill="1" applyBorder="1" applyAlignment="1" applyProtection="1">
      <alignment horizontal="right" vertical="center"/>
    </xf>
    <xf numFmtId="0" fontId="58" fillId="7" borderId="12" xfId="1" applyFont="1" applyFill="1" applyBorder="1" applyAlignment="1" applyProtection="1">
      <alignment horizontal="right" vertical="center" wrapText="1"/>
    </xf>
    <xf numFmtId="0" fontId="58" fillId="7" borderId="8" xfId="1" applyFont="1" applyFill="1" applyBorder="1" applyAlignment="1" applyProtection="1">
      <alignment horizontal="right" vertical="center" wrapText="1"/>
    </xf>
    <xf numFmtId="0" fontId="58" fillId="7" borderId="13" xfId="1" applyFont="1" applyFill="1" applyBorder="1" applyAlignment="1" applyProtection="1">
      <alignment horizontal="right" vertical="center" wrapText="1"/>
    </xf>
    <xf numFmtId="0" fontId="108" fillId="11" borderId="0" xfId="1" applyFont="1" applyFill="1" applyAlignment="1" applyProtection="1">
      <alignment horizontal="center" vertical="center"/>
    </xf>
    <xf numFmtId="184" fontId="61" fillId="2" borderId="24" xfId="1" applyNumberFormat="1" applyFont="1" applyFill="1" applyBorder="1" applyAlignment="1" applyProtection="1">
      <alignment horizontal="right" vertical="center"/>
    </xf>
    <xf numFmtId="184" fontId="61" fillId="2" borderId="0" xfId="1" applyNumberFormat="1" applyFont="1" applyFill="1" applyBorder="1" applyAlignment="1" applyProtection="1">
      <alignment horizontal="right" vertical="center"/>
    </xf>
    <xf numFmtId="184" fontId="61" fillId="2" borderId="11" xfId="1" applyNumberFormat="1" applyFont="1" applyFill="1" applyBorder="1" applyAlignment="1" applyProtection="1">
      <alignment horizontal="right" vertical="center"/>
    </xf>
    <xf numFmtId="0" fontId="108" fillId="10" borderId="0" xfId="1" applyFont="1" applyFill="1" applyAlignment="1" applyProtection="1">
      <alignment horizontal="center" vertical="center"/>
    </xf>
    <xf numFmtId="0" fontId="64" fillId="0" borderId="1" xfId="1" applyNumberFormat="1" applyFont="1" applyBorder="1" applyAlignment="1" applyProtection="1">
      <alignment horizontal="left" vertical="center"/>
      <protection locked="0"/>
    </xf>
    <xf numFmtId="0" fontId="64" fillId="0" borderId="5" xfId="1" applyNumberFormat="1" applyFont="1" applyBorder="1" applyAlignment="1" applyProtection="1">
      <alignment horizontal="left" vertical="center"/>
      <protection locked="0"/>
    </xf>
    <xf numFmtId="0" fontId="64" fillId="5" borderId="42" xfId="1" applyFont="1" applyFill="1" applyBorder="1" applyAlignment="1" applyProtection="1">
      <alignment horizontal="center" vertical="center"/>
      <protection locked="0"/>
    </xf>
    <xf numFmtId="0" fontId="64" fillId="5" borderId="1" xfId="1" applyFont="1" applyFill="1" applyBorder="1" applyAlignment="1" applyProtection="1">
      <alignment horizontal="center" vertical="center"/>
      <protection locked="0"/>
    </xf>
    <xf numFmtId="0" fontId="64" fillId="5" borderId="5" xfId="1" applyFont="1" applyFill="1" applyBorder="1" applyAlignment="1" applyProtection="1">
      <alignment horizontal="center" vertical="center"/>
      <protection locked="0"/>
    </xf>
    <xf numFmtId="0" fontId="64" fillId="4" borderId="42" xfId="1" applyFont="1" applyFill="1" applyBorder="1" applyAlignment="1" applyProtection="1">
      <alignment horizontal="left" vertical="center"/>
      <protection locked="0"/>
    </xf>
    <xf numFmtId="0" fontId="64" fillId="4" borderId="1" xfId="1" applyFont="1" applyFill="1" applyBorder="1" applyAlignment="1" applyProtection="1">
      <alignment horizontal="left" vertical="center"/>
      <protection locked="0"/>
    </xf>
    <xf numFmtId="0" fontId="64" fillId="4" borderId="5" xfId="1" applyFont="1" applyFill="1" applyBorder="1" applyAlignment="1" applyProtection="1">
      <alignment horizontal="left" vertical="center"/>
      <protection locked="0"/>
    </xf>
    <xf numFmtId="0" fontId="64" fillId="5" borderId="32" xfId="1" applyFont="1" applyFill="1" applyBorder="1" applyAlignment="1" applyProtection="1">
      <alignment horizontal="left" vertical="center" wrapText="1"/>
      <protection locked="0"/>
    </xf>
    <xf numFmtId="0" fontId="64" fillId="5" borderId="6" xfId="1" applyFont="1" applyFill="1" applyBorder="1" applyAlignment="1" applyProtection="1">
      <alignment horizontal="left" vertical="center" wrapText="1"/>
      <protection locked="0"/>
    </xf>
    <xf numFmtId="0" fontId="64" fillId="5" borderId="7" xfId="1" applyFont="1" applyFill="1" applyBorder="1" applyAlignment="1" applyProtection="1">
      <alignment horizontal="left" vertical="center" wrapText="1"/>
      <protection locked="0"/>
    </xf>
    <xf numFmtId="0" fontId="55" fillId="4" borderId="6" xfId="1" applyFont="1" applyFill="1" applyBorder="1" applyAlignment="1" applyProtection="1">
      <alignment horizontal="center" vertical="center"/>
      <protection locked="0"/>
    </xf>
    <xf numFmtId="0" fontId="55" fillId="4" borderId="7" xfId="1" applyFont="1" applyFill="1" applyBorder="1" applyAlignment="1" applyProtection="1">
      <alignment horizontal="center" vertical="center"/>
      <protection locked="0"/>
    </xf>
    <xf numFmtId="38" fontId="55" fillId="0" borderId="42" xfId="14" applyFont="1" applyBorder="1" applyAlignment="1" applyProtection="1">
      <alignment horizontal="right" vertical="center"/>
      <protection locked="0"/>
    </xf>
    <xf numFmtId="38" fontId="55" fillId="0" borderId="1" xfId="14" applyFont="1" applyBorder="1" applyAlignment="1" applyProtection="1">
      <alignment horizontal="right" vertical="center"/>
      <protection locked="0"/>
    </xf>
    <xf numFmtId="190" fontId="64" fillId="0" borderId="1" xfId="1" applyNumberFormat="1" applyFont="1" applyBorder="1" applyAlignment="1" applyProtection="1">
      <alignment horizontal="left" vertical="center"/>
      <protection locked="0"/>
    </xf>
    <xf numFmtId="190" fontId="64" fillId="0" borderId="5" xfId="1" applyNumberFormat="1" applyFont="1" applyBorder="1" applyAlignment="1" applyProtection="1">
      <alignment horizontal="left" vertical="center"/>
      <protection locked="0"/>
    </xf>
    <xf numFmtId="0" fontId="64" fillId="5" borderId="42" xfId="1" applyFont="1" applyFill="1" applyBorder="1" applyAlignment="1" applyProtection="1">
      <alignment horizontal="center" vertical="center" wrapText="1"/>
      <protection locked="0"/>
    </xf>
    <xf numFmtId="0" fontId="64" fillId="0" borderId="42" xfId="1" applyNumberFormat="1" applyFont="1" applyBorder="1" applyAlignment="1" applyProtection="1">
      <alignment horizontal="left" vertical="center"/>
      <protection locked="0"/>
    </xf>
    <xf numFmtId="0" fontId="64" fillId="5" borderId="59" xfId="1" applyNumberFormat="1" applyFont="1" applyFill="1" applyBorder="1" applyAlignment="1" applyProtection="1">
      <alignment horizontal="center" vertical="center"/>
      <protection locked="0"/>
    </xf>
    <xf numFmtId="38" fontId="55" fillId="0" borderId="42" xfId="14" applyFont="1" applyBorder="1" applyAlignment="1" applyProtection="1">
      <alignment horizontal="right" vertical="center" wrapText="1"/>
      <protection locked="0"/>
    </xf>
    <xf numFmtId="38" fontId="55" fillId="0" borderId="1" xfId="14" applyFont="1" applyBorder="1" applyAlignment="1" applyProtection="1">
      <alignment horizontal="right" vertical="center" wrapText="1"/>
      <protection locked="0"/>
    </xf>
    <xf numFmtId="0" fontId="64" fillId="0" borderId="42" xfId="1" applyFont="1" applyBorder="1" applyAlignment="1" applyProtection="1">
      <alignment horizontal="center" vertical="center"/>
      <protection locked="0"/>
    </xf>
    <xf numFmtId="0" fontId="64" fillId="0" borderId="1" xfId="1" applyFont="1" applyBorder="1" applyAlignment="1" applyProtection="1">
      <alignment horizontal="center" vertical="center"/>
      <protection locked="0"/>
    </xf>
    <xf numFmtId="0" fontId="64" fillId="0" borderId="5" xfId="1" applyFont="1" applyBorder="1" applyAlignment="1" applyProtection="1">
      <alignment horizontal="center" vertical="center"/>
      <protection locked="0"/>
    </xf>
    <xf numFmtId="0" fontId="64" fillId="5" borderId="59" xfId="1" applyFont="1" applyFill="1" applyBorder="1" applyAlignment="1" applyProtection="1">
      <alignment horizontal="center" vertical="center" shrinkToFit="1"/>
      <protection locked="0"/>
    </xf>
    <xf numFmtId="0" fontId="64" fillId="5" borderId="59" xfId="1" applyFont="1" applyFill="1" applyBorder="1" applyAlignment="1" applyProtection="1">
      <alignment horizontal="center" vertical="center"/>
      <protection locked="0"/>
    </xf>
    <xf numFmtId="190" fontId="78" fillId="0" borderId="42" xfId="1" applyNumberFormat="1" applyFont="1" applyBorder="1" applyAlignment="1" applyProtection="1">
      <alignment horizontal="right" vertical="center"/>
      <protection locked="0"/>
    </xf>
    <xf numFmtId="190" fontId="78" fillId="0" borderId="1" xfId="1" applyNumberFormat="1" applyFont="1" applyBorder="1" applyAlignment="1" applyProtection="1">
      <alignment horizontal="right" vertical="center"/>
      <protection locked="0"/>
    </xf>
    <xf numFmtId="0" fontId="55" fillId="0" borderId="1" xfId="1" applyNumberFormat="1" applyFont="1" applyBorder="1" applyAlignment="1" applyProtection="1">
      <alignment horizontal="center" vertical="center"/>
      <protection locked="0"/>
    </xf>
    <xf numFmtId="0" fontId="64" fillId="0" borderId="1" xfId="1" applyFont="1" applyFill="1" applyBorder="1" applyAlignment="1" applyProtection="1">
      <alignment horizontal="center" vertical="center"/>
      <protection locked="0"/>
    </xf>
    <xf numFmtId="0" fontId="55" fillId="0" borderId="1" xfId="1" applyFont="1" applyFill="1" applyBorder="1" applyAlignment="1" applyProtection="1">
      <alignment horizontal="center" vertical="center"/>
      <protection locked="0"/>
    </xf>
    <xf numFmtId="0" fontId="64" fillId="0" borderId="1" xfId="1" applyFont="1" applyFill="1" applyBorder="1" applyAlignment="1" applyProtection="1">
      <alignment horizontal="left" vertical="center"/>
      <protection locked="0"/>
    </xf>
    <xf numFmtId="0" fontId="64" fillId="0" borderId="5" xfId="1" applyFont="1" applyFill="1" applyBorder="1" applyAlignment="1" applyProtection="1">
      <alignment horizontal="left" vertical="center"/>
      <protection locked="0"/>
    </xf>
    <xf numFmtId="189" fontId="64" fillId="5" borderId="59" xfId="1" applyNumberFormat="1" applyFont="1" applyFill="1" applyBorder="1" applyAlignment="1" applyProtection="1">
      <alignment horizontal="center" vertical="center"/>
      <protection locked="0"/>
    </xf>
    <xf numFmtId="0" fontId="64" fillId="0" borderId="42" xfId="1" applyNumberFormat="1" applyFont="1" applyBorder="1" applyAlignment="1" applyProtection="1">
      <alignment horizontal="center" vertical="center"/>
      <protection locked="0"/>
    </xf>
    <xf numFmtId="0" fontId="64" fillId="0" borderId="1" xfId="1" applyNumberFormat="1" applyFont="1" applyBorder="1" applyAlignment="1" applyProtection="1">
      <alignment horizontal="center" vertical="center"/>
      <protection locked="0"/>
    </xf>
    <xf numFmtId="0" fontId="64" fillId="0" borderId="5" xfId="1" applyNumberFormat="1" applyFont="1" applyBorder="1" applyAlignment="1" applyProtection="1">
      <alignment horizontal="center" vertical="center"/>
      <protection locked="0"/>
    </xf>
    <xf numFmtId="0" fontId="64" fillId="5" borderId="2" xfId="1" applyFont="1" applyFill="1" applyBorder="1" applyAlignment="1" applyProtection="1">
      <alignment horizontal="center" vertical="center"/>
      <protection locked="0"/>
    </xf>
    <xf numFmtId="0" fontId="64" fillId="5" borderId="3" xfId="1" applyFont="1" applyFill="1" applyBorder="1" applyAlignment="1" applyProtection="1">
      <alignment horizontal="center" vertical="center"/>
      <protection locked="0"/>
    </xf>
    <xf numFmtId="0" fontId="55" fillId="0" borderId="2" xfId="1" applyFont="1" applyFill="1" applyBorder="1" applyAlignment="1" applyProtection="1">
      <alignment horizontal="center" vertical="center"/>
      <protection locked="0"/>
    </xf>
    <xf numFmtId="0" fontId="55" fillId="0" borderId="3" xfId="1" applyFont="1" applyFill="1" applyBorder="1" applyAlignment="1" applyProtection="1">
      <alignment horizontal="center" vertical="center"/>
      <protection locked="0"/>
    </xf>
    <xf numFmtId="0" fontId="55" fillId="0" borderId="4" xfId="1" applyFont="1" applyFill="1" applyBorder="1" applyAlignment="1" applyProtection="1">
      <alignment horizontal="center" vertical="center"/>
      <protection locked="0"/>
    </xf>
    <xf numFmtId="0" fontId="64" fillId="5" borderId="4" xfId="1" applyFont="1" applyFill="1" applyBorder="1" applyAlignment="1" applyProtection="1">
      <alignment horizontal="center" vertical="center"/>
      <protection locked="0"/>
    </xf>
    <xf numFmtId="0" fontId="64" fillId="0" borderId="2" xfId="1" applyFont="1" applyFill="1" applyBorder="1" applyAlignment="1" applyProtection="1">
      <alignment horizontal="center" vertical="center"/>
      <protection locked="0"/>
    </xf>
    <xf numFmtId="0" fontId="64" fillId="0" borderId="3" xfId="1" applyFont="1" applyFill="1" applyBorder="1" applyAlignment="1" applyProtection="1">
      <alignment horizontal="center" vertical="center"/>
      <protection locked="0"/>
    </xf>
    <xf numFmtId="0" fontId="64" fillId="0" borderId="4" xfId="1" applyFont="1" applyFill="1" applyBorder="1" applyAlignment="1" applyProtection="1">
      <alignment horizontal="center" vertical="center"/>
      <protection locked="0"/>
    </xf>
    <xf numFmtId="0" fontId="64" fillId="5" borderId="3" xfId="1" applyFont="1" applyFill="1" applyBorder="1" applyAlignment="1" applyProtection="1">
      <alignment horizontal="center" vertical="center" wrapText="1"/>
      <protection locked="0"/>
    </xf>
    <xf numFmtId="0" fontId="64" fillId="0" borderId="42" xfId="1" applyFont="1" applyFill="1" applyBorder="1" applyAlignment="1" applyProtection="1">
      <alignment horizontal="center" vertical="center"/>
      <protection locked="0"/>
    </xf>
    <xf numFmtId="0" fontId="64" fillId="0" borderId="5" xfId="1" applyFont="1" applyFill="1" applyBorder="1" applyAlignment="1" applyProtection="1">
      <alignment horizontal="center" vertical="center"/>
      <protection locked="0"/>
    </xf>
    <xf numFmtId="189" fontId="64" fillId="0" borderId="42" xfId="1" applyNumberFormat="1" applyFont="1" applyBorder="1" applyAlignment="1" applyProtection="1">
      <alignment horizontal="center" vertical="center"/>
      <protection locked="0"/>
    </xf>
    <xf numFmtId="189" fontId="64" fillId="0" borderId="1" xfId="1" applyNumberFormat="1" applyFont="1" applyBorder="1" applyAlignment="1" applyProtection="1">
      <alignment horizontal="center" vertical="center"/>
      <protection locked="0"/>
    </xf>
    <xf numFmtId="189" fontId="64" fillId="0" borderId="5" xfId="1" applyNumberFormat="1" applyFont="1" applyBorder="1" applyAlignment="1" applyProtection="1">
      <alignment horizontal="center" vertical="center"/>
      <protection locked="0"/>
    </xf>
    <xf numFmtId="0" fontId="113" fillId="4" borderId="6" xfId="1" applyFont="1" applyFill="1" applyBorder="1" applyAlignment="1" applyProtection="1">
      <alignment horizontal="center" vertical="center"/>
      <protection locked="0"/>
    </xf>
    <xf numFmtId="0" fontId="113" fillId="4" borderId="7" xfId="1" applyFont="1" applyFill="1" applyBorder="1" applyAlignment="1" applyProtection="1">
      <alignment horizontal="center" vertical="center"/>
      <protection locked="0"/>
    </xf>
    <xf numFmtId="0" fontId="114" fillId="0" borderId="42" xfId="1" applyNumberFormat="1" applyFont="1" applyBorder="1" applyAlignment="1" applyProtection="1">
      <alignment horizontal="left" vertical="center" wrapText="1"/>
      <protection locked="0"/>
    </xf>
    <xf numFmtId="0" fontId="114" fillId="0" borderId="1" xfId="1" applyNumberFormat="1" applyFont="1" applyBorder="1" applyAlignment="1" applyProtection="1">
      <alignment horizontal="left" vertical="center"/>
      <protection locked="0"/>
    </xf>
    <xf numFmtId="0" fontId="114" fillId="0" borderId="5" xfId="1" applyNumberFormat="1" applyFont="1" applyBorder="1" applyAlignment="1" applyProtection="1">
      <alignment horizontal="left" vertical="center"/>
      <protection locked="0"/>
    </xf>
    <xf numFmtId="38" fontId="113" fillId="0" borderId="42" xfId="14" applyFont="1" applyBorder="1" applyAlignment="1" applyProtection="1">
      <alignment horizontal="right" vertical="center"/>
      <protection locked="0"/>
    </xf>
    <xf numFmtId="38" fontId="113" fillId="0" borderId="1" xfId="14" applyFont="1" applyBorder="1" applyAlignment="1" applyProtection="1">
      <alignment horizontal="right" vertical="center"/>
      <protection locked="0"/>
    </xf>
    <xf numFmtId="38" fontId="113" fillId="0" borderId="42" xfId="14" applyFont="1" applyBorder="1" applyAlignment="1" applyProtection="1">
      <alignment horizontal="right" vertical="center" wrapText="1"/>
      <protection locked="0"/>
    </xf>
    <xf numFmtId="38" fontId="113" fillId="0" borderId="1" xfId="14" applyFont="1" applyBorder="1" applyAlignment="1" applyProtection="1">
      <alignment horizontal="right" vertical="center" wrapText="1"/>
      <protection locked="0"/>
    </xf>
    <xf numFmtId="0" fontId="114" fillId="0" borderId="42" xfId="1" applyFont="1" applyBorder="1" applyAlignment="1" applyProtection="1">
      <alignment horizontal="center" vertical="center"/>
      <protection locked="0"/>
    </xf>
    <xf numFmtId="0" fontId="114" fillId="0" borderId="1" xfId="1" applyFont="1" applyBorder="1" applyAlignment="1" applyProtection="1">
      <alignment horizontal="center" vertical="center"/>
      <protection locked="0"/>
    </xf>
    <xf numFmtId="0" fontId="114" fillId="0" borderId="5" xfId="1" applyFont="1" applyBorder="1" applyAlignment="1" applyProtection="1">
      <alignment horizontal="center" vertical="center"/>
      <protection locked="0"/>
    </xf>
    <xf numFmtId="0" fontId="113" fillId="0" borderId="1" xfId="1" applyNumberFormat="1" applyFont="1" applyBorder="1" applyAlignment="1" applyProtection="1">
      <alignment horizontal="center" vertical="center"/>
      <protection locked="0"/>
    </xf>
    <xf numFmtId="0" fontId="113" fillId="0" borderId="1" xfId="1" applyFont="1" applyFill="1" applyBorder="1" applyAlignment="1" applyProtection="1">
      <alignment horizontal="center" vertical="center"/>
      <protection locked="0"/>
    </xf>
    <xf numFmtId="189" fontId="114" fillId="0" borderId="42" xfId="1" applyNumberFormat="1" applyFont="1" applyBorder="1" applyAlignment="1" applyProtection="1">
      <alignment horizontal="center" vertical="center"/>
      <protection locked="0"/>
    </xf>
    <xf numFmtId="189" fontId="114" fillId="0" borderId="1" xfId="1" applyNumberFormat="1" applyFont="1" applyBorder="1" applyAlignment="1" applyProtection="1">
      <alignment horizontal="center" vertical="center"/>
      <protection locked="0"/>
    </xf>
    <xf numFmtId="189" fontId="114" fillId="0" borderId="5" xfId="1" applyNumberFormat="1" applyFont="1" applyBorder="1" applyAlignment="1" applyProtection="1">
      <alignment horizontal="center" vertical="center"/>
      <protection locked="0"/>
    </xf>
    <xf numFmtId="0" fontId="69" fillId="0" borderId="0" xfId="1" applyFont="1" applyBorder="1" applyAlignment="1" applyProtection="1">
      <alignment horizontal="left" vertical="center" wrapText="1"/>
    </xf>
    <xf numFmtId="0" fontId="113" fillId="0" borderId="2" xfId="1" applyFont="1" applyFill="1" applyBorder="1" applyAlignment="1" applyProtection="1">
      <alignment horizontal="center" vertical="center"/>
      <protection locked="0"/>
    </xf>
    <xf numFmtId="0" fontId="113" fillId="0" borderId="3" xfId="1" applyFont="1" applyFill="1" applyBorder="1" applyAlignment="1" applyProtection="1">
      <alignment horizontal="center" vertical="center"/>
      <protection locked="0"/>
    </xf>
    <xf numFmtId="0" fontId="113" fillId="0" borderId="4" xfId="1" applyFont="1" applyFill="1" applyBorder="1" applyAlignment="1" applyProtection="1">
      <alignment horizontal="center" vertical="center"/>
      <protection locked="0"/>
    </xf>
    <xf numFmtId="0" fontId="114" fillId="0" borderId="2" xfId="1" applyFont="1" applyFill="1" applyBorder="1" applyAlignment="1" applyProtection="1">
      <alignment horizontal="center" vertical="center" wrapText="1"/>
      <protection locked="0"/>
    </xf>
    <xf numFmtId="0" fontId="114" fillId="0" borderId="3" xfId="1" applyFont="1" applyFill="1" applyBorder="1" applyAlignment="1" applyProtection="1">
      <alignment horizontal="center" vertical="center"/>
      <protection locked="0"/>
    </xf>
    <xf numFmtId="0" fontId="114" fillId="0" borderId="4" xfId="1" applyFont="1" applyFill="1" applyBorder="1" applyAlignment="1" applyProtection="1">
      <alignment horizontal="center" vertical="center"/>
      <protection locked="0"/>
    </xf>
    <xf numFmtId="0" fontId="114" fillId="0" borderId="42" xfId="1" applyFont="1" applyFill="1" applyBorder="1" applyAlignment="1" applyProtection="1">
      <alignment horizontal="center" vertical="center"/>
      <protection locked="0"/>
    </xf>
    <xf numFmtId="0" fontId="114" fillId="0" borderId="1" xfId="1" applyFont="1" applyFill="1" applyBorder="1" applyAlignment="1" applyProtection="1">
      <alignment horizontal="center" vertical="center"/>
      <protection locked="0"/>
    </xf>
    <xf numFmtId="0" fontId="114" fillId="0" borderId="5" xfId="1" applyFont="1" applyFill="1" applyBorder="1" applyAlignment="1" applyProtection="1">
      <alignment horizontal="center" vertical="center"/>
      <protection locked="0"/>
    </xf>
    <xf numFmtId="0" fontId="56" fillId="5" borderId="17" xfId="1" applyFont="1" applyFill="1" applyBorder="1" applyAlignment="1" applyProtection="1">
      <alignment horizontal="center" vertical="center"/>
      <protection locked="0"/>
    </xf>
    <xf numFmtId="0" fontId="56" fillId="5" borderId="14" xfId="1" applyFont="1" applyFill="1" applyBorder="1" applyAlignment="1" applyProtection="1">
      <alignment horizontal="center" vertical="center"/>
      <protection locked="0"/>
    </xf>
    <xf numFmtId="0" fontId="56" fillId="5" borderId="15" xfId="1" applyFont="1" applyFill="1" applyBorder="1" applyAlignment="1" applyProtection="1">
      <alignment horizontal="center" vertical="center"/>
      <protection locked="0"/>
    </xf>
    <xf numFmtId="0" fontId="56" fillId="0" borderId="17" xfId="1" applyFont="1" applyBorder="1" applyAlignment="1" applyProtection="1">
      <alignment horizontal="left" vertical="center" wrapText="1"/>
      <protection locked="0"/>
    </xf>
    <xf numFmtId="0" fontId="56" fillId="0" borderId="14" xfId="1" applyFont="1" applyBorder="1" applyAlignment="1" applyProtection="1">
      <alignment horizontal="left" vertical="center" wrapText="1"/>
      <protection locked="0"/>
    </xf>
    <xf numFmtId="0" fontId="56" fillId="0" borderId="15" xfId="1" applyFont="1" applyBorder="1" applyAlignment="1" applyProtection="1">
      <alignment horizontal="left" vertical="center" wrapText="1"/>
      <protection locked="0"/>
    </xf>
    <xf numFmtId="0" fontId="64" fillId="5" borderId="17" xfId="1" applyFont="1" applyFill="1" applyBorder="1" applyAlignment="1" applyProtection="1">
      <alignment horizontal="left" vertical="center" wrapText="1"/>
      <protection locked="0"/>
    </xf>
    <xf numFmtId="0" fontId="64" fillId="5" borderId="14" xfId="1" applyFont="1" applyFill="1" applyBorder="1" applyAlignment="1" applyProtection="1">
      <alignment horizontal="left" vertical="center" wrapText="1"/>
      <protection locked="0"/>
    </xf>
    <xf numFmtId="0" fontId="64" fillId="5" borderId="15" xfId="1" applyFont="1" applyFill="1" applyBorder="1" applyAlignment="1" applyProtection="1">
      <alignment horizontal="left" vertical="center" wrapText="1"/>
      <protection locked="0"/>
    </xf>
    <xf numFmtId="0" fontId="64" fillId="4" borderId="17" xfId="1" applyFont="1" applyFill="1" applyBorder="1" applyAlignment="1" applyProtection="1">
      <alignment horizontal="center" vertical="center"/>
      <protection locked="0"/>
    </xf>
    <xf numFmtId="0" fontId="64" fillId="4" borderId="14" xfId="1" applyFont="1" applyFill="1" applyBorder="1" applyAlignment="1" applyProtection="1">
      <alignment horizontal="center" vertical="center"/>
      <protection locked="0"/>
    </xf>
    <xf numFmtId="0" fontId="64" fillId="4" borderId="15" xfId="1" applyFont="1" applyFill="1" applyBorder="1" applyAlignment="1" applyProtection="1">
      <alignment horizontal="center" vertical="center"/>
      <protection locked="0"/>
    </xf>
    <xf numFmtId="38" fontId="56" fillId="0" borderId="14" xfId="14" applyFont="1" applyBorder="1" applyAlignment="1" applyProtection="1">
      <alignment horizontal="right" vertical="center"/>
      <protection locked="0"/>
    </xf>
    <xf numFmtId="182" fontId="56" fillId="0" borderId="14" xfId="1" applyNumberFormat="1" applyFont="1" applyBorder="1" applyAlignment="1" applyProtection="1">
      <alignment horizontal="left" vertical="center"/>
      <protection locked="0"/>
    </xf>
    <xf numFmtId="182" fontId="56" fillId="0" borderId="15" xfId="1" applyNumberFormat="1" applyFont="1" applyBorder="1" applyAlignment="1" applyProtection="1">
      <alignment horizontal="left" vertical="center"/>
      <protection locked="0"/>
    </xf>
    <xf numFmtId="0" fontId="56" fillId="0" borderId="14" xfId="1" applyFont="1" applyBorder="1" applyAlignment="1" applyProtection="1">
      <alignment horizontal="left" vertical="center"/>
      <protection locked="0"/>
    </xf>
    <xf numFmtId="0" fontId="56" fillId="0" borderId="15" xfId="1" applyFont="1" applyBorder="1" applyAlignment="1" applyProtection="1">
      <alignment horizontal="left" vertical="center"/>
      <protection locked="0"/>
    </xf>
    <xf numFmtId="0" fontId="79" fillId="0" borderId="17" xfId="1" applyFont="1" applyBorder="1" applyAlignment="1" applyProtection="1">
      <alignment horizontal="right" vertical="center"/>
      <protection locked="0"/>
    </xf>
    <xf numFmtId="0" fontId="79" fillId="0" borderId="14" xfId="1" applyFont="1" applyBorder="1" applyAlignment="1" applyProtection="1">
      <alignment horizontal="right" vertical="center"/>
      <protection locked="0"/>
    </xf>
    <xf numFmtId="0" fontId="56" fillId="0" borderId="14" xfId="1" applyFont="1" applyBorder="1" applyAlignment="1" applyProtection="1">
      <alignment horizontal="center" vertical="center"/>
      <protection locked="0"/>
    </xf>
    <xf numFmtId="0" fontId="79" fillId="0" borderId="14" xfId="1" applyFont="1" applyBorder="1" applyAlignment="1" applyProtection="1">
      <alignment horizontal="center" vertical="center"/>
      <protection locked="0"/>
    </xf>
    <xf numFmtId="189" fontId="56" fillId="0" borderId="17" xfId="1" applyNumberFormat="1" applyFont="1" applyFill="1" applyBorder="1" applyAlignment="1" applyProtection="1">
      <alignment horizontal="center" vertical="center"/>
      <protection locked="0"/>
    </xf>
    <xf numFmtId="189" fontId="56" fillId="0" borderId="14" xfId="1" applyNumberFormat="1" applyFont="1" applyFill="1" applyBorder="1" applyAlignment="1" applyProtection="1">
      <alignment horizontal="center" vertical="center"/>
      <protection locked="0"/>
    </xf>
    <xf numFmtId="189" fontId="56" fillId="0" borderId="15" xfId="1" applyNumberFormat="1" applyFont="1" applyFill="1" applyBorder="1" applyAlignment="1" applyProtection="1">
      <alignment horizontal="center" vertical="center"/>
      <protection locked="0"/>
    </xf>
    <xf numFmtId="0" fontId="56" fillId="5" borderId="17" xfId="1" applyFont="1" applyFill="1" applyBorder="1" applyAlignment="1" applyProtection="1">
      <alignment horizontal="center" vertical="center" shrinkToFit="1"/>
      <protection locked="0"/>
    </xf>
    <xf numFmtId="0" fontId="56" fillId="5" borderId="14" xfId="1" applyFont="1" applyFill="1" applyBorder="1" applyAlignment="1" applyProtection="1">
      <alignment horizontal="center" vertical="center" shrinkToFit="1"/>
      <protection locked="0"/>
    </xf>
    <xf numFmtId="0" fontId="56" fillId="5" borderId="15" xfId="1" applyFont="1" applyFill="1" applyBorder="1" applyAlignment="1" applyProtection="1">
      <alignment horizontal="center" vertical="center" shrinkToFit="1"/>
      <protection locked="0"/>
    </xf>
    <xf numFmtId="0" fontId="56" fillId="0" borderId="17" xfId="1" applyFont="1" applyBorder="1" applyAlignment="1" applyProtection="1">
      <alignment horizontal="center" vertical="center"/>
      <protection locked="0"/>
    </xf>
    <xf numFmtId="0" fontId="56" fillId="0" borderId="15" xfId="1" applyFont="1" applyBorder="1" applyAlignment="1" applyProtection="1">
      <alignment horizontal="center" vertical="center"/>
      <protection locked="0"/>
    </xf>
    <xf numFmtId="0" fontId="56" fillId="5" borderId="12" xfId="1" applyFont="1" applyFill="1" applyBorder="1" applyAlignment="1" applyProtection="1">
      <alignment horizontal="center" vertical="center" wrapText="1" shrinkToFit="1"/>
      <protection locked="0"/>
    </xf>
    <xf numFmtId="0" fontId="56" fillId="5" borderId="8" xfId="1" applyFont="1" applyFill="1" applyBorder="1" applyAlignment="1" applyProtection="1">
      <alignment horizontal="center" vertical="center" wrapText="1" shrinkToFit="1"/>
      <protection locked="0"/>
    </xf>
    <xf numFmtId="0" fontId="56" fillId="5" borderId="13" xfId="1" applyFont="1" applyFill="1" applyBorder="1" applyAlignment="1" applyProtection="1">
      <alignment horizontal="center" vertical="center" wrapText="1" shrinkToFit="1"/>
      <protection locked="0"/>
    </xf>
    <xf numFmtId="0" fontId="56" fillId="0" borderId="17" xfId="1" applyFont="1" applyFill="1" applyBorder="1" applyAlignment="1" applyProtection="1">
      <alignment horizontal="left" vertical="center" wrapText="1" shrinkToFit="1"/>
      <protection locked="0"/>
    </xf>
    <xf numFmtId="0" fontId="56" fillId="0" borderId="14" xfId="1" applyFont="1" applyFill="1" applyBorder="1" applyAlignment="1" applyProtection="1">
      <alignment horizontal="left" vertical="center" wrapText="1" shrinkToFit="1"/>
      <protection locked="0"/>
    </xf>
    <xf numFmtId="0" fontId="56" fillId="0" borderId="15" xfId="1" applyFont="1" applyFill="1" applyBorder="1" applyAlignment="1" applyProtection="1">
      <alignment horizontal="left" vertical="center" wrapText="1" shrinkToFit="1"/>
      <protection locked="0"/>
    </xf>
    <xf numFmtId="189" fontId="56" fillId="5" borderId="17" xfId="1" applyNumberFormat="1" applyFont="1" applyFill="1" applyBorder="1" applyAlignment="1" applyProtection="1">
      <alignment horizontal="center" vertical="center"/>
      <protection locked="0"/>
    </xf>
    <xf numFmtId="189" fontId="56" fillId="5" borderId="14" xfId="1" applyNumberFormat="1" applyFont="1" applyFill="1" applyBorder="1" applyAlignment="1" applyProtection="1">
      <alignment horizontal="center" vertical="center"/>
      <protection locked="0"/>
    </xf>
    <xf numFmtId="189" fontId="56" fillId="5" borderId="15" xfId="1" applyNumberFormat="1" applyFont="1" applyFill="1" applyBorder="1" applyAlignment="1" applyProtection="1">
      <alignment horizontal="center" vertical="center"/>
      <protection locked="0"/>
    </xf>
    <xf numFmtId="189" fontId="56" fillId="0" borderId="17" xfId="1" applyNumberFormat="1" applyFont="1" applyBorder="1" applyAlignment="1" applyProtection="1">
      <alignment horizontal="center" vertical="center"/>
      <protection locked="0"/>
    </xf>
    <xf numFmtId="189" fontId="56" fillId="0" borderId="14" xfId="1" applyNumberFormat="1" applyFont="1" applyBorder="1" applyAlignment="1" applyProtection="1">
      <alignment horizontal="center" vertical="center"/>
      <protection locked="0"/>
    </xf>
    <xf numFmtId="189" fontId="56" fillId="0" borderId="15" xfId="1" applyNumberFormat="1" applyFont="1" applyBorder="1" applyAlignment="1" applyProtection="1">
      <alignment horizontal="center" vertical="center"/>
      <protection locked="0"/>
    </xf>
    <xf numFmtId="0" fontId="114" fillId="4" borderId="17" xfId="1" applyFont="1" applyFill="1" applyBorder="1" applyAlignment="1" applyProtection="1">
      <alignment horizontal="center" vertical="center" wrapText="1"/>
      <protection locked="0"/>
    </xf>
    <xf numFmtId="0" fontId="114" fillId="4" borderId="14" xfId="1" applyFont="1" applyFill="1" applyBorder="1" applyAlignment="1" applyProtection="1">
      <alignment horizontal="center" vertical="center" wrapText="1"/>
      <protection locked="0"/>
    </xf>
    <xf numFmtId="0" fontId="114" fillId="4" borderId="15" xfId="1" applyFont="1" applyFill="1" applyBorder="1" applyAlignment="1" applyProtection="1">
      <alignment horizontal="center" vertical="center" wrapText="1"/>
      <protection locked="0"/>
    </xf>
    <xf numFmtId="0" fontId="56" fillId="0" borderId="17" xfId="1" applyFont="1" applyFill="1" applyBorder="1" applyAlignment="1" applyProtection="1">
      <alignment horizontal="center" vertical="center"/>
      <protection locked="0"/>
    </xf>
    <xf numFmtId="0" fontId="56" fillId="0" borderId="14" xfId="1" applyFont="1" applyFill="1" applyBorder="1" applyAlignment="1" applyProtection="1">
      <alignment horizontal="center" vertical="center"/>
      <protection locked="0"/>
    </xf>
    <xf numFmtId="0" fontId="56" fillId="0" borderId="15" xfId="1" applyFont="1" applyFill="1" applyBorder="1" applyAlignment="1" applyProtection="1">
      <alignment horizontal="center" vertical="center"/>
      <protection locked="0"/>
    </xf>
    <xf numFmtId="189" fontId="56" fillId="5" borderId="17" xfId="1" applyNumberFormat="1" applyFont="1" applyFill="1" applyBorder="1" applyAlignment="1" applyProtection="1">
      <alignment horizontal="center" vertical="center" wrapText="1"/>
      <protection locked="0"/>
    </xf>
    <xf numFmtId="0" fontId="115" fillId="0" borderId="17" xfId="1" applyFont="1" applyBorder="1" applyAlignment="1" applyProtection="1">
      <alignment horizontal="left" vertical="center" wrapText="1"/>
      <protection locked="0"/>
    </xf>
    <xf numFmtId="0" fontId="115" fillId="0" borderId="14" xfId="1" applyFont="1" applyBorder="1" applyAlignment="1" applyProtection="1">
      <alignment horizontal="left" vertical="center" wrapText="1"/>
      <protection locked="0"/>
    </xf>
    <xf numFmtId="0" fontId="115" fillId="0" borderId="15" xfId="1" applyFont="1" applyBorder="1" applyAlignment="1" applyProtection="1">
      <alignment horizontal="left" vertical="center" wrapText="1"/>
      <protection locked="0"/>
    </xf>
    <xf numFmtId="38" fontId="115" fillId="0" borderId="14" xfId="14" applyFont="1" applyBorder="1" applyAlignment="1" applyProtection="1">
      <alignment horizontal="right" vertical="center"/>
      <protection locked="0"/>
    </xf>
    <xf numFmtId="0" fontId="59" fillId="0" borderId="17" xfId="1" applyFont="1" applyBorder="1" applyAlignment="1" applyProtection="1">
      <alignment horizontal="right" vertical="center"/>
      <protection locked="0"/>
    </xf>
    <xf numFmtId="0" fontId="115" fillId="0" borderId="14" xfId="1" applyFont="1" applyBorder="1" applyAlignment="1" applyProtection="1">
      <alignment horizontal="center" vertical="center"/>
      <protection locked="0"/>
    </xf>
    <xf numFmtId="0" fontId="59" fillId="0" borderId="14" xfId="1" applyFont="1" applyBorder="1" applyAlignment="1" applyProtection="1">
      <alignment horizontal="center" vertical="center"/>
      <protection locked="0"/>
    </xf>
    <xf numFmtId="189" fontId="115" fillId="0" borderId="17" xfId="1" applyNumberFormat="1" applyFont="1" applyFill="1" applyBorder="1" applyAlignment="1" applyProtection="1">
      <alignment horizontal="center" vertical="center"/>
      <protection locked="0"/>
    </xf>
    <xf numFmtId="189" fontId="115" fillId="0" borderId="14" xfId="1" applyNumberFormat="1" applyFont="1" applyFill="1" applyBorder="1" applyAlignment="1" applyProtection="1">
      <alignment horizontal="center" vertical="center"/>
      <protection locked="0"/>
    </xf>
    <xf numFmtId="189" fontId="115" fillId="0" borderId="15" xfId="1" applyNumberFormat="1" applyFont="1" applyFill="1" applyBorder="1" applyAlignment="1" applyProtection="1">
      <alignment horizontal="center" vertical="center"/>
      <protection locked="0"/>
    </xf>
    <xf numFmtId="0" fontId="115" fillId="0" borderId="17" xfId="1" applyFont="1" applyBorder="1" applyAlignment="1" applyProtection="1">
      <alignment horizontal="center" vertical="center"/>
      <protection locked="0"/>
    </xf>
    <xf numFmtId="0" fontId="115" fillId="0" borderId="15" xfId="1" applyFont="1" applyBorder="1" applyAlignment="1" applyProtection="1">
      <alignment horizontal="center" vertical="center"/>
      <protection locked="0"/>
    </xf>
    <xf numFmtId="0" fontId="115" fillId="0" borderId="17" xfId="1" applyFont="1" applyFill="1" applyBorder="1" applyAlignment="1" applyProtection="1">
      <alignment horizontal="left" vertical="center" wrapText="1" shrinkToFit="1"/>
      <protection locked="0"/>
    </xf>
    <xf numFmtId="0" fontId="115" fillId="0" borderId="14" xfId="1" applyFont="1" applyFill="1" applyBorder="1" applyAlignment="1" applyProtection="1">
      <alignment horizontal="left" vertical="center" wrapText="1" shrinkToFit="1"/>
      <protection locked="0"/>
    </xf>
    <xf numFmtId="0" fontId="115" fillId="0" borderId="15" xfId="1" applyFont="1" applyFill="1" applyBorder="1" applyAlignment="1" applyProtection="1">
      <alignment horizontal="left" vertical="center" wrapText="1" shrinkToFit="1"/>
      <protection locked="0"/>
    </xf>
    <xf numFmtId="189" fontId="115" fillId="0" borderId="17" xfId="1" applyNumberFormat="1" applyFont="1" applyBorder="1" applyAlignment="1" applyProtection="1">
      <alignment horizontal="center" vertical="center"/>
      <protection locked="0"/>
    </xf>
    <xf numFmtId="189" fontId="115" fillId="0" borderId="14" xfId="1" applyNumberFormat="1" applyFont="1" applyBorder="1" applyAlignment="1" applyProtection="1">
      <alignment horizontal="center" vertical="center"/>
      <protection locked="0"/>
    </xf>
    <xf numFmtId="189" fontId="115" fillId="0" borderId="15" xfId="1" applyNumberFormat="1" applyFont="1" applyBorder="1" applyAlignment="1" applyProtection="1">
      <alignment horizontal="center" vertical="center"/>
      <protection locked="0"/>
    </xf>
    <xf numFmtId="0" fontId="26" fillId="0" borderId="0" xfId="1" applyFont="1" applyAlignment="1" applyProtection="1">
      <alignment horizontal="left" vertical="center" wrapText="1"/>
    </xf>
    <xf numFmtId="0" fontId="115" fillId="0" borderId="17" xfId="1" applyFont="1" applyFill="1" applyBorder="1" applyAlignment="1" applyProtection="1">
      <alignment horizontal="center" vertical="center"/>
      <protection locked="0"/>
    </xf>
    <xf numFmtId="0" fontId="64" fillId="5" borderId="17" xfId="1" applyFont="1" applyFill="1" applyBorder="1" applyAlignment="1" applyProtection="1">
      <alignment horizontal="center" vertical="center"/>
      <protection locked="0"/>
    </xf>
    <xf numFmtId="0" fontId="64" fillId="5" borderId="14" xfId="1" applyFont="1" applyFill="1" applyBorder="1" applyAlignment="1" applyProtection="1">
      <alignment horizontal="center" vertical="center"/>
      <protection locked="0"/>
    </xf>
    <xf numFmtId="0" fontId="64" fillId="5" borderId="15" xfId="1" applyFont="1" applyFill="1" applyBorder="1" applyAlignment="1" applyProtection="1">
      <alignment horizontal="center" vertical="center"/>
      <protection locked="0"/>
    </xf>
    <xf numFmtId="0" fontId="64" fillId="0" borderId="17" xfId="1" applyFont="1" applyBorder="1" applyAlignment="1" applyProtection="1">
      <alignment horizontal="left" vertical="center" wrapText="1"/>
      <protection locked="0"/>
    </xf>
    <xf numFmtId="0" fontId="64" fillId="0" borderId="14" xfId="1" applyFont="1" applyBorder="1" applyAlignment="1" applyProtection="1">
      <alignment horizontal="left" vertical="center" wrapText="1"/>
      <protection locked="0"/>
    </xf>
    <xf numFmtId="0" fontId="64" fillId="0" borderId="15" xfId="1" applyFont="1" applyBorder="1" applyAlignment="1" applyProtection="1">
      <alignment horizontal="left" vertical="center" wrapText="1"/>
      <protection locked="0"/>
    </xf>
    <xf numFmtId="0" fontId="64" fillId="4" borderId="17" xfId="1" applyFont="1" applyFill="1" applyBorder="1" applyAlignment="1" applyProtection="1">
      <alignment horizontal="center" vertical="center" wrapText="1"/>
      <protection locked="0"/>
    </xf>
    <xf numFmtId="0" fontId="64" fillId="4" borderId="14" xfId="1" applyFont="1" applyFill="1" applyBorder="1" applyAlignment="1" applyProtection="1">
      <alignment horizontal="center" vertical="center" wrapText="1"/>
      <protection locked="0"/>
    </xf>
    <xf numFmtId="0" fontId="64" fillId="4" borderId="15" xfId="1" applyFont="1" applyFill="1" applyBorder="1" applyAlignment="1" applyProtection="1">
      <alignment horizontal="center" vertical="center" wrapText="1"/>
      <protection locked="0"/>
    </xf>
    <xf numFmtId="0" fontId="64" fillId="0" borderId="14" xfId="1" applyFont="1" applyBorder="1" applyAlignment="1" applyProtection="1">
      <alignment horizontal="center" vertical="center"/>
      <protection locked="0"/>
    </xf>
    <xf numFmtId="0" fontId="78" fillId="0" borderId="14" xfId="1" applyFont="1" applyBorder="1" applyAlignment="1" applyProtection="1">
      <alignment horizontal="center" vertical="center"/>
      <protection locked="0"/>
    </xf>
    <xf numFmtId="38" fontId="64" fillId="0" borderId="17" xfId="14" applyFont="1" applyBorder="1" applyAlignment="1" applyProtection="1">
      <alignment horizontal="right" vertical="center"/>
      <protection locked="0"/>
    </xf>
    <xf numFmtId="38" fontId="64" fillId="0" borderId="14" xfId="14" applyFont="1" applyBorder="1" applyAlignment="1" applyProtection="1">
      <alignment horizontal="right" vertical="center"/>
      <protection locked="0"/>
    </xf>
    <xf numFmtId="182" fontId="64" fillId="0" borderId="14" xfId="1" applyNumberFormat="1" applyFont="1" applyBorder="1" applyAlignment="1" applyProtection="1">
      <alignment horizontal="left" vertical="center"/>
      <protection locked="0"/>
    </xf>
    <xf numFmtId="182" fontId="64" fillId="0" borderId="15" xfId="1" applyNumberFormat="1" applyFont="1" applyBorder="1" applyAlignment="1" applyProtection="1">
      <alignment horizontal="left" vertical="center"/>
      <protection locked="0"/>
    </xf>
    <xf numFmtId="189" fontId="64" fillId="5" borderId="17" xfId="1" applyNumberFormat="1" applyFont="1" applyFill="1" applyBorder="1" applyAlignment="1" applyProtection="1">
      <alignment horizontal="center" vertical="center"/>
      <protection locked="0"/>
    </xf>
    <xf numFmtId="189" fontId="64" fillId="5" borderId="14" xfId="1" applyNumberFormat="1" applyFont="1" applyFill="1" applyBorder="1" applyAlignment="1" applyProtection="1">
      <alignment horizontal="center" vertical="center"/>
      <protection locked="0"/>
    </xf>
    <xf numFmtId="189" fontId="64" fillId="5" borderId="15" xfId="1" applyNumberFormat="1" applyFont="1" applyFill="1" applyBorder="1" applyAlignment="1" applyProtection="1">
      <alignment horizontal="center" vertical="center"/>
      <protection locked="0"/>
    </xf>
    <xf numFmtId="189" fontId="64" fillId="0" borderId="17" xfId="1" applyNumberFormat="1" applyFont="1" applyFill="1" applyBorder="1" applyAlignment="1" applyProtection="1">
      <alignment horizontal="center" vertical="center"/>
      <protection locked="0"/>
    </xf>
    <xf numFmtId="189" fontId="64" fillId="0" borderId="14" xfId="1" applyNumberFormat="1" applyFont="1" applyFill="1" applyBorder="1" applyAlignment="1" applyProtection="1">
      <alignment horizontal="center" vertical="center"/>
      <protection locked="0"/>
    </xf>
    <xf numFmtId="189" fontId="64" fillId="0" borderId="15" xfId="1" applyNumberFormat="1" applyFont="1" applyFill="1" applyBorder="1" applyAlignment="1" applyProtection="1">
      <alignment horizontal="center" vertical="center"/>
      <protection locked="0"/>
    </xf>
    <xf numFmtId="0" fontId="64" fillId="5" borderId="12" xfId="1" applyFont="1" applyFill="1" applyBorder="1" applyAlignment="1" applyProtection="1">
      <alignment horizontal="center" vertical="center" wrapText="1" shrinkToFit="1"/>
      <protection locked="0"/>
    </xf>
    <xf numFmtId="0" fontId="64" fillId="5" borderId="8" xfId="1" applyFont="1" applyFill="1" applyBorder="1" applyAlignment="1" applyProtection="1">
      <alignment horizontal="center" vertical="center" wrapText="1" shrinkToFit="1"/>
      <protection locked="0"/>
    </xf>
    <xf numFmtId="0" fontId="64" fillId="5" borderId="13" xfId="1" applyFont="1" applyFill="1" applyBorder="1" applyAlignment="1" applyProtection="1">
      <alignment horizontal="center" vertical="center" wrapText="1" shrinkToFit="1"/>
      <protection locked="0"/>
    </xf>
    <xf numFmtId="0" fontId="64" fillId="0" borderId="17" xfId="1" applyFont="1" applyFill="1" applyBorder="1" applyAlignment="1" applyProtection="1">
      <alignment horizontal="left" vertical="top" wrapText="1" shrinkToFit="1"/>
      <protection locked="0"/>
    </xf>
    <xf numFmtId="0" fontId="64" fillId="0" borderId="14" xfId="1" applyFont="1" applyFill="1" applyBorder="1" applyAlignment="1" applyProtection="1">
      <alignment horizontal="left" vertical="top" wrapText="1" shrinkToFit="1"/>
      <protection locked="0"/>
    </xf>
    <xf numFmtId="0" fontId="64" fillId="0" borderId="15" xfId="1" applyFont="1" applyFill="1" applyBorder="1" applyAlignment="1" applyProtection="1">
      <alignment horizontal="left" vertical="top" wrapText="1" shrinkToFit="1"/>
      <protection locked="0"/>
    </xf>
    <xf numFmtId="0" fontId="78" fillId="0" borderId="17" xfId="1" applyFont="1" applyBorder="1" applyAlignment="1" applyProtection="1">
      <alignment horizontal="right" vertical="center"/>
      <protection locked="0"/>
    </xf>
    <xf numFmtId="0" fontId="78" fillId="0" borderId="14" xfId="1" applyFont="1" applyBorder="1" applyAlignment="1" applyProtection="1">
      <alignment horizontal="right" vertical="center"/>
      <protection locked="0"/>
    </xf>
    <xf numFmtId="0" fontId="64" fillId="0" borderId="17" xfId="1" applyFont="1" applyFill="1" applyBorder="1" applyAlignment="1" applyProtection="1">
      <alignment horizontal="center" vertical="center"/>
      <protection locked="0"/>
    </xf>
    <xf numFmtId="0" fontId="64" fillId="0" borderId="14" xfId="1" applyFont="1" applyFill="1" applyBorder="1" applyAlignment="1" applyProtection="1">
      <alignment horizontal="center" vertical="center"/>
      <protection locked="0"/>
    </xf>
    <xf numFmtId="0" fontId="64" fillId="0" borderId="15" xfId="1" applyFont="1" applyFill="1" applyBorder="1" applyAlignment="1" applyProtection="1">
      <alignment horizontal="center" vertical="center"/>
      <protection locked="0"/>
    </xf>
    <xf numFmtId="189" fontId="64" fillId="5" borderId="20" xfId="1" applyNumberFormat="1" applyFont="1" applyFill="1" applyBorder="1" applyAlignment="1" applyProtection="1">
      <alignment horizontal="center" vertical="center"/>
      <protection locked="0"/>
    </xf>
    <xf numFmtId="0" fontId="64" fillId="0" borderId="17" xfId="1" applyFont="1" applyBorder="1" applyAlignment="1" applyProtection="1">
      <alignment horizontal="center" vertical="center"/>
      <protection locked="0"/>
    </xf>
    <xf numFmtId="0" fontId="64" fillId="0" borderId="15" xfId="1" applyFont="1" applyBorder="1" applyAlignment="1" applyProtection="1">
      <alignment horizontal="center" vertical="center"/>
      <protection locked="0"/>
    </xf>
    <xf numFmtId="189" fontId="64" fillId="0" borderId="17" xfId="1" applyNumberFormat="1" applyFont="1" applyBorder="1" applyAlignment="1" applyProtection="1">
      <alignment horizontal="center" vertical="center"/>
      <protection locked="0"/>
    </xf>
    <xf numFmtId="189" fontId="64" fillId="0" borderId="14" xfId="1" applyNumberFormat="1" applyFont="1" applyBorder="1" applyAlignment="1" applyProtection="1">
      <alignment horizontal="center" vertical="center"/>
      <protection locked="0"/>
    </xf>
    <xf numFmtId="189" fontId="64" fillId="0" borderId="15" xfId="1" applyNumberFormat="1" applyFont="1" applyBorder="1" applyAlignment="1" applyProtection="1">
      <alignment horizontal="center" vertical="center"/>
      <protection locked="0"/>
    </xf>
    <xf numFmtId="38" fontId="114" fillId="0" borderId="17" xfId="14" applyFont="1" applyBorder="1" applyAlignment="1" applyProtection="1">
      <alignment horizontal="right" vertical="center"/>
      <protection locked="0"/>
    </xf>
    <xf numFmtId="38" fontId="114" fillId="0" borderId="14" xfId="14" applyFont="1" applyBorder="1" applyAlignment="1" applyProtection="1">
      <alignment horizontal="right" vertical="center"/>
      <protection locked="0"/>
    </xf>
    <xf numFmtId="0" fontId="114" fillId="0" borderId="17" xfId="1" applyFont="1" applyBorder="1" applyAlignment="1" applyProtection="1">
      <alignment horizontal="left" vertical="center" wrapText="1"/>
      <protection locked="0"/>
    </xf>
    <xf numFmtId="0" fontId="114" fillId="0" borderId="14" xfId="1" applyFont="1" applyBorder="1" applyAlignment="1" applyProtection="1">
      <alignment horizontal="left" vertical="center" wrapText="1"/>
      <protection locked="0"/>
    </xf>
    <xf numFmtId="0" fontId="114" fillId="0" borderId="15" xfId="1" applyFont="1" applyBorder="1" applyAlignment="1" applyProtection="1">
      <alignment horizontal="left" vertical="center" wrapText="1"/>
      <protection locked="0"/>
    </xf>
    <xf numFmtId="189" fontId="114" fillId="0" borderId="17" xfId="1" applyNumberFormat="1" applyFont="1" applyFill="1" applyBorder="1" applyAlignment="1" applyProtection="1">
      <alignment horizontal="center" vertical="center"/>
      <protection locked="0"/>
    </xf>
    <xf numFmtId="189" fontId="114" fillId="0" borderId="14" xfId="1" applyNumberFormat="1" applyFont="1" applyFill="1" applyBorder="1" applyAlignment="1" applyProtection="1">
      <alignment horizontal="center" vertical="center"/>
      <protection locked="0"/>
    </xf>
    <xf numFmtId="189" fontId="114" fillId="0" borderId="15" xfId="1" applyNumberFormat="1" applyFont="1" applyFill="1" applyBorder="1" applyAlignment="1" applyProtection="1">
      <alignment horizontal="center" vertical="center"/>
      <protection locked="0"/>
    </xf>
    <xf numFmtId="0" fontId="114" fillId="0" borderId="17" xfId="1" applyFont="1" applyFill="1" applyBorder="1" applyAlignment="1" applyProtection="1">
      <alignment horizontal="left" vertical="top" wrapText="1" shrinkToFit="1"/>
      <protection locked="0"/>
    </xf>
    <xf numFmtId="0" fontId="114" fillId="0" borderId="14" xfId="1" applyFont="1" applyFill="1" applyBorder="1" applyAlignment="1" applyProtection="1">
      <alignment horizontal="left" vertical="top" wrapText="1" shrinkToFit="1"/>
      <protection locked="0"/>
    </xf>
    <xf numFmtId="0" fontId="114" fillId="0" borderId="15" xfId="1" applyFont="1" applyFill="1" applyBorder="1" applyAlignment="1" applyProtection="1">
      <alignment horizontal="left" vertical="top" wrapText="1" shrinkToFit="1"/>
      <protection locked="0"/>
    </xf>
    <xf numFmtId="0" fontId="73" fillId="0" borderId="17" xfId="1" applyFont="1" applyBorder="1" applyAlignment="1" applyProtection="1">
      <alignment horizontal="right" vertical="center"/>
      <protection locked="0"/>
    </xf>
    <xf numFmtId="0" fontId="73" fillId="0" borderId="14" xfId="1" applyFont="1" applyBorder="1" applyAlignment="1" applyProtection="1">
      <alignment horizontal="right" vertical="center"/>
      <protection locked="0"/>
    </xf>
    <xf numFmtId="0" fontId="114" fillId="0" borderId="14" xfId="1" applyFont="1" applyBorder="1" applyAlignment="1" applyProtection="1">
      <alignment horizontal="center" vertical="center"/>
      <protection locked="0"/>
    </xf>
    <xf numFmtId="0" fontId="73" fillId="0" borderId="14" xfId="1" applyFont="1" applyBorder="1" applyAlignment="1" applyProtection="1">
      <alignment horizontal="center" vertical="center"/>
      <protection locked="0"/>
    </xf>
    <xf numFmtId="0" fontId="10" fillId="0" borderId="0" xfId="1" applyFont="1" applyBorder="1" applyAlignment="1" applyProtection="1">
      <alignment horizontal="left" vertical="center" wrapText="1"/>
    </xf>
    <xf numFmtId="0" fontId="114" fillId="0" borderId="17" xfId="1" applyFont="1" applyBorder="1" applyAlignment="1" applyProtection="1">
      <alignment horizontal="center" vertical="center"/>
      <protection locked="0"/>
    </xf>
    <xf numFmtId="0" fontId="114" fillId="0" borderId="15" xfId="1" applyFont="1" applyBorder="1" applyAlignment="1" applyProtection="1">
      <alignment horizontal="center" vertical="center"/>
      <protection locked="0"/>
    </xf>
    <xf numFmtId="189" fontId="114" fillId="0" borderId="17" xfId="1" applyNumberFormat="1" applyFont="1" applyBorder="1" applyAlignment="1" applyProtection="1">
      <alignment horizontal="center" vertical="center"/>
      <protection locked="0"/>
    </xf>
    <xf numFmtId="189" fontId="114" fillId="0" borderId="14" xfId="1" applyNumberFormat="1" applyFont="1" applyBorder="1" applyAlignment="1" applyProtection="1">
      <alignment horizontal="center" vertical="center"/>
      <protection locked="0"/>
    </xf>
    <xf numFmtId="189" fontId="114" fillId="0" borderId="15" xfId="1" applyNumberFormat="1" applyFont="1" applyBorder="1" applyAlignment="1" applyProtection="1">
      <alignment horizontal="center" vertical="center"/>
      <protection locked="0"/>
    </xf>
    <xf numFmtId="38" fontId="82" fillId="0" borderId="0" xfId="2" applyFont="1" applyBorder="1" applyAlignment="1">
      <alignment horizontal="right" vertical="center"/>
    </xf>
    <xf numFmtId="0" fontId="82" fillId="5" borderId="25" xfId="1" applyFont="1" applyFill="1" applyBorder="1" applyAlignment="1">
      <alignment horizontal="center" vertical="center" wrapText="1"/>
    </xf>
    <xf numFmtId="0" fontId="82" fillId="5" borderId="9" xfId="1" applyFont="1" applyFill="1" applyBorder="1" applyAlignment="1">
      <alignment horizontal="center" vertical="center" wrapText="1"/>
    </xf>
    <xf numFmtId="0" fontId="82" fillId="5" borderId="10" xfId="1" applyFont="1" applyFill="1" applyBorder="1" applyAlignment="1">
      <alignment horizontal="center" vertical="center" wrapText="1"/>
    </xf>
    <xf numFmtId="0" fontId="82" fillId="5" borderId="24" xfId="1" applyFont="1" applyFill="1" applyBorder="1" applyAlignment="1">
      <alignment horizontal="center" vertical="center" wrapText="1"/>
    </xf>
    <xf numFmtId="0" fontId="82" fillId="5" borderId="0" xfId="1" applyFont="1" applyFill="1" applyBorder="1" applyAlignment="1">
      <alignment horizontal="center" vertical="center" wrapText="1"/>
    </xf>
    <xf numFmtId="0" fontId="82" fillId="5" borderId="11" xfId="1" applyFont="1" applyFill="1" applyBorder="1" applyAlignment="1">
      <alignment horizontal="center" vertical="center" wrapText="1"/>
    </xf>
    <xf numFmtId="0" fontId="82" fillId="5" borderId="12" xfId="1" applyFont="1" applyFill="1" applyBorder="1" applyAlignment="1">
      <alignment horizontal="center" vertical="center" wrapText="1"/>
    </xf>
    <xf numFmtId="0" fontId="82" fillId="5" borderId="8" xfId="1" applyFont="1" applyFill="1" applyBorder="1" applyAlignment="1">
      <alignment horizontal="center" vertical="center" wrapText="1"/>
    </xf>
    <xf numFmtId="0" fontId="82" fillId="5" borderId="13" xfId="1" applyFont="1" applyFill="1" applyBorder="1" applyAlignment="1">
      <alignment horizontal="center" vertical="center" wrapText="1"/>
    </xf>
    <xf numFmtId="0" fontId="82" fillId="0" borderId="25" xfId="1" applyFont="1" applyBorder="1" applyAlignment="1">
      <alignment horizontal="left" vertical="center" wrapText="1"/>
    </xf>
    <xf numFmtId="0" fontId="82" fillId="0" borderId="9" xfId="1" applyFont="1" applyBorder="1" applyAlignment="1">
      <alignment horizontal="left" vertical="center" wrapText="1"/>
    </xf>
    <xf numFmtId="0" fontId="82" fillId="0" borderId="10" xfId="1" applyFont="1" applyBorder="1" applyAlignment="1">
      <alignment horizontal="left" vertical="center" wrapText="1"/>
    </xf>
    <xf numFmtId="0" fontId="82" fillId="0" borderId="24" xfId="1" applyFont="1" applyBorder="1" applyAlignment="1">
      <alignment horizontal="left" vertical="center" wrapText="1"/>
    </xf>
    <xf numFmtId="0" fontId="82" fillId="0" borderId="0" xfId="1" applyFont="1" applyBorder="1" applyAlignment="1">
      <alignment horizontal="left" vertical="center" wrapText="1"/>
    </xf>
    <xf numFmtId="0" fontId="82" fillId="0" borderId="11" xfId="1" applyFont="1" applyBorder="1" applyAlignment="1">
      <alignment horizontal="left" vertical="center" wrapText="1"/>
    </xf>
    <xf numFmtId="0" fontId="82" fillId="0" borderId="12" xfId="1" applyFont="1" applyBorder="1" applyAlignment="1">
      <alignment horizontal="left" vertical="center" wrapText="1"/>
    </xf>
    <xf numFmtId="0" fontId="82" fillId="0" borderId="8" xfId="1" applyFont="1" applyBorder="1" applyAlignment="1">
      <alignment horizontal="left" vertical="center" wrapText="1"/>
    </xf>
    <xf numFmtId="0" fontId="82" fillId="0" borderId="13" xfId="1" applyFont="1" applyBorder="1" applyAlignment="1">
      <alignment horizontal="left" vertical="center" wrapText="1"/>
    </xf>
    <xf numFmtId="0" fontId="82" fillId="0" borderId="9" xfId="1" applyFont="1" applyBorder="1" applyAlignment="1">
      <alignment horizontal="center" vertical="center"/>
    </xf>
    <xf numFmtId="0" fontId="82" fillId="0" borderId="8" xfId="1" applyFont="1" applyBorder="1" applyAlignment="1">
      <alignment horizontal="center" vertical="center"/>
    </xf>
    <xf numFmtId="0" fontId="82" fillId="0" borderId="10" xfId="1" applyFont="1" applyBorder="1" applyAlignment="1">
      <alignment horizontal="center" vertical="center"/>
    </xf>
    <xf numFmtId="0" fontId="82" fillId="0" borderId="13" xfId="1" applyFont="1" applyBorder="1" applyAlignment="1">
      <alignment horizontal="center" vertical="center"/>
    </xf>
    <xf numFmtId="180" fontId="82" fillId="0" borderId="25" xfId="6" applyNumberFormat="1" applyFont="1" applyBorder="1" applyAlignment="1">
      <alignment horizontal="center" vertical="center"/>
    </xf>
    <xf numFmtId="180" fontId="82" fillId="0" borderId="9" xfId="6" applyNumberFormat="1" applyFont="1" applyBorder="1" applyAlignment="1">
      <alignment horizontal="center" vertical="center"/>
    </xf>
    <xf numFmtId="180" fontId="82" fillId="0" borderId="12" xfId="6" applyNumberFormat="1" applyFont="1" applyBorder="1" applyAlignment="1">
      <alignment horizontal="center" vertical="center"/>
    </xf>
    <xf numFmtId="180" fontId="82" fillId="0" borderId="8" xfId="6" applyNumberFormat="1" applyFont="1" applyBorder="1" applyAlignment="1">
      <alignment horizontal="center" vertical="center"/>
    </xf>
    <xf numFmtId="38" fontId="82" fillId="0" borderId="9" xfId="2" applyFont="1" applyBorder="1" applyAlignment="1">
      <alignment horizontal="center" vertical="center"/>
    </xf>
    <xf numFmtId="38" fontId="82" fillId="0" borderId="8" xfId="2" applyFont="1" applyBorder="1" applyAlignment="1">
      <alignment horizontal="center" vertical="center"/>
    </xf>
    <xf numFmtId="0" fontId="82" fillId="0" borderId="9" xfId="1" applyFont="1" applyBorder="1" applyAlignment="1">
      <alignment horizontal="left" vertical="center"/>
    </xf>
    <xf numFmtId="0" fontId="82" fillId="0" borderId="10" xfId="1" applyFont="1" applyBorder="1" applyAlignment="1">
      <alignment horizontal="left" vertical="center"/>
    </xf>
    <xf numFmtId="0" fontId="82" fillId="0" borderId="8" xfId="1" applyFont="1" applyBorder="1" applyAlignment="1">
      <alignment horizontal="left" vertical="center"/>
    </xf>
    <xf numFmtId="0" fontId="82" fillId="0" borderId="13" xfId="1" applyFont="1" applyBorder="1" applyAlignment="1">
      <alignment horizontal="left" vertical="center"/>
    </xf>
    <xf numFmtId="0" fontId="82" fillId="5" borderId="25" xfId="1" applyFont="1" applyFill="1" applyBorder="1" applyAlignment="1">
      <alignment horizontal="center" vertical="center"/>
    </xf>
    <xf numFmtId="0" fontId="82" fillId="5" borderId="9" xfId="1" applyFont="1" applyFill="1" applyBorder="1" applyAlignment="1">
      <alignment horizontal="center" vertical="center"/>
    </xf>
    <xf numFmtId="0" fontId="82" fillId="5" borderId="10" xfId="1" applyFont="1" applyFill="1" applyBorder="1" applyAlignment="1">
      <alignment horizontal="center" vertical="center"/>
    </xf>
    <xf numFmtId="0" fontId="82" fillId="5" borderId="12" xfId="1" applyFont="1" applyFill="1" applyBorder="1" applyAlignment="1">
      <alignment horizontal="center" vertical="center"/>
    </xf>
    <xf numFmtId="0" fontId="82" fillId="5" borderId="8" xfId="1" applyFont="1" applyFill="1" applyBorder="1" applyAlignment="1">
      <alignment horizontal="center" vertical="center"/>
    </xf>
    <xf numFmtId="0" fontId="82" fillId="5" borderId="13" xfId="1" applyFont="1" applyFill="1" applyBorder="1" applyAlignment="1">
      <alignment horizontal="center" vertical="center"/>
    </xf>
    <xf numFmtId="0" fontId="82" fillId="0" borderId="25" xfId="1" applyFont="1" applyBorder="1" applyAlignment="1">
      <alignment horizontal="center" vertical="center"/>
    </xf>
    <xf numFmtId="0" fontId="82" fillId="0" borderId="12" xfId="1" applyFont="1" applyBorder="1" applyAlignment="1">
      <alignment horizontal="center" vertical="center"/>
    </xf>
    <xf numFmtId="0" fontId="83" fillId="0" borderId="9" xfId="1" applyFont="1" applyBorder="1" applyAlignment="1">
      <alignment horizontal="center" vertical="center"/>
    </xf>
    <xf numFmtId="0" fontId="83" fillId="0" borderId="8" xfId="1" applyFont="1" applyBorder="1" applyAlignment="1">
      <alignment horizontal="center" vertical="center"/>
    </xf>
    <xf numFmtId="0" fontId="82" fillId="0" borderId="25" xfId="1" applyFont="1" applyBorder="1" applyAlignment="1">
      <alignment horizontal="left" vertical="center" shrinkToFit="1"/>
    </xf>
    <xf numFmtId="0" fontId="82" fillId="0" borderId="9" xfId="1" applyFont="1" applyBorder="1" applyAlignment="1">
      <alignment horizontal="left" vertical="center" shrinkToFit="1"/>
    </xf>
    <xf numFmtId="0" fontId="82" fillId="0" borderId="10" xfId="1" applyFont="1" applyBorder="1" applyAlignment="1">
      <alignment horizontal="left" vertical="center" shrinkToFit="1"/>
    </xf>
    <xf numFmtId="0" fontId="82" fillId="0" borderId="12" xfId="1" applyFont="1" applyBorder="1" applyAlignment="1">
      <alignment horizontal="left" vertical="center" shrinkToFit="1"/>
    </xf>
    <xf numFmtId="0" fontId="82" fillId="0" borderId="8" xfId="1" applyFont="1" applyBorder="1" applyAlignment="1">
      <alignment horizontal="left" vertical="center" shrinkToFit="1"/>
    </xf>
    <xf numFmtId="0" fontId="82" fillId="0" borderId="13" xfId="1" applyFont="1" applyBorder="1" applyAlignment="1">
      <alignment horizontal="left" vertical="center" shrinkToFit="1"/>
    </xf>
    <xf numFmtId="0" fontId="82" fillId="5" borderId="24" xfId="1" applyFont="1" applyFill="1" applyBorder="1" applyAlignment="1">
      <alignment horizontal="center" vertical="center"/>
    </xf>
    <xf numFmtId="0" fontId="82" fillId="5" borderId="0" xfId="1" applyFont="1" applyFill="1" applyBorder="1" applyAlignment="1">
      <alignment horizontal="center" vertical="center"/>
    </xf>
    <xf numFmtId="0" fontId="82" fillId="5" borderId="11" xfId="1" applyFont="1" applyFill="1" applyBorder="1" applyAlignment="1">
      <alignment horizontal="center" vertical="center"/>
    </xf>
    <xf numFmtId="0" fontId="82" fillId="5" borderId="41" xfId="1" applyFont="1" applyFill="1" applyBorder="1" applyAlignment="1">
      <alignment horizontal="center" vertical="center"/>
    </xf>
    <xf numFmtId="0" fontId="82" fillId="5" borderId="37" xfId="1" applyFont="1" applyFill="1" applyBorder="1" applyAlignment="1">
      <alignment horizontal="center" vertical="center"/>
    </xf>
    <xf numFmtId="0" fontId="82" fillId="5" borderId="28" xfId="1" applyFont="1" applyFill="1" applyBorder="1" applyAlignment="1">
      <alignment horizontal="center" vertical="center"/>
    </xf>
    <xf numFmtId="0" fontId="82" fillId="5" borderId="36" xfId="1" applyFont="1" applyFill="1" applyBorder="1" applyAlignment="1">
      <alignment horizontal="center" vertical="center"/>
    </xf>
    <xf numFmtId="0" fontId="82" fillId="0" borderId="40" xfId="1" applyFont="1" applyBorder="1" applyAlignment="1">
      <alignment horizontal="left" vertical="center"/>
    </xf>
    <xf numFmtId="0" fontId="82" fillId="0" borderId="35" xfId="1" applyFont="1" applyBorder="1" applyAlignment="1">
      <alignment horizontal="left" vertical="center"/>
    </xf>
    <xf numFmtId="0" fontId="82" fillId="0" borderId="28" xfId="1" applyFont="1" applyBorder="1" applyAlignment="1">
      <alignment horizontal="left" vertical="center"/>
    </xf>
    <xf numFmtId="0" fontId="82" fillId="0" borderId="26" xfId="1" applyFont="1" applyBorder="1" applyAlignment="1">
      <alignment horizontal="left" vertical="center"/>
    </xf>
    <xf numFmtId="0" fontId="82" fillId="0" borderId="24" xfId="1" applyFont="1" applyBorder="1" applyAlignment="1">
      <alignment horizontal="left" vertical="center" shrinkToFit="1"/>
    </xf>
    <xf numFmtId="0" fontId="82" fillId="0" borderId="0" xfId="1" applyFont="1" applyBorder="1" applyAlignment="1">
      <alignment horizontal="left" vertical="center" shrinkToFit="1"/>
    </xf>
    <xf numFmtId="0" fontId="82" fillId="0" borderId="11" xfId="1" applyFont="1" applyBorder="1" applyAlignment="1">
      <alignment horizontal="left" vertical="center" shrinkToFit="1"/>
    </xf>
    <xf numFmtId="38" fontId="82" fillId="0" borderId="8" xfId="2" applyFont="1" applyBorder="1" applyAlignment="1">
      <alignment horizontal="right" vertical="center"/>
    </xf>
    <xf numFmtId="0" fontId="30" fillId="5" borderId="25" xfId="1" applyFont="1" applyFill="1" applyBorder="1" applyAlignment="1">
      <alignment horizontal="center" vertical="center" wrapText="1"/>
    </xf>
    <xf numFmtId="0" fontId="30" fillId="5" borderId="9" xfId="1" applyFont="1" applyFill="1" applyBorder="1" applyAlignment="1">
      <alignment horizontal="center" vertical="center" wrapText="1"/>
    </xf>
    <xf numFmtId="0" fontId="30" fillId="5" borderId="10" xfId="1" applyFont="1" applyFill="1" applyBorder="1" applyAlignment="1">
      <alignment horizontal="center" vertical="center" wrapText="1"/>
    </xf>
    <xf numFmtId="0" fontId="30" fillId="5" borderId="24" xfId="1" applyFont="1" applyFill="1" applyBorder="1" applyAlignment="1">
      <alignment horizontal="center" vertical="center" wrapText="1"/>
    </xf>
    <xf numFmtId="0" fontId="30" fillId="5" borderId="0" xfId="1" applyFont="1" applyFill="1" applyBorder="1" applyAlignment="1">
      <alignment horizontal="center" vertical="center" wrapText="1"/>
    </xf>
    <xf numFmtId="0" fontId="30" fillId="5" borderId="11" xfId="1" applyFont="1" applyFill="1" applyBorder="1" applyAlignment="1">
      <alignment horizontal="center" vertical="center" wrapText="1"/>
    </xf>
    <xf numFmtId="0" fontId="30" fillId="5" borderId="12" xfId="1" applyFont="1" applyFill="1" applyBorder="1" applyAlignment="1">
      <alignment horizontal="center" vertical="center" wrapText="1"/>
    </xf>
    <xf numFmtId="0" fontId="30" fillId="5" borderId="8" xfId="1" applyFont="1" applyFill="1" applyBorder="1" applyAlignment="1">
      <alignment horizontal="center" vertical="center" wrapText="1"/>
    </xf>
    <xf numFmtId="0" fontId="30" fillId="5" borderId="13" xfId="1" applyFont="1" applyFill="1" applyBorder="1" applyAlignment="1">
      <alignment horizontal="center" vertical="center" wrapText="1"/>
    </xf>
    <xf numFmtId="0" fontId="65" fillId="0" borderId="25" xfId="1" applyFont="1" applyBorder="1" applyAlignment="1">
      <alignment horizontal="left" vertical="center" wrapText="1"/>
    </xf>
    <xf numFmtId="0" fontId="65" fillId="0" borderId="9" xfId="1" applyFont="1" applyBorder="1" applyAlignment="1">
      <alignment horizontal="left" vertical="center" wrapText="1"/>
    </xf>
    <xf numFmtId="0" fontId="65" fillId="0" borderId="10" xfId="1" applyFont="1" applyBorder="1" applyAlignment="1">
      <alignment horizontal="left" vertical="center" wrapText="1"/>
    </xf>
    <xf numFmtId="0" fontId="65" fillId="0" borderId="24" xfId="1" applyFont="1" applyBorder="1" applyAlignment="1">
      <alignment horizontal="left" vertical="center" wrapText="1"/>
    </xf>
    <xf numFmtId="0" fontId="65" fillId="0" borderId="0" xfId="1" applyFont="1" applyBorder="1" applyAlignment="1">
      <alignment horizontal="left" vertical="center" wrapText="1"/>
    </xf>
    <xf numFmtId="0" fontId="65" fillId="0" borderId="11" xfId="1" applyFont="1" applyBorder="1" applyAlignment="1">
      <alignment horizontal="left" vertical="center" wrapText="1"/>
    </xf>
    <xf numFmtId="0" fontId="65" fillId="0" borderId="12" xfId="1" applyFont="1" applyBorder="1" applyAlignment="1">
      <alignment horizontal="left" vertical="center" wrapText="1"/>
    </xf>
    <xf numFmtId="0" fontId="65" fillId="0" borderId="8" xfId="1" applyFont="1" applyBorder="1" applyAlignment="1">
      <alignment horizontal="left" vertical="center" wrapText="1"/>
    </xf>
    <xf numFmtId="0" fontId="65" fillId="0" borderId="13" xfId="1" applyFont="1" applyBorder="1" applyAlignment="1">
      <alignment horizontal="left" vertical="center" wrapText="1"/>
    </xf>
    <xf numFmtId="0" fontId="82" fillId="5" borderId="25" xfId="1" applyFont="1" applyFill="1" applyBorder="1" applyAlignment="1">
      <alignment horizontal="center" vertical="center" wrapText="1" shrinkToFit="1"/>
    </xf>
    <xf numFmtId="0" fontId="82" fillId="5" borderId="9" xfId="1" applyFont="1" applyFill="1" applyBorder="1" applyAlignment="1">
      <alignment horizontal="center" vertical="center" wrapText="1" shrinkToFit="1"/>
    </xf>
    <xf numFmtId="0" fontId="82" fillId="5" borderId="41" xfId="1" applyFont="1" applyFill="1" applyBorder="1" applyAlignment="1">
      <alignment horizontal="center" vertical="center" wrapText="1" shrinkToFit="1"/>
    </xf>
    <xf numFmtId="0" fontId="82" fillId="5" borderId="12" xfId="1" applyFont="1" applyFill="1" applyBorder="1" applyAlignment="1">
      <alignment horizontal="center" vertical="center" wrapText="1" shrinkToFit="1"/>
    </xf>
    <xf numFmtId="0" fontId="82" fillId="5" borderId="8" xfId="1" applyFont="1" applyFill="1" applyBorder="1" applyAlignment="1">
      <alignment horizontal="center" vertical="center" wrapText="1" shrinkToFit="1"/>
    </xf>
    <xf numFmtId="0" fontId="82" fillId="5" borderId="18" xfId="1" applyFont="1" applyFill="1" applyBorder="1" applyAlignment="1">
      <alignment horizontal="center" vertical="center" wrapText="1" shrinkToFit="1"/>
    </xf>
    <xf numFmtId="0" fontId="82" fillId="0" borderId="40" xfId="1" applyFont="1" applyBorder="1" applyAlignment="1">
      <alignment horizontal="center" vertical="center" wrapText="1" shrinkToFit="1"/>
    </xf>
    <xf numFmtId="0" fontId="82" fillId="0" borderId="9" xfId="1" applyFont="1" applyBorder="1" applyAlignment="1">
      <alignment horizontal="center" vertical="center" wrapText="1" shrinkToFit="1"/>
    </xf>
    <xf numFmtId="0" fontId="82" fillId="0" borderId="16" xfId="1" applyFont="1" applyBorder="1" applyAlignment="1">
      <alignment horizontal="center" vertical="center" wrapText="1" shrinkToFit="1"/>
    </xf>
    <xf numFmtId="0" fontId="82" fillId="0" borderId="8" xfId="1" applyFont="1" applyBorder="1" applyAlignment="1">
      <alignment horizontal="center" vertical="center" wrapText="1" shrinkToFit="1"/>
    </xf>
    <xf numFmtId="0" fontId="82" fillId="5" borderId="25" xfId="1" applyFont="1" applyFill="1" applyBorder="1" applyAlignment="1">
      <alignment horizontal="center" vertical="center" shrinkToFit="1"/>
    </xf>
    <xf numFmtId="0" fontId="82" fillId="5" borderId="9" xfId="1" applyFont="1" applyFill="1" applyBorder="1" applyAlignment="1">
      <alignment horizontal="center" vertical="center" shrinkToFit="1"/>
    </xf>
    <xf numFmtId="0" fontId="82" fillId="5" borderId="41" xfId="1" applyFont="1" applyFill="1" applyBorder="1" applyAlignment="1">
      <alignment horizontal="center" vertical="center" shrinkToFit="1"/>
    </xf>
    <xf numFmtId="0" fontId="82" fillId="5" borderId="12" xfId="1" applyFont="1" applyFill="1" applyBorder="1" applyAlignment="1">
      <alignment horizontal="center" vertical="center" shrinkToFit="1"/>
    </xf>
    <xf numFmtId="0" fontId="82" fillId="5" borderId="8" xfId="1" applyFont="1" applyFill="1" applyBorder="1" applyAlignment="1">
      <alignment horizontal="center" vertical="center" shrinkToFit="1"/>
    </xf>
    <xf numFmtId="0" fontId="82" fillId="5" borderId="18" xfId="1" applyFont="1" applyFill="1" applyBorder="1" applyAlignment="1">
      <alignment horizontal="center" vertical="center" shrinkToFit="1"/>
    </xf>
    <xf numFmtId="0" fontId="82" fillId="0" borderId="41" xfId="1" applyFont="1" applyBorder="1" applyAlignment="1">
      <alignment horizontal="left" vertical="center" shrinkToFit="1"/>
    </xf>
    <xf numFmtId="0" fontId="82" fillId="0" borderId="18" xfId="1" applyFont="1" applyBorder="1" applyAlignment="1">
      <alignment horizontal="left" vertical="center" shrinkToFit="1"/>
    </xf>
    <xf numFmtId="38" fontId="65" fillId="0" borderId="9" xfId="2" applyFont="1" applyBorder="1" applyAlignment="1">
      <alignment horizontal="center" vertical="center"/>
    </xf>
    <xf numFmtId="38" fontId="65" fillId="0" borderId="8" xfId="2" applyFont="1" applyBorder="1" applyAlignment="1">
      <alignment horizontal="center" vertical="center"/>
    </xf>
    <xf numFmtId="38" fontId="65" fillId="0" borderId="14" xfId="2" applyFont="1" applyBorder="1" applyAlignment="1">
      <alignment horizontal="right" vertical="center"/>
    </xf>
    <xf numFmtId="0" fontId="65" fillId="0" borderId="9" xfId="1" applyFont="1" applyBorder="1" applyAlignment="1">
      <alignment horizontal="center" vertical="center"/>
    </xf>
    <xf numFmtId="0" fontId="65" fillId="0" borderId="8" xfId="1" applyFont="1" applyBorder="1" applyAlignment="1">
      <alignment horizontal="center" vertical="center"/>
    </xf>
    <xf numFmtId="0" fontId="38" fillId="0" borderId="25" xfId="1" applyFont="1" applyBorder="1" applyAlignment="1">
      <alignment horizontal="center" vertical="center"/>
    </xf>
    <xf numFmtId="0" fontId="38" fillId="0" borderId="9" xfId="1" applyFont="1" applyBorder="1" applyAlignment="1">
      <alignment horizontal="center" vertical="center"/>
    </xf>
    <xf numFmtId="0" fontId="38" fillId="0" borderId="12" xfId="1" applyFont="1" applyBorder="1" applyAlignment="1">
      <alignment horizontal="center" vertical="center"/>
    </xf>
    <xf numFmtId="0" fontId="38" fillId="0" borderId="8" xfId="1" applyFont="1" applyBorder="1" applyAlignment="1">
      <alignment horizontal="center" vertical="center"/>
    </xf>
    <xf numFmtId="0" fontId="65" fillId="0" borderId="25" xfId="1" applyFont="1" applyBorder="1" applyAlignment="1">
      <alignment horizontal="left" vertical="center" wrapText="1" shrinkToFit="1"/>
    </xf>
    <xf numFmtId="0" fontId="65" fillId="0" borderId="9" xfId="1" applyFont="1" applyBorder="1" applyAlignment="1">
      <alignment horizontal="left" vertical="center" wrapText="1" shrinkToFit="1"/>
    </xf>
    <xf numFmtId="0" fontId="65" fillId="0" borderId="10" xfId="1" applyFont="1" applyBorder="1" applyAlignment="1">
      <alignment horizontal="left" vertical="center" wrapText="1" shrinkToFit="1"/>
    </xf>
    <xf numFmtId="0" fontId="65" fillId="0" borderId="24" xfId="1" applyFont="1" applyBorder="1" applyAlignment="1">
      <alignment horizontal="left" vertical="center" wrapText="1" shrinkToFit="1"/>
    </xf>
    <xf numFmtId="0" fontId="65" fillId="0" borderId="0" xfId="1" applyFont="1" applyBorder="1" applyAlignment="1">
      <alignment horizontal="left" vertical="center" wrapText="1" shrinkToFit="1"/>
    </xf>
    <xf numFmtId="0" fontId="65" fillId="0" borderId="11" xfId="1" applyFont="1" applyBorder="1" applyAlignment="1">
      <alignment horizontal="left" vertical="center" wrapText="1" shrinkToFit="1"/>
    </xf>
    <xf numFmtId="0" fontId="65" fillId="0" borderId="12" xfId="1" applyFont="1" applyBorder="1" applyAlignment="1">
      <alignment horizontal="left" vertical="center" wrapText="1" shrinkToFit="1"/>
    </xf>
    <xf numFmtId="0" fontId="65" fillId="0" borderId="8" xfId="1" applyFont="1" applyBorder="1" applyAlignment="1">
      <alignment horizontal="left" vertical="center" wrapText="1" shrinkToFit="1"/>
    </xf>
    <xf numFmtId="0" fontId="65" fillId="0" borderId="13" xfId="1" applyFont="1" applyBorder="1" applyAlignment="1">
      <alignment horizontal="left" vertical="center" wrapText="1" shrinkToFit="1"/>
    </xf>
    <xf numFmtId="0" fontId="65" fillId="0" borderId="40" xfId="1" applyFont="1" applyBorder="1" applyAlignment="1">
      <alignment horizontal="left" vertical="center" shrinkToFit="1"/>
    </xf>
    <xf numFmtId="0" fontId="65" fillId="0" borderId="9" xfId="1" applyFont="1" applyBorder="1" applyAlignment="1">
      <alignment horizontal="left" vertical="center" shrinkToFit="1"/>
    </xf>
    <xf numFmtId="0" fontId="65" fillId="0" borderId="10" xfId="1" applyFont="1" applyBorder="1" applyAlignment="1">
      <alignment horizontal="left" vertical="center" shrinkToFit="1"/>
    </xf>
    <xf numFmtId="0" fontId="65" fillId="0" borderId="16" xfId="1" applyFont="1" applyBorder="1" applyAlignment="1">
      <alignment horizontal="left" vertical="center" shrinkToFit="1"/>
    </xf>
    <xf numFmtId="0" fontId="65" fillId="0" borderId="8" xfId="1" applyFont="1" applyBorder="1" applyAlignment="1">
      <alignment horizontal="left" vertical="center" shrinkToFit="1"/>
    </xf>
    <xf numFmtId="0" fontId="65" fillId="0" borderId="13" xfId="1" applyFont="1" applyBorder="1" applyAlignment="1">
      <alignment horizontal="left" vertical="center" shrinkToFit="1"/>
    </xf>
    <xf numFmtId="0" fontId="65" fillId="0" borderId="25" xfId="1" applyFont="1" applyBorder="1" applyAlignment="1">
      <alignment horizontal="left" vertical="center" shrinkToFit="1"/>
    </xf>
    <xf numFmtId="0" fontId="65" fillId="0" borderId="12" xfId="1" applyFont="1" applyBorder="1" applyAlignment="1">
      <alignment horizontal="left" vertical="center" shrinkToFit="1"/>
    </xf>
    <xf numFmtId="0" fontId="65" fillId="0" borderId="40" xfId="1" applyFont="1" applyBorder="1" applyAlignment="1">
      <alignment horizontal="left" vertical="center"/>
    </xf>
    <xf numFmtId="0" fontId="65" fillId="0" borderId="9" xfId="1" applyFont="1" applyBorder="1" applyAlignment="1">
      <alignment horizontal="left" vertical="center"/>
    </xf>
    <xf numFmtId="0" fontId="65" fillId="0" borderId="10" xfId="1" applyFont="1" applyBorder="1" applyAlignment="1">
      <alignment horizontal="left" vertical="center"/>
    </xf>
    <xf numFmtId="0" fontId="65" fillId="0" borderId="35" xfId="1" applyFont="1" applyBorder="1" applyAlignment="1">
      <alignment horizontal="left" vertical="center"/>
    </xf>
    <xf numFmtId="0" fontId="65" fillId="0" borderId="28" xfId="1" applyFont="1" applyBorder="1" applyAlignment="1">
      <alignment horizontal="left" vertical="center"/>
    </xf>
    <xf numFmtId="0" fontId="65" fillId="0" borderId="26" xfId="1" applyFont="1" applyBorder="1" applyAlignment="1">
      <alignment horizontal="left" vertical="center"/>
    </xf>
    <xf numFmtId="0" fontId="71" fillId="0" borderId="0" xfId="1" applyFont="1" applyAlignment="1" applyProtection="1">
      <alignment horizontal="left" vertical="center" wrapText="1"/>
    </xf>
    <xf numFmtId="0" fontId="10"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107" fillId="0" borderId="0" xfId="1" applyFont="1" applyAlignment="1" applyProtection="1">
      <alignment horizontal="left" vertical="center" wrapText="1"/>
    </xf>
    <xf numFmtId="0" fontId="10" fillId="0" borderId="0" xfId="1" applyFont="1" applyAlignment="1" applyProtection="1">
      <alignment horizontal="left" vertical="top" wrapText="1"/>
    </xf>
    <xf numFmtId="0" fontId="72" fillId="0" borderId="0" xfId="1" applyFont="1" applyAlignment="1" applyProtection="1">
      <alignment horizontal="left" vertical="center" wrapText="1"/>
    </xf>
    <xf numFmtId="0" fontId="11" fillId="0" borderId="0" xfId="1" applyFont="1" applyAlignment="1" applyProtection="1">
      <alignment horizontal="left" vertical="top" wrapText="1"/>
    </xf>
    <xf numFmtId="0" fontId="71" fillId="0" borderId="0" xfId="1" applyFont="1" applyFill="1" applyAlignment="1" applyProtection="1">
      <alignment horizontal="left" vertical="center" wrapText="1"/>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340">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auto="1"/>
        </top>
        <bottom style="thin">
          <color auto="1"/>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0" hidden="0"/>
    </dxf>
    <dxf>
      <numFmt numFmtId="6" formatCode="#,##0;[Red]\-#,##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numFmt numFmtId="6" formatCode="#,##0;[Red]\-#,##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strike val="0"/>
        <outline val="0"/>
        <shadow val="0"/>
        <u val="none"/>
        <vertAlign val="baseline"/>
        <sz val="12"/>
        <name val="ＭＳ 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indexed="64"/>
        </bottom>
      </border>
      <protection locked="0" hidden="0"/>
    </dxf>
    <dxf>
      <font>
        <strike val="0"/>
        <outline val="0"/>
        <shadow val="0"/>
        <u val="none"/>
        <vertAlign val="baseline"/>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2"/>
        <color theme="1"/>
        <name val="ＭＳ 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0" hidden="0"/>
    </dxf>
    <dxf>
      <font>
        <b val="0"/>
        <i val="0"/>
        <strike val="0"/>
        <condense val="0"/>
        <extend val="0"/>
        <outline val="0"/>
        <shadow val="0"/>
        <u val="none"/>
        <vertAlign val="baseline"/>
        <sz val="12"/>
        <color auto="1"/>
        <name val="ＭＳ ゴシック"/>
        <scheme val="none"/>
      </font>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none">
          <bgColor auto="1"/>
        </patternFill>
      </fill>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4" formatCode="&quot;人&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3" formatCode="&quot;産&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border diagonalUp="0" diagonalDown="0" outline="0">
        <left/>
        <right/>
        <top style="thin">
          <color indexed="64"/>
        </top>
        <bottom/>
      </border>
    </dxf>
    <dxf>
      <border outline="0">
        <right style="thin">
          <color indexed="64"/>
        </right>
      </border>
    </dxf>
    <dxf>
      <border diagonalUp="0" diagonalDown="0" outline="0">
        <left style="thin">
          <color theme="0" tint="-0.34998626667073579"/>
        </left>
        <right style="thin">
          <color theme="0" tint="-0.34998626667073579"/>
        </right>
        <top style="thin">
          <color indexed="64"/>
        </top>
        <bottom/>
      </border>
    </dxf>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7" formatCode="&quot;イ&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6" formatCode="&quot;展&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HG丸ｺﾞｼｯｸM-PRO"/>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5" formatCode="&quot;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0" readingOrder="0"/>
      <protection locked="0" hidden="0"/>
    </dxf>
    <dxf>
      <font>
        <strike val="0"/>
        <outline val="0"/>
        <shadow val="0"/>
        <u val="none"/>
        <vertAlign val="baseline"/>
        <name val="ＭＳ ゴシック"/>
        <scheme val="none"/>
      </font>
    </dxf>
    <dxf>
      <font>
        <b val="0"/>
        <i val="0"/>
        <strike val="0"/>
        <condense val="0"/>
        <extend val="0"/>
        <outline val="0"/>
        <shadow val="0"/>
        <u val="none"/>
        <vertAlign val="baseline"/>
        <sz val="10"/>
        <color auto="1"/>
        <name val="ＭＳ ゴシック"/>
        <scheme val="none"/>
      </font>
      <protection locked="1" hidden="0"/>
    </dxf>
    <dxf>
      <font>
        <strike val="0"/>
        <outline val="0"/>
        <shadow val="0"/>
        <u val="none"/>
        <vertAlign val="baseline"/>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font>
        <b/>
        <i val="0"/>
        <strike val="0"/>
        <condense val="0"/>
        <extend val="0"/>
        <outline val="0"/>
        <shadow val="0"/>
        <u val="none"/>
        <vertAlign val="baseline"/>
        <sz val="12"/>
        <color auto="1"/>
        <name val="HG丸ｺﾞｼｯｸM-PRO"/>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0" hidden="0"/>
    </dxf>
    <dxf>
      <numFmt numFmtId="6" formatCode="#,##0;[Red]\-#,##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0"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ＭＳ ゴシック"/>
        <scheme val="none"/>
      </font>
      <numFmt numFmtId="199" formatCode="&quot;賃&quot;\-General"/>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rgb="FFFF0000"/>
        <name val="ＭＳ Ｐゴシック"/>
        <scheme val="minor"/>
      </font>
      <numFmt numFmtId="179" formatCode="0.0%"/>
      <fill>
        <patternFill patternType="solid">
          <fgColor indexed="64"/>
          <bgColor rgb="FFFFFFCC"/>
        </patternFill>
      </fill>
      <alignment horizontal="right" vertical="center" textRotation="0" wrapText="0" indent="0" justifyLastLine="0" shrinkToFit="0" readingOrder="0"/>
      <border diagonalUp="0" diagonalDown="0" outline="0">
        <left/>
        <right/>
        <top style="thin">
          <color theme="1" tint="0.24994659260841701"/>
        </top>
        <bottom style="thin">
          <color theme="1" tint="0.24994659260841701"/>
        </bottom>
      </border>
      <protection locked="1" hidden="0"/>
    </dxf>
    <dxf>
      <font>
        <b/>
        <strike val="0"/>
        <outline val="0"/>
        <shadow val="0"/>
        <u val="none"/>
        <vertAlign val="baseline"/>
        <sz val="11"/>
        <color rgb="FFFF0000"/>
        <name val="ＭＳ Ｐゴシック"/>
        <scheme val="minor"/>
      </font>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339"/>
      <tableStyleElement type="headerRow" dxfId="338"/>
      <tableStyleElement type="totalRow" dxfId="337"/>
      <tableStyleElement type="firstColumn" dxfId="336"/>
      <tableStyleElement type="lastColumn" dxfId="335"/>
      <tableStyleElement type="firstRowStripe" dxfId="334"/>
    </tableStyle>
    <tableStyle name="テーブル スタイル 8 10" pivot="0" count="4">
      <tableStyleElement type="wholeTable" dxfId="333"/>
      <tableStyleElement type="headerRow" dxfId="332"/>
      <tableStyleElement type="totalRow" dxfId="331"/>
      <tableStyleElement type="firstColumn" dxfId="330"/>
    </tableStyle>
    <tableStyle name="テーブル スタイル 8 11" pivot="0" count="4">
      <tableStyleElement type="wholeTable" dxfId="329"/>
      <tableStyleElement type="headerRow" dxfId="328"/>
      <tableStyleElement type="totalRow" dxfId="327"/>
      <tableStyleElement type="firstColumn" dxfId="326"/>
    </tableStyle>
    <tableStyle name="テーブル スタイル 8 12" pivot="0" count="4">
      <tableStyleElement type="wholeTable" dxfId="325"/>
      <tableStyleElement type="headerRow" dxfId="324"/>
      <tableStyleElement type="totalRow" dxfId="323"/>
      <tableStyleElement type="firstColumn" dxfId="322"/>
    </tableStyle>
    <tableStyle name="テーブル スタイル 8 2" pivot="0" count="4">
      <tableStyleElement type="wholeTable" dxfId="321"/>
      <tableStyleElement type="headerRow" dxfId="320"/>
      <tableStyleElement type="totalRow" dxfId="319"/>
      <tableStyleElement type="firstColumn" dxfId="318"/>
    </tableStyle>
    <tableStyle name="テーブル スタイル 8 3" pivot="0" count="4">
      <tableStyleElement type="wholeTable" dxfId="317"/>
      <tableStyleElement type="headerRow" dxfId="316"/>
      <tableStyleElement type="totalRow" dxfId="315"/>
      <tableStyleElement type="firstColumn" dxfId="314"/>
    </tableStyle>
    <tableStyle name="テーブル スタイル 8 4" pivot="0" count="4">
      <tableStyleElement type="wholeTable" dxfId="313"/>
      <tableStyleElement type="headerRow" dxfId="312"/>
      <tableStyleElement type="totalRow" dxfId="311"/>
      <tableStyleElement type="firstColumn" dxfId="310"/>
    </tableStyle>
    <tableStyle name="テーブル スタイル 8 5" pivot="0" count="4">
      <tableStyleElement type="wholeTable" dxfId="309"/>
      <tableStyleElement type="headerRow" dxfId="308"/>
      <tableStyleElement type="totalRow" dxfId="307"/>
      <tableStyleElement type="firstColumn" dxfId="306"/>
    </tableStyle>
    <tableStyle name="テーブル スタイル 8 6" pivot="0" count="4">
      <tableStyleElement type="wholeTable" dxfId="305"/>
      <tableStyleElement type="headerRow" dxfId="304"/>
      <tableStyleElement type="totalRow" dxfId="303"/>
      <tableStyleElement type="firstColumn" dxfId="302"/>
    </tableStyle>
    <tableStyle name="テーブル スタイル 8 7" pivot="0" count="4">
      <tableStyleElement type="wholeTable" dxfId="301"/>
      <tableStyleElement type="headerRow" dxfId="300"/>
      <tableStyleElement type="totalRow" dxfId="299"/>
      <tableStyleElement type="firstColumn" dxfId="298"/>
    </tableStyle>
    <tableStyle name="テーブル スタイル 8 8" pivot="0" count="4">
      <tableStyleElement type="wholeTable" dxfId="297"/>
      <tableStyleElement type="headerRow" dxfId="296"/>
      <tableStyleElement type="totalRow" dxfId="295"/>
      <tableStyleElement type="firstColumn" dxfId="294"/>
    </tableStyle>
    <tableStyle name="テーブル スタイル 8 9" pivot="0" count="4">
      <tableStyleElement type="wholeTable" dxfId="293"/>
      <tableStyleElement type="headerRow" dxfId="292"/>
      <tableStyleElement type="totalRow" dxfId="291"/>
      <tableStyleElement type="firstColumn" dxfId="290"/>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1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4" Type="http://schemas.openxmlformats.org/officeDocument/2006/relationships/image" Target="../media/image15.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9.emf"/></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13</xdr:col>
      <xdr:colOff>266700</xdr:colOff>
      <xdr:row>8</xdr:row>
      <xdr:rowOff>1587</xdr:rowOff>
    </xdr:from>
    <xdr:to>
      <xdr:col>23</xdr:col>
      <xdr:colOff>19050</xdr:colOff>
      <xdr:row>14</xdr:row>
      <xdr:rowOff>31749</xdr:rowOff>
    </xdr:to>
    <xdr:sp macro="" textlink="">
      <xdr:nvSpPr>
        <xdr:cNvPr id="3"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3917950" y="1855787"/>
          <a:ext cx="2559050" cy="1300162"/>
        </a:xfrm>
        <a:prstGeom prst="wedgeRectCallout">
          <a:avLst>
            <a:gd name="adj1" fmla="val 12177"/>
            <a:gd name="adj2" fmla="val -37227"/>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実施計画「１．申請事業者の概要」から転記されるので入力不要です</a:t>
          </a:r>
        </a:p>
      </xdr:txBody>
    </xdr:sp>
    <xdr:clientData/>
  </xdr:twoCellAnchor>
  <xdr:twoCellAnchor>
    <xdr:from>
      <xdr:col>8</xdr:col>
      <xdr:colOff>241300</xdr:colOff>
      <xdr:row>21</xdr:row>
      <xdr:rowOff>230187</xdr:rowOff>
    </xdr:from>
    <xdr:to>
      <xdr:col>19</xdr:col>
      <xdr:colOff>196850</xdr:colOff>
      <xdr:row>22</xdr:row>
      <xdr:rowOff>127000</xdr:rowOff>
    </xdr:to>
    <xdr:sp macro="" textlink="">
      <xdr:nvSpPr>
        <xdr:cNvPr id="4"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2641600" y="5526087"/>
          <a:ext cx="2768600" cy="284163"/>
        </a:xfrm>
        <a:prstGeom prst="wedgeRectCallout">
          <a:avLst>
            <a:gd name="adj1" fmla="val -36277"/>
            <a:gd name="adj2" fmla="val 113956"/>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本申請内容を</a:t>
          </a:r>
          <a:r>
            <a:rPr lang="en-US" altLang="ja-JP" sz="1000" b="1" i="0" u="none" strike="noStrike" baseline="0">
              <a:solidFill>
                <a:srgbClr val="FF0000"/>
              </a:solidFill>
              <a:latin typeface="ＭＳ ゴシック"/>
              <a:ea typeface="ＭＳ ゴシック"/>
            </a:rPr>
            <a:t>20</a:t>
          </a:r>
          <a:r>
            <a:rPr lang="ja-JP" altLang="en-US" sz="1000" b="1" i="0" u="none" strike="noStrike" baseline="0">
              <a:solidFill>
                <a:srgbClr val="FF0000"/>
              </a:solidFill>
              <a:latin typeface="ＭＳ ゴシック"/>
              <a:ea typeface="ＭＳ ゴシック"/>
            </a:rPr>
            <a:t>字以内でまとめてください。</a:t>
          </a:r>
        </a:p>
      </xdr:txBody>
    </xdr:sp>
    <xdr:clientData/>
  </xdr:twoCellAnchor>
  <xdr:twoCellAnchor>
    <xdr:from>
      <xdr:col>0</xdr:col>
      <xdr:colOff>196850</xdr:colOff>
      <xdr:row>26</xdr:row>
      <xdr:rowOff>38100</xdr:rowOff>
    </xdr:from>
    <xdr:to>
      <xdr:col>5</xdr:col>
      <xdr:colOff>101600</xdr:colOff>
      <xdr:row>28</xdr:row>
      <xdr:rowOff>311149</xdr:rowOff>
    </xdr:to>
    <xdr:sp macro="" textlink="">
      <xdr:nvSpPr>
        <xdr:cNvPr id="5"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196850" y="6864350"/>
          <a:ext cx="1371600" cy="800099"/>
        </a:xfrm>
        <a:prstGeom prst="wedgeRectCallout">
          <a:avLst>
            <a:gd name="adj1" fmla="val 27309"/>
            <a:gd name="adj2" fmla="val -34968"/>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資金計画書「合計」から転記されるので入力不要です</a:t>
          </a:r>
        </a:p>
      </xdr:txBody>
    </xdr:sp>
    <xdr:clientData/>
  </xdr:twoCellAnchor>
  <xdr:twoCellAnchor>
    <xdr:from>
      <xdr:col>6</xdr:col>
      <xdr:colOff>163512</xdr:colOff>
      <xdr:row>27</xdr:row>
      <xdr:rowOff>284162</xdr:rowOff>
    </xdr:from>
    <xdr:to>
      <xdr:col>13</xdr:col>
      <xdr:colOff>114300</xdr:colOff>
      <xdr:row>29</xdr:row>
      <xdr:rowOff>113846</xdr:rowOff>
    </xdr:to>
    <xdr:sp macro="" textlink="">
      <xdr:nvSpPr>
        <xdr:cNvPr id="7"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1941512" y="7250112"/>
          <a:ext cx="1824038" cy="598034"/>
        </a:xfrm>
        <a:prstGeom prst="wedgeRectCallout">
          <a:avLst>
            <a:gd name="adj1" fmla="val -46575"/>
            <a:gd name="adj2" fmla="val 7626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助成対象期間は、</a:t>
          </a:r>
          <a:endParaRPr lang="en-US" altLang="ja-JP" sz="1000" b="1" i="0" u="none" strike="noStrike" baseline="0">
            <a:solidFill>
              <a:srgbClr val="FF0000"/>
            </a:solidFill>
            <a:latin typeface="ＭＳ ゴシック"/>
            <a:ea typeface="ＭＳ ゴシック"/>
          </a:endParaRPr>
        </a:p>
        <a:p>
          <a:pPr algn="l" rtl="0">
            <a:defRPr sz="1000"/>
          </a:pPr>
          <a:r>
            <a:rPr lang="ja-JP" altLang="en-US" sz="1050" b="1" i="0" u="none" strike="noStrike" baseline="0">
              <a:solidFill>
                <a:srgbClr val="FF0000"/>
              </a:solidFill>
              <a:latin typeface="ＭＳ ゴシック"/>
              <a:ea typeface="ＭＳ ゴシック"/>
            </a:rPr>
            <a:t>最長令和</a:t>
          </a:r>
          <a:r>
            <a:rPr lang="en-US" altLang="ja-JP" sz="1050" b="1" i="0" u="none" strike="noStrike" baseline="0">
              <a:solidFill>
                <a:srgbClr val="FF0000"/>
              </a:solidFill>
              <a:latin typeface="ＭＳ ゴシック"/>
              <a:ea typeface="ＭＳ ゴシック"/>
            </a:rPr>
            <a:t>8</a:t>
          </a:r>
          <a:r>
            <a:rPr lang="ja-JP" altLang="en-US" sz="1050" b="1" i="0" u="none" strike="noStrike" baseline="0">
              <a:solidFill>
                <a:srgbClr val="FF0000"/>
              </a:solidFill>
              <a:latin typeface="ＭＳ ゴシック"/>
              <a:ea typeface="ＭＳ ゴシック"/>
            </a:rPr>
            <a:t>年</a:t>
          </a:r>
          <a:r>
            <a:rPr lang="en-US" altLang="ja-JP" sz="1050" b="1" i="0" u="none" strike="noStrike" baseline="0">
              <a:solidFill>
                <a:srgbClr val="FF0000"/>
              </a:solidFill>
              <a:latin typeface="ＭＳ ゴシック"/>
              <a:ea typeface="ＭＳ ゴシック"/>
            </a:rPr>
            <a:t>10</a:t>
          </a:r>
          <a:r>
            <a:rPr lang="ja-JP" altLang="en-US" sz="1050" b="1" i="0" u="none" strike="noStrike" baseline="0">
              <a:solidFill>
                <a:srgbClr val="FF0000"/>
              </a:solidFill>
              <a:latin typeface="ＭＳ ゴシック"/>
              <a:ea typeface="ＭＳ ゴシック"/>
            </a:rPr>
            <a:t>月</a:t>
          </a:r>
          <a:r>
            <a:rPr lang="en-US" altLang="ja-JP" sz="1050" b="1" i="0" u="none" strike="noStrike" baseline="0">
              <a:solidFill>
                <a:srgbClr val="FF0000"/>
              </a:solidFill>
              <a:latin typeface="ＭＳ ゴシック"/>
              <a:ea typeface="ＭＳ ゴシック"/>
            </a:rPr>
            <a:t>31</a:t>
          </a:r>
          <a:r>
            <a:rPr lang="ja-JP" altLang="en-US" sz="1050" b="1" i="0" u="none" strike="noStrike" baseline="0">
              <a:solidFill>
                <a:srgbClr val="FF0000"/>
              </a:solidFill>
              <a:latin typeface="ＭＳ ゴシック"/>
              <a:ea typeface="ＭＳ ゴシック"/>
            </a:rPr>
            <a:t>日まで</a:t>
          </a:r>
          <a:endParaRPr lang="en-US" altLang="ja-JP" sz="1050" b="1" i="0" u="none" strike="noStrike" baseline="0">
            <a:solidFill>
              <a:srgbClr val="FF0000"/>
            </a:solidFill>
            <a:latin typeface="ＭＳ ゴシック"/>
            <a:ea typeface="ＭＳ ゴシック"/>
          </a:endParaRPr>
        </a:p>
      </xdr:txBody>
    </xdr:sp>
    <xdr:clientData/>
  </xdr:twoCellAnchor>
  <xdr:twoCellAnchor>
    <xdr:from>
      <xdr:col>2</xdr:col>
      <xdr:colOff>231774</xdr:colOff>
      <xdr:row>2</xdr:row>
      <xdr:rowOff>136524</xdr:rowOff>
    </xdr:from>
    <xdr:to>
      <xdr:col>21</xdr:col>
      <xdr:colOff>149524</xdr:colOff>
      <xdr:row>4</xdr:row>
      <xdr:rowOff>165099</xdr:rowOff>
    </xdr:to>
    <xdr:sp macro="" textlink="">
      <xdr:nvSpPr>
        <xdr:cNvPr id="8" name="AutoShape 1">
          <a:extLst>
            <a:ext uri="{FF2B5EF4-FFF2-40B4-BE49-F238E27FC236}">
              <a16:creationId xmlns:a16="http://schemas.microsoft.com/office/drawing/2014/main" id="{00000000-0008-0000-0E00-00000B000000}"/>
            </a:ext>
          </a:extLst>
        </xdr:cNvPr>
        <xdr:cNvSpPr>
          <a:spLocks noChangeArrowheads="1"/>
        </xdr:cNvSpPr>
      </xdr:nvSpPr>
      <xdr:spPr bwMode="auto">
        <a:xfrm>
          <a:off x="765174" y="555624"/>
          <a:ext cx="5220000" cy="447675"/>
        </a:xfrm>
        <a:prstGeom prst="wedgeRectCallout">
          <a:avLst>
            <a:gd name="adj1" fmla="val 31893"/>
            <a:gd name="adj2" fmla="val -49772"/>
          </a:avLst>
        </a:prstGeom>
        <a:solidFill>
          <a:schemeClr val="tx1"/>
        </a:solidFill>
        <a:ln w="19050" algn="ctr">
          <a:solidFill>
            <a:sysClr val="windowText" lastClr="000000"/>
          </a:solidFill>
          <a:prstDash val="sysDot"/>
          <a:miter lim="800000"/>
          <a:headEnd/>
          <a:tailEnd/>
        </a:ln>
        <a:effectLst/>
        <a:extLst/>
      </xdr:spPr>
      <xdr:txBody>
        <a:bodyPr vertOverflow="clip" wrap="square" lIns="74295" tIns="36000" rIns="74295" bIns="36000" anchor="ctr" upright="1"/>
        <a:lstStyle/>
        <a:p>
          <a:pPr algn="ctr" rtl="0">
            <a:defRPr sz="1000"/>
          </a:pPr>
          <a:r>
            <a:rPr lang="ja-JP" altLang="en-US" sz="1100" b="1" i="0" u="none" strike="noStrike" baseline="0">
              <a:solidFill>
                <a:schemeClr val="bg1"/>
              </a:solidFill>
              <a:latin typeface="ＭＳ ゴシック"/>
              <a:ea typeface="ＭＳ ゴシック"/>
            </a:rPr>
            <a:t>地域資源活用事業を選択された場合は、こちらを入力してください。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0</xdr:colOff>
          <xdr:row>6</xdr:row>
          <xdr:rowOff>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0</xdr:colOff>
          <xdr:row>7</xdr:row>
          <xdr:rowOff>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0</xdr:colOff>
          <xdr:row>8</xdr:row>
          <xdr:rowOff>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0</xdr:colOff>
          <xdr:row>9</xdr:row>
          <xdr:rowOff>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0</xdr:colOff>
          <xdr:row>10</xdr:row>
          <xdr:rowOff>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0</xdr:colOff>
          <xdr:row>11</xdr:row>
          <xdr:rowOff>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0</xdr:colOff>
          <xdr:row>12</xdr:row>
          <xdr:rowOff>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0</xdr:colOff>
          <xdr:row>13</xdr:row>
          <xdr:rowOff>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0</xdr:colOff>
          <xdr:row>14</xdr:row>
          <xdr:rowOff>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0</xdr:colOff>
          <xdr:row>15</xdr:row>
          <xdr:rowOff>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0</xdr:colOff>
          <xdr:row>16</xdr:row>
          <xdr:rowOff>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0</xdr:colOff>
          <xdr:row>17</xdr:row>
          <xdr:rowOff>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593767</xdr:colOff>
      <xdr:row>1</xdr:row>
      <xdr:rowOff>1461796</xdr:rowOff>
    </xdr:from>
    <xdr:to>
      <xdr:col>1</xdr:col>
      <xdr:colOff>4581897</xdr:colOff>
      <xdr:row>2</xdr:row>
      <xdr:rowOff>303245</xdr:rowOff>
    </xdr:to>
    <xdr:sp macro="" textlink="">
      <xdr:nvSpPr>
        <xdr:cNvPr id="2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1755817" y="4249446"/>
          <a:ext cx="3988130" cy="581349"/>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本事業における開発・改良要素を具体的に説明してください。</a:t>
          </a:r>
        </a:p>
        <a:p>
          <a:pPr algn="l" rtl="0">
            <a:defRPr sz="1000"/>
          </a:pPr>
          <a:r>
            <a:rPr lang="ja-JP" altLang="en-US" sz="1000" b="1" i="0" u="none" strike="noStrike" baseline="0">
              <a:solidFill>
                <a:srgbClr val="FF0000"/>
              </a:solidFill>
              <a:latin typeface="ＭＳ ゴシック"/>
              <a:ea typeface="ＭＳ ゴシック"/>
            </a:rPr>
            <a:t>新規性・優秀性のいずれか１つの記載でも構いません。</a:t>
          </a:r>
        </a:p>
      </xdr:txBody>
    </xdr:sp>
    <xdr:clientData/>
  </xdr:twoCellAnchor>
  <xdr:twoCellAnchor>
    <xdr:from>
      <xdr:col>1</xdr:col>
      <xdr:colOff>593766</xdr:colOff>
      <xdr:row>1</xdr:row>
      <xdr:rowOff>1461796</xdr:rowOff>
    </xdr:from>
    <xdr:to>
      <xdr:col>3</xdr:col>
      <xdr:colOff>717549</xdr:colOff>
      <xdr:row>2</xdr:row>
      <xdr:rowOff>303245</xdr:rowOff>
    </xdr:to>
    <xdr:sp macro="" textlink="">
      <xdr:nvSpPr>
        <xdr:cNvPr id="23"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1755816" y="1715796"/>
          <a:ext cx="3705183" cy="581349"/>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本事業における開発・改良要素を具体的に説明してください。</a:t>
          </a:r>
        </a:p>
        <a:p>
          <a:pPr algn="l" rtl="0">
            <a:defRPr sz="1000"/>
          </a:pPr>
          <a:r>
            <a:rPr lang="ja-JP" altLang="en-US" sz="1000" b="1" i="0" u="none" strike="noStrike" baseline="0">
              <a:solidFill>
                <a:srgbClr val="FF0000"/>
              </a:solidFill>
              <a:latin typeface="ＭＳ ゴシック"/>
              <a:ea typeface="ＭＳ ゴシック"/>
            </a:rPr>
            <a:t>新規性・優秀性のいずれか１つの記載でも構いません。</a:t>
          </a:r>
        </a:p>
      </xdr:txBody>
    </xdr:sp>
    <xdr:clientData/>
  </xdr:twoCellAnchor>
  <xdr:twoCellAnchor>
    <xdr:from>
      <xdr:col>2</xdr:col>
      <xdr:colOff>857250</xdr:colOff>
      <xdr:row>8</xdr:row>
      <xdr:rowOff>82550</xdr:rowOff>
    </xdr:from>
    <xdr:to>
      <xdr:col>6</xdr:col>
      <xdr:colOff>1392892</xdr:colOff>
      <xdr:row>11</xdr:row>
      <xdr:rowOff>203200</xdr:rowOff>
    </xdr:to>
    <xdr:sp macro="" textlink="">
      <xdr:nvSpPr>
        <xdr:cNvPr id="24" name="AutoShape 1">
          <a:extLst>
            <a:ext uri="{FF2B5EF4-FFF2-40B4-BE49-F238E27FC236}">
              <a16:creationId xmlns:a16="http://schemas.microsoft.com/office/drawing/2014/main" id="{00000000-0008-0000-1100-000005000000}"/>
            </a:ext>
          </a:extLst>
        </xdr:cNvPr>
        <xdr:cNvSpPr>
          <a:spLocks noChangeArrowheads="1"/>
        </xdr:cNvSpPr>
      </xdr:nvSpPr>
      <xdr:spPr bwMode="auto">
        <a:xfrm>
          <a:off x="2762250" y="6026150"/>
          <a:ext cx="5602942" cy="806450"/>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箇条書きで前ページ「（２）開発・改良要素の説明」に連動させて具体的に記入してください。達成目標は助成対象期間中に変更・修正することができませんのでご注意ください。</a:t>
          </a:r>
        </a:p>
        <a:p>
          <a:pPr algn="l" rtl="0">
            <a:defRPr sz="1000"/>
          </a:pPr>
          <a:r>
            <a:rPr lang="ja-JP" altLang="en-US" sz="1000" b="1" i="0" u="none" strike="noStrike" baseline="0">
              <a:solidFill>
                <a:srgbClr val="FF0000"/>
              </a:solidFill>
              <a:latin typeface="ＭＳ ゴシック"/>
              <a:ea typeface="ＭＳ ゴシック"/>
            </a:rPr>
            <a:t>また、設定した目標と、その達成を証明する成果物</a:t>
          </a:r>
          <a:r>
            <a:rPr lang="en-US" altLang="ja-JP" sz="1000" b="1" i="0" u="none" strike="noStrike" baseline="0">
              <a:solidFill>
                <a:srgbClr val="FF0000"/>
              </a:solidFill>
              <a:latin typeface="ＭＳ ゴシック"/>
              <a:ea typeface="ＭＳ ゴシック"/>
            </a:rPr>
            <a:t>(</a:t>
          </a:r>
          <a:r>
            <a:rPr lang="ja-JP" altLang="en-US" sz="1000" b="1" i="0" u="none" strike="noStrike" baseline="0">
              <a:solidFill>
                <a:srgbClr val="FF0000"/>
              </a:solidFill>
              <a:latin typeface="ＭＳ ゴシック"/>
              <a:ea typeface="ＭＳ ゴシック"/>
            </a:rPr>
            <a:t>提出物</a:t>
          </a:r>
          <a:r>
            <a:rPr lang="en-US" altLang="ja-JP" sz="1000" b="1" i="0" u="none" strike="noStrike" baseline="0">
              <a:solidFill>
                <a:srgbClr val="FF0000"/>
              </a:solidFill>
              <a:latin typeface="ＭＳ ゴシック"/>
              <a:ea typeface="ＭＳ ゴシック"/>
            </a:rPr>
            <a:t>)</a:t>
          </a:r>
          <a:r>
            <a:rPr lang="ja-JP" altLang="en-US" sz="1000" b="1" i="0" u="none" strike="noStrike" baseline="0">
              <a:solidFill>
                <a:srgbClr val="FF0000"/>
              </a:solidFill>
              <a:latin typeface="ＭＳ ゴシック"/>
              <a:ea typeface="ＭＳ ゴシック"/>
            </a:rPr>
            <a:t>を対応させて記入してください。</a:t>
          </a:r>
        </a:p>
      </xdr:txBody>
    </xdr:sp>
    <xdr:clientData/>
  </xdr:twoCellAnchor>
  <xdr:twoCellAnchor>
    <xdr:from>
      <xdr:col>2</xdr:col>
      <xdr:colOff>39688</xdr:colOff>
      <xdr:row>19</xdr:row>
      <xdr:rowOff>1023938</xdr:rowOff>
    </xdr:from>
    <xdr:to>
      <xdr:col>6</xdr:col>
      <xdr:colOff>562630</xdr:colOff>
      <xdr:row>20</xdr:row>
      <xdr:rowOff>547846</xdr:rowOff>
    </xdr:to>
    <xdr:sp macro="" textlink="">
      <xdr:nvSpPr>
        <xdr:cNvPr id="26"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1944688" y="9675813"/>
          <a:ext cx="5602942" cy="793908"/>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達成目標を達成するために乗り越えなければいけない課題とその解決方法について、達成目標と連動させて具体的に記載してください。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708137</xdr:colOff>
      <xdr:row>2</xdr:row>
      <xdr:rowOff>250442</xdr:rowOff>
    </xdr:from>
    <xdr:to>
      <xdr:col>1</xdr:col>
      <xdr:colOff>1878351</xdr:colOff>
      <xdr:row>2</xdr:row>
      <xdr:rowOff>465045</xdr:rowOff>
    </xdr:to>
    <xdr:sp macro="" textlink="">
      <xdr:nvSpPr>
        <xdr:cNvPr id="2" name="Rectangle 22">
          <a:extLst>
            <a:ext uri="{FF2B5EF4-FFF2-40B4-BE49-F238E27FC236}">
              <a16:creationId xmlns:a16="http://schemas.microsoft.com/office/drawing/2014/main" id="{00000000-0008-0000-1200-000016800000}"/>
            </a:ext>
          </a:extLst>
        </xdr:cNvPr>
        <xdr:cNvSpPr>
          <a:spLocks noChangeArrowheads="1"/>
        </xdr:cNvSpPr>
      </xdr:nvSpPr>
      <xdr:spPr bwMode="auto">
        <a:xfrm>
          <a:off x="1647937" y="1418842"/>
          <a:ext cx="1170214" cy="214603"/>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HG丸ｺﾞｼｯｸM-PRO"/>
              <a:ea typeface="HG丸ｺﾞｼｯｸM-PRO"/>
            </a:rPr>
            <a:t>取引先</a:t>
          </a:r>
        </a:p>
      </xdr:txBody>
    </xdr:sp>
    <xdr:clientData/>
  </xdr:twoCellAnchor>
  <xdr:twoCellAnchor>
    <xdr:from>
      <xdr:col>0</xdr:col>
      <xdr:colOff>189793</xdr:colOff>
      <xdr:row>2</xdr:row>
      <xdr:rowOff>689124</xdr:rowOff>
    </xdr:from>
    <xdr:to>
      <xdr:col>1</xdr:col>
      <xdr:colOff>3362979</xdr:colOff>
      <xdr:row>2</xdr:row>
      <xdr:rowOff>2551357</xdr:rowOff>
    </xdr:to>
    <xdr:sp macro="" textlink="">
      <xdr:nvSpPr>
        <xdr:cNvPr id="3" name="Rectangle 21">
          <a:extLst>
            <a:ext uri="{FF2B5EF4-FFF2-40B4-BE49-F238E27FC236}">
              <a16:creationId xmlns:a16="http://schemas.microsoft.com/office/drawing/2014/main" id="{00000000-0008-0000-1200-000015800000}"/>
            </a:ext>
          </a:extLst>
        </xdr:cNvPr>
        <xdr:cNvSpPr>
          <a:spLocks noChangeArrowheads="1"/>
        </xdr:cNvSpPr>
      </xdr:nvSpPr>
      <xdr:spPr bwMode="auto">
        <a:xfrm>
          <a:off x="189793" y="1857524"/>
          <a:ext cx="4112986" cy="1862233"/>
        </a:xfrm>
        <a:prstGeom prst="rect">
          <a:avLst/>
        </a:prstGeom>
        <a:solidFill>
          <a:srgbClr val="FFFFFF"/>
        </a:solidFill>
        <a:ln w="1270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丸ｺﾞｼｯｸM-PRO"/>
              <a:ea typeface="HG丸ｺﾞｼｯｸM-PRO"/>
            </a:rPr>
            <a:t>社内体制図</a:t>
          </a:r>
        </a:p>
      </xdr:txBody>
    </xdr:sp>
    <xdr:clientData/>
  </xdr:twoCellAnchor>
  <xdr:twoCellAnchor>
    <xdr:from>
      <xdr:col>1</xdr:col>
      <xdr:colOff>3872427</xdr:colOff>
      <xdr:row>2</xdr:row>
      <xdr:rowOff>749300</xdr:rowOff>
    </xdr:from>
    <xdr:to>
      <xdr:col>1</xdr:col>
      <xdr:colOff>5114470</xdr:colOff>
      <xdr:row>2</xdr:row>
      <xdr:rowOff>1511300</xdr:rowOff>
    </xdr:to>
    <xdr:sp macro="" textlink="">
      <xdr:nvSpPr>
        <xdr:cNvPr id="4" name="Rectangle 20">
          <a:extLst>
            <a:ext uri="{FF2B5EF4-FFF2-40B4-BE49-F238E27FC236}">
              <a16:creationId xmlns:a16="http://schemas.microsoft.com/office/drawing/2014/main" id="{00000000-0008-0000-1200-000014800000}"/>
            </a:ext>
          </a:extLst>
        </xdr:cNvPr>
        <xdr:cNvSpPr>
          <a:spLocks noChangeArrowheads="1"/>
        </xdr:cNvSpPr>
      </xdr:nvSpPr>
      <xdr:spPr bwMode="auto">
        <a:xfrm>
          <a:off x="4812227" y="1917700"/>
          <a:ext cx="1242043" cy="762000"/>
        </a:xfrm>
        <a:prstGeom prst="rect">
          <a:avLst/>
        </a:prstGeom>
        <a:solidFill>
          <a:srgbClr val="FFFFFF"/>
        </a:solidFill>
        <a:ln w="1270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丸ｺﾞｼｯｸM-PRO"/>
              <a:ea typeface="HG丸ｺﾞｼｯｸM-PRO"/>
            </a:rPr>
            <a:t>委託・外注先</a:t>
          </a:r>
          <a:endParaRPr lang="ja-JP" altLang="en-US" sz="105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FF0000"/>
              </a:solidFill>
              <a:latin typeface="HG丸ｺﾞｼｯｸM-PRO"/>
              <a:ea typeface="HG丸ｺﾞｼｯｸM-PRO"/>
            </a:rPr>
            <a:t>○○(株)</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FF0000"/>
              </a:solidFill>
              <a:latin typeface="HG丸ｺﾞｼｯｸM-PRO"/>
              <a:ea typeface="HG丸ｺﾞｼｯｸM-PRO"/>
            </a:rPr>
            <a:t>（○○の制作）</a:t>
          </a:r>
          <a:endParaRPr lang="ja-JP" altLang="en-US" sz="1050" b="0" i="0" u="none" strike="noStrike" baseline="0">
            <a:solidFill>
              <a:srgbClr val="000000"/>
            </a:solidFill>
            <a:latin typeface="ＭＳ 明朝"/>
            <a:ea typeface="ＭＳ 明朝"/>
          </a:endParaRPr>
        </a:p>
        <a:p>
          <a:pPr algn="l" rtl="0">
            <a:defRPr sz="1000"/>
          </a:pPr>
          <a:r>
            <a:rPr lang="en-US" altLang="ja-JP" sz="1050" b="0"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rPr>
            <a:t>委</a:t>
          </a:r>
          <a:r>
            <a:rPr lang="en-US" altLang="ja-JP" sz="1050" b="0" i="0" u="none" strike="noStrike" baseline="0">
              <a:solidFill>
                <a:srgbClr val="FF0000"/>
              </a:solidFill>
              <a:latin typeface="HG丸ｺﾞｼｯｸM-PRO" panose="020F0600000000000000" pitchFamily="50" charset="-128"/>
              <a:ea typeface="HG丸ｺﾞｼｯｸM-PRO" panose="020F0600000000000000" pitchFamily="50" charset="-128"/>
            </a:rPr>
            <a:t>-1】</a:t>
          </a:r>
          <a:r>
            <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3858904</xdr:colOff>
      <xdr:row>2</xdr:row>
      <xdr:rowOff>1771651</xdr:rowOff>
    </xdr:from>
    <xdr:to>
      <xdr:col>1</xdr:col>
      <xdr:colOff>5122636</xdr:colOff>
      <xdr:row>2</xdr:row>
      <xdr:rowOff>2528208</xdr:rowOff>
    </xdr:to>
    <xdr:sp macro="" textlink="">
      <xdr:nvSpPr>
        <xdr:cNvPr id="5" name="Rectangle 19">
          <a:extLst>
            <a:ext uri="{FF2B5EF4-FFF2-40B4-BE49-F238E27FC236}">
              <a16:creationId xmlns:a16="http://schemas.microsoft.com/office/drawing/2014/main" id="{00000000-0008-0000-1200-000013800000}"/>
            </a:ext>
          </a:extLst>
        </xdr:cNvPr>
        <xdr:cNvSpPr>
          <a:spLocks noChangeArrowheads="1"/>
        </xdr:cNvSpPr>
      </xdr:nvSpPr>
      <xdr:spPr bwMode="auto">
        <a:xfrm>
          <a:off x="4798704" y="2940051"/>
          <a:ext cx="1263732" cy="756557"/>
        </a:xfrm>
        <a:prstGeom prst="rect">
          <a:avLst/>
        </a:prstGeom>
        <a:solidFill>
          <a:srgbClr val="FFFFFF"/>
        </a:solidFill>
        <a:ln w="12700">
          <a:solidFill>
            <a:srgbClr val="FF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丸ｺﾞｼｯｸM-PRO"/>
              <a:ea typeface="HG丸ｺﾞｼｯｸM-PRO"/>
            </a:rPr>
            <a:t>専門家</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　○○</a:t>
          </a:r>
          <a:endParaRPr lang="ja-JP" altLang="en-US" sz="105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FF0000"/>
              </a:solidFill>
              <a:latin typeface="HG丸ｺﾞｼｯｸM-PRO"/>
              <a:ea typeface="HG丸ｺﾞｼｯｸM-PRO"/>
            </a:rPr>
            <a:t>（○○の技術指導）</a:t>
          </a:r>
          <a:endParaRPr lang="en-US" altLang="ja-JP" sz="900" b="0" i="0" u="none" strike="noStrike" baseline="0">
            <a:solidFill>
              <a:srgbClr val="FF0000"/>
            </a:solidFill>
            <a:latin typeface="HG丸ｺﾞｼｯｸM-PRO"/>
            <a:ea typeface="HG丸ｺﾞｼｯｸM-PRO"/>
          </a:endParaRPr>
        </a:p>
        <a:p>
          <a:pPr algn="l" rtl="0">
            <a:lnSpc>
              <a:spcPts val="1100"/>
            </a:lnSpc>
            <a:defRPr sz="1000"/>
          </a:pPr>
          <a:r>
            <a:rPr lang="en-US" altLang="ja-JP" sz="1050" b="0" i="0" u="none" strike="noStrike" baseline="0">
              <a:solidFill>
                <a:srgbClr val="FF0000"/>
              </a:solidFill>
              <a:latin typeface="HG丸ｺﾞｼｯｸM-PRO"/>
              <a:ea typeface="HG丸ｺﾞｼｯｸM-PRO"/>
            </a:rPr>
            <a:t>【</a:t>
          </a:r>
          <a:r>
            <a:rPr lang="ja-JP" altLang="en-US" sz="1050" b="0" i="0" u="none" strike="noStrike" baseline="0">
              <a:solidFill>
                <a:srgbClr val="FF0000"/>
              </a:solidFill>
              <a:latin typeface="HG丸ｺﾞｼｯｸM-PRO"/>
              <a:ea typeface="HG丸ｺﾞｼｯｸM-PRO"/>
            </a:rPr>
            <a:t>専</a:t>
          </a:r>
          <a:r>
            <a:rPr lang="en-US" altLang="ja-JP" sz="1050" b="0" i="0" u="none" strike="noStrike" baseline="0">
              <a:solidFill>
                <a:srgbClr val="FF0000"/>
              </a:solidFill>
              <a:latin typeface="HG丸ｺﾞｼｯｸM-PRO"/>
              <a:ea typeface="HG丸ｺﾞｼｯｸM-PRO"/>
            </a:rPr>
            <a:t>-1】</a:t>
          </a:r>
          <a:endParaRPr lang="ja-JP" altLang="en-US" sz="1050" b="0" i="0" u="none" strike="noStrike" baseline="0">
            <a:solidFill>
              <a:srgbClr val="FF0000"/>
            </a:solidFill>
            <a:latin typeface="HG丸ｺﾞｼｯｸM-PRO"/>
            <a:ea typeface="HG丸ｺﾞｼｯｸM-PRO"/>
          </a:endParaRPr>
        </a:p>
      </xdr:txBody>
    </xdr:sp>
    <xdr:clientData/>
  </xdr:twoCellAnchor>
  <xdr:twoCellAnchor>
    <xdr:from>
      <xdr:col>0</xdr:col>
      <xdr:colOff>294235</xdr:colOff>
      <xdr:row>2</xdr:row>
      <xdr:rowOff>1284515</xdr:rowOff>
    </xdr:from>
    <xdr:to>
      <xdr:col>1</xdr:col>
      <xdr:colOff>65635</xdr:colOff>
      <xdr:row>2</xdr:row>
      <xdr:rowOff>2356760</xdr:rowOff>
    </xdr:to>
    <xdr:sp macro="" textlink="">
      <xdr:nvSpPr>
        <xdr:cNvPr id="6" name="Rectangle 18">
          <a:extLst>
            <a:ext uri="{FF2B5EF4-FFF2-40B4-BE49-F238E27FC236}">
              <a16:creationId xmlns:a16="http://schemas.microsoft.com/office/drawing/2014/main" id="{00000000-0008-0000-1200-000012800000}"/>
            </a:ext>
          </a:extLst>
        </xdr:cNvPr>
        <xdr:cNvSpPr>
          <a:spLocks noChangeArrowheads="1"/>
        </xdr:cNvSpPr>
      </xdr:nvSpPr>
      <xdr:spPr bwMode="auto">
        <a:xfrm>
          <a:off x="294235" y="2452915"/>
          <a:ext cx="711200" cy="1072245"/>
        </a:xfrm>
        <a:prstGeom prst="rect">
          <a:avLst/>
        </a:prstGeom>
        <a:solidFill>
          <a:srgbClr val="FFFFFF"/>
        </a:solidFill>
        <a:ln w="12700">
          <a:solidFill>
            <a:srgbClr val="FF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丸ｺﾞｼｯｸM-PRO"/>
              <a:ea typeface="HG丸ｺﾞｼｯｸM-PRO"/>
            </a:rPr>
            <a:t>社長</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東京太郎</a:t>
          </a:r>
          <a:endParaRPr lang="en-US" altLang="ja-JP" sz="1050" b="0" i="0" u="none" strike="noStrike" baseline="0">
            <a:solidFill>
              <a:srgbClr val="FF0000"/>
            </a:solidFill>
            <a:latin typeface="HG丸ｺﾞｼｯｸM-PRO"/>
            <a:ea typeface="HG丸ｺﾞｼｯｸM-PRO"/>
          </a:endParaRPr>
        </a:p>
        <a:p>
          <a:pPr algn="l" rtl="0">
            <a:lnSpc>
              <a:spcPts val="1300"/>
            </a:lnSpc>
            <a:defRPr sz="1000"/>
          </a:pPr>
          <a:r>
            <a:rPr lang="en-US" altLang="ja-JP" sz="1050" b="0" i="0" u="none" strike="noStrike" baseline="0">
              <a:solidFill>
                <a:srgbClr val="FF0000"/>
              </a:solidFill>
              <a:latin typeface="HG丸ｺﾞｼｯｸM-PRO"/>
              <a:ea typeface="HG丸ｺﾞｼｯｸM-PRO"/>
            </a:rPr>
            <a:t>【</a:t>
          </a:r>
          <a:r>
            <a:rPr lang="ja-JP" altLang="en-US" sz="1050" b="0" i="0" u="none" strike="noStrike" baseline="0">
              <a:solidFill>
                <a:srgbClr val="FF0000"/>
              </a:solidFill>
              <a:latin typeface="HG丸ｺﾞｼｯｸM-PRO"/>
              <a:ea typeface="HG丸ｺﾞｼｯｸM-PRO"/>
            </a:rPr>
            <a:t>人</a:t>
          </a:r>
          <a:r>
            <a:rPr lang="en-US" altLang="ja-JP" sz="1050" b="0" i="0" u="none" strike="noStrike" baseline="0">
              <a:solidFill>
                <a:srgbClr val="FF0000"/>
              </a:solidFill>
              <a:latin typeface="HG丸ｺﾞｼｯｸM-PRO"/>
              <a:ea typeface="HG丸ｺﾞｼｯｸM-PRO"/>
            </a:rPr>
            <a:t>-1】</a:t>
          </a:r>
        </a:p>
        <a:p>
          <a:pPr algn="l" rtl="0">
            <a:lnSpc>
              <a:spcPts val="1300"/>
            </a:lnSpc>
            <a:defRPr sz="1000"/>
          </a:pPr>
          <a:r>
            <a:rPr lang="ja-JP" altLang="en-US" sz="1050" b="0" i="0" u="none" strike="noStrike" baseline="0">
              <a:solidFill>
                <a:srgbClr val="FF0000"/>
              </a:solidFill>
              <a:latin typeface="HG丸ｺﾞｼｯｸM-PRO"/>
              <a:ea typeface="HG丸ｺﾞｼｯｸM-PRO"/>
            </a:rPr>
            <a:t>試作開発</a:t>
          </a:r>
          <a:endParaRPr lang="en-US" altLang="ja-JP" sz="1050" b="0" i="0" u="none" strike="noStrike" baseline="0">
            <a:solidFill>
              <a:srgbClr val="FF0000"/>
            </a:solidFill>
            <a:latin typeface="HG丸ｺﾞｼｯｸM-PRO"/>
            <a:ea typeface="HG丸ｺﾞｼｯｸM-PRO"/>
          </a:endParaRPr>
        </a:p>
      </xdr:txBody>
    </xdr:sp>
    <xdr:clientData/>
  </xdr:twoCellAnchor>
  <xdr:twoCellAnchor>
    <xdr:from>
      <xdr:col>1</xdr:col>
      <xdr:colOff>389004</xdr:colOff>
      <xdr:row>2</xdr:row>
      <xdr:rowOff>1295693</xdr:rowOff>
    </xdr:from>
    <xdr:to>
      <xdr:col>1</xdr:col>
      <xdr:colOff>971390</xdr:colOff>
      <xdr:row>2</xdr:row>
      <xdr:rowOff>1546064</xdr:rowOff>
    </xdr:to>
    <xdr:sp macro="" textlink="">
      <xdr:nvSpPr>
        <xdr:cNvPr id="7" name="Rectangle 17">
          <a:extLst>
            <a:ext uri="{FF2B5EF4-FFF2-40B4-BE49-F238E27FC236}">
              <a16:creationId xmlns:a16="http://schemas.microsoft.com/office/drawing/2014/main" id="{00000000-0008-0000-1200-000011800000}"/>
            </a:ext>
          </a:extLst>
        </xdr:cNvPr>
        <xdr:cNvSpPr>
          <a:spLocks noChangeArrowheads="1"/>
        </xdr:cNvSpPr>
      </xdr:nvSpPr>
      <xdr:spPr bwMode="auto">
        <a:xfrm>
          <a:off x="1328804" y="2464093"/>
          <a:ext cx="582386" cy="250371"/>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FF0000"/>
              </a:solidFill>
              <a:latin typeface="HG丸ｺﾞｼｯｸM-PRO"/>
              <a:ea typeface="HG丸ｺﾞｼｯｸM-PRO"/>
            </a:rPr>
            <a:t>技術部</a:t>
          </a:r>
        </a:p>
      </xdr:txBody>
    </xdr:sp>
    <xdr:clientData/>
  </xdr:twoCellAnchor>
  <xdr:twoCellAnchor>
    <xdr:from>
      <xdr:col>1</xdr:col>
      <xdr:colOff>383974</xdr:colOff>
      <xdr:row>2</xdr:row>
      <xdr:rowOff>1815646</xdr:rowOff>
    </xdr:from>
    <xdr:to>
      <xdr:col>1</xdr:col>
      <xdr:colOff>966360</xdr:colOff>
      <xdr:row>2</xdr:row>
      <xdr:rowOff>2066018</xdr:rowOff>
    </xdr:to>
    <xdr:sp macro="" textlink="">
      <xdr:nvSpPr>
        <xdr:cNvPr id="8" name="Rectangle 16">
          <a:extLst>
            <a:ext uri="{FF2B5EF4-FFF2-40B4-BE49-F238E27FC236}">
              <a16:creationId xmlns:a16="http://schemas.microsoft.com/office/drawing/2014/main" id="{00000000-0008-0000-1200-000010800000}"/>
            </a:ext>
          </a:extLst>
        </xdr:cNvPr>
        <xdr:cNvSpPr>
          <a:spLocks noChangeArrowheads="1"/>
        </xdr:cNvSpPr>
      </xdr:nvSpPr>
      <xdr:spPr bwMode="auto">
        <a:xfrm>
          <a:off x="1323774" y="2984046"/>
          <a:ext cx="582386" cy="250372"/>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FF0000"/>
              </a:solidFill>
              <a:latin typeface="HG丸ｺﾞｼｯｸM-PRO"/>
              <a:ea typeface="HG丸ｺﾞｼｯｸM-PRO"/>
            </a:rPr>
            <a:t>営業部</a:t>
          </a:r>
        </a:p>
      </xdr:txBody>
    </xdr:sp>
    <xdr:clientData/>
  </xdr:twoCellAnchor>
  <xdr:twoCellAnchor>
    <xdr:from>
      <xdr:col>1</xdr:col>
      <xdr:colOff>382601</xdr:colOff>
      <xdr:row>2</xdr:row>
      <xdr:rowOff>2164336</xdr:rowOff>
    </xdr:from>
    <xdr:to>
      <xdr:col>1</xdr:col>
      <xdr:colOff>964987</xdr:colOff>
      <xdr:row>2</xdr:row>
      <xdr:rowOff>2430688</xdr:rowOff>
    </xdr:to>
    <xdr:sp macro="" textlink="">
      <xdr:nvSpPr>
        <xdr:cNvPr id="9" name="Rectangle 15">
          <a:extLst>
            <a:ext uri="{FF2B5EF4-FFF2-40B4-BE49-F238E27FC236}">
              <a16:creationId xmlns:a16="http://schemas.microsoft.com/office/drawing/2014/main" id="{00000000-0008-0000-1200-00000F800000}"/>
            </a:ext>
          </a:extLst>
        </xdr:cNvPr>
        <xdr:cNvSpPr>
          <a:spLocks noChangeArrowheads="1"/>
        </xdr:cNvSpPr>
      </xdr:nvSpPr>
      <xdr:spPr bwMode="auto">
        <a:xfrm>
          <a:off x="1322401" y="3332736"/>
          <a:ext cx="582386" cy="266352"/>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FF0000"/>
              </a:solidFill>
              <a:latin typeface="HG丸ｺﾞｼｯｸM-PRO"/>
              <a:ea typeface="HG丸ｺﾞｼｯｸM-PRO"/>
            </a:rPr>
            <a:t>総務部</a:t>
          </a:r>
        </a:p>
      </xdr:txBody>
    </xdr:sp>
    <xdr:clientData/>
  </xdr:twoCellAnchor>
  <xdr:twoCellAnchor>
    <xdr:from>
      <xdr:col>1</xdr:col>
      <xdr:colOff>220916</xdr:colOff>
      <xdr:row>2</xdr:row>
      <xdr:rowOff>2276978</xdr:rowOff>
    </xdr:from>
    <xdr:to>
      <xdr:col>1</xdr:col>
      <xdr:colOff>356987</xdr:colOff>
      <xdr:row>2</xdr:row>
      <xdr:rowOff>2276978</xdr:rowOff>
    </xdr:to>
    <xdr:sp macro="" textlink="">
      <xdr:nvSpPr>
        <xdr:cNvPr id="10" name="AutoShape 13">
          <a:extLst>
            <a:ext uri="{FF2B5EF4-FFF2-40B4-BE49-F238E27FC236}">
              <a16:creationId xmlns:a16="http://schemas.microsoft.com/office/drawing/2014/main" id="{00000000-0008-0000-1200-00000D800000}"/>
            </a:ext>
          </a:extLst>
        </xdr:cNvPr>
        <xdr:cNvSpPr>
          <a:spLocks noChangeShapeType="1"/>
        </xdr:cNvSpPr>
      </xdr:nvSpPr>
      <xdr:spPr bwMode="auto">
        <a:xfrm>
          <a:off x="1160716" y="3445378"/>
          <a:ext cx="136071"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224408</xdr:colOff>
      <xdr:row>2</xdr:row>
      <xdr:rowOff>1433713</xdr:rowOff>
    </xdr:from>
    <xdr:to>
      <xdr:col>1</xdr:col>
      <xdr:colOff>360479</xdr:colOff>
      <xdr:row>2</xdr:row>
      <xdr:rowOff>1433713</xdr:rowOff>
    </xdr:to>
    <xdr:sp macro="" textlink="">
      <xdr:nvSpPr>
        <xdr:cNvPr id="11" name="AutoShape 12">
          <a:extLst>
            <a:ext uri="{FF2B5EF4-FFF2-40B4-BE49-F238E27FC236}">
              <a16:creationId xmlns:a16="http://schemas.microsoft.com/office/drawing/2014/main" id="{00000000-0008-0000-1200-00000C800000}"/>
            </a:ext>
          </a:extLst>
        </xdr:cNvPr>
        <xdr:cNvSpPr>
          <a:spLocks noChangeShapeType="1"/>
        </xdr:cNvSpPr>
      </xdr:nvSpPr>
      <xdr:spPr bwMode="auto">
        <a:xfrm>
          <a:off x="1164208" y="2602113"/>
          <a:ext cx="136071"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201707</xdr:colOff>
      <xdr:row>2</xdr:row>
      <xdr:rowOff>1443612</xdr:rowOff>
    </xdr:from>
    <xdr:to>
      <xdr:col>1</xdr:col>
      <xdr:colOff>201707</xdr:colOff>
      <xdr:row>2</xdr:row>
      <xdr:rowOff>2292697</xdr:rowOff>
    </xdr:to>
    <xdr:sp macro="" textlink="">
      <xdr:nvSpPr>
        <xdr:cNvPr id="12" name="AutoShape 11">
          <a:extLst>
            <a:ext uri="{FF2B5EF4-FFF2-40B4-BE49-F238E27FC236}">
              <a16:creationId xmlns:a16="http://schemas.microsoft.com/office/drawing/2014/main" id="{00000000-0008-0000-1200-00000B800000}"/>
            </a:ext>
          </a:extLst>
        </xdr:cNvPr>
        <xdr:cNvSpPr>
          <a:spLocks noChangeShapeType="1"/>
        </xdr:cNvSpPr>
      </xdr:nvSpPr>
      <xdr:spPr bwMode="auto">
        <a:xfrm>
          <a:off x="1141507" y="2612012"/>
          <a:ext cx="0" cy="849085"/>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102655</xdr:colOff>
      <xdr:row>2</xdr:row>
      <xdr:rowOff>1930265</xdr:rowOff>
    </xdr:from>
    <xdr:to>
      <xdr:col>1</xdr:col>
      <xdr:colOff>324446</xdr:colOff>
      <xdr:row>2</xdr:row>
      <xdr:rowOff>1930265</xdr:rowOff>
    </xdr:to>
    <xdr:sp macro="" textlink="">
      <xdr:nvSpPr>
        <xdr:cNvPr id="13" name="AutoShape 10">
          <a:extLst>
            <a:ext uri="{FF2B5EF4-FFF2-40B4-BE49-F238E27FC236}">
              <a16:creationId xmlns:a16="http://schemas.microsoft.com/office/drawing/2014/main" id="{00000000-0008-0000-1200-00000A800000}"/>
            </a:ext>
          </a:extLst>
        </xdr:cNvPr>
        <xdr:cNvSpPr>
          <a:spLocks noChangeShapeType="1"/>
        </xdr:cNvSpPr>
      </xdr:nvSpPr>
      <xdr:spPr bwMode="auto">
        <a:xfrm>
          <a:off x="1042455" y="3098665"/>
          <a:ext cx="221791"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1284240</xdr:colOff>
      <xdr:row>2</xdr:row>
      <xdr:rowOff>919843</xdr:rowOff>
    </xdr:from>
    <xdr:to>
      <xdr:col>1</xdr:col>
      <xdr:colOff>2171426</xdr:colOff>
      <xdr:row>2</xdr:row>
      <xdr:rowOff>1728194</xdr:rowOff>
    </xdr:to>
    <xdr:sp macro="" textlink="">
      <xdr:nvSpPr>
        <xdr:cNvPr id="14" name="Rectangle 9">
          <a:extLst>
            <a:ext uri="{FF2B5EF4-FFF2-40B4-BE49-F238E27FC236}">
              <a16:creationId xmlns:a16="http://schemas.microsoft.com/office/drawing/2014/main" id="{00000000-0008-0000-1200-000009800000}"/>
            </a:ext>
          </a:extLst>
        </xdr:cNvPr>
        <xdr:cNvSpPr>
          <a:spLocks noChangeArrowheads="1"/>
        </xdr:cNvSpPr>
      </xdr:nvSpPr>
      <xdr:spPr bwMode="auto">
        <a:xfrm>
          <a:off x="2224040" y="2088243"/>
          <a:ext cx="887186" cy="808351"/>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FF0000"/>
              </a:solidFill>
              <a:latin typeface="HG丸ｺﾞｼｯｸM-PRO"/>
              <a:ea typeface="HG丸ｺﾞｼｯｸM-PRO"/>
            </a:rPr>
            <a:t>東　京子</a:t>
          </a:r>
          <a:endParaRPr lang="en-US" altLang="ja-JP" sz="1050" b="0" i="0" u="none" strike="noStrike" baseline="0">
            <a:solidFill>
              <a:srgbClr val="FF0000"/>
            </a:solidFill>
            <a:latin typeface="HG丸ｺﾞｼｯｸM-PRO"/>
            <a:ea typeface="HG丸ｺﾞｼｯｸM-PRO"/>
          </a:endParaRPr>
        </a:p>
        <a:p>
          <a:pPr algn="l" rtl="0">
            <a:lnSpc>
              <a:spcPts val="1300"/>
            </a:lnSpc>
            <a:defRPr sz="1000"/>
          </a:pPr>
          <a:r>
            <a:rPr lang="en-US" altLang="ja-JP" sz="1050" b="0"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rPr>
            <a:t>人</a:t>
          </a:r>
          <a:r>
            <a:rPr lang="en-US" altLang="ja-JP" sz="1050" b="0" i="0" u="none" strike="noStrike" baseline="0">
              <a:solidFill>
                <a:srgbClr val="FF0000"/>
              </a:solidFill>
              <a:latin typeface="HG丸ｺﾞｼｯｸM-PRO" panose="020F0600000000000000" pitchFamily="50" charset="-128"/>
              <a:ea typeface="HG丸ｺﾞｼｯｸM-PRO" panose="020F0600000000000000" pitchFamily="50" charset="-128"/>
            </a:rPr>
            <a:t>-2】</a:t>
          </a:r>
          <a:endParaRPr lang="ja-JP" altLang="en-US" sz="1050" b="0"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　○○</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　××</a:t>
          </a:r>
          <a:endParaRPr lang="en-US" altLang="ja-JP" sz="1050" b="0" i="0" u="none" strike="noStrike" baseline="0">
            <a:solidFill>
              <a:srgbClr val="FF0000"/>
            </a:solidFill>
            <a:latin typeface="HG丸ｺﾞｼｯｸM-PRO"/>
            <a:ea typeface="HG丸ｺﾞｼｯｸM-PRO"/>
          </a:endParaRPr>
        </a:p>
      </xdr:txBody>
    </xdr:sp>
    <xdr:clientData/>
  </xdr:twoCellAnchor>
  <xdr:twoCellAnchor>
    <xdr:from>
      <xdr:col>1</xdr:col>
      <xdr:colOff>3447308</xdr:colOff>
      <xdr:row>2</xdr:row>
      <xdr:rowOff>1142447</xdr:rowOff>
    </xdr:from>
    <xdr:to>
      <xdr:col>1</xdr:col>
      <xdr:colOff>3915394</xdr:colOff>
      <xdr:row>2</xdr:row>
      <xdr:rowOff>1142447</xdr:rowOff>
    </xdr:to>
    <xdr:sp macro="" textlink="">
      <xdr:nvSpPr>
        <xdr:cNvPr id="15" name="AutoShape 8">
          <a:extLst>
            <a:ext uri="{FF2B5EF4-FFF2-40B4-BE49-F238E27FC236}">
              <a16:creationId xmlns:a16="http://schemas.microsoft.com/office/drawing/2014/main" id="{00000000-0008-0000-1200-000008800000}"/>
            </a:ext>
          </a:extLst>
        </xdr:cNvPr>
        <xdr:cNvSpPr>
          <a:spLocks noChangeShapeType="1"/>
        </xdr:cNvSpPr>
      </xdr:nvSpPr>
      <xdr:spPr bwMode="auto">
        <a:xfrm>
          <a:off x="4387108" y="2310847"/>
          <a:ext cx="468086"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3427515</xdr:colOff>
      <xdr:row>2</xdr:row>
      <xdr:rowOff>2119193</xdr:rowOff>
    </xdr:from>
    <xdr:to>
      <xdr:col>1</xdr:col>
      <xdr:colOff>3895601</xdr:colOff>
      <xdr:row>2</xdr:row>
      <xdr:rowOff>2119193</xdr:rowOff>
    </xdr:to>
    <xdr:sp macro="" textlink="">
      <xdr:nvSpPr>
        <xdr:cNvPr id="16" name="AutoShape 7">
          <a:extLst>
            <a:ext uri="{FF2B5EF4-FFF2-40B4-BE49-F238E27FC236}">
              <a16:creationId xmlns:a16="http://schemas.microsoft.com/office/drawing/2014/main" id="{00000000-0008-0000-1200-000007800000}"/>
            </a:ext>
          </a:extLst>
        </xdr:cNvPr>
        <xdr:cNvSpPr>
          <a:spLocks noChangeShapeType="1"/>
        </xdr:cNvSpPr>
      </xdr:nvSpPr>
      <xdr:spPr bwMode="auto">
        <a:xfrm>
          <a:off x="4367315" y="3287593"/>
          <a:ext cx="468086"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2236520</xdr:colOff>
      <xdr:row>2</xdr:row>
      <xdr:rowOff>912859</xdr:rowOff>
    </xdr:from>
    <xdr:to>
      <xdr:col>1</xdr:col>
      <xdr:colOff>3303320</xdr:colOff>
      <xdr:row>2</xdr:row>
      <xdr:rowOff>2360659</xdr:rowOff>
    </xdr:to>
    <xdr:sp macro="" textlink="">
      <xdr:nvSpPr>
        <xdr:cNvPr id="17" name="Rectangle 6">
          <a:extLst>
            <a:ext uri="{FF2B5EF4-FFF2-40B4-BE49-F238E27FC236}">
              <a16:creationId xmlns:a16="http://schemas.microsoft.com/office/drawing/2014/main" id="{00000000-0008-0000-1200-000006800000}"/>
            </a:ext>
          </a:extLst>
        </xdr:cNvPr>
        <xdr:cNvSpPr>
          <a:spLocks noChangeArrowheads="1"/>
        </xdr:cNvSpPr>
      </xdr:nvSpPr>
      <xdr:spPr bwMode="auto">
        <a:xfrm>
          <a:off x="3176320" y="2081259"/>
          <a:ext cx="1066800" cy="1447800"/>
        </a:xfrm>
        <a:prstGeom prst="rect">
          <a:avLst/>
        </a:prstGeom>
        <a:solidFill>
          <a:srgbClr val="FFFFFF"/>
        </a:solidFill>
        <a:ln w="12700">
          <a:solidFill>
            <a:srgbClr val="FF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FF0000"/>
              </a:solidFill>
              <a:latin typeface="HG丸ｺﾞｼｯｸM-PRO"/>
              <a:ea typeface="HG丸ｺﾞｼｯｸM-PRO"/>
            </a:rPr>
            <a:t>役割分担</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 </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東：試作開発</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○○：生産</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××：評価</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 </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HG丸ｺﾞｼｯｸM-PRO"/>
              <a:ea typeface="HG丸ｺﾞｼｯｸM-PRO"/>
            </a:rPr>
            <a:t>△△：展示会</a:t>
          </a:r>
          <a:endParaRPr lang="ja-JP" altLang="en-US" sz="1050" b="0" i="0" u="none" strike="noStrike" baseline="0">
            <a:solidFill>
              <a:srgbClr val="000000"/>
            </a:solidFill>
            <a:latin typeface="ＭＳ 明朝"/>
            <a:ea typeface="ＭＳ 明朝"/>
          </a:endParaRPr>
        </a:p>
      </xdr:txBody>
    </xdr:sp>
    <xdr:clientData/>
  </xdr:twoCellAnchor>
  <xdr:twoCellAnchor>
    <xdr:from>
      <xdr:col>1</xdr:col>
      <xdr:colOff>1274635</xdr:colOff>
      <xdr:row>2</xdr:row>
      <xdr:rowOff>1833758</xdr:rowOff>
    </xdr:from>
    <xdr:to>
      <xdr:col>1</xdr:col>
      <xdr:colOff>2140050</xdr:colOff>
      <xdr:row>2</xdr:row>
      <xdr:rowOff>2084130</xdr:rowOff>
    </xdr:to>
    <xdr:sp macro="" textlink="">
      <xdr:nvSpPr>
        <xdr:cNvPr id="18" name="Rectangle 5">
          <a:extLst>
            <a:ext uri="{FF2B5EF4-FFF2-40B4-BE49-F238E27FC236}">
              <a16:creationId xmlns:a16="http://schemas.microsoft.com/office/drawing/2014/main" id="{00000000-0008-0000-1200-000005800000}"/>
            </a:ext>
          </a:extLst>
        </xdr:cNvPr>
        <xdr:cNvSpPr>
          <a:spLocks noChangeArrowheads="1"/>
        </xdr:cNvSpPr>
      </xdr:nvSpPr>
      <xdr:spPr bwMode="auto">
        <a:xfrm>
          <a:off x="2214435" y="3002158"/>
          <a:ext cx="865415" cy="250372"/>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FF0000"/>
              </a:solidFill>
              <a:latin typeface="HG丸ｺﾞｼｯｸM-PRO"/>
              <a:ea typeface="HG丸ｺﾞｼｯｸM-PRO"/>
            </a:rPr>
            <a:t>△△　△</a:t>
          </a:r>
        </a:p>
      </xdr:txBody>
    </xdr:sp>
    <xdr:clientData/>
  </xdr:twoCellAnchor>
  <xdr:twoCellAnchor>
    <xdr:from>
      <xdr:col>1</xdr:col>
      <xdr:colOff>1276921</xdr:colOff>
      <xdr:row>2</xdr:row>
      <xdr:rowOff>2178595</xdr:rowOff>
    </xdr:from>
    <xdr:to>
      <xdr:col>1</xdr:col>
      <xdr:colOff>2142336</xdr:colOff>
      <xdr:row>2</xdr:row>
      <xdr:rowOff>2428967</xdr:rowOff>
    </xdr:to>
    <xdr:sp macro="" textlink="">
      <xdr:nvSpPr>
        <xdr:cNvPr id="19" name="Rectangle 4">
          <a:extLst>
            <a:ext uri="{FF2B5EF4-FFF2-40B4-BE49-F238E27FC236}">
              <a16:creationId xmlns:a16="http://schemas.microsoft.com/office/drawing/2014/main" id="{00000000-0008-0000-1200-000004800000}"/>
            </a:ext>
          </a:extLst>
        </xdr:cNvPr>
        <xdr:cNvSpPr>
          <a:spLocks noChangeArrowheads="1"/>
        </xdr:cNvSpPr>
      </xdr:nvSpPr>
      <xdr:spPr bwMode="auto">
        <a:xfrm>
          <a:off x="2216721" y="3346995"/>
          <a:ext cx="865415" cy="250372"/>
        </a:xfrm>
        <a:prstGeom prst="rect">
          <a:avLst/>
        </a:prstGeom>
        <a:solidFill>
          <a:srgbClr val="FFFFFF"/>
        </a:solidFill>
        <a:ln w="127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FF0000"/>
              </a:solidFill>
              <a:latin typeface="HG丸ｺﾞｼｯｸM-PRO"/>
              <a:ea typeface="HG丸ｺﾞｼｯｸM-PRO"/>
            </a:rPr>
            <a:t>□□　□□</a:t>
          </a:r>
        </a:p>
      </xdr:txBody>
    </xdr:sp>
    <xdr:clientData/>
  </xdr:twoCellAnchor>
  <xdr:twoCellAnchor>
    <xdr:from>
      <xdr:col>1</xdr:col>
      <xdr:colOff>1001624</xdr:colOff>
      <xdr:row>2</xdr:row>
      <xdr:rowOff>1961429</xdr:rowOff>
    </xdr:from>
    <xdr:to>
      <xdr:col>1</xdr:col>
      <xdr:colOff>1219339</xdr:colOff>
      <xdr:row>2</xdr:row>
      <xdr:rowOff>1961429</xdr:rowOff>
    </xdr:to>
    <xdr:sp macro="" textlink="">
      <xdr:nvSpPr>
        <xdr:cNvPr id="20" name="AutoShape 3">
          <a:extLst>
            <a:ext uri="{FF2B5EF4-FFF2-40B4-BE49-F238E27FC236}">
              <a16:creationId xmlns:a16="http://schemas.microsoft.com/office/drawing/2014/main" id="{00000000-0008-0000-1200-000003800000}"/>
            </a:ext>
          </a:extLst>
        </xdr:cNvPr>
        <xdr:cNvSpPr>
          <a:spLocks noChangeShapeType="1"/>
        </xdr:cNvSpPr>
      </xdr:nvSpPr>
      <xdr:spPr bwMode="auto">
        <a:xfrm>
          <a:off x="1941424" y="3129829"/>
          <a:ext cx="217715"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1000708</xdr:colOff>
      <xdr:row>2</xdr:row>
      <xdr:rowOff>2296051</xdr:rowOff>
    </xdr:from>
    <xdr:to>
      <xdr:col>1</xdr:col>
      <xdr:colOff>1218423</xdr:colOff>
      <xdr:row>2</xdr:row>
      <xdr:rowOff>2296051</xdr:rowOff>
    </xdr:to>
    <xdr:sp macro="" textlink="">
      <xdr:nvSpPr>
        <xdr:cNvPr id="21" name="AutoShape 2">
          <a:extLst>
            <a:ext uri="{FF2B5EF4-FFF2-40B4-BE49-F238E27FC236}">
              <a16:creationId xmlns:a16="http://schemas.microsoft.com/office/drawing/2014/main" id="{00000000-0008-0000-1200-000002800000}"/>
            </a:ext>
          </a:extLst>
        </xdr:cNvPr>
        <xdr:cNvSpPr>
          <a:spLocks noChangeShapeType="1"/>
        </xdr:cNvSpPr>
      </xdr:nvSpPr>
      <xdr:spPr bwMode="auto">
        <a:xfrm>
          <a:off x="1940508" y="3464451"/>
          <a:ext cx="217715"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1281051</xdr:colOff>
      <xdr:row>2</xdr:row>
      <xdr:rowOff>502665</xdr:rowOff>
    </xdr:from>
    <xdr:to>
      <xdr:col>1</xdr:col>
      <xdr:colOff>1281051</xdr:colOff>
      <xdr:row>2</xdr:row>
      <xdr:rowOff>655065</xdr:rowOff>
    </xdr:to>
    <xdr:sp macro="" textlink="">
      <xdr:nvSpPr>
        <xdr:cNvPr id="22" name="AutoShape 1">
          <a:extLst>
            <a:ext uri="{FF2B5EF4-FFF2-40B4-BE49-F238E27FC236}">
              <a16:creationId xmlns:a16="http://schemas.microsoft.com/office/drawing/2014/main" id="{00000000-0008-0000-1200-000001800000}"/>
            </a:ext>
          </a:extLst>
        </xdr:cNvPr>
        <xdr:cNvSpPr>
          <a:spLocks noChangeShapeType="1"/>
        </xdr:cNvSpPr>
      </xdr:nvSpPr>
      <xdr:spPr bwMode="auto">
        <a:xfrm>
          <a:off x="2220851" y="1671065"/>
          <a:ext cx="0" cy="15240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227610</xdr:colOff>
      <xdr:row>2</xdr:row>
      <xdr:rowOff>2918645</xdr:rowOff>
    </xdr:from>
    <xdr:to>
      <xdr:col>1</xdr:col>
      <xdr:colOff>4983023</xdr:colOff>
      <xdr:row>2</xdr:row>
      <xdr:rowOff>3829793</xdr:rowOff>
    </xdr:to>
    <xdr:sp macro="" textlink="">
      <xdr:nvSpPr>
        <xdr:cNvPr id="23" name="AutoShape 1">
          <a:extLst>
            <a:ext uri="{FF2B5EF4-FFF2-40B4-BE49-F238E27FC236}">
              <a16:creationId xmlns:a16="http://schemas.microsoft.com/office/drawing/2014/main" id="{00000000-0008-0000-1200-000019000000}"/>
            </a:ext>
          </a:extLst>
        </xdr:cNvPr>
        <xdr:cNvSpPr>
          <a:spLocks noChangeArrowheads="1"/>
        </xdr:cNvSpPr>
      </xdr:nvSpPr>
      <xdr:spPr bwMode="auto">
        <a:xfrm>
          <a:off x="227610" y="4087045"/>
          <a:ext cx="5695213" cy="911148"/>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以下の点について説明して下さい。</a:t>
          </a:r>
        </a:p>
        <a:p>
          <a:pPr algn="l" rtl="0">
            <a:defRPr sz="1000"/>
          </a:pPr>
          <a:r>
            <a:rPr lang="ja-JP" altLang="en-US" sz="1000" b="1" i="0" u="none" strike="noStrike" baseline="0">
              <a:solidFill>
                <a:srgbClr val="FF0000"/>
              </a:solidFill>
              <a:latin typeface="ＭＳ ゴシック"/>
              <a:ea typeface="ＭＳ ゴシック"/>
            </a:rPr>
            <a:t>（ア）本事業の実施体制（開発従事者等の社内の人員配置）</a:t>
          </a:r>
        </a:p>
        <a:p>
          <a:pPr algn="l" rtl="0">
            <a:defRPr sz="1000"/>
          </a:pPr>
          <a:r>
            <a:rPr lang="ja-JP" altLang="en-US" sz="1000" b="1" i="0" u="none" strike="noStrike" baseline="0">
              <a:solidFill>
                <a:srgbClr val="FF0000"/>
              </a:solidFill>
              <a:latin typeface="ＭＳ ゴシック"/>
              <a:ea typeface="ＭＳ ゴシック"/>
            </a:rPr>
            <a:t>（イ）委託・外注先や専門家との連携体制、役割分担等</a:t>
          </a:r>
        </a:p>
      </xdr:txBody>
    </xdr:sp>
    <xdr:clientData/>
  </xdr:twoCellAnchor>
  <xdr:twoCellAnchor>
    <xdr:from>
      <xdr:col>1</xdr:col>
      <xdr:colOff>1005511</xdr:colOff>
      <xdr:row>2</xdr:row>
      <xdr:rowOff>1419759</xdr:rowOff>
    </xdr:from>
    <xdr:to>
      <xdr:col>1</xdr:col>
      <xdr:colOff>1223226</xdr:colOff>
      <xdr:row>2</xdr:row>
      <xdr:rowOff>1419759</xdr:rowOff>
    </xdr:to>
    <xdr:sp macro="" textlink="">
      <xdr:nvSpPr>
        <xdr:cNvPr id="24" name="AutoShape 3">
          <a:extLst>
            <a:ext uri="{FF2B5EF4-FFF2-40B4-BE49-F238E27FC236}">
              <a16:creationId xmlns:a16="http://schemas.microsoft.com/office/drawing/2014/main" id="{00000000-0008-0000-1200-00001C000000}"/>
            </a:ext>
          </a:extLst>
        </xdr:cNvPr>
        <xdr:cNvSpPr>
          <a:spLocks noChangeShapeType="1"/>
        </xdr:cNvSpPr>
      </xdr:nvSpPr>
      <xdr:spPr bwMode="auto">
        <a:xfrm>
          <a:off x="1945311" y="2588159"/>
          <a:ext cx="217715" cy="0"/>
        </a:xfrm>
        <a:prstGeom prst="straightConnector1">
          <a:avLst/>
        </a:prstGeom>
        <a:noFill/>
        <a:ln w="25400">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4</xdr:row>
      <xdr:rowOff>107950</xdr:rowOff>
    </xdr:from>
    <xdr:to>
      <xdr:col>1</xdr:col>
      <xdr:colOff>4969745</xdr:colOff>
      <xdr:row>6</xdr:row>
      <xdr:rowOff>290841</xdr:rowOff>
    </xdr:to>
    <xdr:sp macro="" textlink="">
      <xdr:nvSpPr>
        <xdr:cNvPr id="25" name="AutoShape 1">
          <a:extLst>
            <a:ext uri="{FF2B5EF4-FFF2-40B4-BE49-F238E27FC236}">
              <a16:creationId xmlns:a16="http://schemas.microsoft.com/office/drawing/2014/main" id="{00000000-0008-0000-1200-00001A000000}"/>
            </a:ext>
          </a:extLst>
        </xdr:cNvPr>
        <xdr:cNvSpPr>
          <a:spLocks noChangeArrowheads="1"/>
        </xdr:cNvSpPr>
      </xdr:nvSpPr>
      <xdr:spPr bwMode="auto">
        <a:xfrm>
          <a:off x="1054100" y="5937250"/>
          <a:ext cx="4855445" cy="957591"/>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委託・外注先などの助成事業関係者ではないが、助成事業の遂行にあたって調整や確認が必要となる組織について記載してください（特に必要ない場合は名称欄に「なし」と記入）。進捗状況欄は、プルダウンリスト「未調整、調整中、調整済」から選択してください。</a:t>
          </a:r>
        </a:p>
      </xdr:txBody>
    </xdr:sp>
    <xdr:clientData/>
  </xdr:twoCellAnchor>
  <xdr:twoCellAnchor>
    <xdr:from>
      <xdr:col>0</xdr:col>
      <xdr:colOff>234950</xdr:colOff>
      <xdr:row>8</xdr:row>
      <xdr:rowOff>685800</xdr:rowOff>
    </xdr:from>
    <xdr:to>
      <xdr:col>1</xdr:col>
      <xdr:colOff>4993094</xdr:colOff>
      <xdr:row>8</xdr:row>
      <xdr:rowOff>1770872</xdr:rowOff>
    </xdr:to>
    <xdr:sp macro="" textlink="">
      <xdr:nvSpPr>
        <xdr:cNvPr id="26" name="AutoShape 1">
          <a:extLst>
            <a:ext uri="{FF2B5EF4-FFF2-40B4-BE49-F238E27FC236}">
              <a16:creationId xmlns:a16="http://schemas.microsoft.com/office/drawing/2014/main" id="{00000000-0008-0000-1200-00001B000000}"/>
            </a:ext>
          </a:extLst>
        </xdr:cNvPr>
        <xdr:cNvSpPr>
          <a:spLocks noChangeArrowheads="1"/>
        </xdr:cNvSpPr>
      </xdr:nvSpPr>
      <xdr:spPr bwMode="auto">
        <a:xfrm>
          <a:off x="234950" y="8064500"/>
          <a:ext cx="5697944" cy="1085072"/>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以下の点について画像やグラフ等も用いながら説明してください。</a:t>
          </a:r>
        </a:p>
        <a:p>
          <a:pPr algn="l" rtl="0">
            <a:defRPr sz="1000"/>
          </a:pPr>
          <a:r>
            <a:rPr lang="ja-JP" altLang="en-US" sz="1000" b="1" i="0" u="none" strike="noStrike" baseline="0">
              <a:solidFill>
                <a:srgbClr val="FF0000"/>
              </a:solidFill>
              <a:latin typeface="ＭＳ ゴシック"/>
              <a:ea typeface="ＭＳ ゴシック"/>
            </a:rPr>
            <a:t>自社が保有する製品、技術、設備等</a:t>
          </a:r>
        </a:p>
        <a:p>
          <a:pPr algn="l" rtl="0">
            <a:defRPr sz="1000"/>
          </a:pPr>
          <a:r>
            <a:rPr lang="ja-JP" altLang="en-US" sz="1000" b="1" i="0" u="none" strike="noStrike" baseline="0">
              <a:solidFill>
                <a:srgbClr val="FF0000"/>
              </a:solidFill>
              <a:latin typeface="ＭＳ ゴシック"/>
              <a:ea typeface="ＭＳ ゴシック"/>
            </a:rPr>
            <a:t>自社が得意とするサービス等</a:t>
          </a:r>
        </a:p>
        <a:p>
          <a:pPr algn="l" rtl="0">
            <a:defRPr sz="1000"/>
          </a:pPr>
          <a:r>
            <a:rPr lang="ja-JP" altLang="en-US" sz="1000" b="1" i="0" u="none" strike="noStrike" baseline="0">
              <a:solidFill>
                <a:srgbClr val="FF0000"/>
              </a:solidFill>
              <a:latin typeface="ＭＳ ゴシック"/>
              <a:ea typeface="ＭＳ ゴシック"/>
            </a:rPr>
            <a:t>自社が保有する人材、情報網等</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336550</xdr:colOff>
          <xdr:row>9</xdr:row>
          <xdr:rowOff>444500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336550</xdr:colOff>
          <xdr:row>11</xdr:row>
          <xdr:rowOff>247650</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336550</xdr:colOff>
          <xdr:row>12</xdr:row>
          <xdr:rowOff>247650</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349250</xdr:colOff>
          <xdr:row>9</xdr:row>
          <xdr:rowOff>444500</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349250</xdr:colOff>
          <xdr:row>11</xdr:row>
          <xdr:rowOff>247650</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349250</xdr:colOff>
          <xdr:row>12</xdr:row>
          <xdr:rowOff>247650</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336550</xdr:colOff>
          <xdr:row>10</xdr:row>
          <xdr:rowOff>444500</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349250</xdr:colOff>
          <xdr:row>10</xdr:row>
          <xdr:rowOff>444500</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393700</xdr:colOff>
      <xdr:row>2</xdr:row>
      <xdr:rowOff>304800</xdr:rowOff>
    </xdr:from>
    <xdr:to>
      <xdr:col>6</xdr:col>
      <xdr:colOff>356987</xdr:colOff>
      <xdr:row>4</xdr:row>
      <xdr:rowOff>417414</xdr:rowOff>
    </xdr:to>
    <xdr:sp macro="" textlink="">
      <xdr:nvSpPr>
        <xdr:cNvPr id="24" name="AutoShape 1">
          <a:extLst>
            <a:ext uri="{FF2B5EF4-FFF2-40B4-BE49-F238E27FC236}">
              <a16:creationId xmlns:a16="http://schemas.microsoft.com/office/drawing/2014/main" id="{00000000-0008-0000-1300-000002000000}"/>
            </a:ext>
          </a:extLst>
        </xdr:cNvPr>
        <xdr:cNvSpPr>
          <a:spLocks noChangeArrowheads="1"/>
        </xdr:cNvSpPr>
      </xdr:nvSpPr>
      <xdr:spPr bwMode="auto">
        <a:xfrm>
          <a:off x="1473200" y="1016000"/>
          <a:ext cx="4357487" cy="1636614"/>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本助成事業遂行の中心となる方について詳しく説明してください。</a:t>
          </a:r>
        </a:p>
      </xdr:txBody>
    </xdr:sp>
    <xdr:clientData/>
  </xdr:twoCellAnchor>
  <xdr:twoCellAnchor>
    <xdr:from>
      <xdr:col>0</xdr:col>
      <xdr:colOff>344714</xdr:colOff>
      <xdr:row>6</xdr:row>
      <xdr:rowOff>431800</xdr:rowOff>
    </xdr:from>
    <xdr:to>
      <xdr:col>6</xdr:col>
      <xdr:colOff>228277</xdr:colOff>
      <xdr:row>6</xdr:row>
      <xdr:rowOff>1967593</xdr:rowOff>
    </xdr:to>
    <xdr:sp macro="" textlink="">
      <xdr:nvSpPr>
        <xdr:cNvPr id="31" name="AutoShape 1">
          <a:extLst>
            <a:ext uri="{FF2B5EF4-FFF2-40B4-BE49-F238E27FC236}">
              <a16:creationId xmlns:a16="http://schemas.microsoft.com/office/drawing/2014/main" id="{00000000-0008-0000-1300-00000A000000}"/>
            </a:ext>
          </a:extLst>
        </xdr:cNvPr>
        <xdr:cNvSpPr>
          <a:spLocks noChangeArrowheads="1"/>
        </xdr:cNvSpPr>
      </xdr:nvSpPr>
      <xdr:spPr bwMode="auto">
        <a:xfrm>
          <a:off x="344714" y="4123871"/>
          <a:ext cx="5353634" cy="1535793"/>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本事業の遂行及び事業化するにあたっての法令遵守、環境配慮、安全性確保への取組みについて具体的に記入してください。</a:t>
          </a:r>
          <a:endParaRPr lang="en-US" altLang="ja-JP" sz="1000" b="1" i="0" u="none" strike="noStrike" baseline="0">
            <a:solidFill>
              <a:srgbClr val="FF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151269</xdr:colOff>
      <xdr:row>2</xdr:row>
      <xdr:rowOff>930233</xdr:rowOff>
    </xdr:from>
    <xdr:to>
      <xdr:col>6</xdr:col>
      <xdr:colOff>1510335</xdr:colOff>
      <xdr:row>3</xdr:row>
      <xdr:rowOff>601916</xdr:rowOff>
    </xdr:to>
    <xdr:sp macro="" textlink="">
      <xdr:nvSpPr>
        <xdr:cNvPr id="3"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2386469" y="2778083"/>
          <a:ext cx="3905416" cy="1290933"/>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以下の点について説明してください。</a:t>
          </a:r>
          <a:endParaRPr lang="en-US" altLang="ja-JP" sz="1000" b="1" i="0" u="none" strike="noStrike" baseline="0">
            <a:solidFill>
              <a:srgbClr val="FF0000"/>
            </a:solidFill>
            <a:latin typeface="ＭＳ ゴシック"/>
            <a:ea typeface="ＭＳ ゴシック"/>
          </a:endParaRPr>
        </a:p>
        <a:p>
          <a:pPr algn="l" rtl="0">
            <a:defRPr sz="1000"/>
          </a:pPr>
          <a:r>
            <a:rPr lang="ja-JP" altLang="en-US" sz="1000" b="1" i="0" u="none" strike="noStrike" baseline="0">
              <a:solidFill>
                <a:srgbClr val="FF0000"/>
              </a:solidFill>
              <a:latin typeface="ＭＳ ゴシック"/>
              <a:ea typeface="ＭＳ ゴシック"/>
            </a:rPr>
            <a:t>（ア）想定する販売先や消費者像</a:t>
          </a:r>
        </a:p>
        <a:p>
          <a:pPr algn="l" rtl="0">
            <a:defRPr sz="1000"/>
          </a:pPr>
          <a:r>
            <a:rPr lang="ja-JP" altLang="en-US" sz="1000" b="1" i="0" u="none" strike="noStrike" baseline="0">
              <a:solidFill>
                <a:srgbClr val="FF0000"/>
              </a:solidFill>
              <a:latin typeface="ＭＳ ゴシック"/>
              <a:ea typeface="ＭＳ ゴシック"/>
            </a:rPr>
            <a:t>（イ）マーケットリサーチ等の市場の動向</a:t>
          </a:r>
        </a:p>
        <a:p>
          <a:pPr algn="l" rtl="0">
            <a:defRPr sz="1000"/>
          </a:pPr>
          <a:r>
            <a:rPr lang="ja-JP" altLang="en-US" sz="1000" b="1" i="0" u="none" strike="noStrike" baseline="0">
              <a:solidFill>
                <a:srgbClr val="FF0000"/>
              </a:solidFill>
              <a:latin typeface="ＭＳ ゴシック"/>
              <a:ea typeface="ＭＳ ゴシック"/>
            </a:rPr>
            <a:t>（ウ）競合製品・サービスの内容、競合企業の動向・特徴</a:t>
          </a:r>
        </a:p>
        <a:p>
          <a:pPr algn="l" rtl="0">
            <a:defRPr sz="1000"/>
          </a:pPr>
          <a:r>
            <a:rPr lang="ja-JP" altLang="en-US" sz="1000" b="1" i="0" u="none" strike="noStrike" baseline="0">
              <a:solidFill>
                <a:srgbClr val="FF0000"/>
              </a:solidFill>
              <a:latin typeface="ＭＳ ゴシック"/>
              <a:ea typeface="ＭＳ ゴシック"/>
            </a:rPr>
            <a:t>（エ）販売予定単価、販売開始予定月、販売計画</a:t>
          </a:r>
        </a:p>
        <a:p>
          <a:pPr algn="l" rtl="0">
            <a:defRPr sz="1000"/>
          </a:pPr>
          <a:r>
            <a:rPr lang="ja-JP" altLang="en-US" sz="1000" b="1" i="0" u="none" strike="noStrike" baseline="0">
              <a:solidFill>
                <a:srgbClr val="FF0000"/>
              </a:solidFill>
              <a:latin typeface="ＭＳ ゴシック"/>
              <a:ea typeface="ＭＳ ゴシック"/>
            </a:rPr>
            <a:t>（オ）広告宣伝等の販売促進の方法</a:t>
          </a:r>
        </a:p>
      </xdr:txBody>
    </xdr:sp>
    <xdr:clientData/>
  </xdr:twoCellAnchor>
  <xdr:twoCellAnchor>
    <xdr:from>
      <xdr:col>2</xdr:col>
      <xdr:colOff>151269</xdr:colOff>
      <xdr:row>2</xdr:row>
      <xdr:rowOff>930233</xdr:rowOff>
    </xdr:from>
    <xdr:to>
      <xdr:col>6</xdr:col>
      <xdr:colOff>1510335</xdr:colOff>
      <xdr:row>3</xdr:row>
      <xdr:rowOff>601916</xdr:rowOff>
    </xdr:to>
    <xdr:sp macro="" textlink="">
      <xdr:nvSpPr>
        <xdr:cNvPr id="4"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2386469" y="2778083"/>
          <a:ext cx="3905416" cy="1290933"/>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以下の点について説明してください。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（ア）想定する販売先や消費者像</a:t>
          </a: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（イ）マーケットリサーチ等の市場の動向</a:t>
          </a: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（ウ）競合製品・サービスの内容、競合企業の動向・特徴</a:t>
          </a: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（エ）販売予定単価、販売開始予定月、販売計画</a:t>
          </a: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（オ）広告宣伝等の販売促進の方法</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72571</xdr:colOff>
      <xdr:row>5</xdr:row>
      <xdr:rowOff>390072</xdr:rowOff>
    </xdr:from>
    <xdr:to>
      <xdr:col>9</xdr:col>
      <xdr:colOff>371928</xdr:colOff>
      <xdr:row>5</xdr:row>
      <xdr:rowOff>390072</xdr:rowOff>
    </xdr:to>
    <xdr:cxnSp macro="">
      <xdr:nvCxnSpPr>
        <xdr:cNvPr id="2" name="AutoShape 1">
          <a:extLst>
            <a:ext uri="{FF2B5EF4-FFF2-40B4-BE49-F238E27FC236}">
              <a16:creationId xmlns:a16="http://schemas.microsoft.com/office/drawing/2014/main" id="{00000000-0008-0000-1700-000001900000}"/>
            </a:ext>
          </a:extLst>
        </xdr:cNvPr>
        <xdr:cNvCxnSpPr>
          <a:cxnSpLocks noChangeShapeType="1"/>
        </xdr:cNvCxnSpPr>
      </xdr:nvCxnSpPr>
      <xdr:spPr bwMode="auto">
        <a:xfrm>
          <a:off x="3247571" y="2987222"/>
          <a:ext cx="2648857" cy="0"/>
        </a:xfrm>
        <a:prstGeom prst="straightConnector1">
          <a:avLst/>
        </a:prstGeom>
        <a:noFill/>
        <a:ln w="2540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45357</xdr:colOff>
      <xdr:row>10</xdr:row>
      <xdr:rowOff>317499</xdr:rowOff>
    </xdr:from>
    <xdr:to>
      <xdr:col>6</xdr:col>
      <xdr:colOff>351978</xdr:colOff>
      <xdr:row>10</xdr:row>
      <xdr:rowOff>324767</xdr:rowOff>
    </xdr:to>
    <xdr:cxnSp macro="">
      <xdr:nvCxnSpPr>
        <xdr:cNvPr id="3" name="AutoShape 1">
          <a:extLst>
            <a:ext uri="{FF2B5EF4-FFF2-40B4-BE49-F238E27FC236}">
              <a16:creationId xmlns:a16="http://schemas.microsoft.com/office/drawing/2014/main" id="{00000000-0008-0000-1700-00000C000000}"/>
            </a:ext>
          </a:extLst>
        </xdr:cNvPr>
        <xdr:cNvCxnSpPr>
          <a:cxnSpLocks noChangeShapeType="1"/>
        </xdr:cNvCxnSpPr>
      </xdr:nvCxnSpPr>
      <xdr:spPr bwMode="auto">
        <a:xfrm>
          <a:off x="3220357" y="6788149"/>
          <a:ext cx="1246421" cy="7268"/>
        </a:xfrm>
        <a:prstGeom prst="straightConnector1">
          <a:avLst/>
        </a:prstGeom>
        <a:noFill/>
        <a:ln w="2540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11</xdr:row>
      <xdr:rowOff>390071</xdr:rowOff>
    </xdr:from>
    <xdr:to>
      <xdr:col>10</xdr:col>
      <xdr:colOff>23593</xdr:colOff>
      <xdr:row>11</xdr:row>
      <xdr:rowOff>395523</xdr:rowOff>
    </xdr:to>
    <xdr:cxnSp macro="">
      <xdr:nvCxnSpPr>
        <xdr:cNvPr id="4" name="AutoShape 1">
          <a:extLst>
            <a:ext uri="{FF2B5EF4-FFF2-40B4-BE49-F238E27FC236}">
              <a16:creationId xmlns:a16="http://schemas.microsoft.com/office/drawing/2014/main" id="{00000000-0008-0000-1700-00000F000000}"/>
            </a:ext>
          </a:extLst>
        </xdr:cNvPr>
        <xdr:cNvCxnSpPr>
          <a:cxnSpLocks noChangeShapeType="1"/>
        </xdr:cNvCxnSpPr>
      </xdr:nvCxnSpPr>
      <xdr:spPr bwMode="auto">
        <a:xfrm>
          <a:off x="5524500" y="7635421"/>
          <a:ext cx="493493" cy="5452"/>
        </a:xfrm>
        <a:prstGeom prst="straightConnector1">
          <a:avLst/>
        </a:prstGeom>
        <a:noFill/>
        <a:ln w="2540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406382</xdr:colOff>
      <xdr:row>8</xdr:row>
      <xdr:rowOff>315656</xdr:rowOff>
    </xdr:from>
    <xdr:to>
      <xdr:col>5</xdr:col>
      <xdr:colOff>19939</xdr:colOff>
      <xdr:row>8</xdr:row>
      <xdr:rowOff>315656</xdr:rowOff>
    </xdr:to>
    <xdr:cxnSp macro="">
      <xdr:nvCxnSpPr>
        <xdr:cNvPr id="5" name="AutoShape 2">
          <a:extLst>
            <a:ext uri="{FF2B5EF4-FFF2-40B4-BE49-F238E27FC236}">
              <a16:creationId xmlns:a16="http://schemas.microsoft.com/office/drawing/2014/main" id="{00000000-0008-0000-1700-000008000000}"/>
            </a:ext>
          </a:extLst>
        </xdr:cNvPr>
        <xdr:cNvCxnSpPr>
          <a:cxnSpLocks noChangeShapeType="1"/>
        </xdr:cNvCxnSpPr>
      </xdr:nvCxnSpPr>
      <xdr:spPr bwMode="auto">
        <a:xfrm>
          <a:off x="3111482" y="5236906"/>
          <a:ext cx="553357" cy="0"/>
        </a:xfrm>
        <a:prstGeom prst="straightConnector1">
          <a:avLst/>
        </a:prstGeom>
        <a:noFill/>
        <a:ln w="25400">
          <a:solidFill>
            <a:srgbClr val="FF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406382</xdr:colOff>
      <xdr:row>8</xdr:row>
      <xdr:rowOff>489827</xdr:rowOff>
    </xdr:from>
    <xdr:to>
      <xdr:col>5</xdr:col>
      <xdr:colOff>19939</xdr:colOff>
      <xdr:row>8</xdr:row>
      <xdr:rowOff>489827</xdr:rowOff>
    </xdr:to>
    <xdr:cxnSp macro="">
      <xdr:nvCxnSpPr>
        <xdr:cNvPr id="6" name="AutoShape 3">
          <a:extLst>
            <a:ext uri="{FF2B5EF4-FFF2-40B4-BE49-F238E27FC236}">
              <a16:creationId xmlns:a16="http://schemas.microsoft.com/office/drawing/2014/main" id="{00000000-0008-0000-1700-000009000000}"/>
            </a:ext>
          </a:extLst>
        </xdr:cNvPr>
        <xdr:cNvCxnSpPr>
          <a:cxnSpLocks noChangeShapeType="1"/>
        </xdr:cNvCxnSpPr>
      </xdr:nvCxnSpPr>
      <xdr:spPr bwMode="auto">
        <a:xfrm>
          <a:off x="3111482" y="5411077"/>
          <a:ext cx="553357" cy="0"/>
        </a:xfrm>
        <a:prstGeom prst="straightConnector1">
          <a:avLst/>
        </a:prstGeom>
        <a:noFill/>
        <a:ln w="25400">
          <a:solidFill>
            <a:srgbClr val="FF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43546</xdr:colOff>
      <xdr:row>10</xdr:row>
      <xdr:rowOff>469899</xdr:rowOff>
    </xdr:from>
    <xdr:to>
      <xdr:col>6</xdr:col>
      <xdr:colOff>350167</xdr:colOff>
      <xdr:row>10</xdr:row>
      <xdr:rowOff>477167</xdr:rowOff>
    </xdr:to>
    <xdr:cxnSp macro="">
      <xdr:nvCxnSpPr>
        <xdr:cNvPr id="7" name="AutoShape 1">
          <a:extLst>
            <a:ext uri="{FF2B5EF4-FFF2-40B4-BE49-F238E27FC236}">
              <a16:creationId xmlns:a16="http://schemas.microsoft.com/office/drawing/2014/main" id="{00000000-0008-0000-1700-00000C000000}"/>
            </a:ext>
          </a:extLst>
        </xdr:cNvPr>
        <xdr:cNvCxnSpPr>
          <a:cxnSpLocks noChangeShapeType="1"/>
        </xdr:cNvCxnSpPr>
      </xdr:nvCxnSpPr>
      <xdr:spPr bwMode="auto">
        <a:xfrm>
          <a:off x="3218546" y="6940549"/>
          <a:ext cx="1246421" cy="7268"/>
        </a:xfrm>
        <a:prstGeom prst="straightConnector1">
          <a:avLst/>
        </a:prstGeom>
        <a:noFill/>
        <a:ln w="2540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111124</xdr:colOff>
      <xdr:row>19</xdr:row>
      <xdr:rowOff>47625</xdr:rowOff>
    </xdr:from>
    <xdr:to>
      <xdr:col>39</xdr:col>
      <xdr:colOff>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379810" y="4456339"/>
          <a:ext cx="56923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360768" y="1789342"/>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9</xdr:col>
      <xdr:colOff>5041</xdr:colOff>
      <xdr:row>0</xdr:row>
      <xdr:rowOff>17136</xdr:rowOff>
    </xdr:from>
    <xdr:to>
      <xdr:col>25</xdr:col>
      <xdr:colOff>69549</xdr:colOff>
      <xdr:row>3</xdr:row>
      <xdr:rowOff>10080</xdr:rowOff>
    </xdr:to>
    <xdr:sp macro="" textlink="">
      <xdr:nvSpPr>
        <xdr:cNvPr id="19"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1701398" y="17136"/>
          <a:ext cx="2531937" cy="437444"/>
        </a:xfrm>
        <a:prstGeom prst="wedgeRectCallout">
          <a:avLst>
            <a:gd name="adj1" fmla="val 31893"/>
            <a:gd name="adj2" fmla="val -49772"/>
          </a:avLst>
        </a:prstGeom>
        <a:solidFill>
          <a:schemeClr val="bg1"/>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下段の「注</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～注７」をご確認ください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黒字部分は自動計算で反映されます。</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49389</xdr:colOff>
      <xdr:row>29</xdr:row>
      <xdr:rowOff>49389</xdr:rowOff>
    </xdr:from>
    <xdr:to>
      <xdr:col>44</xdr:col>
      <xdr:colOff>120650</xdr:colOff>
      <xdr:row>49</xdr:row>
      <xdr:rowOff>105833</xdr:rowOff>
    </xdr:to>
    <xdr:sp macro="" textlink="">
      <xdr:nvSpPr>
        <xdr:cNvPr id="20"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49389" y="6837539"/>
          <a:ext cx="6719711" cy="3752144"/>
        </a:xfrm>
        <a:prstGeom prst="wedgeRectCallout">
          <a:avLst>
            <a:gd name="adj1" fmla="val 31893"/>
            <a:gd name="adj2" fmla="val -49772"/>
          </a:avLst>
        </a:prstGeom>
        <a:no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82878" y="4470400"/>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201864" y="6448425"/>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97750"/>
          <a:ext cx="66920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99425"/>
          <a:ext cx="669200" cy="1990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2332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7577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21875"/>
          <a:ext cx="6692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78461" y="206057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530350" y="4810125"/>
          <a:ext cx="4193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111124</xdr:colOff>
      <xdr:row>19</xdr:row>
      <xdr:rowOff>47625</xdr:rowOff>
    </xdr:from>
    <xdr:to>
      <xdr:col>39</xdr:col>
      <xdr:colOff>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489574" y="4460875"/>
          <a:ext cx="523876"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70532" y="1793878"/>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67550"/>
          <a:ext cx="66695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462588" y="259397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876241" y="3129642"/>
          <a:ext cx="109992"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6" name="テキスト ボックス 15">
          <a:extLst>
            <a:ext uri="{FF2B5EF4-FFF2-40B4-BE49-F238E27FC236}">
              <a16:creationId xmlns:a16="http://schemas.microsoft.com/office/drawing/2014/main" id="{00000000-0008-0000-1900-000011000000}"/>
            </a:ext>
          </a:extLst>
        </xdr:cNvPr>
        <xdr:cNvSpPr txBox="1"/>
      </xdr:nvSpPr>
      <xdr:spPr>
        <a:xfrm>
          <a:off x="5472338" y="33845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7" name="テキスト ボックス 16">
          <a:extLst>
            <a:ext uri="{FF2B5EF4-FFF2-40B4-BE49-F238E27FC236}">
              <a16:creationId xmlns:a16="http://schemas.microsoft.com/office/drawing/2014/main" id="{00000000-0008-0000-1900-000012000000}"/>
            </a:ext>
          </a:extLst>
        </xdr:cNvPr>
        <xdr:cNvSpPr txBox="1"/>
      </xdr:nvSpPr>
      <xdr:spPr>
        <a:xfrm>
          <a:off x="38100" y="6762750"/>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18</xdr:col>
      <xdr:colOff>119944</xdr:colOff>
      <xdr:row>0</xdr:row>
      <xdr:rowOff>70556</xdr:rowOff>
    </xdr:from>
    <xdr:to>
      <xdr:col>36</xdr:col>
      <xdr:colOff>91721</xdr:colOff>
      <xdr:row>3</xdr:row>
      <xdr:rowOff>63500</xdr:rowOff>
    </xdr:to>
    <xdr:sp macro="" textlink="">
      <xdr:nvSpPr>
        <xdr:cNvPr id="18"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3224388" y="70556"/>
          <a:ext cx="2582333" cy="437444"/>
        </a:xfrm>
        <a:prstGeom prst="wedgeRectCallout">
          <a:avLst>
            <a:gd name="adj1" fmla="val 31893"/>
            <a:gd name="adj2" fmla="val -49772"/>
          </a:avLst>
        </a:prstGeom>
        <a:no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下段の「注</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～注７」をご確認ください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黒字部分は自動計算で反映されます。</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56445</xdr:colOff>
      <xdr:row>29</xdr:row>
      <xdr:rowOff>70555</xdr:rowOff>
    </xdr:from>
    <xdr:to>
      <xdr:col>44</xdr:col>
      <xdr:colOff>63500</xdr:colOff>
      <xdr:row>49</xdr:row>
      <xdr:rowOff>77611</xdr:rowOff>
    </xdr:to>
    <xdr:sp macro="" textlink="">
      <xdr:nvSpPr>
        <xdr:cNvPr id="19"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56445" y="6886222"/>
          <a:ext cx="6738055" cy="3718278"/>
        </a:xfrm>
        <a:prstGeom prst="wedgeRectCallout">
          <a:avLst>
            <a:gd name="adj1" fmla="val 31893"/>
            <a:gd name="adj2" fmla="val -49772"/>
          </a:avLst>
        </a:prstGeom>
        <a:no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42938</xdr:colOff>
      <xdr:row>56</xdr:row>
      <xdr:rowOff>147260</xdr:rowOff>
    </xdr:from>
    <xdr:to>
      <xdr:col>12</xdr:col>
      <xdr:colOff>551845</xdr:colOff>
      <xdr:row>61</xdr:row>
      <xdr:rowOff>153610</xdr:rowOff>
    </xdr:to>
    <xdr:sp macro="" textlink="">
      <xdr:nvSpPr>
        <xdr:cNvPr id="7"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42938" y="9392860"/>
          <a:ext cx="7824107" cy="831850"/>
        </a:xfrm>
        <a:prstGeom prst="wedgeRectCallout">
          <a:avLst>
            <a:gd name="adj1" fmla="val 31893"/>
            <a:gd name="adj2" fmla="val -49772"/>
          </a:avLst>
        </a:prstGeom>
        <a:solidFill>
          <a:schemeClr val="bg1"/>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以下に該当経費がある場合は該当費目ごとに必ず別紙「計画書」を提出してください。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１　「</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(2)</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機械装置・工具器具費」において</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100</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万円以上（税抜）のものの購入経費</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２　「</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(3)</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委託・外注費」に計上する全ての経費</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25400</xdr:colOff>
      <xdr:row>0</xdr:row>
      <xdr:rowOff>0</xdr:rowOff>
    </xdr:from>
    <xdr:to>
      <xdr:col>13</xdr:col>
      <xdr:colOff>5443</xdr:colOff>
      <xdr:row>21</xdr:row>
      <xdr:rowOff>12700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0"/>
          <a:ext cx="7904843" cy="347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16329</xdr:colOff>
      <xdr:row>23</xdr:row>
      <xdr:rowOff>137886</xdr:rowOff>
    </xdr:from>
    <xdr:to>
      <xdr:col>12</xdr:col>
      <xdr:colOff>598412</xdr:colOff>
      <xdr:row>40</xdr:row>
      <xdr:rowOff>163287</xdr:rowOff>
    </xdr:to>
    <xdr:pic>
      <xdr:nvPicPr>
        <xdr:cNvPr id="12" name="図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29" y="3935186"/>
          <a:ext cx="7897283" cy="2832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43</xdr:row>
      <xdr:rowOff>89203</xdr:rowOff>
    </xdr:from>
    <xdr:to>
      <xdr:col>12</xdr:col>
      <xdr:colOff>564546</xdr:colOff>
      <xdr:row>56</xdr:row>
      <xdr:rowOff>74083</xdr:rowOff>
    </xdr:to>
    <xdr:pic>
      <xdr:nvPicPr>
        <xdr:cNvPr id="13" name="図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00" y="7188503"/>
          <a:ext cx="7867046" cy="2131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10</xdr:col>
      <xdr:colOff>590102</xdr:colOff>
      <xdr:row>12</xdr:row>
      <xdr:rowOff>22931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1"/>
          <a:ext cx="6686100" cy="2004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19114</xdr:colOff>
      <xdr:row>13</xdr:row>
      <xdr:rowOff>70555</xdr:rowOff>
    </xdr:from>
    <xdr:to>
      <xdr:col>10</xdr:col>
      <xdr:colOff>583559</xdr:colOff>
      <xdr:row>23</xdr:row>
      <xdr:rowOff>13649</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14" y="2216855"/>
          <a:ext cx="6660445" cy="1594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38</xdr:row>
      <xdr:rowOff>57665</xdr:rowOff>
    </xdr:from>
    <xdr:to>
      <xdr:col>10</xdr:col>
      <xdr:colOff>583623</xdr:colOff>
      <xdr:row>49</xdr:row>
      <xdr:rowOff>57111</xdr:rowOff>
    </xdr:to>
    <xdr:pic>
      <xdr:nvPicPr>
        <xdr:cNvPr id="5"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6331465"/>
          <a:ext cx="6673273" cy="181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51313</xdr:colOff>
      <xdr:row>49</xdr:row>
      <xdr:rowOff>146756</xdr:rowOff>
    </xdr:from>
    <xdr:to>
      <xdr:col>10</xdr:col>
      <xdr:colOff>532374</xdr:colOff>
      <xdr:row>50</xdr:row>
      <xdr:rowOff>719024</xdr:rowOff>
    </xdr:to>
    <xdr:sp macro="" textlink="">
      <xdr:nvSpPr>
        <xdr:cNvPr id="7"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51313" y="8236656"/>
          <a:ext cx="6577061" cy="737368"/>
        </a:xfrm>
        <a:prstGeom prst="wedgeRectCallout">
          <a:avLst>
            <a:gd name="adj1" fmla="val 31893"/>
            <a:gd name="adj2" fmla="val -49772"/>
          </a:avLst>
        </a:prstGeom>
        <a:solidFill>
          <a:sysClr val="window" lastClr="FFFFFF"/>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以下に該当経費がある場合は該当費目ごとに必ず別紙計画書を提出してください。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１　「</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(4)</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専門家指導費」に計上する全ての経費</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12892</xdr:colOff>
      <xdr:row>24</xdr:row>
      <xdr:rowOff>76456</xdr:rowOff>
    </xdr:from>
    <xdr:to>
      <xdr:col>10</xdr:col>
      <xdr:colOff>570924</xdr:colOff>
      <xdr:row>37</xdr:row>
      <xdr:rowOff>50404</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892" y="4038856"/>
          <a:ext cx="6654032" cy="2120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14</xdr:row>
      <xdr:rowOff>66347</xdr:rowOff>
    </xdr:from>
    <xdr:to>
      <xdr:col>10</xdr:col>
      <xdr:colOff>596822</xdr:colOff>
      <xdr:row>25</xdr:row>
      <xdr:rowOff>98097</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96140"/>
          <a:ext cx="6684063" cy="1862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76199</xdr:rowOff>
    </xdr:from>
    <xdr:to>
      <xdr:col>10</xdr:col>
      <xdr:colOff>590360</xdr:colOff>
      <xdr:row>49</xdr:row>
      <xdr:rowOff>133350</xdr:rowOff>
    </xdr:to>
    <xdr:pic>
      <xdr:nvPicPr>
        <xdr:cNvPr id="7"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0" y="6680199"/>
          <a:ext cx="6680010" cy="1543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31750</xdr:colOff>
      <xdr:row>50</xdr:row>
      <xdr:rowOff>12700</xdr:rowOff>
    </xdr:from>
    <xdr:to>
      <xdr:col>10</xdr:col>
      <xdr:colOff>546100</xdr:colOff>
      <xdr:row>51</xdr:row>
      <xdr:rowOff>494594</xdr:rowOff>
    </xdr:to>
    <xdr:sp macro="" textlink="">
      <xdr:nvSpPr>
        <xdr:cNvPr id="8"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31750" y="8267700"/>
          <a:ext cx="6610350" cy="646994"/>
        </a:xfrm>
        <a:prstGeom prst="wedgeRectCallout">
          <a:avLst>
            <a:gd name="adj1" fmla="val 31893"/>
            <a:gd name="adj2" fmla="val -49772"/>
          </a:avLst>
        </a:prstGeom>
        <a:solidFill>
          <a:sysClr val="window" lastClr="FFFFFF"/>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以下に該当経費がある場合は該当費目ごとに必ず別紙計画書を提出してください。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１　「</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(10)</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イベント開催費」に計上する全ての経費</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19050</xdr:colOff>
      <xdr:row>26</xdr:row>
      <xdr:rowOff>120650</xdr:rowOff>
    </xdr:from>
    <xdr:to>
      <xdr:col>10</xdr:col>
      <xdr:colOff>605146</xdr:colOff>
      <xdr:row>38</xdr:row>
      <xdr:rowOff>157691</xdr:rowOff>
    </xdr:to>
    <xdr:pic>
      <xdr:nvPicPr>
        <xdr:cNvPr id="9" name="図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4413250"/>
          <a:ext cx="6682096" cy="2018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37353</xdr:rowOff>
    </xdr:from>
    <xdr:to>
      <xdr:col>10</xdr:col>
      <xdr:colOff>570118</xdr:colOff>
      <xdr:row>13</xdr:row>
      <xdr:rowOff>41652</xdr:rowOff>
    </xdr:to>
    <xdr:pic>
      <xdr:nvPicPr>
        <xdr:cNvPr id="5" name="図 4"/>
        <xdr:cNvPicPr>
          <a:picLocks/>
        </xdr:cNvPicPr>
      </xdr:nvPicPr>
      <xdr:blipFill rotWithShape="1">
        <a:blip xmlns:r="http://schemas.openxmlformats.org/officeDocument/2006/relationships" r:embed="rId4"/>
        <a:srcRect t="3642"/>
        <a:stretch/>
      </xdr:blipFill>
      <xdr:spPr>
        <a:xfrm>
          <a:off x="0" y="201706"/>
          <a:ext cx="6696000" cy="1976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21</xdr:col>
      <xdr:colOff>222250</xdr:colOff>
      <xdr:row>4</xdr:row>
      <xdr:rowOff>241300</xdr:rowOff>
    </xdr:to>
    <xdr:sp macro="" textlink="">
      <xdr:nvSpPr>
        <xdr:cNvPr id="3" name="AutoShape 1">
          <a:extLst>
            <a:ext uri="{FF2B5EF4-FFF2-40B4-BE49-F238E27FC236}">
              <a16:creationId xmlns:a16="http://schemas.microsoft.com/office/drawing/2014/main" id="{00000000-0008-0000-0E00-00000B000000}"/>
            </a:ext>
          </a:extLst>
        </xdr:cNvPr>
        <xdr:cNvSpPr>
          <a:spLocks noChangeArrowheads="1"/>
        </xdr:cNvSpPr>
      </xdr:nvSpPr>
      <xdr:spPr bwMode="auto">
        <a:xfrm>
          <a:off x="844550" y="628650"/>
          <a:ext cx="5213350" cy="450850"/>
        </a:xfrm>
        <a:prstGeom prst="wedgeRectCallout">
          <a:avLst>
            <a:gd name="adj1" fmla="val 31893"/>
            <a:gd name="adj2" fmla="val -49772"/>
          </a:avLst>
        </a:prstGeom>
        <a:solidFill>
          <a:schemeClr val="tx1"/>
        </a:solidFill>
        <a:ln w="19050" algn="ctr">
          <a:solidFill>
            <a:sysClr val="windowText" lastClr="000000"/>
          </a:solidFill>
          <a:prstDash val="sysDot"/>
          <a:miter lim="800000"/>
          <a:headEnd/>
          <a:tailEnd/>
        </a:ln>
        <a:effectLst/>
        <a:extLst/>
      </xdr:spPr>
      <xdr:txBody>
        <a:bodyPr vertOverflow="clip" wrap="square" lIns="74295" tIns="36000" rIns="74295" bIns="36000" anchor="ctr" upright="1"/>
        <a:lstStyle/>
        <a:p>
          <a:pPr algn="ctr" rtl="0">
            <a:defRPr sz="1000"/>
          </a:pPr>
          <a:r>
            <a:rPr lang="ja-JP" altLang="en-US" sz="1100" b="1" i="0" u="none" strike="noStrike" baseline="0">
              <a:solidFill>
                <a:schemeClr val="bg1"/>
              </a:solidFill>
              <a:latin typeface="ＭＳ ゴシック"/>
              <a:ea typeface="ＭＳ ゴシック"/>
            </a:rPr>
            <a:t>都市課題解決事業を選択された場合は、こちらを入力してください。</a:t>
          </a:r>
        </a:p>
      </xdr:txBody>
    </xdr:sp>
    <xdr:clientData/>
  </xdr:twoCellAnchor>
  <xdr:twoCellAnchor>
    <xdr:from>
      <xdr:col>13</xdr:col>
      <xdr:colOff>219075</xdr:colOff>
      <xdr:row>8</xdr:row>
      <xdr:rowOff>131762</xdr:rowOff>
    </xdr:from>
    <xdr:to>
      <xdr:col>22</xdr:col>
      <xdr:colOff>196850</xdr:colOff>
      <xdr:row>14</xdr:row>
      <xdr:rowOff>161924</xdr:rowOff>
    </xdr:to>
    <xdr:sp macro="" textlink="">
      <xdr:nvSpPr>
        <xdr:cNvPr id="4"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3870325" y="1985962"/>
          <a:ext cx="2473325" cy="1300162"/>
        </a:xfrm>
        <a:prstGeom prst="wedgeRectCallout">
          <a:avLst>
            <a:gd name="adj1" fmla="val 17955"/>
            <a:gd name="adj2" fmla="val -29413"/>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実施計画「１．申請事業者の概要」から転記されるので入力不要です</a:t>
          </a:r>
        </a:p>
      </xdr:txBody>
    </xdr:sp>
    <xdr:clientData/>
  </xdr:twoCellAnchor>
  <xdr:twoCellAnchor>
    <xdr:from>
      <xdr:col>1</xdr:col>
      <xdr:colOff>0</xdr:colOff>
      <xdr:row>26</xdr:row>
      <xdr:rowOff>47627</xdr:rowOff>
    </xdr:from>
    <xdr:to>
      <xdr:col>5</xdr:col>
      <xdr:colOff>177799</xdr:colOff>
      <xdr:row>28</xdr:row>
      <xdr:rowOff>317501</xdr:rowOff>
    </xdr:to>
    <xdr:sp macro="" textlink="">
      <xdr:nvSpPr>
        <xdr:cNvPr id="5"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222250" y="6873877"/>
          <a:ext cx="1422399" cy="796924"/>
        </a:xfrm>
        <a:prstGeom prst="wedgeRectCallout">
          <a:avLst>
            <a:gd name="adj1" fmla="val 17955"/>
            <a:gd name="adj2" fmla="val -29413"/>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資金計画書「合計」から転記されるので入力不要です</a:t>
          </a:r>
        </a:p>
      </xdr:txBody>
    </xdr:sp>
    <xdr:clientData/>
  </xdr:twoCellAnchor>
  <xdr:twoCellAnchor>
    <xdr:from>
      <xdr:col>6</xdr:col>
      <xdr:colOff>230186</xdr:colOff>
      <xdr:row>27</xdr:row>
      <xdr:rowOff>269874</xdr:rowOff>
    </xdr:from>
    <xdr:to>
      <xdr:col>13</xdr:col>
      <xdr:colOff>158749</xdr:colOff>
      <xdr:row>29</xdr:row>
      <xdr:rowOff>99558</xdr:rowOff>
    </xdr:to>
    <xdr:sp macro="" textlink="">
      <xdr:nvSpPr>
        <xdr:cNvPr id="7"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2008186" y="7235824"/>
          <a:ext cx="1801813" cy="598034"/>
        </a:xfrm>
        <a:prstGeom prst="wedgeRectCallout">
          <a:avLst>
            <a:gd name="adj1" fmla="val -46575"/>
            <a:gd name="adj2" fmla="val 7626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助成対象期間は、</a:t>
          </a:r>
          <a:endParaRPr lang="en-US" altLang="ja-JP" sz="1000" b="1" i="0" u="none" strike="noStrike" baseline="0">
            <a:solidFill>
              <a:srgbClr val="FF0000"/>
            </a:solidFill>
            <a:latin typeface="ＭＳ ゴシック"/>
            <a:ea typeface="ＭＳ ゴシック"/>
          </a:endParaRPr>
        </a:p>
        <a:p>
          <a:pPr algn="l" rtl="0">
            <a:defRPr sz="1000"/>
          </a:pPr>
          <a:r>
            <a:rPr lang="ja-JP" altLang="en-US" sz="1050" b="1" i="0" u="none" strike="noStrike" baseline="0">
              <a:solidFill>
                <a:srgbClr val="FF0000"/>
              </a:solidFill>
              <a:latin typeface="ＭＳ ゴシック"/>
              <a:ea typeface="ＭＳ ゴシック"/>
            </a:rPr>
            <a:t>最長令和</a:t>
          </a:r>
          <a:r>
            <a:rPr lang="en-US" altLang="ja-JP" sz="1050" b="1" i="0" u="none" strike="noStrike" baseline="0">
              <a:solidFill>
                <a:srgbClr val="FF0000"/>
              </a:solidFill>
              <a:latin typeface="ＭＳ ゴシック"/>
              <a:ea typeface="ＭＳ ゴシック"/>
            </a:rPr>
            <a:t>8</a:t>
          </a:r>
          <a:r>
            <a:rPr lang="ja-JP" altLang="en-US" sz="1050" b="1" i="0" u="none" strike="noStrike" baseline="0">
              <a:solidFill>
                <a:srgbClr val="FF0000"/>
              </a:solidFill>
              <a:latin typeface="ＭＳ ゴシック"/>
              <a:ea typeface="ＭＳ ゴシック"/>
            </a:rPr>
            <a:t>年</a:t>
          </a:r>
          <a:r>
            <a:rPr lang="en-US" altLang="ja-JP" sz="1050" b="1" i="0" u="none" strike="noStrike" baseline="0">
              <a:solidFill>
                <a:srgbClr val="FF0000"/>
              </a:solidFill>
              <a:latin typeface="ＭＳ ゴシック"/>
              <a:ea typeface="ＭＳ ゴシック"/>
            </a:rPr>
            <a:t>10</a:t>
          </a:r>
          <a:r>
            <a:rPr lang="ja-JP" altLang="en-US" sz="1050" b="1" i="0" u="none" strike="noStrike" baseline="0">
              <a:solidFill>
                <a:srgbClr val="FF0000"/>
              </a:solidFill>
              <a:latin typeface="ＭＳ ゴシック"/>
              <a:ea typeface="ＭＳ ゴシック"/>
            </a:rPr>
            <a:t>月</a:t>
          </a:r>
          <a:r>
            <a:rPr lang="en-US" altLang="ja-JP" sz="1050" b="1" i="0" u="none" strike="noStrike" baseline="0">
              <a:solidFill>
                <a:srgbClr val="FF0000"/>
              </a:solidFill>
              <a:latin typeface="ＭＳ ゴシック"/>
              <a:ea typeface="ＭＳ ゴシック"/>
            </a:rPr>
            <a:t>31</a:t>
          </a:r>
          <a:r>
            <a:rPr lang="ja-JP" altLang="en-US" sz="1050" b="1" i="0" u="none" strike="noStrike" baseline="0">
              <a:solidFill>
                <a:srgbClr val="FF0000"/>
              </a:solidFill>
              <a:latin typeface="ＭＳ ゴシック"/>
              <a:ea typeface="ＭＳ ゴシック"/>
            </a:rPr>
            <a:t>日まで</a:t>
          </a:r>
          <a:endParaRPr lang="en-US" altLang="ja-JP" sz="1050" b="1" i="0" u="none" strike="noStrike" baseline="0">
            <a:solidFill>
              <a:srgbClr val="FF0000"/>
            </a:solidFill>
            <a:latin typeface="ＭＳ ゴシック"/>
            <a:ea typeface="ＭＳ ゴシック"/>
          </a:endParaRPr>
        </a:p>
      </xdr:txBody>
    </xdr:sp>
    <xdr:clientData/>
  </xdr:twoCellAnchor>
  <xdr:twoCellAnchor>
    <xdr:from>
      <xdr:col>8</xdr:col>
      <xdr:colOff>158750</xdr:colOff>
      <xdr:row>21</xdr:row>
      <xdr:rowOff>279400</xdr:rowOff>
    </xdr:from>
    <xdr:to>
      <xdr:col>19</xdr:col>
      <xdr:colOff>114300</xdr:colOff>
      <xdr:row>22</xdr:row>
      <xdr:rowOff>176213</xdr:rowOff>
    </xdr:to>
    <xdr:sp macro="" textlink="">
      <xdr:nvSpPr>
        <xdr:cNvPr id="9"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2559050" y="5575300"/>
          <a:ext cx="2768600" cy="284163"/>
        </a:xfrm>
        <a:prstGeom prst="wedgeRectCallout">
          <a:avLst>
            <a:gd name="adj1" fmla="val -36277"/>
            <a:gd name="adj2" fmla="val 113956"/>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本申請内容を</a:t>
          </a:r>
          <a:r>
            <a:rPr lang="en-US" altLang="ja-JP" sz="1000" b="1" i="0" u="none" strike="noStrike" baseline="0">
              <a:solidFill>
                <a:srgbClr val="FF0000"/>
              </a:solidFill>
              <a:latin typeface="ＭＳ ゴシック"/>
              <a:ea typeface="ＭＳ ゴシック"/>
            </a:rPr>
            <a:t>20</a:t>
          </a:r>
          <a:r>
            <a:rPr lang="ja-JP" altLang="en-US" sz="1000" b="1" i="0" u="none" strike="noStrike" baseline="0">
              <a:solidFill>
                <a:srgbClr val="FF0000"/>
              </a:solidFill>
              <a:latin typeface="ＭＳ ゴシック"/>
              <a:ea typeface="ＭＳ ゴシック"/>
            </a:rPr>
            <a:t>字以内でまとめてください。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25</xdr:row>
      <xdr:rowOff>44450</xdr:rowOff>
    </xdr:from>
    <xdr:to>
      <xdr:col>11</xdr:col>
      <xdr:colOff>494400</xdr:colOff>
      <xdr:row>57</xdr:row>
      <xdr:rowOff>14738</xdr:rowOff>
    </xdr:to>
    <xdr:pic>
      <xdr:nvPicPr>
        <xdr:cNvPr id="6" name="図 5"/>
        <xdr:cNvPicPr>
          <a:picLocks noChangeAspect="1"/>
        </xdr:cNvPicPr>
      </xdr:nvPicPr>
      <xdr:blipFill rotWithShape="1">
        <a:blip xmlns:r="http://schemas.openxmlformats.org/officeDocument/2006/relationships" r:embed="rId1"/>
        <a:srcRect t="1429"/>
        <a:stretch/>
      </xdr:blipFill>
      <xdr:spPr>
        <a:xfrm>
          <a:off x="0" y="4171950"/>
          <a:ext cx="7200000" cy="5253488"/>
        </a:xfrm>
        <a:prstGeom prst="rect">
          <a:avLst/>
        </a:prstGeom>
      </xdr:spPr>
    </xdr:pic>
    <xdr:clientData/>
  </xdr:twoCellAnchor>
  <xdr:twoCellAnchor editAs="oneCell">
    <xdr:from>
      <xdr:col>0</xdr:col>
      <xdr:colOff>0</xdr:colOff>
      <xdr:row>0</xdr:row>
      <xdr:rowOff>0</xdr:rowOff>
    </xdr:from>
    <xdr:to>
      <xdr:col>11</xdr:col>
      <xdr:colOff>494400</xdr:colOff>
      <xdr:row>24</xdr:row>
      <xdr:rowOff>23414</xdr:rowOff>
    </xdr:to>
    <xdr:pic>
      <xdr:nvPicPr>
        <xdr:cNvPr id="7" name="図 6"/>
        <xdr:cNvPicPr>
          <a:picLocks noChangeAspect="1"/>
        </xdr:cNvPicPr>
      </xdr:nvPicPr>
      <xdr:blipFill>
        <a:blip xmlns:r="http://schemas.openxmlformats.org/officeDocument/2006/relationships" r:embed="rId2"/>
        <a:stretch>
          <a:fillRect/>
        </a:stretch>
      </xdr:blipFill>
      <xdr:spPr>
        <a:xfrm>
          <a:off x="0" y="0"/>
          <a:ext cx="7200000" cy="39858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46217</xdr:colOff>
      <xdr:row>20</xdr:row>
      <xdr:rowOff>54362</xdr:rowOff>
    </xdr:to>
    <xdr:pic>
      <xdr:nvPicPr>
        <xdr:cNvPr id="9" name="図 8"/>
        <xdr:cNvPicPr/>
      </xdr:nvPicPr>
      <xdr:blipFill>
        <a:blip xmlns:r="http://schemas.openxmlformats.org/officeDocument/2006/relationships" r:embed="rId1"/>
        <a:stretch>
          <a:fillRect/>
        </a:stretch>
      </xdr:blipFill>
      <xdr:spPr>
        <a:xfrm>
          <a:off x="0" y="0"/>
          <a:ext cx="6120130" cy="33674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2</xdr:col>
      <xdr:colOff>222250</xdr:colOff>
      <xdr:row>0</xdr:row>
      <xdr:rowOff>76200</xdr:rowOff>
    </xdr:from>
    <xdr:to>
      <xdr:col>8</xdr:col>
      <xdr:colOff>158750</xdr:colOff>
      <xdr:row>3</xdr:row>
      <xdr:rowOff>146050</xdr:rowOff>
    </xdr:to>
    <xdr:sp macro="" textlink="">
      <xdr:nvSpPr>
        <xdr:cNvPr id="2"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1631950" y="76200"/>
          <a:ext cx="3917950" cy="831850"/>
        </a:xfrm>
        <a:prstGeom prst="wedgeRectCallout">
          <a:avLst>
            <a:gd name="adj1" fmla="val 31893"/>
            <a:gd name="adj2" fmla="val -49772"/>
          </a:avLst>
        </a:prstGeom>
        <a:solidFill>
          <a:schemeClr val="bg1"/>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申請書様式（</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Excel</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）には、経費ごとにシートがあります。</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以降のページとは、実際の表示が異なりますのでご注意ください。</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（募集要項は見やすいようにまとめて表示しています）</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977900</xdr:colOff>
      <xdr:row>0</xdr:row>
      <xdr:rowOff>88900</xdr:rowOff>
    </xdr:from>
    <xdr:to>
      <xdr:col>10</xdr:col>
      <xdr:colOff>512233</xdr:colOff>
      <xdr:row>2</xdr:row>
      <xdr:rowOff>164394</xdr:rowOff>
    </xdr:to>
    <xdr:sp macro="" textlink="">
      <xdr:nvSpPr>
        <xdr:cNvPr id="3" name="AutoShape 1">
          <a:extLst>
            <a:ext uri="{FF2B5EF4-FFF2-40B4-BE49-F238E27FC236}">
              <a16:creationId xmlns:a16="http://schemas.microsoft.com/office/drawing/2014/main" id="{00000000-0008-0000-1400-000002000000}"/>
            </a:ext>
          </a:extLst>
        </xdr:cNvPr>
        <xdr:cNvSpPr>
          <a:spLocks noChangeArrowheads="1"/>
        </xdr:cNvSpPr>
      </xdr:nvSpPr>
      <xdr:spPr bwMode="auto">
        <a:xfrm>
          <a:off x="5168900" y="88900"/>
          <a:ext cx="2817283" cy="646994"/>
        </a:xfrm>
        <a:prstGeom prst="wedgeRectCallout">
          <a:avLst>
            <a:gd name="adj1" fmla="val 31893"/>
            <a:gd name="adj2" fmla="val -49772"/>
          </a:avLst>
        </a:prstGeom>
        <a:solidFill>
          <a:sysClr val="window" lastClr="FFFFFF"/>
        </a:solidFill>
        <a:ln w="50800" algn="ctr">
          <a:solidFill>
            <a:srgbClr val="FF0000"/>
          </a:solidFill>
          <a:prstDash val="sysDot"/>
          <a:miter lim="800000"/>
          <a:headEnd/>
          <a:tailEnd/>
        </a:ln>
        <a:effectLs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100</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万円以上（税抜）の物を購入する場合は、</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原則</a:t>
          </a:r>
          <a:r>
            <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rPr>
            <a:t>2</a:t>
          </a:r>
          <a:r>
            <a:rPr lang="ja-JP" altLang="en-US" sz="1000" b="1" i="0" u="none" strike="noStrike" baseline="0">
              <a:solidFill>
                <a:srgbClr val="FF0000"/>
              </a:solidFill>
              <a:latin typeface="HG丸ｺﾞｼｯｸM-PRO" panose="020F0600000000000000" pitchFamily="50" charset="-128"/>
              <a:ea typeface="HG丸ｺﾞｼｯｸM-PRO" panose="020F0600000000000000" pitchFamily="50" charset="-128"/>
            </a:rPr>
            <a:t>社以上の見積書が必要です。</a:t>
          </a:r>
          <a:endParaRPr lang="en-US" altLang="ja-JP" sz="1000" b="1"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31750</xdr:colOff>
      <xdr:row>0</xdr:row>
      <xdr:rowOff>12700</xdr:rowOff>
    </xdr:from>
    <xdr:to>
      <xdr:col>10</xdr:col>
      <xdr:colOff>469900</xdr:colOff>
      <xdr:row>17</xdr:row>
      <xdr:rowOff>57150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2700"/>
          <a:ext cx="6534150" cy="285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171450</xdr:colOff>
      <xdr:row>5</xdr:row>
      <xdr:rowOff>127000</xdr:rowOff>
    </xdr:from>
    <xdr:to>
      <xdr:col>10</xdr:col>
      <xdr:colOff>438150</xdr:colOff>
      <xdr:row>11</xdr:row>
      <xdr:rowOff>50800</xdr:rowOff>
    </xdr:to>
    <xdr:sp macro="" textlink="">
      <xdr:nvSpPr>
        <xdr:cNvPr id="3" name="正方形/長方形 2"/>
        <xdr:cNvSpPr/>
      </xdr:nvSpPr>
      <xdr:spPr>
        <a:xfrm>
          <a:off x="3219450" y="952500"/>
          <a:ext cx="3314700" cy="914400"/>
        </a:xfrm>
        <a:prstGeom prst="rect">
          <a:avLst/>
        </a:prstGeom>
        <a:solidFill>
          <a:schemeClr val="bg1"/>
        </a:solidFill>
        <a:ln w="158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（ア）と（イ）のいずれかに記入をしてください。</a:t>
          </a:r>
          <a:endParaRPr kumimoji="1" lang="en-US" altLang="ja-JP" sz="1100">
            <a:solidFill>
              <a:srgbClr val="FF0000"/>
            </a:solidFill>
          </a:endParaRPr>
        </a:p>
        <a:p>
          <a:pPr algn="l"/>
          <a:r>
            <a:rPr kumimoji="1" lang="ja-JP" altLang="en-US" sz="1100">
              <a:solidFill>
                <a:srgbClr val="FF0000"/>
              </a:solidFill>
            </a:rPr>
            <a:t>また、（イ）で申請する場合は、</a:t>
          </a:r>
          <a:r>
            <a:rPr kumimoji="1" lang="en-US" altLang="ja-JP" sz="1100">
              <a:solidFill>
                <a:srgbClr val="FF0000"/>
              </a:solidFill>
            </a:rPr>
            <a:t>P31</a:t>
          </a:r>
          <a:r>
            <a:rPr kumimoji="1" lang="ja-JP" altLang="en-US" sz="1100">
              <a:solidFill>
                <a:srgbClr val="FF0000"/>
              </a:solidFill>
            </a:rPr>
            <a:t>「申請に必要な書類一覧」の「</a:t>
          </a:r>
          <a:r>
            <a:rPr kumimoji="1" lang="en-US" altLang="ja-JP" sz="1100">
              <a:solidFill>
                <a:srgbClr val="FF0000"/>
              </a:solidFill>
            </a:rPr>
            <a:t>No.</a:t>
          </a:r>
          <a:r>
            <a:rPr kumimoji="1" lang="ja-JP" altLang="en-US" sz="1100">
              <a:solidFill>
                <a:srgbClr val="FF0000"/>
              </a:solidFill>
            </a:rPr>
            <a:t>３ 地域資源となることの説明資料」を必ず提出して下さい。</a:t>
          </a:r>
        </a:p>
      </xdr:txBody>
    </xdr:sp>
    <xdr:clientData/>
  </xdr:twoCellAnchor>
  <xdr:twoCellAnchor>
    <xdr:from>
      <xdr:col>0</xdr:col>
      <xdr:colOff>330200</xdr:colOff>
      <xdr:row>4</xdr:row>
      <xdr:rowOff>31750</xdr:rowOff>
    </xdr:from>
    <xdr:to>
      <xdr:col>5</xdr:col>
      <xdr:colOff>146050</xdr:colOff>
      <xdr:row>6</xdr:row>
      <xdr:rowOff>95250</xdr:rowOff>
    </xdr:to>
    <xdr:cxnSp macro="">
      <xdr:nvCxnSpPr>
        <xdr:cNvPr id="5" name="直線矢印コネクタ 4"/>
        <xdr:cNvCxnSpPr/>
      </xdr:nvCxnSpPr>
      <xdr:spPr>
        <a:xfrm flipH="1" flipV="1">
          <a:off x="330200" y="692150"/>
          <a:ext cx="2863850" cy="393700"/>
        </a:xfrm>
        <a:prstGeom prst="straightConnector1">
          <a:avLst/>
        </a:prstGeom>
        <a:ln w="254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304800</xdr:colOff>
      <xdr:row>6</xdr:row>
      <xdr:rowOff>139700</xdr:rowOff>
    </xdr:from>
    <xdr:to>
      <xdr:col>5</xdr:col>
      <xdr:colOff>152400</xdr:colOff>
      <xdr:row>9</xdr:row>
      <xdr:rowOff>69850</xdr:rowOff>
    </xdr:to>
    <xdr:cxnSp macro="">
      <xdr:nvCxnSpPr>
        <xdr:cNvPr id="6" name="直線矢印コネクタ 5"/>
        <xdr:cNvCxnSpPr/>
      </xdr:nvCxnSpPr>
      <xdr:spPr>
        <a:xfrm flipH="1">
          <a:off x="304800" y="1130300"/>
          <a:ext cx="2895600" cy="425450"/>
        </a:xfrm>
        <a:prstGeom prst="straightConnector1">
          <a:avLst/>
        </a:prstGeom>
        <a:ln w="22225">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225424</xdr:colOff>
      <xdr:row>8</xdr:row>
      <xdr:rowOff>39688</xdr:rowOff>
    </xdr:from>
    <xdr:to>
      <xdr:col>22</xdr:col>
      <xdr:colOff>222250</xdr:colOff>
      <xdr:row>14</xdr:row>
      <xdr:rowOff>69850</xdr:rowOff>
    </xdr:to>
    <xdr:sp macro="" textlink="">
      <xdr:nvSpPr>
        <xdr:cNvPr id="4"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3876674" y="1893888"/>
          <a:ext cx="2492376" cy="1300162"/>
        </a:xfrm>
        <a:prstGeom prst="wedgeRectCallout">
          <a:avLst>
            <a:gd name="adj1" fmla="val 17955"/>
            <a:gd name="adj2" fmla="val -29413"/>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実施計画「１．申請事業者の概要」から転記されるので入力不要です</a:t>
          </a:r>
        </a:p>
      </xdr:txBody>
    </xdr:sp>
    <xdr:clientData/>
  </xdr:twoCellAnchor>
  <xdr:twoCellAnchor>
    <xdr:from>
      <xdr:col>6</xdr:col>
      <xdr:colOff>198438</xdr:colOff>
      <xdr:row>27</xdr:row>
      <xdr:rowOff>293687</xdr:rowOff>
    </xdr:from>
    <xdr:to>
      <xdr:col>13</xdr:col>
      <xdr:colOff>69850</xdr:colOff>
      <xdr:row>29</xdr:row>
      <xdr:rowOff>123371</xdr:rowOff>
    </xdr:to>
    <xdr:sp macro="" textlink="">
      <xdr:nvSpPr>
        <xdr:cNvPr id="5"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1976438" y="7259637"/>
          <a:ext cx="1744662" cy="598034"/>
        </a:xfrm>
        <a:prstGeom prst="wedgeRectCallout">
          <a:avLst>
            <a:gd name="adj1" fmla="val -46575"/>
            <a:gd name="adj2" fmla="val 7626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助成対象期間は、</a:t>
          </a:r>
          <a:endParaRPr lang="en-US" altLang="ja-JP" sz="1000" b="1" i="0" u="none" strike="noStrike" baseline="0">
            <a:solidFill>
              <a:srgbClr val="FF0000"/>
            </a:solidFill>
            <a:latin typeface="ＭＳ ゴシック"/>
            <a:ea typeface="ＭＳ ゴシック"/>
          </a:endParaRPr>
        </a:p>
        <a:p>
          <a:pPr algn="l" rtl="0">
            <a:defRPr sz="1000"/>
          </a:pPr>
          <a:r>
            <a:rPr lang="ja-JP" altLang="en-US" sz="1050" b="1" i="0" u="none" strike="noStrike" baseline="0">
              <a:solidFill>
                <a:srgbClr val="FF0000"/>
              </a:solidFill>
              <a:latin typeface="ＭＳ ゴシック"/>
              <a:ea typeface="ＭＳ ゴシック"/>
            </a:rPr>
            <a:t>最長令和</a:t>
          </a:r>
          <a:r>
            <a:rPr lang="en-US" altLang="ja-JP" sz="1050" b="1" i="0" u="none" strike="noStrike" baseline="0">
              <a:solidFill>
                <a:srgbClr val="FF0000"/>
              </a:solidFill>
              <a:latin typeface="ＭＳ ゴシック"/>
              <a:ea typeface="ＭＳ ゴシック"/>
            </a:rPr>
            <a:t>8</a:t>
          </a:r>
          <a:r>
            <a:rPr lang="ja-JP" altLang="en-US" sz="1050" b="1" i="0" u="none" strike="noStrike" baseline="0">
              <a:solidFill>
                <a:srgbClr val="FF0000"/>
              </a:solidFill>
              <a:latin typeface="ＭＳ ゴシック"/>
              <a:ea typeface="ＭＳ ゴシック"/>
            </a:rPr>
            <a:t>年</a:t>
          </a:r>
          <a:r>
            <a:rPr lang="en-US" altLang="ja-JP" sz="1050" b="1" i="0" u="none" strike="noStrike" baseline="0">
              <a:solidFill>
                <a:srgbClr val="FF0000"/>
              </a:solidFill>
              <a:latin typeface="ＭＳ ゴシック"/>
              <a:ea typeface="ＭＳ ゴシック"/>
            </a:rPr>
            <a:t>10</a:t>
          </a:r>
          <a:r>
            <a:rPr lang="ja-JP" altLang="en-US" sz="1050" b="1" i="0" u="none" strike="noStrike" baseline="0">
              <a:solidFill>
                <a:srgbClr val="FF0000"/>
              </a:solidFill>
              <a:latin typeface="ＭＳ ゴシック"/>
              <a:ea typeface="ＭＳ ゴシック"/>
            </a:rPr>
            <a:t>月</a:t>
          </a:r>
          <a:r>
            <a:rPr lang="en-US" altLang="ja-JP" sz="1050" b="1" i="0" u="none" strike="noStrike" baseline="0">
              <a:solidFill>
                <a:srgbClr val="FF0000"/>
              </a:solidFill>
              <a:latin typeface="ＭＳ ゴシック"/>
              <a:ea typeface="ＭＳ ゴシック"/>
            </a:rPr>
            <a:t>31</a:t>
          </a:r>
          <a:r>
            <a:rPr lang="ja-JP" altLang="en-US" sz="1050" b="1" i="0" u="none" strike="noStrike" baseline="0">
              <a:solidFill>
                <a:srgbClr val="FF0000"/>
              </a:solidFill>
              <a:latin typeface="ＭＳ ゴシック"/>
              <a:ea typeface="ＭＳ ゴシック"/>
            </a:rPr>
            <a:t>日まで</a:t>
          </a:r>
          <a:endParaRPr lang="en-US" altLang="ja-JP" sz="1050" b="1" i="0" u="none" strike="noStrike" baseline="0">
            <a:solidFill>
              <a:srgbClr val="FF0000"/>
            </a:solidFill>
            <a:latin typeface="ＭＳ ゴシック"/>
            <a:ea typeface="ＭＳ ゴシック"/>
          </a:endParaRPr>
        </a:p>
      </xdr:txBody>
    </xdr:sp>
    <xdr:clientData/>
  </xdr:twoCellAnchor>
  <xdr:twoCellAnchor>
    <xdr:from>
      <xdr:col>1</xdr:col>
      <xdr:colOff>50800</xdr:colOff>
      <xdr:row>26</xdr:row>
      <xdr:rowOff>9525</xdr:rowOff>
    </xdr:from>
    <xdr:to>
      <xdr:col>5</xdr:col>
      <xdr:colOff>139700</xdr:colOff>
      <xdr:row>28</xdr:row>
      <xdr:rowOff>279399</xdr:rowOff>
    </xdr:to>
    <xdr:sp macro="" textlink="">
      <xdr:nvSpPr>
        <xdr:cNvPr id="6" name="AutoShape 1">
          <a:extLst>
            <a:ext uri="{FF2B5EF4-FFF2-40B4-BE49-F238E27FC236}">
              <a16:creationId xmlns:a16="http://schemas.microsoft.com/office/drawing/2014/main" id="{00000000-0008-0000-0600-000008000000}"/>
            </a:ext>
          </a:extLst>
        </xdr:cNvPr>
        <xdr:cNvSpPr>
          <a:spLocks noChangeArrowheads="1"/>
        </xdr:cNvSpPr>
      </xdr:nvSpPr>
      <xdr:spPr bwMode="auto">
        <a:xfrm>
          <a:off x="273050" y="6835775"/>
          <a:ext cx="1333500" cy="796924"/>
        </a:xfrm>
        <a:prstGeom prst="wedgeRectCallout">
          <a:avLst>
            <a:gd name="adj1" fmla="val 17955"/>
            <a:gd name="adj2" fmla="val -29413"/>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資金計画書「合計」から転記されるので入力不要です</a:t>
          </a:r>
        </a:p>
      </xdr:txBody>
    </xdr:sp>
    <xdr:clientData/>
  </xdr:twoCellAnchor>
  <xdr:twoCellAnchor>
    <xdr:from>
      <xdr:col>10</xdr:col>
      <xdr:colOff>39686</xdr:colOff>
      <xdr:row>21</xdr:row>
      <xdr:rowOff>214312</xdr:rowOff>
    </xdr:from>
    <xdr:to>
      <xdr:col>20</xdr:col>
      <xdr:colOff>142647</xdr:colOff>
      <xdr:row>22</xdr:row>
      <xdr:rowOff>98423</xdr:rowOff>
    </xdr:to>
    <xdr:sp macro="" textlink="">
      <xdr:nvSpPr>
        <xdr:cNvPr id="7" name="AutoShape 1">
          <a:extLst>
            <a:ext uri="{FF2B5EF4-FFF2-40B4-BE49-F238E27FC236}">
              <a16:creationId xmlns:a16="http://schemas.microsoft.com/office/drawing/2014/main" id="{00000000-0008-0000-0600-00000A000000}"/>
            </a:ext>
          </a:extLst>
        </xdr:cNvPr>
        <xdr:cNvSpPr>
          <a:spLocks noChangeArrowheads="1"/>
        </xdr:cNvSpPr>
      </xdr:nvSpPr>
      <xdr:spPr bwMode="auto">
        <a:xfrm>
          <a:off x="3047999" y="5484812"/>
          <a:ext cx="2595336" cy="273049"/>
        </a:xfrm>
        <a:prstGeom prst="wedgeRectCallout">
          <a:avLst>
            <a:gd name="adj1" fmla="val -36125"/>
            <a:gd name="adj2" fmla="val 128708"/>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本申請内容を</a:t>
          </a:r>
          <a:r>
            <a:rPr lang="en-US" altLang="ja-JP" sz="1000" b="1" i="0" u="none" strike="noStrike" baseline="0">
              <a:solidFill>
                <a:srgbClr val="FF0000"/>
              </a:solidFill>
              <a:latin typeface="ＭＳ ゴシック"/>
              <a:ea typeface="ＭＳ ゴシック"/>
            </a:rPr>
            <a:t>20</a:t>
          </a:r>
          <a:r>
            <a:rPr lang="ja-JP" altLang="en-US" sz="1000" b="1" i="0" u="none" strike="noStrike" baseline="0">
              <a:solidFill>
                <a:srgbClr val="FF0000"/>
              </a:solidFill>
              <a:latin typeface="ＭＳ ゴシック"/>
              <a:ea typeface="ＭＳ ゴシック"/>
            </a:rPr>
            <a:t>字以内でまとめてください。</a:t>
          </a:r>
        </a:p>
      </xdr:txBody>
    </xdr:sp>
    <xdr:clientData/>
  </xdr:twoCellAnchor>
  <xdr:twoCellAnchor>
    <xdr:from>
      <xdr:col>1</xdr:col>
      <xdr:colOff>25401</xdr:colOff>
      <xdr:row>3</xdr:row>
      <xdr:rowOff>23810</xdr:rowOff>
    </xdr:from>
    <xdr:to>
      <xdr:col>22</xdr:col>
      <xdr:colOff>1</xdr:colOff>
      <xdr:row>4</xdr:row>
      <xdr:rowOff>222249</xdr:rowOff>
    </xdr:to>
    <xdr:sp macro="" textlink="">
      <xdr:nvSpPr>
        <xdr:cNvPr id="9" name="AutoShape 1">
          <a:extLst>
            <a:ext uri="{FF2B5EF4-FFF2-40B4-BE49-F238E27FC236}">
              <a16:creationId xmlns:a16="http://schemas.microsoft.com/office/drawing/2014/main" id="{00000000-0008-0000-0E00-00000B000000}"/>
            </a:ext>
          </a:extLst>
        </xdr:cNvPr>
        <xdr:cNvSpPr>
          <a:spLocks noChangeArrowheads="1"/>
        </xdr:cNvSpPr>
      </xdr:nvSpPr>
      <xdr:spPr bwMode="auto">
        <a:xfrm>
          <a:off x="247651" y="652460"/>
          <a:ext cx="5899150" cy="407989"/>
        </a:xfrm>
        <a:prstGeom prst="wedgeRectCallout">
          <a:avLst>
            <a:gd name="adj1" fmla="val 31893"/>
            <a:gd name="adj2" fmla="val -49772"/>
          </a:avLst>
        </a:prstGeom>
        <a:solidFill>
          <a:schemeClr val="tx1"/>
        </a:solidFill>
        <a:ln w="19050" algn="ctr">
          <a:solidFill>
            <a:sysClr val="windowText" lastClr="000000"/>
          </a:solidFill>
          <a:prstDash val="sysDot"/>
          <a:miter lim="800000"/>
          <a:headEnd/>
          <a:tailEnd/>
        </a:ln>
        <a:effectLst/>
        <a:extLst/>
      </xdr:spPr>
      <xdr:txBody>
        <a:bodyPr vertOverflow="clip" wrap="square" lIns="74295" tIns="36000" rIns="74295" bIns="36000" anchor="ctr" upright="1"/>
        <a:lstStyle/>
        <a:p>
          <a:pPr algn="ctr" rtl="0">
            <a:defRPr sz="1000"/>
          </a:pPr>
          <a:r>
            <a:rPr lang="ja-JP" altLang="en-US" sz="1050" b="1" i="0" u="none" strike="noStrike" baseline="0">
              <a:solidFill>
                <a:schemeClr val="bg1"/>
              </a:solidFill>
              <a:latin typeface="ＭＳ ゴシック"/>
              <a:ea typeface="ＭＳ ゴシック"/>
            </a:rPr>
            <a:t>都市課題解決事業（環境・エネルギー分野）を選択された場合は、こちらを入力してください。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47625</xdr:colOff>
      <xdr:row>17</xdr:row>
      <xdr:rowOff>349250</xdr:rowOff>
    </xdr:from>
    <xdr:ext cx="5766707" cy="2176237"/>
    <xdr:sp macro="" textlink="">
      <xdr:nvSpPr>
        <xdr:cNvPr id="2" name="正方形/長方形 1"/>
        <xdr:cNvSpPr/>
      </xdr:nvSpPr>
      <xdr:spPr>
        <a:xfrm>
          <a:off x="8699500" y="738981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23812</xdr:colOff>
      <xdr:row>18</xdr:row>
      <xdr:rowOff>357187</xdr:rowOff>
    </xdr:from>
    <xdr:to>
      <xdr:col>20</xdr:col>
      <xdr:colOff>214085</xdr:colOff>
      <xdr:row>18</xdr:row>
      <xdr:rowOff>357187</xdr:rowOff>
    </xdr:to>
    <xdr:cxnSp macro="">
      <xdr:nvCxnSpPr>
        <xdr:cNvPr id="3" name="直線矢印コネクタ 2"/>
        <xdr:cNvCxnSpPr/>
      </xdr:nvCxnSpPr>
      <xdr:spPr>
        <a:xfrm>
          <a:off x="8278812" y="7921625"/>
          <a:ext cx="372836"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373063</xdr:colOff>
      <xdr:row>21</xdr:row>
      <xdr:rowOff>261937</xdr:rowOff>
    </xdr:from>
    <xdr:to>
      <xdr:col>8</xdr:col>
      <xdr:colOff>138213</xdr:colOff>
      <xdr:row>22</xdr:row>
      <xdr:rowOff>126577</xdr:rowOff>
    </xdr:to>
    <xdr:sp macro="" textlink="">
      <xdr:nvSpPr>
        <xdr:cNvPr id="4" name="AutoShape 1">
          <a:extLst>
            <a:ext uri="{FF2B5EF4-FFF2-40B4-BE49-F238E27FC236}">
              <a16:creationId xmlns:a16="http://schemas.microsoft.com/office/drawing/2014/main" id="{00000000-0008-0000-0700-000005000000}"/>
            </a:ext>
          </a:extLst>
        </xdr:cNvPr>
        <xdr:cNvSpPr>
          <a:spLocks noChangeArrowheads="1"/>
        </xdr:cNvSpPr>
      </xdr:nvSpPr>
      <xdr:spPr bwMode="auto">
        <a:xfrm>
          <a:off x="373063" y="9207500"/>
          <a:ext cx="3106838" cy="293265"/>
        </a:xfrm>
        <a:prstGeom prst="wedgeRectCallout">
          <a:avLst>
            <a:gd name="adj1" fmla="val -50144"/>
            <a:gd name="adj2" fmla="val 161576"/>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決算書の数値と同額を記入してください。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614723</xdr:colOff>
      <xdr:row>18</xdr:row>
      <xdr:rowOff>403412</xdr:rowOff>
    </xdr:from>
    <xdr:to>
      <xdr:col>6</xdr:col>
      <xdr:colOff>703000</xdr:colOff>
      <xdr:row>19</xdr:row>
      <xdr:rowOff>267113</xdr:rowOff>
    </xdr:to>
    <xdr:sp macro="" textlink="">
      <xdr:nvSpPr>
        <xdr:cNvPr id="2" name="AutoShape 1">
          <a:extLst>
            <a:ext uri="{FF2B5EF4-FFF2-40B4-BE49-F238E27FC236}">
              <a16:creationId xmlns:a16="http://schemas.microsoft.com/office/drawing/2014/main" id="{00000000-0008-0000-0C00-000005000000}"/>
            </a:ext>
          </a:extLst>
        </xdr:cNvPr>
        <xdr:cNvSpPr>
          <a:spLocks noChangeArrowheads="1"/>
        </xdr:cNvSpPr>
      </xdr:nvSpPr>
      <xdr:spPr bwMode="auto">
        <a:xfrm>
          <a:off x="2868973" y="5915212"/>
          <a:ext cx="2920377" cy="720951"/>
        </a:xfrm>
        <a:prstGeom prst="wedgeRectCallout">
          <a:avLst>
            <a:gd name="adj1" fmla="val -61270"/>
            <a:gd name="adj2" fmla="val -7297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現状の役員又は株主、持ち株数が「履歴事項全部証明書」又は「確定申告書　別表二」と異なる場合は、理由を記載してください</a:t>
          </a:r>
        </a:p>
        <a:p>
          <a:pPr algn="l" rtl="0">
            <a:defRPr sz="1000"/>
          </a:pPr>
          <a:endParaRPr lang="ja-JP" altLang="en-US" sz="1000" b="1" i="0" u="none" strike="noStrike" baseline="0">
            <a:solidFill>
              <a:srgbClr val="FF0000"/>
            </a:solidFill>
            <a:latin typeface="ＭＳ ゴシック"/>
            <a:ea typeface="ＭＳ ゴシック"/>
          </a:endParaRPr>
        </a:p>
      </xdr:txBody>
    </xdr:sp>
    <xdr:clientData/>
  </xdr:twoCellAnchor>
  <xdr:twoCellAnchor>
    <xdr:from>
      <xdr:col>7</xdr:col>
      <xdr:colOff>55562</xdr:colOff>
      <xdr:row>17</xdr:row>
      <xdr:rowOff>7937</xdr:rowOff>
    </xdr:from>
    <xdr:to>
      <xdr:col>11</xdr:col>
      <xdr:colOff>540314</xdr:colOff>
      <xdr:row>18</xdr:row>
      <xdr:rowOff>428061</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5953125" y="5230812"/>
          <a:ext cx="2929502" cy="705874"/>
        </a:xfrm>
        <a:prstGeom prst="wedgeRectCallout">
          <a:avLst>
            <a:gd name="adj1" fmla="val -42852"/>
            <a:gd name="adj2" fmla="val 11591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現状の役員又は株主、持ち株数が「履歴事項全部証明書」又は「確定申告書　別表</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２</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」と異なる場合</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は</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、理由を記載してください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1008062</xdr:colOff>
      <xdr:row>0</xdr:row>
      <xdr:rowOff>182563</xdr:rowOff>
    </xdr:from>
    <xdr:to>
      <xdr:col>8</xdr:col>
      <xdr:colOff>57150</xdr:colOff>
      <xdr:row>2</xdr:row>
      <xdr:rowOff>119222</xdr:rowOff>
    </xdr:to>
    <xdr:sp macro="" textlink="">
      <xdr:nvSpPr>
        <xdr:cNvPr id="2" name="AutoShape 1">
          <a:extLst>
            <a:ext uri="{FF2B5EF4-FFF2-40B4-BE49-F238E27FC236}">
              <a16:creationId xmlns:a16="http://schemas.microsoft.com/office/drawing/2014/main" id="{00000000-0008-0000-0E00-00000B000000}"/>
            </a:ext>
          </a:extLst>
        </xdr:cNvPr>
        <xdr:cNvSpPr>
          <a:spLocks noChangeArrowheads="1"/>
        </xdr:cNvSpPr>
      </xdr:nvSpPr>
      <xdr:spPr bwMode="auto">
        <a:xfrm>
          <a:off x="1008062" y="182563"/>
          <a:ext cx="4827588" cy="311309"/>
        </a:xfrm>
        <a:prstGeom prst="wedgeRectCallout">
          <a:avLst>
            <a:gd name="adj1" fmla="val 31893"/>
            <a:gd name="adj2" fmla="val -49772"/>
          </a:avLst>
        </a:prstGeom>
        <a:solidFill>
          <a:schemeClr val="tx1"/>
        </a:solidFill>
        <a:ln w="19050" algn="ctr">
          <a:solidFill>
            <a:sysClr val="windowText" lastClr="000000"/>
          </a:solidFill>
          <a:prstDash val="sysDot"/>
          <a:miter lim="800000"/>
          <a:headEnd/>
          <a:tailEnd/>
        </a:ln>
        <a:effectLst/>
        <a:extLst/>
      </xdr:spPr>
      <xdr:txBody>
        <a:bodyPr vertOverflow="clip" wrap="square" lIns="74295" tIns="36000" rIns="74295" bIns="36000" anchor="ctr" upright="1"/>
        <a:lstStyle/>
        <a:p>
          <a:pPr algn="ctr" rtl="0">
            <a:defRPr sz="1000"/>
          </a:pPr>
          <a:r>
            <a:rPr lang="ja-JP" altLang="en-US" sz="1100" b="1" i="0" u="none" strike="noStrike" baseline="0">
              <a:solidFill>
                <a:schemeClr val="bg1"/>
              </a:solidFill>
              <a:latin typeface="ＭＳ ゴシック"/>
              <a:ea typeface="ＭＳ ゴシック"/>
            </a:rPr>
            <a:t>地域資源活用事業を選択された場合は、こちらを入力してください。</a:t>
          </a:r>
        </a:p>
      </xdr:txBody>
    </xdr:sp>
    <xdr:clientData/>
  </xdr:twoCellAnchor>
  <xdr:twoCellAnchor>
    <xdr:from>
      <xdr:col>1</xdr:col>
      <xdr:colOff>23813</xdr:colOff>
      <xdr:row>4</xdr:row>
      <xdr:rowOff>15875</xdr:rowOff>
    </xdr:from>
    <xdr:to>
      <xdr:col>8</xdr:col>
      <xdr:colOff>611187</xdr:colOff>
      <xdr:row>4</xdr:row>
      <xdr:rowOff>466854</xdr:rowOff>
    </xdr:to>
    <xdr:sp macro="" textlink="">
      <xdr:nvSpPr>
        <xdr:cNvPr id="3" name="AutoShape 1">
          <a:extLst>
            <a:ext uri="{FF2B5EF4-FFF2-40B4-BE49-F238E27FC236}">
              <a16:creationId xmlns:a16="http://schemas.microsoft.com/office/drawing/2014/main" id="{00000000-0008-0000-0E00-00000A000000}"/>
            </a:ext>
          </a:extLst>
        </xdr:cNvPr>
        <xdr:cNvSpPr>
          <a:spLocks noChangeArrowheads="1"/>
        </xdr:cNvSpPr>
      </xdr:nvSpPr>
      <xdr:spPr bwMode="auto">
        <a:xfrm>
          <a:off x="1119188" y="1722438"/>
          <a:ext cx="5270499" cy="450979"/>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本申請書において使用している用語で、わかりやすく具体的に説明する必要がある用語がある場合には、記載してください。無い場合は、記入不要です。</a:t>
          </a:r>
        </a:p>
      </xdr:txBody>
    </xdr:sp>
    <xdr:clientData/>
  </xdr:twoCellAnchor>
  <xdr:twoCellAnchor>
    <xdr:from>
      <xdr:col>3</xdr:col>
      <xdr:colOff>1126040</xdr:colOff>
      <xdr:row>13</xdr:row>
      <xdr:rowOff>436133</xdr:rowOff>
    </xdr:from>
    <xdr:to>
      <xdr:col>8</xdr:col>
      <xdr:colOff>287695</xdr:colOff>
      <xdr:row>15</xdr:row>
      <xdr:rowOff>21991</xdr:rowOff>
    </xdr:to>
    <xdr:sp macro="" textlink="">
      <xdr:nvSpPr>
        <xdr:cNvPr id="4" name="フリーフォーム 3">
          <a:extLst>
            <a:ext uri="{FF2B5EF4-FFF2-40B4-BE49-F238E27FC236}">
              <a16:creationId xmlns:a16="http://schemas.microsoft.com/office/drawing/2014/main" id="{00000000-0008-0000-0F00-000004000000}"/>
            </a:ext>
          </a:extLst>
        </xdr:cNvPr>
        <xdr:cNvSpPr>
          <a:spLocks noChangeArrowheads="1"/>
        </xdr:cNvSpPr>
      </xdr:nvSpPr>
      <xdr:spPr bwMode="auto">
        <a:xfrm>
          <a:off x="3081840" y="5497083"/>
          <a:ext cx="2984355" cy="589158"/>
        </a:xfrm>
        <a:custGeom>
          <a:avLst/>
          <a:gdLst>
            <a:gd name="connsiteX0" fmla="*/ 295331 w 1561325"/>
            <a:gd name="connsiteY0" fmla="*/ 0 h 694222"/>
            <a:gd name="connsiteX1" fmla="*/ 506330 w 1561325"/>
            <a:gd name="connsiteY1" fmla="*/ 0 h 694222"/>
            <a:gd name="connsiteX2" fmla="*/ 822829 w 1561325"/>
            <a:gd name="connsiteY2" fmla="*/ 0 h 694222"/>
            <a:gd name="connsiteX3" fmla="*/ 1033828 w 1561325"/>
            <a:gd name="connsiteY3" fmla="*/ 0 h 694222"/>
            <a:gd name="connsiteX4" fmla="*/ 1350326 w 1561325"/>
            <a:gd name="connsiteY4" fmla="*/ 0 h 694222"/>
            <a:gd name="connsiteX5" fmla="*/ 1561325 w 1561325"/>
            <a:gd name="connsiteY5" fmla="*/ 0 h 694222"/>
            <a:gd name="connsiteX6" fmla="*/ 1561325 w 1561325"/>
            <a:gd name="connsiteY6" fmla="*/ 239664 h 694222"/>
            <a:gd name="connsiteX7" fmla="*/ 1561325 w 1561325"/>
            <a:gd name="connsiteY7" fmla="*/ 342378 h 694222"/>
            <a:gd name="connsiteX8" fmla="*/ 1561325 w 1561325"/>
            <a:gd name="connsiteY8" fmla="*/ 410853 h 694222"/>
            <a:gd name="connsiteX9" fmla="*/ 1350326 w 1561325"/>
            <a:gd name="connsiteY9" fmla="*/ 410853 h 694222"/>
            <a:gd name="connsiteX10" fmla="*/ 935911 w 1561325"/>
            <a:gd name="connsiteY10" fmla="*/ 694222 h 694222"/>
            <a:gd name="connsiteX11" fmla="*/ 1033828 w 1561325"/>
            <a:gd name="connsiteY11" fmla="*/ 410853 h 694222"/>
            <a:gd name="connsiteX12" fmla="*/ 822829 w 1561325"/>
            <a:gd name="connsiteY12" fmla="*/ 410853 h 694222"/>
            <a:gd name="connsiteX13" fmla="*/ 506330 w 1561325"/>
            <a:gd name="connsiteY13" fmla="*/ 410853 h 694222"/>
            <a:gd name="connsiteX14" fmla="*/ 295331 w 1561325"/>
            <a:gd name="connsiteY14" fmla="*/ 410853 h 694222"/>
            <a:gd name="connsiteX15" fmla="*/ 295331 w 1561325"/>
            <a:gd name="connsiteY15" fmla="*/ 342378 h 694222"/>
            <a:gd name="connsiteX16" fmla="*/ 0 w 1561325"/>
            <a:gd name="connsiteY16" fmla="*/ 393010 h 694222"/>
            <a:gd name="connsiteX17" fmla="*/ 295331 w 1561325"/>
            <a:gd name="connsiteY17" fmla="*/ 239664 h 6942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561325" h="694222">
              <a:moveTo>
                <a:pt x="295331" y="0"/>
              </a:moveTo>
              <a:lnTo>
                <a:pt x="506330" y="0"/>
              </a:lnTo>
              <a:lnTo>
                <a:pt x="822829" y="0"/>
              </a:lnTo>
              <a:lnTo>
                <a:pt x="1033828" y="0"/>
              </a:lnTo>
              <a:lnTo>
                <a:pt x="1350326" y="0"/>
              </a:lnTo>
              <a:lnTo>
                <a:pt x="1561325" y="0"/>
              </a:lnTo>
              <a:lnTo>
                <a:pt x="1561325" y="239664"/>
              </a:lnTo>
              <a:lnTo>
                <a:pt x="1561325" y="342378"/>
              </a:lnTo>
              <a:lnTo>
                <a:pt x="1561325" y="410853"/>
              </a:lnTo>
              <a:lnTo>
                <a:pt x="1350326" y="410853"/>
              </a:lnTo>
              <a:lnTo>
                <a:pt x="935911" y="694222"/>
              </a:lnTo>
              <a:lnTo>
                <a:pt x="1033828" y="410853"/>
              </a:lnTo>
              <a:lnTo>
                <a:pt x="822829" y="410853"/>
              </a:lnTo>
              <a:lnTo>
                <a:pt x="506330" y="410853"/>
              </a:lnTo>
              <a:lnTo>
                <a:pt x="295331" y="410853"/>
              </a:lnTo>
              <a:lnTo>
                <a:pt x="295331" y="342378"/>
              </a:lnTo>
              <a:lnTo>
                <a:pt x="0" y="393010"/>
              </a:lnTo>
              <a:lnTo>
                <a:pt x="295331" y="239664"/>
              </a:lnTo>
              <a:close/>
            </a:path>
          </a:pathLst>
        </a:cu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216000" tIns="108000" rIns="0" bIns="216000" anchor="t" anchorCtr="1" upright="1">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spcAft>
              <a:spcPts val="1800"/>
            </a:spcAft>
            <a:defRPr sz="1000"/>
          </a:pPr>
          <a:r>
            <a:rPr lang="ja-JP" altLang="en-US" sz="1000" b="1" i="0" u="none" strike="noStrike" baseline="0">
              <a:solidFill>
                <a:srgbClr val="FF0000"/>
              </a:solidFill>
              <a:latin typeface="ＭＳ ゴシック"/>
              <a:ea typeface="ＭＳ ゴシック"/>
            </a:rPr>
            <a:t>　　</a:t>
          </a:r>
          <a:r>
            <a:rPr lang="ja-JP" altLang="en-US" sz="1000" b="1">
              <a:solidFill>
                <a:srgbClr val="FF0000"/>
              </a:solidFill>
              <a:latin typeface="ＭＳ ゴシック"/>
              <a:ea typeface="ＭＳ ゴシック"/>
            </a:rPr>
            <a:t> プルダウンリストから</a:t>
          </a:r>
          <a:r>
            <a:rPr lang="ja-JP" altLang="en-US" sz="1000" b="1" i="0" u="none" strike="noStrike" baseline="0">
              <a:solidFill>
                <a:srgbClr val="FF0000"/>
              </a:solidFill>
              <a:latin typeface="ＭＳ ゴシック"/>
              <a:ea typeface="ＭＳ ゴシック"/>
            </a:rPr>
            <a:t>選択してください</a:t>
          </a:r>
        </a:p>
      </xdr:txBody>
    </xdr:sp>
    <xdr:clientData/>
  </xdr:twoCellAnchor>
  <xdr:twoCellAnchor>
    <xdr:from>
      <xdr:col>4</xdr:col>
      <xdr:colOff>153680</xdr:colOff>
      <xdr:row>18</xdr:row>
      <xdr:rowOff>894185</xdr:rowOff>
    </xdr:from>
    <xdr:to>
      <xdr:col>8</xdr:col>
      <xdr:colOff>698500</xdr:colOff>
      <xdr:row>20</xdr:row>
      <xdr:rowOff>334350</xdr:rowOff>
    </xdr:to>
    <xdr:sp macro="" textlink="">
      <xdr:nvSpPr>
        <xdr:cNvPr id="5" name="AutoShape 1">
          <a:extLst>
            <a:ext uri="{FF2B5EF4-FFF2-40B4-BE49-F238E27FC236}">
              <a16:creationId xmlns:a16="http://schemas.microsoft.com/office/drawing/2014/main" id="{00000000-0008-0000-0E00-000013000000}"/>
            </a:ext>
          </a:extLst>
        </xdr:cNvPr>
        <xdr:cNvSpPr>
          <a:spLocks noChangeArrowheads="1"/>
        </xdr:cNvSpPr>
      </xdr:nvSpPr>
      <xdr:spPr bwMode="auto">
        <a:xfrm>
          <a:off x="3309630" y="8380835"/>
          <a:ext cx="3167370" cy="773665"/>
        </a:xfrm>
        <a:prstGeom prst="wedgeRectCallout">
          <a:avLst>
            <a:gd name="adj1" fmla="val -62011"/>
            <a:gd name="adj2" fmla="val -11844"/>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活用する地域資源自体の魅力向上や、当該地域資源の業界・地域活性化への貢献等の観点から、助成事業による波及効果を説明してください。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1039813</xdr:colOff>
      <xdr:row>0</xdr:row>
      <xdr:rowOff>182562</xdr:rowOff>
    </xdr:from>
    <xdr:to>
      <xdr:col>7</xdr:col>
      <xdr:colOff>916964</xdr:colOff>
      <xdr:row>2</xdr:row>
      <xdr:rowOff>128600</xdr:rowOff>
    </xdr:to>
    <xdr:sp macro="" textlink="">
      <xdr:nvSpPr>
        <xdr:cNvPr id="3" name="AutoShape 1">
          <a:extLst>
            <a:ext uri="{FF2B5EF4-FFF2-40B4-BE49-F238E27FC236}">
              <a16:creationId xmlns:a16="http://schemas.microsoft.com/office/drawing/2014/main" id="{00000000-0008-0000-0F00-000006000000}"/>
            </a:ext>
          </a:extLst>
        </xdr:cNvPr>
        <xdr:cNvSpPr>
          <a:spLocks noChangeArrowheads="1"/>
        </xdr:cNvSpPr>
      </xdr:nvSpPr>
      <xdr:spPr bwMode="auto">
        <a:xfrm>
          <a:off x="1039813" y="182562"/>
          <a:ext cx="4592026" cy="319101"/>
        </a:xfrm>
        <a:prstGeom prst="wedgeRectCallout">
          <a:avLst>
            <a:gd name="adj1" fmla="val 31893"/>
            <a:gd name="adj2" fmla="val -49772"/>
          </a:avLst>
        </a:prstGeom>
        <a:solidFill>
          <a:schemeClr val="tx1"/>
        </a:solidFill>
        <a:ln w="19050" algn="ctr">
          <a:solidFill>
            <a:sysClr val="windowText" lastClr="000000"/>
          </a:solidFill>
          <a:prstDash val="sysDot"/>
          <a:miter lim="800000"/>
          <a:headEnd/>
          <a:tailEnd/>
        </a:ln>
        <a:effectLst/>
        <a:extLst/>
      </xdr:spPr>
      <xdr:txBody>
        <a:bodyPr vertOverflow="clip" wrap="square" lIns="74295" tIns="36000" rIns="74295" bIns="36000" anchor="ctr" upright="1"/>
        <a:lstStyle/>
        <a:p>
          <a:pPr algn="ctr" rtl="0">
            <a:defRPr sz="1000"/>
          </a:pPr>
          <a:r>
            <a:rPr lang="ja-JP" altLang="en-US" sz="1000" b="1" i="0" u="none" strike="noStrike" baseline="0">
              <a:solidFill>
                <a:schemeClr val="bg1"/>
              </a:solidFill>
              <a:latin typeface="ＭＳ ゴシック"/>
              <a:ea typeface="ＭＳ ゴシック"/>
            </a:rPr>
            <a:t>東京の都市課題解決事業を選択された場合は、こちらを入力してください。</a:t>
          </a:r>
        </a:p>
      </xdr:txBody>
    </xdr:sp>
    <xdr:clientData/>
  </xdr:twoCellAnchor>
  <xdr:twoCellAnchor>
    <xdr:from>
      <xdr:col>1</xdr:col>
      <xdr:colOff>87312</xdr:colOff>
      <xdr:row>4</xdr:row>
      <xdr:rowOff>15875</xdr:rowOff>
    </xdr:from>
    <xdr:to>
      <xdr:col>8</xdr:col>
      <xdr:colOff>411188</xdr:colOff>
      <xdr:row>4</xdr:row>
      <xdr:rowOff>466855</xdr:rowOff>
    </xdr:to>
    <xdr:sp macro="" textlink="">
      <xdr:nvSpPr>
        <xdr:cNvPr id="5"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1182687" y="1849438"/>
          <a:ext cx="5261001" cy="450980"/>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本申請書において使用している用語で、わかりやすく具体的に説明する必要がある用語がある場合には、記載してください。無い場合は、記入不要です。</a:t>
          </a:r>
        </a:p>
      </xdr:txBody>
    </xdr:sp>
    <xdr:clientData/>
  </xdr:twoCellAnchor>
  <xdr:twoCellAnchor>
    <xdr:from>
      <xdr:col>3</xdr:col>
      <xdr:colOff>175305</xdr:colOff>
      <xdr:row>6</xdr:row>
      <xdr:rowOff>85815</xdr:rowOff>
    </xdr:from>
    <xdr:to>
      <xdr:col>7</xdr:col>
      <xdr:colOff>1207323</xdr:colOff>
      <xdr:row>6</xdr:row>
      <xdr:rowOff>326571</xdr:rowOff>
    </xdr:to>
    <xdr:sp macro="" textlink="">
      <xdr:nvSpPr>
        <xdr:cNvPr id="6" name="AutoShape 1">
          <a:extLst>
            <a:ext uri="{FF2B5EF4-FFF2-40B4-BE49-F238E27FC236}">
              <a16:creationId xmlns:a16="http://schemas.microsoft.com/office/drawing/2014/main" id="{00000000-0008-0000-0F00-000004000000}"/>
            </a:ext>
          </a:extLst>
        </xdr:cNvPr>
        <xdr:cNvSpPr>
          <a:spLocks noChangeArrowheads="1"/>
        </xdr:cNvSpPr>
      </xdr:nvSpPr>
      <xdr:spPr bwMode="auto">
        <a:xfrm>
          <a:off x="2131105" y="2746465"/>
          <a:ext cx="3794268" cy="240756"/>
        </a:xfrm>
        <a:prstGeom prst="wedgeRectCallout">
          <a:avLst>
            <a:gd name="adj1" fmla="val -22827"/>
            <a:gd name="adj2" fmla="val 3591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最も当てはまる分野をプルダウンリストから選択してください</a:t>
          </a:r>
        </a:p>
      </xdr:txBody>
    </xdr:sp>
    <xdr:clientData/>
  </xdr:twoCellAnchor>
  <xdr:twoCellAnchor>
    <xdr:from>
      <xdr:col>3</xdr:col>
      <xdr:colOff>621334</xdr:colOff>
      <xdr:row>8</xdr:row>
      <xdr:rowOff>1418686</xdr:rowOff>
    </xdr:from>
    <xdr:to>
      <xdr:col>8</xdr:col>
      <xdr:colOff>426946</xdr:colOff>
      <xdr:row>8</xdr:row>
      <xdr:rowOff>1914896</xdr:rowOff>
    </xdr:to>
    <xdr:sp macro="" textlink="">
      <xdr:nvSpPr>
        <xdr:cNvPr id="7" name="AutoShape 1">
          <a:extLst>
            <a:ext uri="{FF2B5EF4-FFF2-40B4-BE49-F238E27FC236}">
              <a16:creationId xmlns:a16="http://schemas.microsoft.com/office/drawing/2014/main" id="{00000000-0008-0000-0F00-000004000000}"/>
            </a:ext>
          </a:extLst>
        </xdr:cNvPr>
        <xdr:cNvSpPr>
          <a:spLocks noChangeArrowheads="1"/>
        </xdr:cNvSpPr>
      </xdr:nvSpPr>
      <xdr:spPr bwMode="auto">
        <a:xfrm>
          <a:off x="2577134" y="4777836"/>
          <a:ext cx="3882312" cy="496210"/>
        </a:xfrm>
        <a:prstGeom prst="wedgeRectCallout">
          <a:avLst>
            <a:gd name="adj1" fmla="val -49468"/>
            <a:gd name="adj2" fmla="val 31360"/>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補足説明や根拠データは、別紙（</a:t>
          </a:r>
          <a:r>
            <a:rPr lang="en-US" altLang="ja-JP" sz="1000" b="1" i="0" u="none" strike="noStrike" baseline="0">
              <a:solidFill>
                <a:srgbClr val="FF0000"/>
              </a:solidFill>
              <a:latin typeface="ＭＳ ゴシック"/>
              <a:ea typeface="ＭＳ ゴシック"/>
            </a:rPr>
            <a:t>10</a:t>
          </a:r>
          <a:r>
            <a:rPr lang="ja-JP" altLang="en-US" sz="1000" b="1" i="0" u="none" strike="noStrike" baseline="0">
              <a:solidFill>
                <a:srgbClr val="FF0000"/>
              </a:solidFill>
              <a:latin typeface="ＭＳ ゴシック"/>
              <a:ea typeface="ＭＳ ゴシック"/>
            </a:rPr>
            <a:t>枚以内）で提出可能です（</a:t>
          </a:r>
          <a:r>
            <a:rPr lang="en-US" altLang="ja-JP" sz="1000" b="1" i="0" u="none" strike="noStrike" baseline="0">
              <a:solidFill>
                <a:srgbClr val="FF0000"/>
              </a:solidFill>
              <a:latin typeface="ＭＳ ゴシック"/>
              <a:ea typeface="ＭＳ ゴシック"/>
            </a:rPr>
            <a:t>P.31</a:t>
          </a:r>
          <a:r>
            <a:rPr lang="ja-JP" altLang="en-US" sz="1000" b="1" i="0" u="none" strike="noStrike" baseline="0">
              <a:solidFill>
                <a:srgbClr val="FF0000"/>
              </a:solidFill>
              <a:latin typeface="ＭＳ ゴシック"/>
              <a:ea typeface="ＭＳ ゴシック"/>
            </a:rPr>
            <a:t>「申請に必要な書類一覧」</a:t>
          </a:r>
          <a:r>
            <a:rPr lang="en-US" altLang="ja-JP" sz="1000" b="1" i="0" u="none" strike="noStrike" baseline="0">
              <a:solidFill>
                <a:srgbClr val="FF0000"/>
              </a:solidFill>
              <a:latin typeface="ＭＳ ゴシック"/>
              <a:ea typeface="ＭＳ ゴシック"/>
            </a:rPr>
            <a:t>No.2</a:t>
          </a:r>
          <a:r>
            <a:rPr lang="ja-JP" altLang="en-US" sz="1000" b="1" i="0" u="none" strike="noStrike" baseline="0">
              <a:solidFill>
                <a:srgbClr val="FF0000"/>
              </a:solidFill>
              <a:latin typeface="ＭＳ ゴシック"/>
              <a:ea typeface="ＭＳ ゴシック"/>
            </a:rPr>
            <a:t>）。</a:t>
          </a:r>
        </a:p>
      </xdr:txBody>
    </xdr:sp>
    <xdr:clientData/>
  </xdr:twoCellAnchor>
  <xdr:twoCellAnchor>
    <xdr:from>
      <xdr:col>4</xdr:col>
      <xdr:colOff>153814</xdr:colOff>
      <xdr:row>10</xdr:row>
      <xdr:rowOff>826323</xdr:rowOff>
    </xdr:from>
    <xdr:to>
      <xdr:col>8</xdr:col>
      <xdr:colOff>426032</xdr:colOff>
      <xdr:row>10</xdr:row>
      <xdr:rowOff>1410069</xdr:rowOff>
    </xdr:to>
    <xdr:sp macro="" textlink="">
      <xdr:nvSpPr>
        <xdr:cNvPr id="8" name="AutoShape 1">
          <a:extLst>
            <a:ext uri="{FF2B5EF4-FFF2-40B4-BE49-F238E27FC236}">
              <a16:creationId xmlns:a16="http://schemas.microsoft.com/office/drawing/2014/main" id="{00000000-0008-0000-0F00-000005000000}"/>
            </a:ext>
          </a:extLst>
        </xdr:cNvPr>
        <xdr:cNvSpPr>
          <a:spLocks noChangeArrowheads="1"/>
        </xdr:cNvSpPr>
      </xdr:nvSpPr>
      <xdr:spPr bwMode="auto">
        <a:xfrm>
          <a:off x="3309764" y="6661973"/>
          <a:ext cx="3148768" cy="583746"/>
        </a:xfrm>
        <a:prstGeom prst="wedgeRectCallout">
          <a:avLst>
            <a:gd name="adj1" fmla="val -33796"/>
            <a:gd name="adj2" fmla="val 4840"/>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ＭＳ ゴシック"/>
              <a:ea typeface="ＭＳ ゴシック"/>
            </a:rPr>
            <a:t>(3)</a:t>
          </a:r>
          <a:r>
            <a:rPr lang="ja-JP" altLang="en-US" sz="1000" b="1" i="0" u="none" strike="noStrike" baseline="0">
              <a:solidFill>
                <a:srgbClr val="FF0000"/>
              </a:solidFill>
              <a:latin typeface="ＭＳ ゴシック"/>
              <a:ea typeface="ＭＳ ゴシック"/>
            </a:rPr>
            <a:t>に記載した課題に対する具体的な解決方法を記載してください。</a:t>
          </a:r>
        </a:p>
      </xdr:txBody>
    </xdr:sp>
    <xdr:clientData/>
  </xdr:twoCellAnchor>
  <xdr:twoCellAnchor>
    <xdr:from>
      <xdr:col>4</xdr:col>
      <xdr:colOff>168233</xdr:colOff>
      <xdr:row>12</xdr:row>
      <xdr:rowOff>989611</xdr:rowOff>
    </xdr:from>
    <xdr:to>
      <xdr:col>8</xdr:col>
      <xdr:colOff>422072</xdr:colOff>
      <xdr:row>12</xdr:row>
      <xdr:rowOff>1801089</xdr:rowOff>
    </xdr:to>
    <xdr:sp macro="" textlink="">
      <xdr:nvSpPr>
        <xdr:cNvPr id="9" name="AutoShape 1">
          <a:extLst>
            <a:ext uri="{FF2B5EF4-FFF2-40B4-BE49-F238E27FC236}">
              <a16:creationId xmlns:a16="http://schemas.microsoft.com/office/drawing/2014/main" id="{00000000-0008-0000-0F00-000003000000}"/>
            </a:ext>
          </a:extLst>
        </xdr:cNvPr>
        <xdr:cNvSpPr>
          <a:spLocks noChangeArrowheads="1"/>
        </xdr:cNvSpPr>
      </xdr:nvSpPr>
      <xdr:spPr bwMode="auto">
        <a:xfrm>
          <a:off x="3324183" y="9301761"/>
          <a:ext cx="3130389" cy="811478"/>
        </a:xfrm>
        <a:prstGeom prst="wedgeRectCallout">
          <a:avLst>
            <a:gd name="adj1" fmla="val -46545"/>
            <a:gd name="adj2" fmla="val 2432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助成事業での取組みを別分野にも展開できる、業界におけるモデルケースとなり発展し得る等、都内経済への副次的・波及的な影響について、具体的に説明してください。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4</xdr:row>
      <xdr:rowOff>15875</xdr:rowOff>
    </xdr:from>
    <xdr:to>
      <xdr:col>8</xdr:col>
      <xdr:colOff>419126</xdr:colOff>
      <xdr:row>4</xdr:row>
      <xdr:rowOff>466855</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1190625" y="1849438"/>
          <a:ext cx="5261001" cy="450980"/>
        </a:xfrm>
        <a:prstGeom prst="wedgeRectCallout">
          <a:avLst>
            <a:gd name="adj1" fmla="val 31893"/>
            <a:gd name="adj2" fmla="val -49772"/>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本申請書において使用している用語で、わかりやすく具体的に説明する必要がある用語がある場合には、記載してください。無い場合は、記入不要です。</a:t>
          </a:r>
        </a:p>
      </xdr:txBody>
    </xdr:sp>
    <xdr:clientData/>
  </xdr:twoCellAnchor>
  <xdr:twoCellAnchor>
    <xdr:from>
      <xdr:col>3</xdr:col>
      <xdr:colOff>508000</xdr:colOff>
      <xdr:row>8</xdr:row>
      <xdr:rowOff>1111250</xdr:rowOff>
    </xdr:from>
    <xdr:to>
      <xdr:col>8</xdr:col>
      <xdr:colOff>532687</xdr:colOff>
      <xdr:row>8</xdr:row>
      <xdr:rowOff>2063750</xdr:rowOff>
    </xdr:to>
    <xdr:sp macro="" textlink="">
      <xdr:nvSpPr>
        <xdr:cNvPr id="3" name="AutoShape 1">
          <a:extLst>
            <a:ext uri="{FF2B5EF4-FFF2-40B4-BE49-F238E27FC236}">
              <a16:creationId xmlns:a16="http://schemas.microsoft.com/office/drawing/2014/main" id="{00000000-0008-0000-0F00-000004000000}"/>
            </a:ext>
          </a:extLst>
        </xdr:cNvPr>
        <xdr:cNvSpPr>
          <a:spLocks noChangeArrowheads="1"/>
        </xdr:cNvSpPr>
      </xdr:nvSpPr>
      <xdr:spPr bwMode="auto">
        <a:xfrm>
          <a:off x="2463800" y="4470400"/>
          <a:ext cx="4101387" cy="952500"/>
        </a:xfrm>
        <a:prstGeom prst="wedgeRectCallout">
          <a:avLst>
            <a:gd name="adj1" fmla="val -49468"/>
            <a:gd name="adj2" fmla="val 31360"/>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補足説明や根拠データは、別紙（</a:t>
          </a:r>
          <a:r>
            <a:rPr lang="en-US" altLang="ja-JP" sz="1000" b="1" i="0" u="none" strike="noStrike" baseline="0">
              <a:solidFill>
                <a:srgbClr val="FF0000"/>
              </a:solidFill>
              <a:latin typeface="ＭＳ ゴシック"/>
              <a:ea typeface="ＭＳ ゴシック"/>
            </a:rPr>
            <a:t>10</a:t>
          </a:r>
          <a:r>
            <a:rPr lang="ja-JP" altLang="en-US" sz="1000" b="1" i="0" u="none" strike="noStrike" baseline="0">
              <a:solidFill>
                <a:srgbClr val="FF0000"/>
              </a:solidFill>
              <a:latin typeface="ＭＳ ゴシック"/>
              <a:ea typeface="ＭＳ ゴシック"/>
            </a:rPr>
            <a:t>枚以内）で提出可能です（</a:t>
          </a:r>
          <a:r>
            <a:rPr lang="en-US" altLang="ja-JP" sz="1000" b="1" i="0" u="none" strike="noStrike" baseline="0">
              <a:solidFill>
                <a:srgbClr val="FF0000"/>
              </a:solidFill>
              <a:latin typeface="ＭＳ ゴシック"/>
              <a:ea typeface="ＭＳ ゴシック"/>
            </a:rPr>
            <a:t>P.30</a:t>
          </a:r>
          <a:r>
            <a:rPr lang="ja-JP" altLang="en-US" sz="1000" b="1" i="0" u="none" strike="noStrike" baseline="0">
              <a:solidFill>
                <a:srgbClr val="FF0000"/>
              </a:solidFill>
              <a:latin typeface="ＭＳ ゴシック"/>
              <a:ea typeface="ＭＳ ゴシック"/>
            </a:rPr>
            <a:t>「申請に必要な書類一覧」</a:t>
          </a:r>
          <a:r>
            <a:rPr lang="en-US" altLang="ja-JP" sz="1000" b="1" i="0" u="none" strike="noStrike" baseline="0">
              <a:solidFill>
                <a:srgbClr val="FF0000"/>
              </a:solidFill>
              <a:latin typeface="ＭＳ ゴシック"/>
              <a:ea typeface="ＭＳ ゴシック"/>
            </a:rPr>
            <a:t>No.3</a:t>
          </a:r>
          <a:r>
            <a:rPr lang="ja-JP" altLang="en-US" sz="1000" b="1" i="0" u="none" strike="noStrike" baseline="0">
              <a:solidFill>
                <a:srgbClr val="FF0000"/>
              </a:solidFill>
              <a:latin typeface="ＭＳ ゴシック"/>
              <a:ea typeface="ＭＳ ゴシック"/>
            </a:rPr>
            <a:t>）。</a:t>
          </a:r>
        </a:p>
      </xdr:txBody>
    </xdr:sp>
    <xdr:clientData/>
  </xdr:twoCellAnchor>
  <xdr:twoCellAnchor>
    <xdr:from>
      <xdr:col>4</xdr:col>
      <xdr:colOff>95250</xdr:colOff>
      <xdr:row>10</xdr:row>
      <xdr:rowOff>717550</xdr:rowOff>
    </xdr:from>
    <xdr:to>
      <xdr:col>8</xdr:col>
      <xdr:colOff>372230</xdr:colOff>
      <xdr:row>10</xdr:row>
      <xdr:rowOff>2089150</xdr:rowOff>
    </xdr:to>
    <xdr:sp macro="" textlink="">
      <xdr:nvSpPr>
        <xdr:cNvPr id="4" name="AutoShape 1">
          <a:extLst>
            <a:ext uri="{FF2B5EF4-FFF2-40B4-BE49-F238E27FC236}">
              <a16:creationId xmlns:a16="http://schemas.microsoft.com/office/drawing/2014/main" id="{00000000-0008-0000-0F00-000005000000}"/>
            </a:ext>
          </a:extLst>
        </xdr:cNvPr>
        <xdr:cNvSpPr>
          <a:spLocks noChangeArrowheads="1"/>
        </xdr:cNvSpPr>
      </xdr:nvSpPr>
      <xdr:spPr bwMode="auto">
        <a:xfrm>
          <a:off x="3251200" y="6553200"/>
          <a:ext cx="3153530" cy="1371600"/>
        </a:xfrm>
        <a:prstGeom prst="wedgeRectCallout">
          <a:avLst>
            <a:gd name="adj1" fmla="val -33796"/>
            <a:gd name="adj2" fmla="val 4840"/>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en-US" altLang="ja-JP" sz="1000" b="1" i="0" u="none" strike="noStrike" baseline="0">
              <a:solidFill>
                <a:srgbClr val="FF0000"/>
              </a:solidFill>
              <a:latin typeface="ＭＳ ゴシック"/>
              <a:ea typeface="ＭＳ ゴシック"/>
            </a:rPr>
            <a:t>(3)</a:t>
          </a:r>
          <a:r>
            <a:rPr lang="ja-JP" altLang="en-US" sz="1000" b="1" i="0" u="none" strike="noStrike" baseline="0">
              <a:solidFill>
                <a:srgbClr val="FF0000"/>
              </a:solidFill>
              <a:latin typeface="ＭＳ ゴシック"/>
              <a:ea typeface="ＭＳ ゴシック"/>
            </a:rPr>
            <a:t>に記載した課題に対する具体的な解決方法を記載してください。</a:t>
          </a:r>
        </a:p>
      </xdr:txBody>
    </xdr:sp>
    <xdr:clientData/>
  </xdr:twoCellAnchor>
  <xdr:twoCellAnchor>
    <xdr:from>
      <xdr:col>4</xdr:col>
      <xdr:colOff>171450</xdr:colOff>
      <xdr:row>12</xdr:row>
      <xdr:rowOff>1111250</xdr:rowOff>
    </xdr:from>
    <xdr:to>
      <xdr:col>8</xdr:col>
      <xdr:colOff>430051</xdr:colOff>
      <xdr:row>12</xdr:row>
      <xdr:rowOff>1922728</xdr:rowOff>
    </xdr:to>
    <xdr:sp macro="" textlink="">
      <xdr:nvSpPr>
        <xdr:cNvPr id="5" name="AutoShape 1">
          <a:extLst>
            <a:ext uri="{FF2B5EF4-FFF2-40B4-BE49-F238E27FC236}">
              <a16:creationId xmlns:a16="http://schemas.microsoft.com/office/drawing/2014/main" id="{00000000-0008-0000-0F00-000003000000}"/>
            </a:ext>
          </a:extLst>
        </xdr:cNvPr>
        <xdr:cNvSpPr>
          <a:spLocks noChangeArrowheads="1"/>
        </xdr:cNvSpPr>
      </xdr:nvSpPr>
      <xdr:spPr bwMode="auto">
        <a:xfrm>
          <a:off x="3327400" y="9423400"/>
          <a:ext cx="3135151" cy="811478"/>
        </a:xfrm>
        <a:prstGeom prst="wedgeRectCallout">
          <a:avLst>
            <a:gd name="adj1" fmla="val -46545"/>
            <a:gd name="adj2" fmla="val 24321"/>
          </a:avLst>
        </a:prstGeom>
        <a:solidFill>
          <a:srgbClr val="FFFFFF"/>
        </a:solidFill>
        <a:ln w="19050" algn="ctr">
          <a:solidFill>
            <a:srgbClr val="FF0000"/>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36000" rIns="74295" bIns="36000" anchor="ctr" upright="1"/>
        <a:lstStyle/>
        <a:p>
          <a:pPr algn="l" rtl="0">
            <a:defRPr sz="1000"/>
          </a:pPr>
          <a:r>
            <a:rPr lang="ja-JP" altLang="en-US" sz="1000" b="1" i="0" u="none" strike="noStrike" baseline="0">
              <a:solidFill>
                <a:srgbClr val="FF0000"/>
              </a:solidFill>
              <a:latin typeface="ＭＳ ゴシック"/>
              <a:ea typeface="ＭＳ ゴシック"/>
            </a:rPr>
            <a:t>助成事業での取組みを別分野にも展開できる、業界におけるモデルケースとなり発展し得る等、都内経済への副次的・波及的な影響について、具体的に説明してください。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54426</xdr:colOff>
      <xdr:row>181</xdr:row>
      <xdr:rowOff>117929</xdr:rowOff>
    </xdr:from>
    <xdr:to>
      <xdr:col>14</xdr:col>
      <xdr:colOff>190500</xdr:colOff>
      <xdr:row>210</xdr:row>
      <xdr:rowOff>90714</xdr:rowOff>
    </xdr:to>
    <xdr:grpSp>
      <xdr:nvGrpSpPr>
        <xdr:cNvPr id="17" name="グループ化 16"/>
        <xdr:cNvGrpSpPr/>
      </xdr:nvGrpSpPr>
      <xdr:grpSpPr>
        <a:xfrm>
          <a:off x="4378776" y="36903479"/>
          <a:ext cx="7940224" cy="4760685"/>
          <a:chOff x="7393210" y="5361216"/>
          <a:chExt cx="7556503" cy="4435928"/>
        </a:xfrm>
      </xdr:grpSpPr>
      <xdr:sp macro="" textlink="">
        <xdr:nvSpPr>
          <xdr:cNvPr id="2" name="正方形/長方形 1"/>
          <xdr:cNvSpPr/>
        </xdr:nvSpPr>
        <xdr:spPr>
          <a:xfrm>
            <a:off x="7393210" y="5361216"/>
            <a:ext cx="7556503" cy="4435928"/>
          </a:xfrm>
          <a:prstGeom prst="rect">
            <a:avLst/>
          </a:prstGeom>
          <a:ln>
            <a:no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rPr>
              <a:t>江戸○○の○○工程</a:t>
            </a:r>
          </a:p>
        </xdr:txBody>
      </xdr:sp>
      <xdr:sp macro="" textlink="">
        <xdr:nvSpPr>
          <xdr:cNvPr id="3" name="正方形/長方形 2"/>
          <xdr:cNvSpPr/>
        </xdr:nvSpPr>
        <xdr:spPr>
          <a:xfrm>
            <a:off x="7874000" y="6549572"/>
            <a:ext cx="2775857" cy="1270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④○○</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a:t>
            </a:r>
            <a:r>
              <a:rPr kumimoji="1" lang="ja-JP" altLang="en-US" sz="1400">
                <a:solidFill>
                  <a:srgbClr val="FF0000"/>
                </a:solidFill>
              </a:rPr>
              <a:t>課題</a:t>
            </a:r>
            <a:r>
              <a:rPr kumimoji="1" lang="en-US" altLang="ja-JP" sz="1400">
                <a:solidFill>
                  <a:srgbClr val="FF0000"/>
                </a:solidFill>
              </a:rPr>
              <a:t>/</a:t>
            </a:r>
            <a:r>
              <a:rPr kumimoji="1" lang="ja-JP" altLang="en-US" sz="1400">
                <a:solidFill>
                  <a:srgbClr val="FF0000"/>
                </a:solidFill>
              </a:rPr>
              <a:t>労力代、○○困難</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a:t>
            </a:r>
            <a:r>
              <a:rPr kumimoji="1" lang="ja-JP" altLang="en-US" sz="1400">
                <a:solidFill>
                  <a:srgbClr val="FF0000"/>
                </a:solidFill>
              </a:rPr>
              <a:t>課題</a:t>
            </a:r>
            <a:r>
              <a:rPr kumimoji="1" lang="en-US" altLang="ja-JP" sz="1400">
                <a:solidFill>
                  <a:srgbClr val="FF0000"/>
                </a:solidFill>
              </a:rPr>
              <a:t>/××</a:t>
            </a:r>
            <a:r>
              <a:rPr kumimoji="1" lang="ja-JP" altLang="en-US" sz="1400">
                <a:solidFill>
                  <a:srgbClr val="FF0000"/>
                </a:solidFill>
              </a:rPr>
              <a:t>発生＆処理</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a:t>
            </a:r>
            <a:r>
              <a:rPr kumimoji="1" lang="ja-JP" altLang="en-US" sz="1400">
                <a:solidFill>
                  <a:srgbClr val="FF0000"/>
                </a:solidFill>
              </a:rPr>
              <a:t>課題の解決　←新規性</a:t>
            </a:r>
            <a:endParaRPr kumimoji="1" lang="en-US" altLang="ja-JP" sz="1400">
              <a:solidFill>
                <a:srgbClr val="FF0000"/>
              </a:solidFill>
            </a:endParaRPr>
          </a:p>
          <a:p>
            <a:pPr algn="l"/>
            <a:r>
              <a:rPr kumimoji="1" lang="ja-JP" altLang="en-US" sz="1400">
                <a:solidFill>
                  <a:srgbClr val="FF0000"/>
                </a:solidFill>
              </a:rPr>
              <a:t>　　　　　　</a:t>
            </a:r>
            <a:r>
              <a:rPr kumimoji="1" lang="ja-JP" altLang="en-US" sz="1400" baseline="0">
                <a:solidFill>
                  <a:srgbClr val="FF0000"/>
                </a:solidFill>
              </a:rPr>
              <a:t>  </a:t>
            </a:r>
            <a:r>
              <a:rPr kumimoji="1" lang="ja-JP" altLang="en-US" sz="1400">
                <a:solidFill>
                  <a:srgbClr val="FF0000"/>
                </a:solidFill>
              </a:rPr>
              <a:t>技術の確立　←優秀性</a:t>
            </a:r>
          </a:p>
        </xdr:txBody>
      </xdr:sp>
      <xdr:sp macro="" textlink="">
        <xdr:nvSpPr>
          <xdr:cNvPr id="114" name="正方形/長方形 113"/>
          <xdr:cNvSpPr/>
        </xdr:nvSpPr>
        <xdr:spPr>
          <a:xfrm>
            <a:off x="10640786" y="5896429"/>
            <a:ext cx="1578429" cy="254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②</a:t>
            </a:r>
            <a:r>
              <a:rPr kumimoji="1" lang="ja-JP" altLang="en-US" sz="1400" baseline="0">
                <a:solidFill>
                  <a:srgbClr val="FF0000"/>
                </a:solidFill>
              </a:rPr>
              <a:t> </a:t>
            </a:r>
            <a:r>
              <a:rPr kumimoji="1" lang="ja-JP" altLang="en-US" sz="1400">
                <a:solidFill>
                  <a:srgbClr val="FF0000"/>
                </a:solidFill>
              </a:rPr>
              <a:t>○○○の設計</a:t>
            </a:r>
          </a:p>
        </xdr:txBody>
      </xdr:sp>
      <xdr:sp macro="" textlink="">
        <xdr:nvSpPr>
          <xdr:cNvPr id="115" name="正方形/長方形 114"/>
          <xdr:cNvSpPr/>
        </xdr:nvSpPr>
        <xdr:spPr>
          <a:xfrm>
            <a:off x="8354786" y="5950856"/>
            <a:ext cx="1560285" cy="2267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① ○○○の購入</a:t>
            </a:r>
          </a:p>
        </xdr:txBody>
      </xdr:sp>
      <xdr:sp macro="" textlink="">
        <xdr:nvSpPr>
          <xdr:cNvPr id="116" name="正方形/長方形 115"/>
          <xdr:cNvSpPr/>
        </xdr:nvSpPr>
        <xdr:spPr>
          <a:xfrm>
            <a:off x="11303000" y="6848929"/>
            <a:ext cx="807357" cy="46264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⑤ ○○</a:t>
            </a:r>
          </a:p>
        </xdr:txBody>
      </xdr:sp>
      <xdr:sp macro="" textlink="">
        <xdr:nvSpPr>
          <xdr:cNvPr id="117" name="正方形/長方形 116"/>
          <xdr:cNvSpPr/>
        </xdr:nvSpPr>
        <xdr:spPr>
          <a:xfrm>
            <a:off x="12745356" y="5722256"/>
            <a:ext cx="1384300" cy="55517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③ ○○○○を</a:t>
            </a:r>
            <a:r>
              <a:rPr kumimoji="1" lang="en-US" altLang="ja-JP" sz="1400">
                <a:solidFill>
                  <a:srgbClr val="FF0000"/>
                </a:solidFill>
              </a:rPr>
              <a:t/>
            </a:r>
            <a:br>
              <a:rPr kumimoji="1" lang="en-US" altLang="ja-JP" sz="1400">
                <a:solidFill>
                  <a:srgbClr val="FF0000"/>
                </a:solidFill>
              </a:rPr>
            </a:br>
            <a:r>
              <a:rPr kumimoji="1" lang="ja-JP" altLang="en-US" sz="1400">
                <a:solidFill>
                  <a:srgbClr val="FF0000"/>
                </a:solidFill>
              </a:rPr>
              <a:t>　　○○にする</a:t>
            </a:r>
          </a:p>
        </xdr:txBody>
      </xdr:sp>
      <xdr:sp macro="" textlink="">
        <xdr:nvSpPr>
          <xdr:cNvPr id="118" name="正方形/長方形 117"/>
          <xdr:cNvSpPr/>
        </xdr:nvSpPr>
        <xdr:spPr>
          <a:xfrm>
            <a:off x="12770756" y="6828972"/>
            <a:ext cx="1498601" cy="46264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⑥検査・完成</a:t>
            </a:r>
          </a:p>
        </xdr:txBody>
      </xdr:sp>
      <xdr:sp macro="" textlink="">
        <xdr:nvSpPr>
          <xdr:cNvPr id="121" name="正方形/長方形 120"/>
          <xdr:cNvSpPr/>
        </xdr:nvSpPr>
        <xdr:spPr>
          <a:xfrm>
            <a:off x="7520214" y="8082643"/>
            <a:ext cx="2503714" cy="1696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① ○○〇の購入：～～～</a:t>
            </a:r>
            <a:endParaRPr kumimoji="1" lang="en-US" altLang="ja-JP" sz="1400">
              <a:solidFill>
                <a:srgbClr val="FF0000"/>
              </a:solidFill>
            </a:endParaRPr>
          </a:p>
          <a:p>
            <a:pPr algn="l"/>
            <a:r>
              <a:rPr kumimoji="1" lang="ja-JP" altLang="en-US" sz="1400">
                <a:solidFill>
                  <a:srgbClr val="FF0000"/>
                </a:solidFill>
              </a:rPr>
              <a:t>② ○○〇の設計：～～～</a:t>
            </a:r>
            <a:endParaRPr kumimoji="1" lang="en-US" altLang="ja-JP" sz="1400">
              <a:solidFill>
                <a:srgbClr val="FF0000"/>
              </a:solidFill>
            </a:endParaRPr>
          </a:p>
          <a:p>
            <a:pPr algn="l"/>
            <a:r>
              <a:rPr kumimoji="1" lang="ja-JP" altLang="en-US" sz="1400">
                <a:solidFill>
                  <a:srgbClr val="FF0000"/>
                </a:solidFill>
              </a:rPr>
              <a:t>　　　　　　　　　　　　～～～</a:t>
            </a:r>
            <a:endParaRPr kumimoji="1" lang="en-US" altLang="ja-JP" sz="1400">
              <a:solidFill>
                <a:srgbClr val="FF0000"/>
              </a:solidFill>
            </a:endParaRPr>
          </a:p>
          <a:p>
            <a:pPr algn="l"/>
            <a:r>
              <a:rPr kumimoji="1" lang="ja-JP" altLang="en-US" sz="1400">
                <a:solidFill>
                  <a:srgbClr val="FF0000"/>
                </a:solidFill>
              </a:rPr>
              <a:t>③ ○○を○○にする：</a:t>
            </a:r>
            <a:endParaRPr kumimoji="1" lang="en-US" altLang="ja-JP" sz="1400">
              <a:solidFill>
                <a:srgbClr val="FF0000"/>
              </a:solidFill>
            </a:endParaRPr>
          </a:p>
          <a:p>
            <a:pPr algn="l"/>
            <a:r>
              <a:rPr kumimoji="1" lang="ja-JP" altLang="en-US" sz="1400">
                <a:solidFill>
                  <a:srgbClr val="FF0000"/>
                </a:solidFill>
              </a:rPr>
              <a:t>④ ○○：～～～～～～～～</a:t>
            </a:r>
            <a:endParaRPr kumimoji="1" lang="en-US" altLang="ja-JP" sz="1400">
              <a:solidFill>
                <a:srgbClr val="FF0000"/>
              </a:solidFill>
            </a:endParaRPr>
          </a:p>
          <a:p>
            <a:pPr algn="l"/>
            <a:r>
              <a:rPr kumimoji="1" lang="ja-JP" altLang="en-US" sz="1400">
                <a:solidFill>
                  <a:srgbClr val="FF0000"/>
                </a:solidFill>
              </a:rPr>
              <a:t>⑤ ○○：～～～～～～～～</a:t>
            </a:r>
            <a:endParaRPr kumimoji="1" lang="en-US" altLang="ja-JP" sz="1400">
              <a:solidFill>
                <a:srgbClr val="FF0000"/>
              </a:solidFill>
            </a:endParaRPr>
          </a:p>
          <a:p>
            <a:pPr algn="l"/>
            <a:r>
              <a:rPr kumimoji="1" lang="ja-JP" altLang="en-US" sz="1400">
                <a:solidFill>
                  <a:srgbClr val="FF0000"/>
                </a:solidFill>
              </a:rPr>
              <a:t>⑥ </a:t>
            </a:r>
            <a:r>
              <a:rPr kumimoji="1" lang="en-US" altLang="ja-JP" sz="1400" baseline="0">
                <a:solidFill>
                  <a:srgbClr val="FF0000"/>
                </a:solidFill>
              </a:rPr>
              <a:t> </a:t>
            </a:r>
            <a:r>
              <a:rPr kumimoji="1" lang="ja-JP" altLang="en-US" sz="1400" baseline="0">
                <a:solidFill>
                  <a:srgbClr val="FF0000"/>
                </a:solidFill>
              </a:rPr>
              <a:t>検査・完成：～～～～～～</a:t>
            </a:r>
            <a:r>
              <a:rPr kumimoji="1" lang="ja-JP" altLang="en-US" sz="1400">
                <a:solidFill>
                  <a:srgbClr val="FF0000"/>
                </a:solidFill>
              </a:rPr>
              <a:t>　　　</a:t>
            </a:r>
            <a:endParaRPr kumimoji="1" lang="en-US" altLang="ja-JP" sz="1400">
              <a:solidFill>
                <a:srgbClr val="FF0000"/>
              </a:solidFill>
            </a:endParaRPr>
          </a:p>
        </xdr:txBody>
      </xdr:sp>
      <xdr:sp macro="" textlink="">
        <xdr:nvSpPr>
          <xdr:cNvPr id="122" name="正方形/長方形 121"/>
          <xdr:cNvSpPr/>
        </xdr:nvSpPr>
        <xdr:spPr>
          <a:xfrm>
            <a:off x="9661072" y="7919356"/>
            <a:ext cx="5161641" cy="1778001"/>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申請事業の取り組み内容を以下の２点を踏まえて説明してください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①申請事業の全体像</a:t>
            </a:r>
            <a:endParaRPr kumimoji="1" lang="en-US" altLang="ja-JP" sz="1400" b="1">
              <a:solidFill>
                <a:srgbClr val="FF0000"/>
              </a:solidFill>
            </a:endParaRPr>
          </a:p>
          <a:p>
            <a:pPr algn="l"/>
            <a:r>
              <a:rPr kumimoji="1" lang="ja-JP" altLang="en-US" sz="1400" b="1">
                <a:solidFill>
                  <a:srgbClr val="FF0000"/>
                </a:solidFill>
              </a:rPr>
              <a:t>製品開発</a:t>
            </a:r>
            <a:r>
              <a:rPr kumimoji="1" lang="ja-JP" altLang="en-US" sz="1400" b="1" baseline="0">
                <a:solidFill>
                  <a:srgbClr val="FF0000"/>
                </a:solidFill>
              </a:rPr>
              <a:t>　　　：</a:t>
            </a:r>
            <a:r>
              <a:rPr kumimoji="1" lang="ja-JP" altLang="en-US" sz="1400" b="1">
                <a:solidFill>
                  <a:srgbClr val="FF0000"/>
                </a:solidFill>
              </a:rPr>
              <a:t>開発工程・昨日・使用　等</a:t>
            </a:r>
            <a:endParaRPr kumimoji="1" lang="en-US" altLang="ja-JP" sz="1400" b="1">
              <a:solidFill>
                <a:srgbClr val="FF0000"/>
              </a:solidFill>
            </a:endParaRPr>
          </a:p>
          <a:p>
            <a:pPr algn="l"/>
            <a:r>
              <a:rPr kumimoji="1" lang="ja-JP" altLang="en-US" sz="1400" b="1">
                <a:solidFill>
                  <a:srgbClr val="FF0000"/>
                </a:solidFill>
              </a:rPr>
              <a:t>サービス開発 ：人・物・サービスの流れ　等</a:t>
            </a:r>
            <a:endParaRPr kumimoji="1" lang="en-US" altLang="ja-JP" sz="1400" b="1">
              <a:solidFill>
                <a:srgbClr val="FF0000"/>
              </a:solidFill>
            </a:endParaRPr>
          </a:p>
          <a:p>
            <a:pPr algn="l"/>
            <a:r>
              <a:rPr kumimoji="1" lang="ja-JP" altLang="en-US" sz="1400" b="1">
                <a:solidFill>
                  <a:srgbClr val="FF0000"/>
                </a:solidFill>
              </a:rPr>
              <a:t>②開発・改良要素</a:t>
            </a:r>
            <a:endParaRPr kumimoji="1" lang="en-US" altLang="ja-JP" sz="1400" b="1">
              <a:solidFill>
                <a:srgbClr val="FF0000"/>
              </a:solidFill>
            </a:endParaRPr>
          </a:p>
          <a:p>
            <a:pPr algn="l"/>
            <a:r>
              <a:rPr kumimoji="1" lang="ja-JP" altLang="en-US" sz="1400" b="1">
                <a:solidFill>
                  <a:srgbClr val="FF0000"/>
                </a:solidFill>
              </a:rPr>
              <a:t>上団「⑵開発・改良の説明」で記載した内容を明記してください</a:t>
            </a:r>
          </a:p>
        </xdr:txBody>
      </xdr:sp>
      <xdr:cxnSp macro="">
        <xdr:nvCxnSpPr>
          <xdr:cNvPr id="125" name="直線矢印コネクタ 124"/>
          <xdr:cNvCxnSpPr/>
        </xdr:nvCxnSpPr>
        <xdr:spPr>
          <a:xfrm>
            <a:off x="9933209" y="6059716"/>
            <a:ext cx="6712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0" name="直線矢印コネクタ 129"/>
          <xdr:cNvCxnSpPr/>
        </xdr:nvCxnSpPr>
        <xdr:spPr>
          <a:xfrm>
            <a:off x="12282709" y="6059716"/>
            <a:ext cx="38100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矢印コネクタ 131"/>
          <xdr:cNvCxnSpPr/>
        </xdr:nvCxnSpPr>
        <xdr:spPr>
          <a:xfrm>
            <a:off x="12101281" y="7084787"/>
            <a:ext cx="51707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3" name="直線矢印コネクタ 132"/>
          <xdr:cNvCxnSpPr/>
        </xdr:nvCxnSpPr>
        <xdr:spPr>
          <a:xfrm>
            <a:off x="10629895" y="7101116"/>
            <a:ext cx="54610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4" name="直線矢印コネクタ 133"/>
          <xdr:cNvCxnSpPr/>
        </xdr:nvCxnSpPr>
        <xdr:spPr>
          <a:xfrm>
            <a:off x="7453081" y="7208159"/>
            <a:ext cx="393705"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5" name="直線矢印コネクタ 134"/>
          <xdr:cNvCxnSpPr/>
        </xdr:nvCxnSpPr>
        <xdr:spPr>
          <a:xfrm>
            <a:off x="14155053" y="5999844"/>
            <a:ext cx="73116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0</xdr:colOff>
      <xdr:row>13</xdr:row>
      <xdr:rowOff>0</xdr:rowOff>
    </xdr:from>
    <xdr:to>
      <xdr:col>2</xdr:col>
      <xdr:colOff>6350</xdr:colOff>
      <xdr:row>14</xdr:row>
      <xdr:rowOff>6350</xdr:rowOff>
    </xdr:to>
    <xdr:pic>
      <xdr:nvPicPr>
        <xdr:cNvPr id="163" name="図 16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1450" y="9048750"/>
          <a:ext cx="7493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2</xdr:col>
      <xdr:colOff>6350</xdr:colOff>
      <xdr:row>14</xdr:row>
      <xdr:rowOff>6350</xdr:rowOff>
    </xdr:to>
    <xdr:pic>
      <xdr:nvPicPr>
        <xdr:cNvPr id="164" name="図 16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1450" y="9048750"/>
          <a:ext cx="7493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526144</xdr:colOff>
      <xdr:row>10</xdr:row>
      <xdr:rowOff>54429</xdr:rowOff>
    </xdr:from>
    <xdr:to>
      <xdr:col>5</xdr:col>
      <xdr:colOff>861786</xdr:colOff>
      <xdr:row>10</xdr:row>
      <xdr:rowOff>3667612</xdr:rowOff>
    </xdr:to>
    <xdr:pic>
      <xdr:nvPicPr>
        <xdr:cNvPr id="165" name="図 16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6144" y="5098143"/>
          <a:ext cx="6150428" cy="3613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387350</xdr:colOff>
      <xdr:row>44</xdr:row>
      <xdr:rowOff>101600</xdr:rowOff>
    </xdr:from>
    <xdr:to>
      <xdr:col>5</xdr:col>
      <xdr:colOff>863600</xdr:colOff>
      <xdr:row>66</xdr:row>
      <xdr:rowOff>95250</xdr:rowOff>
    </xdr:to>
    <xdr:sp macro="" textlink="">
      <xdr:nvSpPr>
        <xdr:cNvPr id="9218" name="AutoShape 2"/>
        <xdr:cNvSpPr>
          <a:spLocks noChangeAspect="1" noChangeArrowheads="1"/>
        </xdr:cNvSpPr>
      </xdr:nvSpPr>
      <xdr:spPr bwMode="auto">
        <a:xfrm>
          <a:off x="387350" y="14268450"/>
          <a:ext cx="6286500" cy="3625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00%20TOKYO&#22320;&#22495;&#36039;&#28304;&#31561;&#27963;&#29992;&#25512;&#36914;&#20107;&#26989;/020_&#20196;&#21644;4&#24180;&#24230;/070_&#21215;&#38598;&#35201;&#38917;/020_&#21407;&#31295;/020_&#21407;&#31295;&#26696;/030_&#30003;&#35531;&#26360;_&#35352;&#20837;&#20363;&#65288;&#23455;&#26045;&#35336;&#3001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4"/>
      <sheetName val="35"/>
      <sheetName val="36"/>
      <sheetName val="37"/>
      <sheetName val="38"/>
      <sheetName val="39"/>
      <sheetName val="40"/>
      <sheetName val="41"/>
      <sheetName val="42"/>
      <sheetName val="43"/>
      <sheetName val="44"/>
      <sheetName val="45"/>
      <sheetName val="46"/>
      <sheetName val="作成にあたって"/>
      <sheetName val="資金計画書"/>
      <sheetName val="(1)  原材料副資材費"/>
      <sheetName val="（2）-1　機械装置工具費"/>
      <sheetName val="（2）-2　機械装置計画書"/>
      <sheetName val="（3）-1　委託外注費"/>
      <sheetName val="（3）-2　委託計画書"/>
      <sheetName val="（4）-1　専門家指導費"/>
      <sheetName val="（4）-2　専門家計画書"/>
      <sheetName val="（5）　賃借費"/>
      <sheetName val="（6）　産業財産権出願・導入費"/>
      <sheetName val="（7）　直接人件費"/>
      <sheetName val="（8）　広告費"/>
      <sheetName val="（9）　展示会等参加費"/>
      <sheetName val="（10）-1　イベント開催費"/>
      <sheetName val="（10）-2　イベント開催計画書"/>
      <sheetName val="（11）　その他助成対象外経費"/>
      <sheetName val="人件費単価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id="2" name="テーブル61024" displayName="テーブル61024" ref="A4:G9" totalsRowShown="0" headerRowDxfId="289" dataDxfId="288">
  <tableColumns count="7">
    <tableColumn id="1" name="申 請_x000a_年 度" dataDxfId="287"/>
    <tableColumn id="2" name="申 請 先" dataDxfId="286"/>
    <tableColumn id="3" name="助 成 事 業 名" dataDxfId="285"/>
    <tableColumn id="4" name="申 請 テ ー マ" dataDxfId="284"/>
    <tableColumn id="5" name="助成金額（円）" dataDxfId="283" dataCellStyle="桁区切り"/>
    <tableColumn id="6" name="本申請との経費の重複" dataDxfId="282"/>
    <tableColumn id="7" name="本申請との内容の重複" dataDxfId="281"/>
  </tableColumns>
  <tableStyleInfo name="テーブル スタイル 8" showFirstColumn="0" showLastColumn="0" showRowStripes="1" showColumnStripes="0"/>
</table>
</file>

<file path=xl/tables/table10.xml><?xml version="1.0" encoding="utf-8"?>
<table xmlns="http://schemas.openxmlformats.org/spreadsheetml/2006/main" id="10" name="産業財産権出願・導入費" displayName="産業財産権出願・導入費" ref="A3:I5" totalsRowCount="1" headerRowDxfId="118" dataDxfId="117" totalsRowDxfId="116" dataCellStyle="標準 2">
  <tableColumns count="9">
    <tableColumn id="1" name="番　号" dataDxfId="115" totalsRowDxfId="114" dataCellStyle="標準 2">
      <calculatedColumnFormula>ROW()-ROW(産業財産権出願・導入費[[#Headers],[番　号]])</calculatedColumnFormula>
    </tableColumn>
    <tableColumn id="2" name="産業財産権の名称" dataDxfId="113" totalsRowDxfId="112" dataCellStyle="標準 2"/>
    <tableColumn id="3" name="内容" dataDxfId="111" totalsRowDxfId="110" dataCellStyle="標準 2"/>
    <tableColumn id="5" name="数量_x000a_(A)" dataDxfId="109" totalsRowDxfId="108" dataCellStyle="桁区切り"/>
    <tableColumn id="6" name="単価(B)_x000a_（税抜）" totalsRowLabel="計" totalsRowDxfId="107" dataCellStyle="桁区切り"/>
    <tableColumn id="7" name="助成事業に_x000a_要する経費_x000a_（税込）" totalsRowFunction="sum" dataDxfId="106" totalsRowDxfId="105" dataCellStyle="桁区切り">
      <calculatedColumnFormula>産業財産権出願・導入費[[#This Row],[助成対象経費
(A)×(B)
（税抜）]]*1.1</calculatedColumnFormula>
    </tableColumn>
    <tableColumn id="8" name="助成対象経費_x000a_(A)×(B)_x000a_（税抜）" totalsRowFunction="sum" dataDxfId="104" totalsRowDxfId="103" dataCellStyle="桁区切り">
      <calculatedColumnFormula>産業財産権出願・導入費[[#This Row],[数量
(A)]]*産業財産権出願・導入費[[#This Row],[単価(B)
（税抜）]]</calculatedColumnFormula>
    </tableColumn>
    <tableColumn id="9" name="弁理士事務所の名称又は権利所有者の名称" dataDxfId="102" totalsRowDxfId="101" dataCellStyle="標準 2"/>
    <tableColumn id="12" name="列1" dataDxfId="100" totalsRowDxfId="99"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1" name="直接人件費" displayName="直接人件費" ref="A3:J6" totalsRowCount="1" headerRowDxfId="97" dataDxfId="96" totalsRowDxfId="95" dataCellStyle="標準 2">
  <tableColumns count="10">
    <tableColumn id="1" name="番　号" dataDxfId="94" totalsRowDxfId="93" dataCellStyle="標準 2">
      <calculatedColumnFormula>ROW()-ROW(直接人件費[[#Headers],[番　号]])</calculatedColumnFormula>
    </tableColumn>
    <tableColumn id="2" name="従事者氏名" dataDxfId="92" totalsRowDxfId="91" dataCellStyle="標準 2"/>
    <tableColumn id="3" name="所属部門" dataDxfId="90" totalsRowDxfId="89" dataCellStyle="標準 2"/>
    <tableColumn id="9" name="種別" dataDxfId="88" totalsRowDxfId="87" dataCellStyle="標準 2"/>
    <tableColumn id="4" name="従事内容" dataDxfId="86" totalsRowDxfId="85" dataCellStyle="標準 2"/>
    <tableColumn id="10" name="従事時間_x000a_(A)" dataDxfId="84" totalsRowDxfId="83" dataCellStyle="桁区切り"/>
    <tableColumn id="5" name="単価(B)_x000a_(税抜)" totalsRowLabel="計" totalsRowDxfId="82" dataCellStyle="桁区切り"/>
    <tableColumn id="7" name="助成事業に_x000a_要する経費" totalsRowFunction="sum" dataDxfId="81" totalsRowDxfId="80" dataCellStyle="桁区切り">
      <calculatedColumnFormula>直接人件費[[#This Row],[助成対象経費
(A)×(B)]]*1.1</calculatedColumnFormula>
    </tableColumn>
    <tableColumn id="8" name="助成対象経費_x000a_(A)×(B)" totalsRowFunction="sum" dataDxfId="79" totalsRowDxfId="78" dataCellStyle="桁区切り">
      <calculatedColumnFormula>直接人件費[[#This Row],[従事時間
(A)]]*直接人件費[[#This Row],[単価(B)
(税抜)]]</calculatedColumnFormula>
    </tableColumn>
    <tableColumn id="12" name="列1" dataDxfId="77" totalsRowDxfId="76"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5" name="原材料・副資材費" displayName="原材料・副資材費" ref="A4:J8" totalsRowCount="1" headerRowDxfId="73" dataDxfId="72" totalsRowDxfId="71" dataCellStyle="標準 2">
  <tableColumns count="10">
    <tableColumn id="1" name="番　号" dataDxfId="70" totalsRowDxfId="69" dataCellStyle="標準 2">
      <calculatedColumnFormula>ROW()-ROW(原材料・副資材費[[#Headers],[番　号]])</calculatedColumnFormula>
    </tableColumn>
    <tableColumn id="2" name="品　名" dataDxfId="68" totalsRowDxfId="67" dataCellStyle="標準 2"/>
    <tableColumn id="3" name="仕　様" dataDxfId="66" totalsRowDxfId="65" dataCellStyle="標準 2"/>
    <tableColumn id="4" name="用　途" dataDxfId="64" totalsRowDxfId="63" dataCellStyle="標準 2"/>
    <tableColumn id="5" name="数量_x000a_(A)" dataDxfId="62" totalsRowDxfId="61" dataCellStyle="桁区切り"/>
    <tableColumn id="10" name="単位" dataDxfId="60" totalsRowDxfId="59" dataCellStyle="桁区切り"/>
    <tableColumn id="6" name="単価(B)_x000a_（税抜）" totalsRowLabel="計" dataDxfId="58" totalsRowDxfId="57" dataCellStyle="桁区切り"/>
    <tableColumn id="7" name="助成事業に_x000a_要する経費_x000a_（税込）" totalsRowFunction="sum" dataDxfId="56" totalsRowDxfId="55" dataCellStyle="桁区切り">
      <calculatedColumnFormula>原材料・副資材費[[#This Row],[助成対象経費
(A)×(B)
（税抜）]]*1.1</calculatedColumnFormula>
    </tableColumn>
    <tableColumn id="8" name="助成対象経費_x000a_(A)×(B)_x000a_（税抜）" totalsRowFunction="sum" dataDxfId="54" totalsRowDxfId="53" dataCellStyle="桁区切り">
      <calculatedColumnFormula>原材料・副資材費[[#This Row],[数量
(A)]]*原材料・副資材費[[#This Row],[単価(B)
（税抜）]]</calculatedColumnFormula>
    </tableColumn>
    <tableColumn id="9" name="購入企業名" dataDxfId="52" totalsRowDxfId="51" dataCellStyle="標準 2"/>
  </tableColumns>
  <tableStyleInfo name="テーブル スタイル 8" showFirstColumn="0" showLastColumn="0" showRowStripes="1" showColumnStripes="0"/>
</table>
</file>

<file path=xl/tables/table13.xml><?xml version="1.0" encoding="utf-8"?>
<table xmlns="http://schemas.openxmlformats.org/spreadsheetml/2006/main" id="6" name="機械装置・工具器具費" displayName="機械装置・工具器具費" ref="A4:K7" totalsRowCount="1" headerRowDxfId="47" dataDxfId="46" totalsRowDxfId="45" dataCellStyle="標準 2">
  <tableColumns count="11">
    <tableColumn id="1" name="番　号" dataDxfId="44" totalsRowDxfId="43" dataCellStyle="標準 2">
      <calculatedColumnFormula>ROW()-ROW(機械装置・工具器具費[[#Headers],[番　号]])</calculatedColumnFormula>
    </tableColumn>
    <tableColumn id="2" name="品　名" dataDxfId="42" totalsRowDxfId="41" dataCellStyle="標準 2"/>
    <tableColumn id="4" name="用　途" dataDxfId="40" totalsRowDxfId="39" dataCellStyle="標準 2"/>
    <tableColumn id="10" name="調達方法" dataDxfId="38" totalsRowDxfId="37" dataCellStyle="標準 2"/>
    <tableColumn id="11" name="設置期間_x000a_（月数）" dataDxfId="36" totalsRowDxfId="35" dataCellStyle="標準 2"/>
    <tableColumn id="5" name="数量(A)" dataDxfId="34" totalsRowDxfId="33" dataCellStyle="桁区切り"/>
    <tableColumn id="13" name="単位" dataDxfId="32" totalsRowDxfId="31" dataCellStyle="桁区切り"/>
    <tableColumn id="6" name="購入単価_x000a_又は_x000a_リース料等の_x000a_合計（税抜）_x000a_(B)" totalsRowLabel="計" dataDxfId="30" totalsRowDxfId="29" dataCellStyle="桁区切り"/>
    <tableColumn id="7" name="助成事業に_x000a_要する経費_x000a_（税込）" totalsRowFunction="sum" dataDxfId="28" totalsRowDxfId="27" dataCellStyle="桁区切り">
      <calculatedColumnFormula>機械装置・工具器具費[[#This Row],[助成対象経費
(B)×ﾘｰｽ月数
又は
(A)×(B）
（税抜）]]*1.1</calculatedColumnFormula>
    </tableColumn>
    <tableColumn id="8" name="助成対象経費_x000a_(B)×ﾘｰｽ月数_x000a_又は_x000a_(A)×(B）_x000a_（税抜）" totalsRowFunction="sum" dataDxfId="26" totalsRowDxfId="25"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24" totalsRowDxfId="23" dataCellStyle="標準 2"/>
  </tableColumns>
  <tableStyleInfo name="テーブル スタイル 8" showFirstColumn="0" showLastColumn="0" showRowStripes="1" showColumnStripes="0"/>
</table>
</file>

<file path=xl/tables/table14.xml><?xml version="1.0" encoding="utf-8"?>
<table xmlns="http://schemas.openxmlformats.org/spreadsheetml/2006/main" id="7" name="委託・外注費" displayName="委託・外注費" ref="A3:I6" totalsRowCount="1" headerRowDxfId="20" dataDxfId="19" totalsRowDxfId="18" dataCellStyle="標準 2">
  <tableColumns count="9">
    <tableColumn id="1" name="番　号" dataDxfId="17" totalsRowDxfId="16" dataCellStyle="標準 2">
      <calculatedColumnFormula>ROW()-ROW(委託・外注費[[#Headers],[番　号]])</calculatedColumnFormula>
    </tableColumn>
    <tableColumn id="2" name="委託・外注内容" dataDxfId="15" totalsRowDxfId="14" dataCellStyle="標準 2"/>
    <tableColumn id="4" name="数量(A)" dataDxfId="13" totalsRowDxfId="12" dataCellStyle="桁区切り"/>
    <tableColumn id="6" name="単位" dataDxfId="11" totalsRowDxfId="10" dataCellStyle="桁区切り"/>
    <tableColumn id="10" name="単価(B)_x000a_(税抜)" totalsRowLabel="計" dataDxfId="9" totalsRowDxfId="8" dataCellStyle="桁区切り"/>
    <tableColumn id="7" name="助成事業に_x000a_要する経費_x000a_（税込）" totalsRowFunction="sum" dataDxfId="7" totalsRowDxfId="6" dataCellStyle="桁区切り">
      <calculatedColumnFormula>委託・外注費[[#This Row],[助成対象経費
(A)×(B）
（税抜）]]*1.1</calculatedColumnFormula>
    </tableColumn>
    <tableColumn id="8" name="助成対象経費_x000a_(A)×(B）_x000a_（税抜）" totalsRowFunction="sum" dataDxfId="5" totalsRowDxfId="4" dataCellStyle="桁区切り">
      <calculatedColumnFormula>委託・外注費[[#This Row],[単価(B)
(税抜)]]*委託・外注費[[#This Row],[数量(A)]]</calculatedColumnFormula>
    </tableColumn>
    <tableColumn id="9" name="委託・外注先" dataDxfId="3" totalsRowDxfId="2" dataCellStyle="標準 2"/>
    <tableColumn id="12" name="列1" dataDxfId="1" totalsRowDxfId="0"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7" totalsRowShown="0" headerRowDxfId="280" dataDxfId="279">
  <tableColumns count="7">
    <tableColumn id="1" name="申 請_x000a_年 度" dataDxfId="278"/>
    <tableColumn id="2" name="申 請 先" dataDxfId="277"/>
    <tableColumn id="3" name="助 成 事 業 名" dataDxfId="276"/>
    <tableColumn id="4" name="申 請 テ ー マ" dataDxfId="275"/>
    <tableColumn id="5" name="助成金額（円）" dataDxfId="274" dataCellStyle="桁区切り"/>
    <tableColumn id="6" name="本申請との経費の重複" dataDxfId="273"/>
    <tableColumn id="7" name="本申請との内容の重複" dataDxfId="272"/>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71" dataDxfId="269" headerRowBorderDxfId="270" tableBorderDxfId="268" totalsRowBorderDxfId="267">
  <tableColumns count="7">
    <tableColumn id="8" name="No." dataDxfId="266">
      <calculatedColumnFormula>ROW()-ROW(テーブル1717[[#Headers],[No.]])</calculatedColumnFormula>
    </tableColumn>
    <tableColumn id="1" name="氏　　　名" dataDxfId="265"/>
    <tableColumn id="2" name="役　員" dataDxfId="264"/>
    <tableColumn id="3" name="株　主" dataDxfId="263"/>
    <tableColumn id="4" name="役　職　等" dataDxfId="262"/>
    <tableColumn id="5" name="持ち株数" dataDxfId="261" dataCellStyle="桁区切り"/>
    <tableColumn id="6" name="持ち株比率" dataDxfId="260" totalsRowDxfId="259"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9" name="賃借費" displayName="賃借費" ref="A3:I5" totalsRowCount="1" headerRowDxfId="254" dataDxfId="253" totalsRowDxfId="252" dataCellStyle="標準 2">
  <tableColumns count="9">
    <tableColumn id="1" name="番　号" dataDxfId="251" totalsRowDxfId="250" dataCellStyle="標準 2">
      <calculatedColumnFormula>ROW()-ROW(賃借費[[#Headers],[番　号]])</calculatedColumnFormula>
    </tableColumn>
    <tableColumn id="2" name="賃借物_x000a_（場所・延床面積）" dataDxfId="249" totalsRowDxfId="248" dataCellStyle="標準 2"/>
    <tableColumn id="3" name="使用目的・用途" dataDxfId="247" totalsRowDxfId="246" dataCellStyle="標準 2"/>
    <tableColumn id="5" name="月数_x000a_(A)" dataDxfId="245" totalsRowDxfId="244" dataCellStyle="桁区切り"/>
    <tableColumn id="6" name="月額賃料(B)_x000a_（税抜）" totalsRowLabel="計" totalsRowDxfId="243" dataCellStyle="桁区切り"/>
    <tableColumn id="7" name="助成事業に_x000a_要する経費_x000a_（税込）" totalsRowFunction="sum" dataDxfId="242" totalsRowDxfId="241" dataCellStyle="桁区切り">
      <calculatedColumnFormula>賃借費[[#This Row],[助成対象経費
(A)×(B)
（税抜）]]*1.1</calculatedColumnFormula>
    </tableColumn>
    <tableColumn id="8" name="助成対象経費_x000a_(A)×(B)_x000a_（税抜）" totalsRowFunction="sum" totalsRowDxfId="240" dataCellStyle="桁区切り">
      <calculatedColumnFormula>賃借費[[#This Row],[月数
(A)]]*賃借費[[#This Row],[月額賃料(B)
（税抜）]]</calculatedColumnFormula>
    </tableColumn>
    <tableColumn id="9" name="契約予定先" dataDxfId="239" totalsRowDxfId="238" dataCellStyle="標準 2"/>
    <tableColumn id="12" name="列1" dataDxfId="237" totalsRowDxfId="236"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8" name="専門家指導費" displayName="専門家指導費" ref="A3:J5" totalsRowCount="1" headerRowDxfId="234" dataDxfId="233" totalsRowDxfId="232" dataCellStyle="標準 2">
  <tableColumns count="10">
    <tableColumn id="1" name="番　号" dataDxfId="231" totalsRowDxfId="230" dataCellStyle="標準 2">
      <calculatedColumnFormula>ROW()-ROW(専門家指導費[[#Headers],[番　号]])</calculatedColumnFormula>
    </tableColumn>
    <tableColumn id="2" name="指導者名_x000a_（所属）" dataDxfId="229" totalsRowDxfId="228" dataCellStyle="標準 2"/>
    <tableColumn id="3" name="専門分野" dataDxfId="227" totalsRowDxfId="226" dataCellStyle="標準 2"/>
    <tableColumn id="9" name="資格" dataDxfId="225" totalsRowDxfId="224" dataCellStyle="標準 2"/>
    <tableColumn id="4" name="指導内容" dataDxfId="223" totalsRowDxfId="222" dataCellStyle="標準 2"/>
    <tableColumn id="10" name="指導_x000a_日数_x000a_(A)" dataDxfId="221" totalsRowDxfId="220" dataCellStyle="桁区切り"/>
    <tableColumn id="5" name="単価(B)_x000a_(税抜)" totalsRowLabel="計" dataDxfId="219" totalsRowDxfId="218" dataCellStyle="桁区切り"/>
    <tableColumn id="7" name="助成事業に_x000a_要する経費_x000a_（税込）" totalsRowFunction="sum" dataDxfId="217" totalsRowDxfId="216" dataCellStyle="桁区切り">
      <calculatedColumnFormula>専門家指導費[[#This Row],[助成対象経費
(A)×(B)
(税抜)]]*1.1</calculatedColumnFormula>
    </tableColumn>
    <tableColumn id="8" name="助成対象経費_x000a_(A)×(B)_x000a_(税抜)" totalsRowFunction="sum" dataDxfId="215" totalsRowDxfId="214" dataCellStyle="桁区切り">
      <calculatedColumnFormula>専門家指導費[[#This Row],[指導
日数
(A)]]*専門家指導費[[#This Row],[単価(B)
(税抜)]]</calculatedColumnFormula>
    </tableColumn>
    <tableColumn id="12" name="列1" dataDxfId="213" totalsRowDxfId="212"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2" name="広告費" displayName="広告費" ref="A4:J7" totalsRowCount="1" headerRowDxfId="208" dataDxfId="207" totalsRowDxfId="206" dataCellStyle="標準 2">
  <tableColumns count="10">
    <tableColumn id="1" name="番　号" dataDxfId="205" totalsRowDxfId="204" dataCellStyle="標準 2">
      <calculatedColumnFormula>ROW()-ROW(広告費[[#Headers],[番　号]])</calculatedColumnFormula>
    </tableColumn>
    <tableColumn id="2" name="種　別" dataDxfId="203" totalsRowDxfId="202" dataCellStyle="標準 2"/>
    <tableColumn id="3" name="内容・_x000a_広告掲載先" dataDxfId="201" totalsRowDxfId="200" dataCellStyle="標準 2"/>
    <tableColumn id="5" name="数量_x000a_(A)" dataDxfId="199" totalsRowDxfId="198" dataCellStyle="桁区切り"/>
    <tableColumn id="10" name="単位" dataDxfId="197" totalsRowDxfId="196" dataCellStyle="桁区切り"/>
    <tableColumn id="6" name="単価(B)_x000a_（税抜）" totalsRowLabel="計" dataDxfId="195" totalsRowDxfId="194" dataCellStyle="桁区切り"/>
    <tableColumn id="7" name="助成事業に_x000a_要する経費_x000a_（税込）" totalsRowFunction="sum" dataDxfId="193" totalsRowDxfId="192" dataCellStyle="桁区切り">
      <calculatedColumnFormula>広告費[[#This Row],[助成対象経費
(A)×(B)
（税抜）]]*1.1</calculatedColumnFormula>
    </tableColumn>
    <tableColumn id="8" name="助成対象経費_x000a_(A)×(B)_x000a_（税抜）" totalsRowFunction="sum" dataDxfId="191" totalsRowDxfId="190" dataCellStyle="桁区切り">
      <calculatedColumnFormula>広告費[[#This Row],[数量
(A)]]*広告費[[#This Row],[単価(B)
（税抜）]]</calculatedColumnFormula>
    </tableColumn>
    <tableColumn id="9" name="支払予定先" dataDxfId="189" totalsRowDxfId="188" dataCellStyle="標準 2"/>
    <tableColumn id="12" name="列1" dataDxfId="187" totalsRowDxfId="186"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展示会等参加費" displayName="展示会等参加費" ref="A3:K5" totalsRowCount="1" headerRowDxfId="183" dataDxfId="182" totalsRowDxfId="181" dataCellStyle="標準 2">
  <tableColumns count="11">
    <tableColumn id="1" name="番　号" dataDxfId="180" totalsRowDxfId="179" dataCellStyle="標準 2">
      <calculatedColumnFormula>ROW()-ROW(展示会等参加費[[#Headers],[番　号]])</calculatedColumnFormula>
    </tableColumn>
    <tableColumn id="2" name="展示会名称" dataDxfId="178" totalsRowDxfId="177" dataCellStyle="標準 2"/>
    <tableColumn id="3" name="会　場" dataDxfId="176" totalsRowDxfId="175" dataCellStyle="標準 2"/>
    <tableColumn id="4" name="開催期間" dataDxfId="174" totalsRowDxfId="173" dataCellStyle="標準 2"/>
    <tableColumn id="5" name="数量_x000a_(A)" dataDxfId="172" totalsRowDxfId="171" dataCellStyle="桁区切り"/>
    <tableColumn id="10" name="単位" dataDxfId="170" totalsRowDxfId="169" dataCellStyle="桁区切り"/>
    <tableColumn id="6" name="単価(B)_x000a_（税抜）" totalsRowLabel="計" dataDxfId="168" totalsRowDxfId="167" dataCellStyle="桁区切り"/>
    <tableColumn id="7" name="助成事業に_x000a_要する経費_x000a_（税込）" totalsRowFunction="sum" dataDxfId="166" totalsRowDxfId="165" dataCellStyle="桁区切り">
      <calculatedColumnFormula>展示会等参加費[[#This Row],[助成対象経費
(A)×(B)
（税抜）]]*1.1</calculatedColumnFormula>
    </tableColumn>
    <tableColumn id="8" name="助成対象経費_x000a_(A)×(B)_x000a_（税抜）" totalsRowFunction="sum" dataDxfId="164" totalsRowDxfId="163" dataCellStyle="桁区切り">
      <calculatedColumnFormula>展示会等参加費[[#This Row],[数量
(A)]]*展示会等参加費[[#This Row],[単価(B)
（税抜）]]</calculatedColumnFormula>
    </tableColumn>
    <tableColumn id="9" name="支払予定先" dataDxfId="162" totalsRowDxfId="161" dataCellStyle="標準 2"/>
    <tableColumn id="12" name="列1" dataDxfId="160" totalsRowDxfId="159"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4" name="イベント開催費" displayName="イベント開催費" ref="A3:J5" totalsRowCount="1" headerRowDxfId="156" dataDxfId="155" totalsRowDxfId="154" dataCellStyle="標準 2">
  <tableColumns count="10">
    <tableColumn id="1" name="番　号" dataDxfId="153" totalsRowDxfId="152" dataCellStyle="標準 2">
      <calculatedColumnFormula>ROW()-ROW(イベント開催費[[#Headers],[番　号]])</calculatedColumnFormula>
    </tableColumn>
    <tableColumn id="2" name="イベント名称" dataDxfId="151" totalsRowDxfId="150" dataCellStyle="標準 2"/>
    <tableColumn id="3" name="会　場" dataDxfId="149" totalsRowDxfId="148" dataCellStyle="標準 2"/>
    <tableColumn id="5" name="数量_x000a_(A)" dataDxfId="147" totalsRowDxfId="146" dataCellStyle="桁区切り"/>
    <tableColumn id="10" name="単位" dataDxfId="145" totalsRowDxfId="144" dataCellStyle="桁区切り"/>
    <tableColumn id="6" name="単価(B)_x000a_（税抜）" totalsRowLabel="計" dataDxfId="143" totalsRowDxfId="142" dataCellStyle="桁区切り"/>
    <tableColumn id="7" name="助成事業に_x000a_要する経費_x000a_（税込）" totalsRowFunction="sum" dataDxfId="141" totalsRowDxfId="140" dataCellStyle="桁区切り">
      <calculatedColumnFormula>イベント開催費[[#This Row],[助成対象経費
(A)×(B)
（税抜）]]*1.1</calculatedColumnFormula>
    </tableColumn>
    <tableColumn id="8" name="助成対象経費_x000a_(A)×(B)_x000a_（税抜）" totalsRowFunction="sum" dataDxfId="139" totalsRowDxfId="138" dataCellStyle="桁区切り">
      <calculatedColumnFormula>イベント開催費[[#This Row],[数量
(A)]]*イベント開催費[[#This Row],[単価(B)
（税抜）]]</calculatedColumnFormula>
    </tableColumn>
    <tableColumn id="9" name="支払予定先" dataDxfId="137" totalsRowDxfId="136" dataCellStyle="標準 2"/>
    <tableColumn id="12" name="列1" dataDxfId="135" totalsRowDxfId="134"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5" name="テーブル1" displayName="テーブル1" ref="A3:E5" totalsRowCount="1" headerRowDxfId="133" headerRowBorderDxfId="132" tableBorderDxfId="131" totalsRowBorderDxfId="130" headerRowCellStyle="標準 2">
  <tableColumns count="5">
    <tableColumn id="1" name="経 費 項 目" totalsRowLabel="集計" dataDxfId="129" totalsRowDxfId="128" dataCellStyle="標準 2"/>
    <tableColumn id="2" name="内　　容" totalsRowDxfId="127"/>
    <tableColumn id="3" name="積 算 根 拠" dataDxfId="126" totalsRowDxfId="125"/>
    <tableColumn id="4" name="助成事業に_x000a_要する経費_x000a_（税抜）" totalsRowFunction="sum" dataDxfId="124" totalsRowDxfId="123" dataCellStyle="標準 2"/>
    <tableColumn id="5" name="備　　考" dataDxfId="122" totalsRowDxfId="121" dataCellStyle="標準 2"/>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image" Target="../media/image4.emf"/><Relationship Id="rId12" Type="http://schemas.openxmlformats.org/officeDocument/2006/relationships/control" Target="../activeX/activeX7.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10.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1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trlProp" Target="../ctrlProps/ctrlProp11.xml"/><Relationship Id="rId5" Type="http://schemas.openxmlformats.org/officeDocument/2006/relationships/image" Target="../media/image3.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5.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12.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13.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4.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9675;&#9675;&#9675;&#9675;.co.jp/" TargetMode="Externa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X111"/>
  <sheetViews>
    <sheetView showGridLines="0" tabSelected="1" topLeftCell="A4" zoomScale="85" zoomScaleNormal="85" zoomScaleSheetLayoutView="80" workbookViewId="0">
      <selection activeCell="Y20" sqref="Y20"/>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339" t="s">
        <v>552</v>
      </c>
      <c r="P1" s="441" t="s">
        <v>0</v>
      </c>
      <c r="Q1" s="441"/>
      <c r="R1" s="441"/>
      <c r="S1" s="441"/>
      <c r="T1" s="441"/>
      <c r="U1" s="441"/>
      <c r="V1" s="441"/>
      <c r="W1" s="441"/>
    </row>
    <row r="2" spans="1:24" ht="16.5" customHeight="1" x14ac:dyDescent="0.2">
      <c r="P2" s="441" t="s">
        <v>1</v>
      </c>
      <c r="Q2" s="441"/>
      <c r="R2" s="441"/>
      <c r="S2" s="443" t="s">
        <v>835</v>
      </c>
      <c r="T2" s="443"/>
      <c r="U2" s="443"/>
      <c r="V2" s="443"/>
      <c r="W2" s="443"/>
    </row>
    <row r="3" spans="1:24" ht="16.5" customHeight="1" x14ac:dyDescent="0.2">
      <c r="P3" s="441" t="s">
        <v>2</v>
      </c>
      <c r="Q3" s="441"/>
      <c r="R3" s="441"/>
      <c r="S3" s="441"/>
      <c r="T3" s="441"/>
      <c r="U3" s="441"/>
      <c r="V3" s="441"/>
      <c r="W3" s="441"/>
    </row>
    <row r="4" spans="1:24" ht="16.5" customHeight="1" x14ac:dyDescent="0.2">
      <c r="P4" s="441" t="s">
        <v>3</v>
      </c>
      <c r="Q4" s="441"/>
      <c r="R4" s="441"/>
      <c r="S4" s="441"/>
      <c r="T4" s="441"/>
      <c r="U4" s="441"/>
      <c r="V4" s="441"/>
      <c r="W4" s="441"/>
    </row>
    <row r="5" spans="1:24" ht="20.25" customHeight="1" x14ac:dyDescent="0.2">
      <c r="B5" s="3"/>
    </row>
    <row r="6" spans="1:24" ht="20.25" customHeight="1" x14ac:dyDescent="0.2">
      <c r="B6" s="339" t="s">
        <v>4</v>
      </c>
    </row>
    <row r="7" spans="1:24" ht="20.25" customHeight="1" x14ac:dyDescent="0.2">
      <c r="B7" s="339" t="s">
        <v>11</v>
      </c>
    </row>
    <row r="8" spans="1:24" ht="20.25" customHeight="1" x14ac:dyDescent="0.2">
      <c r="B8" s="3"/>
    </row>
    <row r="9" spans="1:24" ht="16.5" customHeight="1" x14ac:dyDescent="0.2">
      <c r="J9" s="438" t="s">
        <v>5</v>
      </c>
      <c r="K9" s="438"/>
      <c r="L9" s="12"/>
      <c r="M9" s="439"/>
      <c r="N9" s="439"/>
      <c r="O9" s="439"/>
      <c r="P9" s="439"/>
      <c r="Q9" s="439"/>
      <c r="R9" s="439"/>
      <c r="S9" s="439"/>
      <c r="T9" s="439"/>
      <c r="U9" s="439"/>
      <c r="V9" s="439"/>
      <c r="W9" s="439"/>
    </row>
    <row r="10" spans="1:24" ht="16.5" customHeight="1" x14ac:dyDescent="0.2">
      <c r="B10" s="3"/>
      <c r="J10" s="438"/>
      <c r="K10" s="438"/>
      <c r="L10" s="11"/>
      <c r="M10" s="439"/>
      <c r="N10" s="439"/>
      <c r="O10" s="439"/>
      <c r="P10" s="439"/>
      <c r="Q10" s="439"/>
      <c r="R10" s="439"/>
      <c r="S10" s="439"/>
      <c r="T10" s="439"/>
      <c r="U10" s="439"/>
      <c r="V10" s="439"/>
      <c r="W10" s="439"/>
    </row>
    <row r="11" spans="1:24" ht="16.5" customHeight="1" x14ac:dyDescent="0.2">
      <c r="J11" s="438" t="s">
        <v>19</v>
      </c>
      <c r="K11" s="438"/>
      <c r="L11" s="12"/>
      <c r="M11" s="440" t="str">
        <f>実施計画!C4</f>
        <v>株式会社○○○</v>
      </c>
      <c r="N11" s="440"/>
      <c r="O11" s="440"/>
      <c r="P11" s="440"/>
      <c r="Q11" s="440"/>
      <c r="R11" s="440"/>
      <c r="S11" s="440"/>
      <c r="T11" s="440"/>
      <c r="U11" s="440"/>
      <c r="V11" s="440"/>
      <c r="W11" s="440"/>
    </row>
    <row r="12" spans="1:24" ht="16.5" customHeight="1" x14ac:dyDescent="0.2">
      <c r="B12" s="3"/>
      <c r="J12" s="438"/>
      <c r="K12" s="438"/>
      <c r="L12" s="11"/>
      <c r="M12" s="440"/>
      <c r="N12" s="440"/>
      <c r="O12" s="440"/>
      <c r="P12" s="440"/>
      <c r="Q12" s="440"/>
      <c r="R12" s="440"/>
      <c r="S12" s="440"/>
      <c r="T12" s="440"/>
      <c r="U12" s="440"/>
      <c r="V12" s="440"/>
      <c r="W12" s="440"/>
    </row>
    <row r="13" spans="1:24" ht="17.25" customHeight="1" x14ac:dyDescent="0.2">
      <c r="J13" s="438" t="s">
        <v>13</v>
      </c>
      <c r="K13" s="438"/>
      <c r="L13" s="431" t="s">
        <v>14</v>
      </c>
      <c r="M13" s="431"/>
      <c r="N13" s="431"/>
      <c r="O13" s="11"/>
      <c r="P13" s="432" t="str">
        <f>実施計画!L5</f>
        <v>代表取締役</v>
      </c>
      <c r="Q13" s="432"/>
      <c r="R13" s="432"/>
      <c r="S13" s="432"/>
      <c r="T13" s="432"/>
      <c r="U13" s="432"/>
      <c r="V13" s="432"/>
      <c r="W13" s="432"/>
      <c r="X13" s="339"/>
    </row>
    <row r="14" spans="1:24" ht="17.25" customHeight="1" x14ac:dyDescent="0.2">
      <c r="J14" s="8"/>
      <c r="K14" s="8"/>
      <c r="L14" s="431" t="s">
        <v>15</v>
      </c>
      <c r="M14" s="431"/>
      <c r="N14" s="431"/>
      <c r="O14" s="11"/>
      <c r="P14" s="432" t="str">
        <f>実施計画!L4</f>
        <v>東京　太郎</v>
      </c>
      <c r="Q14" s="432"/>
      <c r="R14" s="432"/>
      <c r="S14" s="432"/>
      <c r="T14" s="432"/>
      <c r="U14" s="432"/>
      <c r="V14" s="433"/>
      <c r="W14" s="433"/>
      <c r="X14" s="339"/>
    </row>
    <row r="15" spans="1:24" ht="30.75" customHeight="1" x14ac:dyDescent="0.2">
      <c r="B15" s="3"/>
      <c r="T15" s="442"/>
      <c r="U15" s="442"/>
      <c r="V15" s="442"/>
      <c r="W15" s="442"/>
    </row>
    <row r="16" spans="1:24" ht="20" customHeight="1" x14ac:dyDescent="0.2">
      <c r="A16" s="434" t="s">
        <v>1088</v>
      </c>
      <c r="B16" s="435"/>
      <c r="C16" s="435"/>
      <c r="D16" s="435"/>
      <c r="E16" s="435"/>
      <c r="F16" s="435"/>
      <c r="G16" s="435"/>
      <c r="H16" s="435"/>
      <c r="I16" s="435"/>
      <c r="J16" s="435"/>
      <c r="K16" s="435"/>
      <c r="L16" s="435"/>
      <c r="M16" s="435"/>
      <c r="N16" s="435"/>
      <c r="O16" s="435"/>
      <c r="P16" s="435"/>
      <c r="Q16" s="435"/>
      <c r="R16" s="435"/>
      <c r="S16" s="435"/>
      <c r="T16" s="435"/>
      <c r="U16" s="435"/>
      <c r="V16" s="435"/>
      <c r="W16" s="435"/>
    </row>
    <row r="17" spans="1:24" ht="19.5" customHeight="1" x14ac:dyDescent="0.2">
      <c r="A17" s="434" t="s">
        <v>848</v>
      </c>
      <c r="B17" s="436"/>
      <c r="C17" s="436"/>
      <c r="D17" s="436"/>
      <c r="E17" s="436"/>
      <c r="F17" s="436"/>
      <c r="G17" s="436"/>
      <c r="H17" s="436"/>
      <c r="I17" s="436"/>
      <c r="J17" s="436"/>
      <c r="K17" s="436"/>
      <c r="L17" s="436"/>
      <c r="M17" s="436"/>
      <c r="N17" s="436"/>
      <c r="O17" s="436"/>
      <c r="P17" s="436"/>
      <c r="Q17" s="436"/>
      <c r="R17" s="436"/>
      <c r="S17" s="436"/>
      <c r="T17" s="436"/>
      <c r="U17" s="436"/>
      <c r="V17" s="436"/>
      <c r="W17" s="436"/>
    </row>
    <row r="18" spans="1:24" ht="30.75" customHeight="1" x14ac:dyDescent="0.2">
      <c r="B18" s="339"/>
      <c r="C18" s="339"/>
      <c r="D18" s="339"/>
      <c r="E18" s="339"/>
      <c r="F18" s="339"/>
    </row>
    <row r="19" spans="1:24" ht="20.25" customHeight="1" x14ac:dyDescent="0.2">
      <c r="B19" s="339" t="s">
        <v>6</v>
      </c>
      <c r="C19" s="339"/>
      <c r="D19" s="339"/>
      <c r="E19" s="339"/>
      <c r="F19" s="339"/>
    </row>
    <row r="20" spans="1:24" ht="30.75" customHeight="1" x14ac:dyDescent="0.2">
      <c r="B20" s="339"/>
      <c r="C20" s="339"/>
      <c r="D20" s="339"/>
      <c r="E20" s="339"/>
      <c r="F20" s="339"/>
    </row>
    <row r="21" spans="1:24" ht="20.25" customHeight="1" x14ac:dyDescent="0.2">
      <c r="B21" s="437" t="s">
        <v>7</v>
      </c>
      <c r="C21" s="437"/>
      <c r="D21" s="437"/>
      <c r="E21" s="437"/>
      <c r="F21" s="437"/>
      <c r="G21" s="437"/>
      <c r="H21" s="437"/>
      <c r="I21" s="437"/>
      <c r="J21" s="437"/>
      <c r="K21" s="437"/>
      <c r="L21" s="437"/>
      <c r="M21" s="437"/>
      <c r="N21" s="437"/>
      <c r="O21" s="437"/>
      <c r="P21" s="437"/>
      <c r="Q21" s="437"/>
      <c r="R21" s="437"/>
      <c r="S21" s="437"/>
      <c r="T21" s="437"/>
      <c r="U21" s="437"/>
      <c r="V21" s="437"/>
      <c r="W21" s="437"/>
    </row>
    <row r="22" spans="1:24" ht="30.75" customHeight="1" x14ac:dyDescent="0.2">
      <c r="B22" s="4"/>
      <c r="C22" s="339"/>
      <c r="D22" s="339"/>
      <c r="E22" s="339"/>
      <c r="F22" s="339"/>
    </row>
    <row r="23" spans="1:24" ht="20.25" customHeight="1" x14ac:dyDescent="0.2">
      <c r="A23" s="5">
        <v>1</v>
      </c>
      <c r="B23" s="2" t="s">
        <v>201</v>
      </c>
      <c r="C23" s="339"/>
      <c r="D23" s="339"/>
      <c r="E23" s="339"/>
      <c r="F23" s="339"/>
      <c r="X23" s="342" t="s">
        <v>551</v>
      </c>
    </row>
    <row r="24" spans="1:24" ht="30.75" customHeight="1" x14ac:dyDescent="0.2">
      <c r="A24" s="338"/>
      <c r="B24" s="422" t="s">
        <v>871</v>
      </c>
      <c r="C24" s="423"/>
      <c r="D24" s="423"/>
      <c r="E24" s="423"/>
      <c r="F24" s="423"/>
      <c r="G24" s="423"/>
      <c r="H24" s="423"/>
      <c r="I24" s="423"/>
      <c r="J24" s="423"/>
      <c r="K24" s="423"/>
      <c r="L24" s="423"/>
      <c r="M24" s="423"/>
      <c r="N24" s="423"/>
      <c r="O24" s="423"/>
      <c r="P24" s="423"/>
      <c r="Q24" s="423"/>
      <c r="R24" s="423"/>
      <c r="S24" s="423"/>
      <c r="T24" s="423"/>
      <c r="U24" s="423"/>
      <c r="V24" s="423"/>
      <c r="W24" s="424"/>
      <c r="X24" s="343">
        <f>LEN(B24)</f>
        <v>20</v>
      </c>
    </row>
    <row r="25" spans="1:24" ht="19.5" customHeight="1" x14ac:dyDescent="0.2">
      <c r="A25" s="338"/>
      <c r="B25" s="358" t="s">
        <v>557</v>
      </c>
      <c r="C25" s="339"/>
      <c r="D25" s="339"/>
      <c r="E25" s="339"/>
      <c r="F25" s="339"/>
    </row>
    <row r="26" spans="1:24" ht="20.25" customHeight="1" x14ac:dyDescent="0.2">
      <c r="A26" s="5">
        <v>2</v>
      </c>
      <c r="B26" s="339" t="s">
        <v>10</v>
      </c>
      <c r="C26" s="339"/>
      <c r="D26" s="339"/>
      <c r="E26" s="339"/>
      <c r="F26" s="339"/>
    </row>
    <row r="27" spans="1:24" ht="11.25" customHeight="1" x14ac:dyDescent="0.15">
      <c r="A27" s="338"/>
      <c r="B27" s="339"/>
      <c r="C27" s="339"/>
      <c r="D27" s="6"/>
      <c r="E27" s="339"/>
    </row>
    <row r="28" spans="1:24" ht="30.75" customHeight="1" x14ac:dyDescent="0.2">
      <c r="A28" s="338"/>
      <c r="B28" s="425">
        <f>資金計画書!AI20</f>
        <v>9961000</v>
      </c>
      <c r="C28" s="426"/>
      <c r="D28" s="426"/>
      <c r="E28" s="427"/>
      <c r="F28" s="428" t="s">
        <v>136</v>
      </c>
      <c r="G28" s="429"/>
      <c r="X28" s="14"/>
    </row>
    <row r="29" spans="1:24" ht="30" customHeight="1" x14ac:dyDescent="0.2">
      <c r="A29" s="338"/>
      <c r="B29" s="339"/>
      <c r="C29" s="339"/>
      <c r="D29" s="339"/>
      <c r="E29" s="339"/>
      <c r="F29" s="339"/>
    </row>
    <row r="30" spans="1:24" ht="20.25" customHeight="1" x14ac:dyDescent="0.2">
      <c r="A30" s="5">
        <v>3</v>
      </c>
      <c r="B30" s="339" t="s">
        <v>9</v>
      </c>
      <c r="C30" s="339"/>
      <c r="D30" s="339"/>
      <c r="E30" s="339"/>
      <c r="F30" s="339"/>
    </row>
    <row r="31" spans="1:24" ht="30.75" customHeight="1" x14ac:dyDescent="0.2">
      <c r="B31" s="10"/>
      <c r="C31" s="430">
        <v>8</v>
      </c>
      <c r="D31" s="430"/>
      <c r="E31" s="13" t="s">
        <v>16</v>
      </c>
      <c r="F31" s="340">
        <v>10</v>
      </c>
      <c r="G31" s="11" t="s">
        <v>17</v>
      </c>
      <c r="H31" s="340">
        <v>10</v>
      </c>
      <c r="I31" s="11" t="s">
        <v>18</v>
      </c>
    </row>
    <row r="32" spans="1:24" x14ac:dyDescent="0.2">
      <c r="B32" s="1"/>
      <c r="D32" s="339"/>
      <c r="E32" s="339"/>
      <c r="F32" s="339"/>
    </row>
    <row r="33" spans="2:6" x14ac:dyDescent="0.2">
      <c r="B33" s="339"/>
      <c r="C33" s="339"/>
      <c r="D33" s="339"/>
      <c r="E33" s="339"/>
      <c r="F33" s="339"/>
    </row>
    <row r="34" spans="2:6" x14ac:dyDescent="0.2">
      <c r="B34" s="338"/>
      <c r="C34" s="339"/>
      <c r="D34" s="339"/>
      <c r="E34" s="339"/>
      <c r="F34" s="339"/>
    </row>
    <row r="35" spans="2:6" x14ac:dyDescent="0.2">
      <c r="B35" s="338"/>
      <c r="C35" s="339"/>
      <c r="D35" s="339"/>
      <c r="E35" s="339"/>
      <c r="F35" s="339"/>
    </row>
    <row r="36" spans="2:6" x14ac:dyDescent="0.2">
      <c r="B36" s="338"/>
      <c r="C36" s="339"/>
      <c r="D36" s="339"/>
      <c r="E36" s="339"/>
      <c r="F36" s="339"/>
    </row>
    <row r="37" spans="2:6" x14ac:dyDescent="0.2">
      <c r="B37" s="338"/>
      <c r="C37" s="339"/>
      <c r="D37" s="339"/>
      <c r="E37" s="339"/>
      <c r="F37" s="339"/>
    </row>
    <row r="38" spans="2:6" ht="12" customHeight="1" x14ac:dyDescent="0.2">
      <c r="B38" s="338"/>
    </row>
    <row r="39" spans="2:6" x14ac:dyDescent="0.2">
      <c r="B39" s="338"/>
    </row>
    <row r="40" spans="2:6" x14ac:dyDescent="0.2">
      <c r="B40" s="338"/>
    </row>
    <row r="41" spans="2:6" x14ac:dyDescent="0.2">
      <c r="B41" s="338"/>
    </row>
    <row r="42" spans="2:6" x14ac:dyDescent="0.2">
      <c r="B42" s="338"/>
    </row>
    <row r="74" spans="2:13" x14ac:dyDescent="0.2">
      <c r="B74" s="2">
        <v>4</v>
      </c>
    </row>
    <row r="75" spans="2:13" x14ac:dyDescent="0.2">
      <c r="B75" s="2">
        <v>5</v>
      </c>
    </row>
    <row r="76" spans="2:13" x14ac:dyDescent="0.2">
      <c r="B76" s="2">
        <v>6</v>
      </c>
    </row>
    <row r="77" spans="2:13" x14ac:dyDescent="0.2">
      <c r="B77" s="2">
        <v>7</v>
      </c>
    </row>
    <row r="78" spans="2:13" x14ac:dyDescent="0.2">
      <c r="B78" s="2">
        <v>8</v>
      </c>
    </row>
    <row r="80" spans="2:13" x14ac:dyDescent="0.2">
      <c r="B80" s="2">
        <v>1</v>
      </c>
      <c r="C80" s="2">
        <v>2</v>
      </c>
      <c r="D80" s="2">
        <v>3</v>
      </c>
      <c r="E80" s="2">
        <v>4</v>
      </c>
      <c r="F80" s="2">
        <v>5</v>
      </c>
      <c r="G80" s="2">
        <v>6</v>
      </c>
      <c r="H80" s="2">
        <v>7</v>
      </c>
      <c r="I80" s="2">
        <v>8</v>
      </c>
      <c r="J80" s="2">
        <v>9</v>
      </c>
      <c r="K80" s="2">
        <v>10</v>
      </c>
      <c r="L80" s="2">
        <v>11</v>
      </c>
      <c r="M80" s="2">
        <v>12</v>
      </c>
    </row>
    <row r="81" spans="2:2" x14ac:dyDescent="0.2">
      <c r="B81" s="2">
        <v>1</v>
      </c>
    </row>
    <row r="82" spans="2:2" x14ac:dyDescent="0.2">
      <c r="B82" s="2">
        <v>2</v>
      </c>
    </row>
    <row r="83" spans="2:2" x14ac:dyDescent="0.2">
      <c r="B83" s="2">
        <v>3</v>
      </c>
    </row>
    <row r="84" spans="2:2" x14ac:dyDescent="0.2">
      <c r="B84" s="2">
        <v>4</v>
      </c>
    </row>
    <row r="85" spans="2:2" x14ac:dyDescent="0.2">
      <c r="B85" s="2">
        <v>5</v>
      </c>
    </row>
    <row r="86" spans="2:2" x14ac:dyDescent="0.2">
      <c r="B86" s="2">
        <v>6</v>
      </c>
    </row>
    <row r="87" spans="2:2" x14ac:dyDescent="0.2">
      <c r="B87" s="2">
        <v>7</v>
      </c>
    </row>
    <row r="88" spans="2:2" x14ac:dyDescent="0.2">
      <c r="B88" s="2">
        <v>8</v>
      </c>
    </row>
    <row r="89" spans="2:2" x14ac:dyDescent="0.2">
      <c r="B89" s="2">
        <v>9</v>
      </c>
    </row>
    <row r="90" spans="2:2" x14ac:dyDescent="0.2">
      <c r="B90" s="2">
        <v>10</v>
      </c>
    </row>
    <row r="91" spans="2:2" x14ac:dyDescent="0.2">
      <c r="B91" s="2">
        <v>11</v>
      </c>
    </row>
    <row r="92" spans="2:2" x14ac:dyDescent="0.2">
      <c r="B92" s="2">
        <v>12</v>
      </c>
    </row>
    <row r="93" spans="2:2" x14ac:dyDescent="0.2">
      <c r="B93" s="2">
        <v>13</v>
      </c>
    </row>
    <row r="94" spans="2:2" x14ac:dyDescent="0.2">
      <c r="B94" s="2">
        <v>14</v>
      </c>
    </row>
    <row r="95" spans="2:2" x14ac:dyDescent="0.2">
      <c r="B95" s="2">
        <v>15</v>
      </c>
    </row>
    <row r="96" spans="2:2" x14ac:dyDescent="0.2">
      <c r="B96" s="2">
        <v>16</v>
      </c>
    </row>
    <row r="97" spans="2:2" x14ac:dyDescent="0.2">
      <c r="B97" s="2">
        <v>17</v>
      </c>
    </row>
    <row r="98" spans="2:2" x14ac:dyDescent="0.2">
      <c r="B98" s="2">
        <v>18</v>
      </c>
    </row>
    <row r="99" spans="2:2" x14ac:dyDescent="0.2">
      <c r="B99" s="2">
        <v>19</v>
      </c>
    </row>
    <row r="100" spans="2:2" x14ac:dyDescent="0.2">
      <c r="B100" s="2">
        <v>20</v>
      </c>
    </row>
    <row r="101" spans="2:2" x14ac:dyDescent="0.2">
      <c r="B101" s="2">
        <v>21</v>
      </c>
    </row>
    <row r="102" spans="2:2" x14ac:dyDescent="0.2">
      <c r="B102" s="2">
        <v>22</v>
      </c>
    </row>
    <row r="103" spans="2:2" x14ac:dyDescent="0.2">
      <c r="B103" s="2">
        <v>23</v>
      </c>
    </row>
    <row r="104" spans="2:2" x14ac:dyDescent="0.2">
      <c r="B104" s="2">
        <v>24</v>
      </c>
    </row>
    <row r="105" spans="2:2" x14ac:dyDescent="0.2">
      <c r="B105" s="2">
        <v>25</v>
      </c>
    </row>
    <row r="106" spans="2:2" x14ac:dyDescent="0.2">
      <c r="B106" s="2">
        <v>26</v>
      </c>
    </row>
    <row r="107" spans="2:2" x14ac:dyDescent="0.2">
      <c r="B107" s="2">
        <v>27</v>
      </c>
    </row>
    <row r="108" spans="2:2" x14ac:dyDescent="0.2">
      <c r="B108" s="2">
        <v>28</v>
      </c>
    </row>
    <row r="109" spans="2:2" x14ac:dyDescent="0.2">
      <c r="B109" s="2">
        <v>29</v>
      </c>
    </row>
    <row r="110" spans="2:2" x14ac:dyDescent="0.2">
      <c r="B110" s="2">
        <v>30</v>
      </c>
    </row>
    <row r="111" spans="2:2" x14ac:dyDescent="0.2">
      <c r="B111" s="2">
        <v>31</v>
      </c>
    </row>
  </sheetData>
  <sheetProtection selectLockedCells="1"/>
  <dataConsolidate/>
  <mergeCells count="25">
    <mergeCell ref="P4:R4"/>
    <mergeCell ref="S4:W4"/>
    <mergeCell ref="T15:W15"/>
    <mergeCell ref="P1:W1"/>
    <mergeCell ref="P2:R2"/>
    <mergeCell ref="S2:W2"/>
    <mergeCell ref="P3:R3"/>
    <mergeCell ref="S3:W3"/>
    <mergeCell ref="J9:K10"/>
    <mergeCell ref="M9:W10"/>
    <mergeCell ref="J11:K12"/>
    <mergeCell ref="M11:W12"/>
    <mergeCell ref="J13:K13"/>
    <mergeCell ref="L13:N13"/>
    <mergeCell ref="P13:W13"/>
    <mergeCell ref="B24:W24"/>
    <mergeCell ref="B28:E28"/>
    <mergeCell ref="F28:G28"/>
    <mergeCell ref="C31:D31"/>
    <mergeCell ref="L14:N14"/>
    <mergeCell ref="P14:U14"/>
    <mergeCell ref="V14:W14"/>
    <mergeCell ref="A16:W16"/>
    <mergeCell ref="A17:W17"/>
    <mergeCell ref="B21:W21"/>
  </mergeCells>
  <phoneticPr fontId="1"/>
  <dataValidations xWindow="1073" yWindow="820" count="5">
    <dataValidation type="list" allowBlank="1" showInputMessage="1" sqref="H31">
      <formula1>$B$81:$B$111</formula1>
    </dataValidation>
    <dataValidation type="list" allowBlank="1" showInputMessage="1" sqref="F31">
      <formula1>$B$80:$M$80</formula1>
    </dataValidation>
    <dataValidation type="list" allowBlank="1" showInputMessage="1" sqref="C31:D31">
      <formula1>$B$74:$B$78</formula1>
    </dataValidation>
    <dataValidation allowBlank="1" showInputMessage="1" showErrorMessage="1" prompt="事業計画１から転記されます" sqref="M11 P13:W13 P14:U14 M9"/>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U42"/>
  <sheetViews>
    <sheetView showGridLines="0" zoomScaleNormal="100" zoomScaleSheetLayoutView="80" workbookViewId="0">
      <selection activeCell="F33" sqref="F33"/>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21" ht="18" customHeight="1" x14ac:dyDescent="0.2">
      <c r="A1" s="636" t="s">
        <v>212</v>
      </c>
      <c r="B1" s="636"/>
      <c r="C1" s="636"/>
      <c r="D1" s="636"/>
      <c r="E1" s="636"/>
      <c r="F1" s="636"/>
    </row>
    <row r="2" spans="1:21" x14ac:dyDescent="0.2">
      <c r="A2" s="637"/>
      <c r="B2" s="637"/>
      <c r="C2" s="637"/>
      <c r="D2" s="637"/>
      <c r="E2" s="637"/>
      <c r="F2" s="637"/>
    </row>
    <row r="3" spans="1:21" ht="24" customHeight="1" x14ac:dyDescent="0.2">
      <c r="A3" s="595" t="s">
        <v>504</v>
      </c>
      <c r="B3" s="596"/>
      <c r="C3" s="596"/>
      <c r="D3" s="596"/>
      <c r="E3" s="596"/>
      <c r="F3" s="597"/>
    </row>
    <row r="4" spans="1:21" ht="40" customHeight="1" x14ac:dyDescent="0.2">
      <c r="A4" s="383" t="s">
        <v>555</v>
      </c>
      <c r="B4" s="647" t="s">
        <v>940</v>
      </c>
      <c r="C4" s="648"/>
      <c r="D4" s="648"/>
      <c r="E4" s="648"/>
      <c r="F4" s="649"/>
      <c r="G4" s="342" t="s">
        <v>551</v>
      </c>
    </row>
    <row r="5" spans="1:21" ht="110" customHeight="1" x14ac:dyDescent="0.2">
      <c r="A5" s="380" t="s">
        <v>556</v>
      </c>
      <c r="B5" s="644" t="s">
        <v>941</v>
      </c>
      <c r="C5" s="645"/>
      <c r="D5" s="645"/>
      <c r="E5" s="645"/>
      <c r="F5" s="646"/>
      <c r="G5" s="342">
        <f>LEN(B5)</f>
        <v>93</v>
      </c>
    </row>
    <row r="6" spans="1:21" ht="24" customHeight="1" x14ac:dyDescent="0.2">
      <c r="A6" s="595" t="s">
        <v>857</v>
      </c>
      <c r="B6" s="596"/>
      <c r="C6" s="596"/>
      <c r="D6" s="596"/>
      <c r="E6" s="596"/>
      <c r="F6" s="597"/>
    </row>
    <row r="7" spans="1:21" ht="30" customHeight="1" x14ac:dyDescent="0.2">
      <c r="A7" s="383"/>
      <c r="B7" s="652" t="s">
        <v>225</v>
      </c>
      <c r="C7" s="652"/>
      <c r="D7" s="378" t="s">
        <v>226</v>
      </c>
      <c r="E7" s="653" t="s">
        <v>227</v>
      </c>
      <c r="F7" s="652"/>
    </row>
    <row r="8" spans="1:21" ht="52" customHeight="1" x14ac:dyDescent="0.2">
      <c r="A8" s="380" t="s">
        <v>228</v>
      </c>
      <c r="B8" s="650" t="s">
        <v>942</v>
      </c>
      <c r="C8" s="650"/>
      <c r="D8" s="280" t="s">
        <v>943</v>
      </c>
      <c r="E8" s="651"/>
      <c r="F8" s="651"/>
    </row>
    <row r="9" spans="1:21" ht="52" customHeight="1" x14ac:dyDescent="0.2">
      <c r="A9" s="383" t="s">
        <v>229</v>
      </c>
      <c r="B9" s="650" t="s">
        <v>945</v>
      </c>
      <c r="C9" s="650"/>
      <c r="D9" s="280" t="s">
        <v>944</v>
      </c>
      <c r="E9" s="650" t="s">
        <v>946</v>
      </c>
      <c r="F9" s="650"/>
    </row>
    <row r="10" spans="1:21" ht="33.5" customHeight="1" x14ac:dyDescent="0.2">
      <c r="A10" s="638" t="s">
        <v>866</v>
      </c>
      <c r="B10" s="639"/>
      <c r="C10" s="639"/>
      <c r="D10" s="639"/>
      <c r="E10" s="639"/>
      <c r="F10" s="640"/>
    </row>
    <row r="11" spans="1:21" ht="290" customHeight="1" x14ac:dyDescent="0.2">
      <c r="A11" s="641"/>
      <c r="B11" s="642"/>
      <c r="C11" s="642"/>
      <c r="D11" s="642"/>
      <c r="E11" s="642"/>
      <c r="F11" s="643"/>
      <c r="U11" s="415"/>
    </row>
    <row r="35" spans="4:19" x14ac:dyDescent="0.2">
      <c r="D35" s="342"/>
    </row>
    <row r="42" spans="4:19" x14ac:dyDescent="0.2">
      <c r="S42" s="415"/>
    </row>
  </sheetData>
  <mergeCells count="14">
    <mergeCell ref="A1:F1"/>
    <mergeCell ref="A2:F2"/>
    <mergeCell ref="A3:F3"/>
    <mergeCell ref="A10:F10"/>
    <mergeCell ref="A11:F11"/>
    <mergeCell ref="B5:F5"/>
    <mergeCell ref="B4:F4"/>
    <mergeCell ref="B8:C8"/>
    <mergeCell ref="E8:F8"/>
    <mergeCell ref="B9:C9"/>
    <mergeCell ref="E9:F9"/>
    <mergeCell ref="A6:F6"/>
    <mergeCell ref="B7:C7"/>
    <mergeCell ref="E7:F7"/>
  </mergeCells>
  <phoneticPr fontId="1"/>
  <dataValidations count="1">
    <dataValidation type="list" allowBlank="1" showInputMessage="1" showErrorMessage="1" sqref="B4:F4">
      <formula1>"（選択してください）,新規開発,改良開発"</formula1>
    </dataValidation>
  </dataValidations>
  <pageMargins left="0.7" right="0.26" top="0.54" bottom="0.38" header="0.3" footer="0.3"/>
  <pageSetup paperSize="9" scale="89"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G21"/>
  <sheetViews>
    <sheetView showGridLines="0" zoomScaleNormal="100" zoomScaleSheetLayoutView="80" workbookViewId="0">
      <selection activeCell="L20" sqref="L20"/>
    </sheetView>
  </sheetViews>
  <sheetFormatPr defaultRowHeight="13" x14ac:dyDescent="0.2"/>
  <cols>
    <col min="1" max="1" width="16.6328125" customWidth="1"/>
    <col min="2" max="2" width="10.6328125" customWidth="1"/>
    <col min="3" max="3" width="40.6328125" customWidth="1"/>
    <col min="4" max="4" width="15.6328125" customWidth="1"/>
    <col min="5" max="5" width="5.6328125" customWidth="1"/>
    <col min="6" max="6" width="10.6328125" customWidth="1"/>
    <col min="7" max="7" width="20.6328125" customWidth="1"/>
  </cols>
  <sheetData>
    <row r="1" spans="1:7" ht="20" customHeight="1" x14ac:dyDescent="0.2">
      <c r="A1" s="638" t="s">
        <v>858</v>
      </c>
      <c r="B1" s="639"/>
      <c r="C1" s="639"/>
      <c r="D1" s="639"/>
      <c r="E1" s="639"/>
      <c r="F1" s="639"/>
      <c r="G1" s="640"/>
    </row>
    <row r="2" spans="1:7" ht="137" customHeight="1" x14ac:dyDescent="0.2">
      <c r="A2" s="379" t="s">
        <v>213</v>
      </c>
      <c r="B2" s="644" t="s">
        <v>947</v>
      </c>
      <c r="C2" s="645"/>
      <c r="D2" s="645"/>
      <c r="E2" s="645"/>
      <c r="F2" s="645"/>
      <c r="G2" s="646"/>
    </row>
    <row r="3" spans="1:7" ht="137" customHeight="1" x14ac:dyDescent="0.2">
      <c r="A3" s="379" t="s">
        <v>214</v>
      </c>
      <c r="B3" s="644" t="s">
        <v>948</v>
      </c>
      <c r="C3" s="654"/>
      <c r="D3" s="654"/>
      <c r="E3" s="654"/>
      <c r="F3" s="654"/>
      <c r="G3" s="655"/>
    </row>
    <row r="4" spans="1:7" ht="80" customHeight="1" x14ac:dyDescent="0.2">
      <c r="A4" s="678" t="s">
        <v>859</v>
      </c>
      <c r="B4" s="678"/>
      <c r="C4" s="678"/>
      <c r="D4" s="678"/>
      <c r="E4" s="678"/>
      <c r="F4" s="678"/>
      <c r="G4" s="678"/>
    </row>
    <row r="5" spans="1:7" ht="40" customHeight="1" x14ac:dyDescent="0.2">
      <c r="A5" s="387"/>
      <c r="B5" s="653" t="s">
        <v>516</v>
      </c>
      <c r="C5" s="652"/>
      <c r="D5" s="652"/>
      <c r="E5" s="681" t="s">
        <v>215</v>
      </c>
      <c r="F5" s="682"/>
      <c r="G5" s="683"/>
    </row>
    <row r="6" spans="1:7" ht="18" customHeight="1" x14ac:dyDescent="0.2">
      <c r="A6" s="652" t="s">
        <v>216</v>
      </c>
      <c r="B6" s="686" t="s">
        <v>949</v>
      </c>
      <c r="C6" s="687"/>
      <c r="D6" s="688"/>
      <c r="E6" s="344"/>
      <c r="F6" s="679" t="s">
        <v>217</v>
      </c>
      <c r="G6" s="680"/>
    </row>
    <row r="7" spans="1:7" ht="18" customHeight="1" x14ac:dyDescent="0.2">
      <c r="A7" s="652"/>
      <c r="B7" s="689"/>
      <c r="C7" s="690"/>
      <c r="D7" s="691"/>
      <c r="E7" s="385"/>
      <c r="F7" s="636" t="s">
        <v>218</v>
      </c>
      <c r="G7" s="676"/>
    </row>
    <row r="8" spans="1:7" ht="18" customHeight="1" x14ac:dyDescent="0.2">
      <c r="A8" s="652"/>
      <c r="B8" s="689"/>
      <c r="C8" s="690"/>
      <c r="D8" s="691"/>
      <c r="E8" s="385"/>
      <c r="F8" s="636" t="s">
        <v>219</v>
      </c>
      <c r="G8" s="676"/>
    </row>
    <row r="9" spans="1:7" ht="18" customHeight="1" x14ac:dyDescent="0.2">
      <c r="A9" s="652"/>
      <c r="B9" s="689"/>
      <c r="C9" s="690"/>
      <c r="D9" s="691"/>
      <c r="E9" s="385"/>
      <c r="F9" s="636" t="s">
        <v>220</v>
      </c>
      <c r="G9" s="676"/>
    </row>
    <row r="10" spans="1:7" ht="18" customHeight="1" x14ac:dyDescent="0.2">
      <c r="A10" s="652"/>
      <c r="B10" s="689"/>
      <c r="C10" s="690"/>
      <c r="D10" s="691"/>
      <c r="E10" s="385"/>
      <c r="F10" s="636" t="s">
        <v>221</v>
      </c>
      <c r="G10" s="676"/>
    </row>
    <row r="11" spans="1:7" ht="18" customHeight="1" x14ac:dyDescent="0.2">
      <c r="A11" s="677"/>
      <c r="B11" s="692"/>
      <c r="C11" s="693"/>
      <c r="D11" s="694"/>
      <c r="E11" s="385"/>
      <c r="F11" s="684" t="s">
        <v>222</v>
      </c>
      <c r="G11" s="685"/>
    </row>
    <row r="12" spans="1:7" ht="18" customHeight="1" x14ac:dyDescent="0.2">
      <c r="A12" s="669" t="s">
        <v>223</v>
      </c>
      <c r="B12" s="671" t="s">
        <v>950</v>
      </c>
      <c r="C12" s="672"/>
      <c r="D12" s="673"/>
      <c r="E12" s="386"/>
      <c r="F12" s="636" t="s">
        <v>217</v>
      </c>
      <c r="G12" s="676"/>
    </row>
    <row r="13" spans="1:7" ht="18" customHeight="1" x14ac:dyDescent="0.2">
      <c r="A13" s="652"/>
      <c r="B13" s="582"/>
      <c r="C13" s="582"/>
      <c r="D13" s="674"/>
      <c r="E13" s="385"/>
      <c r="F13" s="636" t="s">
        <v>218</v>
      </c>
      <c r="G13" s="676"/>
    </row>
    <row r="14" spans="1:7" ht="18" customHeight="1" x14ac:dyDescent="0.2">
      <c r="A14" s="652"/>
      <c r="B14" s="582"/>
      <c r="C14" s="582"/>
      <c r="D14" s="674"/>
      <c r="E14" s="385"/>
      <c r="F14" s="636" t="s">
        <v>219</v>
      </c>
      <c r="G14" s="676"/>
    </row>
    <row r="15" spans="1:7" ht="18" customHeight="1" x14ac:dyDescent="0.2">
      <c r="A15" s="652"/>
      <c r="B15" s="582"/>
      <c r="C15" s="582"/>
      <c r="D15" s="674"/>
      <c r="E15" s="385"/>
      <c r="F15" s="636" t="s">
        <v>220</v>
      </c>
      <c r="G15" s="676"/>
    </row>
    <row r="16" spans="1:7" ht="18" customHeight="1" x14ac:dyDescent="0.2">
      <c r="A16" s="652"/>
      <c r="B16" s="582"/>
      <c r="C16" s="582"/>
      <c r="D16" s="674"/>
      <c r="E16" s="385"/>
      <c r="F16" s="636" t="s">
        <v>221</v>
      </c>
      <c r="G16" s="676"/>
    </row>
    <row r="17" spans="1:7" ht="18" customHeight="1" x14ac:dyDescent="0.2">
      <c r="A17" s="670"/>
      <c r="B17" s="675"/>
      <c r="C17" s="675"/>
      <c r="D17" s="675"/>
      <c r="E17" s="385"/>
      <c r="F17" s="636" t="s">
        <v>955</v>
      </c>
      <c r="G17" s="676"/>
    </row>
    <row r="18" spans="1:7" ht="30" customHeight="1" x14ac:dyDescent="0.2">
      <c r="A18" s="660" t="s">
        <v>860</v>
      </c>
      <c r="B18" s="661"/>
      <c r="C18" s="661"/>
      <c r="D18" s="661"/>
      <c r="E18" s="661"/>
      <c r="F18" s="661"/>
      <c r="G18" s="661"/>
    </row>
    <row r="19" spans="1:7" ht="20" customHeight="1" x14ac:dyDescent="0.2">
      <c r="A19" s="60"/>
      <c r="B19" s="662" t="s">
        <v>224</v>
      </c>
      <c r="C19" s="663"/>
      <c r="D19" s="652" t="s">
        <v>864</v>
      </c>
      <c r="E19" s="652"/>
      <c r="F19" s="652"/>
      <c r="G19" s="652"/>
    </row>
    <row r="20" spans="1:7" ht="100" customHeight="1" x14ac:dyDescent="0.2">
      <c r="A20" s="61" t="s">
        <v>216</v>
      </c>
      <c r="B20" s="664" t="s">
        <v>951</v>
      </c>
      <c r="C20" s="665"/>
      <c r="D20" s="666" t="s">
        <v>953</v>
      </c>
      <c r="E20" s="667"/>
      <c r="F20" s="667"/>
      <c r="G20" s="668"/>
    </row>
    <row r="21" spans="1:7" ht="100" customHeight="1" x14ac:dyDescent="0.2">
      <c r="A21" s="62" t="s">
        <v>223</v>
      </c>
      <c r="B21" s="656" t="s">
        <v>952</v>
      </c>
      <c r="C21" s="656"/>
      <c r="D21" s="657" t="s">
        <v>954</v>
      </c>
      <c r="E21" s="658"/>
      <c r="F21" s="658"/>
      <c r="G21" s="659"/>
    </row>
  </sheetData>
  <mergeCells count="29">
    <mergeCell ref="F16:G16"/>
    <mergeCell ref="F17:G17"/>
    <mergeCell ref="A6:A11"/>
    <mergeCell ref="A4:G4"/>
    <mergeCell ref="F6:G6"/>
    <mergeCell ref="B5:D5"/>
    <mergeCell ref="F7:G7"/>
    <mergeCell ref="E5:G5"/>
    <mergeCell ref="F8:G8"/>
    <mergeCell ref="F9:G9"/>
    <mergeCell ref="F10:G10"/>
    <mergeCell ref="F11:G11"/>
    <mergeCell ref="B6:D11"/>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s>
  <phoneticPr fontId="1"/>
  <pageMargins left="0.7" right="0.26" top="0.54" bottom="0.38" header="0.3" footer="0.3"/>
  <pageSetup paperSize="9" scale="78" orientation="portrait" r:id="rId1"/>
  <headerFooter>
    <oddFooter>&amp;A</oddFooter>
  </headerFooter>
  <drawing r:id="rId2"/>
  <legacyDrawing r:id="rId3"/>
  <controls>
    <mc:AlternateContent xmlns:mc="http://schemas.openxmlformats.org/markup-compatibility/2006">
      <mc:Choice Requires="x14">
        <control shapeId="14345" r:id="rId4" name="CheckBox1">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5" r:id="rId4" name="CheckBox1"/>
      </mc:Fallback>
    </mc:AlternateContent>
    <mc:AlternateContent xmlns:mc="http://schemas.openxmlformats.org/markup-compatibility/2006">
      <mc:Choice Requires="x14">
        <control shapeId="14346" r:id="rId6" name="CheckBox2">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6" r:id="rId6" name="CheckBox2"/>
      </mc:Fallback>
    </mc:AlternateContent>
    <mc:AlternateContent xmlns:mc="http://schemas.openxmlformats.org/markup-compatibility/2006">
      <mc:Choice Requires="x14">
        <control shapeId="14347" r:id="rId8" name="CheckBox3">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7" r:id="rId8" name="CheckBox3"/>
      </mc:Fallback>
    </mc:AlternateContent>
    <mc:AlternateContent xmlns:mc="http://schemas.openxmlformats.org/markup-compatibility/2006">
      <mc:Choice Requires="x14">
        <control shapeId="14348" r:id="rId9" name="CheckBox4">
          <controlPr defaultSize="0" autoLine="0" r:id="rId7">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54" r:id="rId10" name="CheckBox10">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4" r:id="rId10" name="CheckBox10"/>
      </mc:Fallback>
    </mc:AlternateContent>
    <mc:AlternateContent xmlns:mc="http://schemas.openxmlformats.org/markup-compatibility/2006">
      <mc:Choice Requires="x14">
        <control shapeId="14355" r:id="rId11" name="CheckBox11">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5" r:id="rId11" name="CheckBox11"/>
      </mc:Fallback>
    </mc:AlternateContent>
    <mc:AlternateContent xmlns:mc="http://schemas.openxmlformats.org/markup-compatibility/2006">
      <mc:Choice Requires="x14">
        <control shapeId="14357" r:id="rId12" name="CheckBox5">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7" r:id="rId12" name="CheckBox5"/>
      </mc:Fallback>
    </mc:AlternateContent>
    <mc:AlternateContent xmlns:mc="http://schemas.openxmlformats.org/markup-compatibility/2006">
      <mc:Choice Requires="x14">
        <control shapeId="14358" r:id="rId13" name="CheckBox6">
          <controlPr defaultSize="0" autoLine="0" r:id="rId7">
            <anchor moveWithCells="1" sizeWithCells="1">
              <from>
                <xdr:col>4</xdr:col>
                <xdr:colOff>69850</xdr:colOff>
                <xdr:row>3</xdr:row>
                <xdr:rowOff>0</xdr:rowOff>
              </from>
              <to>
                <xdr:col>4</xdr:col>
                <xdr:colOff>228600</xdr:colOff>
                <xdr:row>3</xdr:row>
                <xdr:rowOff>0</xdr:rowOff>
              </to>
            </anchor>
          </controlPr>
        </control>
      </mc:Choice>
      <mc:Fallback>
        <control shapeId="14358" r:id="rId13" name="CheckBox6"/>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0</xdr:colOff>
                <xdr:row>6</xdr:row>
                <xdr:rowOff>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0</xdr:colOff>
                <xdr:row>7</xdr:row>
                <xdr:rowOff>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0</xdr:colOff>
                <xdr:row>8</xdr:row>
                <xdr:rowOff>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0</xdr:colOff>
                <xdr:row>9</xdr:row>
                <xdr:rowOff>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0</xdr:colOff>
                <xdr:row>10</xdr:row>
                <xdr:rowOff>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0</xdr:colOff>
                <xdr:row>11</xdr:row>
                <xdr:rowOff>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0</xdr:colOff>
                <xdr:row>12</xdr:row>
                <xdr:rowOff>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0</xdr:colOff>
                <xdr:row>13</xdr:row>
                <xdr:rowOff>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0</xdr:colOff>
                <xdr:row>15</xdr:row>
                <xdr:rowOff>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0</xdr:colOff>
                <xdr:row>16</xdr:row>
                <xdr:rowOff>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0</xdr:colOff>
                <xdr:row>17</xdr:row>
                <xdr:rowOff>0</xdr:rowOff>
              </to>
            </anchor>
          </controlPr>
        </control>
      </mc:Choice>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D30"/>
  <sheetViews>
    <sheetView showGridLines="0" zoomScale="85" zoomScaleNormal="85" zoomScaleSheetLayoutView="100" workbookViewId="0">
      <selection activeCell="H19" sqref="H19"/>
    </sheetView>
  </sheetViews>
  <sheetFormatPr defaultRowHeight="13" x14ac:dyDescent="0.2"/>
  <cols>
    <col min="1" max="1" width="13.453125" customWidth="1"/>
    <col min="2" max="2" width="74.36328125" customWidth="1"/>
  </cols>
  <sheetData>
    <row r="1" spans="1:4" ht="16" customHeight="1" x14ac:dyDescent="0.2">
      <c r="A1" s="695" t="s">
        <v>230</v>
      </c>
      <c r="B1" s="696"/>
    </row>
    <row r="2" spans="1:4" ht="76" customHeight="1" x14ac:dyDescent="0.2">
      <c r="A2" s="632" t="s">
        <v>841</v>
      </c>
      <c r="B2" s="612"/>
    </row>
    <row r="3" spans="1:4" ht="336.65" customHeight="1" x14ac:dyDescent="0.2">
      <c r="A3" s="651"/>
      <c r="B3" s="651"/>
      <c r="D3" s="275"/>
    </row>
    <row r="4" spans="1:4" ht="30.65" customHeight="1" x14ac:dyDescent="0.2">
      <c r="A4" s="612" t="s">
        <v>232</v>
      </c>
      <c r="B4" s="612"/>
      <c r="D4" s="276"/>
    </row>
    <row r="5" spans="1:4" ht="30.65" customHeight="1" x14ac:dyDescent="0.2">
      <c r="A5" s="59" t="s">
        <v>209</v>
      </c>
      <c r="B5" s="55"/>
      <c r="D5" s="277"/>
    </row>
    <row r="6" spans="1:4" ht="30.65" customHeight="1" x14ac:dyDescent="0.2">
      <c r="A6" s="59" t="s">
        <v>231</v>
      </c>
      <c r="B6" s="55"/>
      <c r="D6" s="277"/>
    </row>
    <row r="7" spans="1:4" ht="30.65" customHeight="1" x14ac:dyDescent="0.2">
      <c r="A7" s="59" t="s">
        <v>842</v>
      </c>
      <c r="B7" s="55"/>
      <c r="D7" s="277"/>
    </row>
    <row r="8" spans="1:4" ht="30.65" customHeight="1" x14ac:dyDescent="0.2">
      <c r="A8" s="612" t="s">
        <v>843</v>
      </c>
      <c r="B8" s="612"/>
      <c r="D8" s="277"/>
    </row>
    <row r="9" spans="1:4" ht="193.5" customHeight="1" x14ac:dyDescent="0.2">
      <c r="A9" s="651"/>
      <c r="B9" s="651"/>
      <c r="D9" s="277"/>
    </row>
    <row r="10" spans="1:4" x14ac:dyDescent="0.2">
      <c r="D10" s="277"/>
    </row>
    <row r="11" spans="1:4" x14ac:dyDescent="0.2">
      <c r="D11" s="277"/>
    </row>
    <row r="12" spans="1:4" x14ac:dyDescent="0.2">
      <c r="D12" s="277"/>
    </row>
    <row r="13" spans="1:4" x14ac:dyDescent="0.2">
      <c r="D13" s="277"/>
    </row>
    <row r="14" spans="1:4" x14ac:dyDescent="0.2">
      <c r="D14" s="277"/>
    </row>
    <row r="15" spans="1:4" x14ac:dyDescent="0.2">
      <c r="D15" s="277"/>
    </row>
    <row r="16" spans="1:4" x14ac:dyDescent="0.2">
      <c r="D16" s="277"/>
    </row>
    <row r="17" spans="4:4" x14ac:dyDescent="0.2">
      <c r="D17" s="278"/>
    </row>
    <row r="18" spans="4:4" x14ac:dyDescent="0.2">
      <c r="D18" s="278"/>
    </row>
    <row r="19" spans="4:4" x14ac:dyDescent="0.2">
      <c r="D19" s="278"/>
    </row>
    <row r="20" spans="4:4" x14ac:dyDescent="0.2">
      <c r="D20" s="278"/>
    </row>
    <row r="21" spans="4:4" x14ac:dyDescent="0.2">
      <c r="D21" s="278"/>
    </row>
    <row r="22" spans="4:4" x14ac:dyDescent="0.2">
      <c r="D22" s="278"/>
    </row>
    <row r="23" spans="4:4" x14ac:dyDescent="0.2">
      <c r="D23" s="278"/>
    </row>
    <row r="24" spans="4:4" x14ac:dyDescent="0.2">
      <c r="D24" s="278"/>
    </row>
    <row r="25" spans="4:4" x14ac:dyDescent="0.2">
      <c r="D25" s="279"/>
    </row>
    <row r="26" spans="4:4" x14ac:dyDescent="0.2">
      <c r="D26" s="278"/>
    </row>
    <row r="27" spans="4:4" x14ac:dyDescent="0.2">
      <c r="D27" s="278"/>
    </row>
    <row r="28" spans="4:4" x14ac:dyDescent="0.2">
      <c r="D28" s="278"/>
    </row>
    <row r="29" spans="4:4" x14ac:dyDescent="0.2">
      <c r="D29" s="278"/>
    </row>
    <row r="30" spans="4:4" x14ac:dyDescent="0.2">
      <c r="D30" s="278"/>
    </row>
  </sheetData>
  <mergeCells count="6">
    <mergeCell ref="A9:B9"/>
    <mergeCell ref="A1:B1"/>
    <mergeCell ref="A2:B2"/>
    <mergeCell ref="A3:B3"/>
    <mergeCell ref="A4:B4"/>
    <mergeCell ref="A8:B8"/>
  </mergeCells>
  <phoneticPr fontId="1"/>
  <pageMargins left="0.7" right="0.26" top="0.54" bottom="0.38" header="0.3" footer="0.3"/>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showGridLines="0" topLeftCell="A7" zoomScaleNormal="100" zoomScaleSheetLayoutView="100" workbookViewId="0">
      <selection activeCell="I11" sqref="I11"/>
    </sheetView>
  </sheetViews>
  <sheetFormatPr defaultRowHeight="13" x14ac:dyDescent="0.2"/>
  <cols>
    <col min="1" max="1" width="15.453125" customWidth="1"/>
    <col min="2" max="2" width="24.81640625" customWidth="1"/>
    <col min="3" max="3" width="17.81640625" customWidth="1"/>
    <col min="4" max="4" width="5.54296875" customWidth="1"/>
    <col min="5" max="5" width="11.453125" customWidth="1"/>
    <col min="6" max="6" width="5.36328125" customWidth="1"/>
    <col min="7" max="7" width="12.6328125" customWidth="1"/>
  </cols>
  <sheetData>
    <row r="1" spans="1:8" ht="26.15" customHeight="1" x14ac:dyDescent="0.2">
      <c r="A1" s="612" t="s">
        <v>233</v>
      </c>
      <c r="B1" s="612"/>
      <c r="C1" s="612"/>
      <c r="D1" s="612"/>
      <c r="E1" s="612"/>
      <c r="F1" s="612"/>
      <c r="G1" s="612"/>
    </row>
    <row r="2" spans="1:8" ht="30" customHeight="1" x14ac:dyDescent="0.2">
      <c r="A2" s="59" t="s">
        <v>234</v>
      </c>
      <c r="B2" s="55"/>
      <c r="C2" s="652" t="s">
        <v>264</v>
      </c>
      <c r="D2" s="652"/>
      <c r="E2" s="707"/>
      <c r="F2" s="707"/>
      <c r="G2" s="707"/>
    </row>
    <row r="3" spans="1:8" ht="30" customHeight="1" x14ac:dyDescent="0.2">
      <c r="A3" s="59" t="s">
        <v>235</v>
      </c>
      <c r="B3" s="55"/>
      <c r="C3" s="652" t="s">
        <v>236</v>
      </c>
      <c r="D3" s="652"/>
      <c r="E3" s="707"/>
      <c r="F3" s="707"/>
      <c r="G3" s="707"/>
    </row>
    <row r="4" spans="1:8" ht="90" customHeight="1" x14ac:dyDescent="0.2">
      <c r="A4" s="59" t="s">
        <v>237</v>
      </c>
      <c r="B4" s="651"/>
      <c r="C4" s="651"/>
      <c r="D4" s="651"/>
      <c r="E4" s="651"/>
      <c r="F4" s="651"/>
      <c r="G4" s="651"/>
    </row>
    <row r="5" spans="1:8" ht="90" customHeight="1" x14ac:dyDescent="0.2">
      <c r="A5" s="59" t="s">
        <v>238</v>
      </c>
      <c r="B5" s="651"/>
      <c r="C5" s="651"/>
      <c r="D5" s="651"/>
      <c r="E5" s="651"/>
      <c r="F5" s="651"/>
      <c r="G5" s="651"/>
    </row>
    <row r="6" spans="1:8" ht="25" customHeight="1" x14ac:dyDescent="0.2">
      <c r="A6" s="697" t="s">
        <v>861</v>
      </c>
      <c r="B6" s="698"/>
      <c r="C6" s="698"/>
      <c r="D6" s="698"/>
      <c r="E6" s="698"/>
      <c r="F6" s="698"/>
      <c r="G6" s="699"/>
    </row>
    <row r="7" spans="1:8" ht="215" customHeight="1" x14ac:dyDescent="0.2">
      <c r="A7" s="627"/>
      <c r="B7" s="627"/>
      <c r="C7" s="627"/>
      <c r="D7" s="627"/>
      <c r="E7" s="627"/>
      <c r="F7" s="627"/>
      <c r="G7" s="627"/>
    </row>
    <row r="8" spans="1:8" ht="13" customHeight="1" x14ac:dyDescent="0.2">
      <c r="A8" s="414"/>
      <c r="B8" s="414"/>
      <c r="C8" s="414"/>
      <c r="D8" s="414"/>
      <c r="E8" s="414"/>
      <c r="F8" s="414"/>
      <c r="G8" s="414"/>
    </row>
    <row r="9" spans="1:8" ht="20" customHeight="1" x14ac:dyDescent="0.2">
      <c r="A9" s="702" t="s">
        <v>239</v>
      </c>
      <c r="B9" s="702"/>
      <c r="C9" s="702"/>
      <c r="D9" s="702"/>
      <c r="E9" s="702"/>
      <c r="F9" s="702"/>
      <c r="G9" s="702"/>
      <c r="H9" s="58"/>
    </row>
    <row r="10" spans="1:8" ht="50" customHeight="1" x14ac:dyDescent="0.2">
      <c r="A10" s="700" t="s">
        <v>247</v>
      </c>
      <c r="B10" s="703" t="s">
        <v>240</v>
      </c>
      <c r="C10" s="703"/>
      <c r="D10" s="388"/>
      <c r="E10" s="352" t="s">
        <v>198</v>
      </c>
      <c r="F10" s="353"/>
      <c r="G10" s="354" t="s">
        <v>199</v>
      </c>
    </row>
    <row r="11" spans="1:8" ht="50" customHeight="1" x14ac:dyDescent="0.2">
      <c r="A11" s="701"/>
      <c r="B11" s="704" t="s">
        <v>558</v>
      </c>
      <c r="C11" s="704"/>
      <c r="D11" s="345"/>
      <c r="E11" s="346" t="s">
        <v>198</v>
      </c>
      <c r="F11" s="347"/>
      <c r="G11" s="348" t="s">
        <v>199</v>
      </c>
    </row>
    <row r="12" spans="1:8" ht="20" customHeight="1" x14ac:dyDescent="0.2">
      <c r="A12" s="701"/>
      <c r="B12" s="651" t="s">
        <v>241</v>
      </c>
      <c r="C12" s="651"/>
      <c r="D12" s="381"/>
      <c r="E12" s="349" t="s">
        <v>242</v>
      </c>
      <c r="F12" s="350"/>
      <c r="G12" s="351" t="s">
        <v>243</v>
      </c>
    </row>
    <row r="13" spans="1:8" ht="20" customHeight="1" x14ac:dyDescent="0.2">
      <c r="A13" s="701"/>
      <c r="B13" s="651"/>
      <c r="C13" s="706"/>
      <c r="D13" s="382"/>
      <c r="E13" s="384" t="s">
        <v>244</v>
      </c>
      <c r="F13" s="353"/>
      <c r="G13" s="354" t="s">
        <v>245</v>
      </c>
    </row>
    <row r="14" spans="1:8" ht="20" customHeight="1" x14ac:dyDescent="0.2">
      <c r="A14" s="701"/>
      <c r="B14" s="651"/>
      <c r="C14" s="651"/>
      <c r="D14" s="705" t="s">
        <v>246</v>
      </c>
      <c r="E14" s="705"/>
      <c r="F14" s="447" t="s">
        <v>956</v>
      </c>
      <c r="G14" s="447"/>
    </row>
  </sheetData>
  <mergeCells count="16">
    <mergeCell ref="B4:G4"/>
    <mergeCell ref="A1:G1"/>
    <mergeCell ref="C2:D2"/>
    <mergeCell ref="E2:G2"/>
    <mergeCell ref="C3:D3"/>
    <mergeCell ref="E3:G3"/>
    <mergeCell ref="A6:G6"/>
    <mergeCell ref="A7:G7"/>
    <mergeCell ref="A10:A14"/>
    <mergeCell ref="B5:G5"/>
    <mergeCell ref="A9:G9"/>
    <mergeCell ref="B10:C10"/>
    <mergeCell ref="B11:C11"/>
    <mergeCell ref="D14:E14"/>
    <mergeCell ref="F14:G14"/>
    <mergeCell ref="B12:C14"/>
  </mergeCells>
  <phoneticPr fontId="1"/>
  <pageMargins left="0.7" right="0.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16396" r:id="rId4"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4" name="CheckBox1"/>
      </mc:Fallback>
    </mc:AlternateContent>
    <mc:AlternateContent xmlns:mc="http://schemas.openxmlformats.org/markup-compatibility/2006">
      <mc:Choice Requires="x14">
        <control shapeId="16397" r:id="rId6"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6" name="CheckBox2"/>
      </mc:Fallback>
    </mc:AlternateContent>
    <mc:AlternateContent xmlns:mc="http://schemas.openxmlformats.org/markup-compatibility/2006">
      <mc:Choice Requires="x14">
        <control shapeId="16398" r:id="rId7"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7" name="CheckBox3"/>
      </mc:Fallback>
    </mc:AlternateContent>
    <mc:AlternateContent xmlns:mc="http://schemas.openxmlformats.org/markup-compatibility/2006">
      <mc:Choice Requires="x14">
        <control shapeId="16399" r:id="rId8"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8" name="CheckBox4"/>
      </mc:Fallback>
    </mc:AlternateContent>
    <mc:AlternateContent xmlns:mc="http://schemas.openxmlformats.org/markup-compatibility/2006">
      <mc:Choice Requires="x14">
        <control shapeId="16400" r:id="rId9"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9" name="CheckBox5"/>
      </mc:Fallback>
    </mc:AlternateContent>
    <mc:AlternateContent xmlns:mc="http://schemas.openxmlformats.org/markup-compatibility/2006">
      <mc:Choice Requires="x14">
        <control shapeId="16401" r:id="rId10"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0" name="CheckBox6"/>
      </mc:Fallback>
    </mc:AlternateContent>
    <mc:AlternateContent xmlns:mc="http://schemas.openxmlformats.org/markup-compatibility/2006">
      <mc:Choice Requires="x14">
        <control shapeId="16402" r:id="rId11"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1" name="CheckBox7"/>
      </mc:Fallback>
    </mc:AlternateContent>
    <mc:AlternateContent xmlns:mc="http://schemas.openxmlformats.org/markup-compatibility/2006">
      <mc:Choice Requires="x14">
        <control shapeId="16403" r:id="rId12"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2" name="CheckBox8"/>
      </mc:Fallback>
    </mc:AlternateContent>
    <mc:AlternateContent xmlns:mc="http://schemas.openxmlformats.org/markup-compatibility/2006">
      <mc:Choice Requires="x14">
        <control shapeId="16404" r:id="rId13"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3" name="CheckBox9"/>
      </mc:Fallback>
    </mc:AlternateContent>
    <mc:AlternateContent xmlns:mc="http://schemas.openxmlformats.org/markup-compatibility/2006">
      <mc:Choice Requires="x14">
        <control shapeId="16405" r:id="rId14"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14" name="CheckBox10"/>
      </mc:Fallback>
    </mc:AlternateContent>
    <mc:AlternateContent xmlns:mc="http://schemas.openxmlformats.org/markup-compatibility/2006">
      <mc:Choice Requires="x14">
        <control shapeId="16406" r:id="rId15"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15" name="CheckBox11"/>
      </mc:Fallback>
    </mc:AlternateContent>
    <mc:AlternateContent xmlns:mc="http://schemas.openxmlformats.org/markup-compatibility/2006">
      <mc:Choice Requires="x14">
        <control shapeId="16407" r:id="rId16"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16" name="CheckBox12"/>
      </mc:Fallback>
    </mc:AlternateContent>
    <mc:AlternateContent xmlns:mc="http://schemas.openxmlformats.org/markup-compatibility/2006">
      <mc:Choice Requires="x14">
        <control shapeId="16408" r:id="rId17"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17" name="CheckBox13"/>
      </mc:Fallback>
    </mc:AlternateContent>
    <mc:AlternateContent xmlns:mc="http://schemas.openxmlformats.org/markup-compatibility/2006">
      <mc:Choice Requires="x14">
        <control shapeId="16409" r:id="rId18"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18" name="CheckBox14"/>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336550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336550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336550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349250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349250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349250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336550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349250</xdr:colOff>
                <xdr:row>10</xdr:row>
                <xdr:rowOff>444500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1"/>
  <sheetViews>
    <sheetView showGridLines="0" topLeftCell="A4" zoomScaleNormal="100" zoomScaleSheetLayoutView="100" workbookViewId="0">
      <selection activeCell="T11" sqref="T11"/>
    </sheetView>
  </sheetViews>
  <sheetFormatPr defaultRowHeight="13" x14ac:dyDescent="0.2"/>
  <cols>
    <col min="1" max="1" width="16.26953125" customWidth="1"/>
    <col min="2" max="2" width="15.7265625" customWidth="1"/>
    <col min="3" max="3" width="15.6328125" customWidth="1"/>
    <col min="4" max="4" width="3.36328125" bestFit="1" customWidth="1"/>
    <col min="7" max="7" width="23.6328125" customWidth="1"/>
  </cols>
  <sheetData>
    <row r="1" spans="1:8" ht="18" customHeight="1" x14ac:dyDescent="0.2">
      <c r="A1" s="611" t="s">
        <v>248</v>
      </c>
      <c r="B1" s="611"/>
      <c r="C1" s="611"/>
      <c r="D1" s="611"/>
      <c r="E1" s="611"/>
      <c r="F1" s="611"/>
      <c r="G1" s="611"/>
    </row>
    <row r="2" spans="1:8" ht="127.5" customHeight="1" x14ac:dyDescent="0.2">
      <c r="A2" s="708" t="s">
        <v>506</v>
      </c>
      <c r="B2" s="709"/>
      <c r="C2" s="641" t="s">
        <v>957</v>
      </c>
      <c r="D2" s="642"/>
      <c r="E2" s="642"/>
      <c r="F2" s="642"/>
      <c r="G2" s="643"/>
    </row>
    <row r="3" spans="1:8" ht="127.5" customHeight="1" x14ac:dyDescent="0.2">
      <c r="A3" s="708" t="s">
        <v>505</v>
      </c>
      <c r="B3" s="709"/>
      <c r="C3" s="581" t="s">
        <v>958</v>
      </c>
      <c r="D3" s="582"/>
      <c r="E3" s="582"/>
      <c r="F3" s="582"/>
      <c r="G3" s="582"/>
    </row>
    <row r="4" spans="1:8" ht="127.5" customHeight="1" x14ac:dyDescent="0.2">
      <c r="A4" s="708" t="s">
        <v>507</v>
      </c>
      <c r="B4" s="709"/>
      <c r="C4" s="581" t="s">
        <v>959</v>
      </c>
      <c r="D4" s="582"/>
      <c r="E4" s="582"/>
      <c r="F4" s="582"/>
      <c r="G4" s="582"/>
    </row>
    <row r="5" spans="1:8" ht="29.15" customHeight="1" x14ac:dyDescent="0.2">
      <c r="A5" s="713" t="s">
        <v>249</v>
      </c>
      <c r="B5" s="714"/>
      <c r="C5" s="715">
        <v>50000</v>
      </c>
      <c r="D5" s="716"/>
      <c r="E5" s="716"/>
      <c r="F5" s="717" t="s">
        <v>250</v>
      </c>
      <c r="G5" s="717"/>
    </row>
    <row r="6" spans="1:8" ht="33" customHeight="1" x14ac:dyDescent="0.2">
      <c r="A6" s="708" t="s">
        <v>251</v>
      </c>
      <c r="B6" s="709"/>
      <c r="C6" s="280" t="s">
        <v>1098</v>
      </c>
      <c r="D6" s="59" t="s">
        <v>16</v>
      </c>
      <c r="E6" s="280">
        <v>2</v>
      </c>
      <c r="F6" s="721" t="s">
        <v>252</v>
      </c>
      <c r="G6" s="717"/>
    </row>
    <row r="7" spans="1:8" ht="22" customHeight="1" x14ac:dyDescent="0.2">
      <c r="A7" s="681" t="s">
        <v>513</v>
      </c>
      <c r="B7" s="289"/>
      <c r="C7" s="712" t="s">
        <v>514</v>
      </c>
      <c r="D7" s="683"/>
      <c r="E7" s="718" t="s">
        <v>512</v>
      </c>
      <c r="F7" s="719"/>
      <c r="G7" s="720"/>
    </row>
    <row r="8" spans="1:8" ht="33" customHeight="1" x14ac:dyDescent="0.2">
      <c r="A8" s="710"/>
      <c r="B8" s="63" t="s">
        <v>509</v>
      </c>
      <c r="C8" s="290">
        <v>500000</v>
      </c>
      <c r="D8" s="288" t="s">
        <v>136</v>
      </c>
      <c r="E8" s="716" t="s">
        <v>960</v>
      </c>
      <c r="F8" s="716"/>
      <c r="G8" s="716"/>
    </row>
    <row r="9" spans="1:8" ht="33" customHeight="1" x14ac:dyDescent="0.2">
      <c r="A9" s="710"/>
      <c r="B9" s="63" t="s">
        <v>510</v>
      </c>
      <c r="C9" s="290">
        <v>750000</v>
      </c>
      <c r="D9" s="288" t="s">
        <v>136</v>
      </c>
      <c r="E9" s="716" t="s">
        <v>961</v>
      </c>
      <c r="F9" s="716"/>
      <c r="G9" s="716"/>
    </row>
    <row r="10" spans="1:8" ht="33" customHeight="1" x14ac:dyDescent="0.2">
      <c r="A10" s="711"/>
      <c r="B10" s="63" t="s">
        <v>511</v>
      </c>
      <c r="C10" s="290">
        <v>1000000</v>
      </c>
      <c r="D10" s="288" t="s">
        <v>136</v>
      </c>
      <c r="E10" s="716" t="s">
        <v>962</v>
      </c>
      <c r="F10" s="716"/>
      <c r="G10" s="716"/>
    </row>
    <row r="11" spans="1:8" ht="233.9" customHeight="1" x14ac:dyDescent="0.2">
      <c r="A11" s="708" t="s">
        <v>508</v>
      </c>
      <c r="B11" s="709"/>
      <c r="C11" s="722" t="s">
        <v>963</v>
      </c>
      <c r="D11" s="723"/>
      <c r="E11" s="723"/>
      <c r="F11" s="723"/>
      <c r="G11" s="723"/>
      <c r="H11" s="57"/>
    </row>
  </sheetData>
  <mergeCells count="20">
    <mergeCell ref="E7:G7"/>
    <mergeCell ref="E8:G8"/>
    <mergeCell ref="E9:G9"/>
    <mergeCell ref="F6:G6"/>
    <mergeCell ref="C11:G11"/>
    <mergeCell ref="E10:G10"/>
    <mergeCell ref="A1:G1"/>
    <mergeCell ref="C2:G2"/>
    <mergeCell ref="C3:G3"/>
    <mergeCell ref="C4:G4"/>
    <mergeCell ref="C5:E5"/>
    <mergeCell ref="F5:G5"/>
    <mergeCell ref="A11:B11"/>
    <mergeCell ref="A7:A10"/>
    <mergeCell ref="C7:D7"/>
    <mergeCell ref="A2:B2"/>
    <mergeCell ref="A3:B3"/>
    <mergeCell ref="A4:B4"/>
    <mergeCell ref="A5:B5"/>
    <mergeCell ref="A6:B6"/>
  </mergeCells>
  <phoneticPr fontId="1"/>
  <pageMargins left="0.7" right="0.26" top="0.54" bottom="0.38" header="0.3" footer="0.3"/>
  <pageSetup paperSize="9"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K16"/>
  <sheetViews>
    <sheetView showGridLines="0" topLeftCell="A10" zoomScale="85" zoomScaleNormal="85" zoomScaleSheetLayoutView="100" workbookViewId="0">
      <selection activeCell="D3" sqref="D3:K4"/>
    </sheetView>
  </sheetViews>
  <sheetFormatPr defaultRowHeight="13" x14ac:dyDescent="0.2"/>
  <cols>
    <col min="1" max="1" width="4.6328125" customWidth="1"/>
    <col min="2" max="2" width="24.36328125" bestFit="1" customWidth="1"/>
    <col min="3" max="3" width="9.7265625" customWidth="1"/>
    <col min="4" max="11" width="6.7265625" customWidth="1"/>
  </cols>
  <sheetData>
    <row r="1" spans="1:11" ht="17.5" customHeight="1" x14ac:dyDescent="0.2">
      <c r="A1" s="611" t="s">
        <v>855</v>
      </c>
      <c r="B1" s="611"/>
      <c r="C1" s="611"/>
      <c r="D1" s="611"/>
      <c r="E1" s="611"/>
      <c r="F1" s="611"/>
      <c r="G1" s="611"/>
      <c r="H1" s="611"/>
      <c r="I1" s="611"/>
      <c r="J1" s="611"/>
      <c r="K1" s="611"/>
    </row>
    <row r="2" spans="1:11" ht="47.15" customHeight="1" x14ac:dyDescent="0.2">
      <c r="A2" s="726" t="s">
        <v>844</v>
      </c>
      <c r="B2" s="727"/>
      <c r="C2" s="727"/>
      <c r="D2" s="727"/>
      <c r="E2" s="727"/>
      <c r="F2" s="727"/>
      <c r="G2" s="727"/>
      <c r="H2" s="727"/>
      <c r="I2" s="727"/>
      <c r="J2" s="727"/>
      <c r="K2" s="727"/>
    </row>
    <row r="3" spans="1:11" ht="29.5" customHeight="1" x14ac:dyDescent="0.2">
      <c r="A3" s="728" t="s">
        <v>176</v>
      </c>
      <c r="B3" s="728" t="s">
        <v>253</v>
      </c>
      <c r="C3" s="729" t="s">
        <v>553</v>
      </c>
      <c r="D3" s="730" t="s">
        <v>1103</v>
      </c>
      <c r="E3" s="731"/>
      <c r="F3" s="731"/>
      <c r="G3" s="731"/>
      <c r="H3" s="731"/>
      <c r="I3" s="731"/>
      <c r="J3" s="731"/>
      <c r="K3" s="732"/>
    </row>
    <row r="4" spans="1:11" ht="49.5" customHeight="1" x14ac:dyDescent="0.2">
      <c r="A4" s="728"/>
      <c r="B4" s="728"/>
      <c r="C4" s="729"/>
      <c r="D4" s="355" t="s">
        <v>1099</v>
      </c>
      <c r="E4" s="355" t="s">
        <v>1100</v>
      </c>
      <c r="F4" s="355" t="s">
        <v>1101</v>
      </c>
      <c r="G4" s="374" t="s">
        <v>1102</v>
      </c>
      <c r="H4" s="374" t="s">
        <v>1104</v>
      </c>
      <c r="I4" s="374" t="s">
        <v>1100</v>
      </c>
      <c r="J4" s="374" t="s">
        <v>1101</v>
      </c>
      <c r="K4" s="374" t="s">
        <v>1102</v>
      </c>
    </row>
    <row r="5" spans="1:11" ht="61" customHeight="1" x14ac:dyDescent="0.2">
      <c r="A5" s="64" t="s">
        <v>254</v>
      </c>
      <c r="B5" s="283" t="s">
        <v>964</v>
      </c>
      <c r="C5" s="360" t="s">
        <v>965</v>
      </c>
      <c r="D5" s="284" t="s">
        <v>984</v>
      </c>
      <c r="E5" s="55"/>
      <c r="F5" s="55"/>
      <c r="G5" s="55"/>
      <c r="H5" s="55"/>
      <c r="I5" s="55"/>
      <c r="J5" s="55"/>
      <c r="K5" s="55"/>
    </row>
    <row r="6" spans="1:11" ht="61" customHeight="1" x14ac:dyDescent="0.2">
      <c r="A6" s="64" t="s">
        <v>255</v>
      </c>
      <c r="B6" s="274" t="s">
        <v>966</v>
      </c>
      <c r="C6" s="361" t="s">
        <v>967</v>
      </c>
      <c r="D6" s="285" t="s">
        <v>984</v>
      </c>
      <c r="E6" s="55"/>
      <c r="F6" s="55"/>
      <c r="G6" s="55"/>
      <c r="H6" s="55"/>
      <c r="I6" s="55"/>
      <c r="J6" s="285"/>
      <c r="K6" s="285" t="s">
        <v>984</v>
      </c>
    </row>
    <row r="7" spans="1:11" ht="61" customHeight="1" x14ac:dyDescent="0.2">
      <c r="A7" s="64" t="s">
        <v>256</v>
      </c>
      <c r="B7" s="283" t="s">
        <v>968</v>
      </c>
      <c r="C7" s="360" t="s">
        <v>969</v>
      </c>
      <c r="D7" s="285" t="s">
        <v>984</v>
      </c>
      <c r="E7" s="55"/>
      <c r="F7" s="55"/>
      <c r="G7" s="55"/>
      <c r="H7" s="55"/>
      <c r="I7" s="55"/>
      <c r="J7" s="55"/>
      <c r="K7" s="55"/>
    </row>
    <row r="8" spans="1:11" ht="61" customHeight="1" x14ac:dyDescent="0.2">
      <c r="A8" s="64" t="s">
        <v>257</v>
      </c>
      <c r="B8" s="283" t="s">
        <v>970</v>
      </c>
      <c r="C8" s="361" t="s">
        <v>971</v>
      </c>
      <c r="D8" s="285" t="s">
        <v>984</v>
      </c>
      <c r="E8" s="285" t="s">
        <v>984</v>
      </c>
      <c r="F8" s="55"/>
      <c r="G8" s="55"/>
      <c r="H8" s="55"/>
      <c r="I8" s="55"/>
      <c r="J8" s="55"/>
      <c r="K8" s="55"/>
    </row>
    <row r="9" spans="1:11" ht="61" customHeight="1" x14ac:dyDescent="0.2">
      <c r="A9" s="64" t="s">
        <v>258</v>
      </c>
      <c r="B9" s="283" t="s">
        <v>972</v>
      </c>
      <c r="C9" s="360" t="s">
        <v>973</v>
      </c>
      <c r="D9" s="286" t="s">
        <v>985</v>
      </c>
      <c r="E9" s="286"/>
      <c r="F9" s="286" t="s">
        <v>985</v>
      </c>
      <c r="G9" s="55"/>
      <c r="H9" s="55"/>
      <c r="I9" s="55"/>
      <c r="J9" s="55"/>
      <c r="K9" s="55"/>
    </row>
    <row r="10" spans="1:11" ht="61" customHeight="1" x14ac:dyDescent="0.2">
      <c r="A10" s="64" t="s">
        <v>259</v>
      </c>
      <c r="B10" s="283" t="s">
        <v>974</v>
      </c>
      <c r="C10" s="361" t="s">
        <v>975</v>
      </c>
      <c r="D10" s="55"/>
      <c r="E10" s="55"/>
      <c r="F10" s="55"/>
      <c r="G10" s="285"/>
      <c r="H10" s="285"/>
      <c r="I10" s="285" t="s">
        <v>984</v>
      </c>
      <c r="J10" s="55"/>
      <c r="K10" s="55"/>
    </row>
    <row r="11" spans="1:11" ht="61" customHeight="1" x14ac:dyDescent="0.2">
      <c r="A11" s="64" t="s">
        <v>260</v>
      </c>
      <c r="B11" s="283" t="s">
        <v>976</v>
      </c>
      <c r="C11" s="360" t="s">
        <v>977</v>
      </c>
      <c r="D11" s="286" t="s">
        <v>985</v>
      </c>
      <c r="E11" s="55"/>
      <c r="F11" s="286"/>
      <c r="G11" s="285"/>
      <c r="H11" s="286" t="s">
        <v>985</v>
      </c>
      <c r="I11" s="55"/>
      <c r="J11" s="55"/>
      <c r="K11" s="285"/>
    </row>
    <row r="12" spans="1:11" ht="61" customHeight="1" x14ac:dyDescent="0.2">
      <c r="A12" s="64" t="s">
        <v>261</v>
      </c>
      <c r="B12" s="283" t="s">
        <v>978</v>
      </c>
      <c r="C12" s="360" t="s">
        <v>979</v>
      </c>
      <c r="D12" s="55"/>
      <c r="E12" s="55"/>
      <c r="F12" s="55"/>
      <c r="G12" s="285"/>
      <c r="H12" s="55"/>
      <c r="I12" s="285" t="s">
        <v>984</v>
      </c>
      <c r="J12" s="285"/>
      <c r="K12" s="285" t="s">
        <v>984</v>
      </c>
    </row>
    <row r="13" spans="1:11" ht="61" customHeight="1" x14ac:dyDescent="0.2">
      <c r="A13" s="64" t="s">
        <v>262</v>
      </c>
      <c r="B13" s="283" t="s">
        <v>980</v>
      </c>
      <c r="C13" s="361" t="s">
        <v>981</v>
      </c>
      <c r="D13" s="55"/>
      <c r="E13" s="55"/>
      <c r="F13" s="55"/>
      <c r="G13" s="55"/>
      <c r="H13" s="55"/>
      <c r="I13" s="285"/>
      <c r="J13" s="285" t="s">
        <v>984</v>
      </c>
      <c r="K13" s="55"/>
    </row>
    <row r="14" spans="1:11" ht="61" customHeight="1" x14ac:dyDescent="0.2">
      <c r="A14" s="64" t="s">
        <v>263</v>
      </c>
      <c r="B14" s="283" t="s">
        <v>982</v>
      </c>
      <c r="C14" s="361" t="s">
        <v>983</v>
      </c>
      <c r="D14" s="55"/>
      <c r="E14" s="55"/>
      <c r="F14" s="55"/>
      <c r="G14" s="55"/>
      <c r="H14" s="55"/>
      <c r="I14" s="55"/>
      <c r="J14" s="285"/>
      <c r="K14" s="285" t="s">
        <v>984</v>
      </c>
    </row>
    <row r="15" spans="1:11" ht="37" customHeight="1" x14ac:dyDescent="0.2">
      <c r="A15" s="724" t="s">
        <v>845</v>
      </c>
      <c r="B15" s="724"/>
      <c r="C15" s="724"/>
      <c r="D15" s="724"/>
      <c r="E15" s="724"/>
      <c r="F15" s="724"/>
      <c r="G15" s="724"/>
      <c r="H15" s="724"/>
      <c r="I15" s="724"/>
      <c r="J15" s="724"/>
      <c r="K15" s="724"/>
    </row>
    <row r="16" spans="1:11" x14ac:dyDescent="0.2">
      <c r="A16" s="725"/>
      <c r="B16" s="725"/>
      <c r="C16" s="725"/>
      <c r="D16" s="725"/>
      <c r="E16" s="725"/>
      <c r="F16" s="725"/>
      <c r="G16" s="725"/>
      <c r="H16" s="725"/>
      <c r="I16" s="725"/>
      <c r="J16" s="725"/>
      <c r="K16" s="725"/>
    </row>
  </sheetData>
  <mergeCells count="7">
    <mergeCell ref="A15:K16"/>
    <mergeCell ref="A1:K1"/>
    <mergeCell ref="A2:K2"/>
    <mergeCell ref="A3:A4"/>
    <mergeCell ref="B3:B4"/>
    <mergeCell ref="C3:C4"/>
    <mergeCell ref="D3:K3"/>
  </mergeCells>
  <phoneticPr fontId="1"/>
  <pageMargins left="0.7" right="0.26" top="0.54" bottom="0.38" header="0.3" footer="0.3"/>
  <pageSetup paperSize="9"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2:L26"/>
  <sheetViews>
    <sheetView view="pageBreakPreview" topLeftCell="A7" zoomScale="70" zoomScaleNormal="100" zoomScaleSheetLayoutView="70" workbookViewId="0">
      <selection activeCell="K15" sqref="A15:XFD15"/>
    </sheetView>
  </sheetViews>
  <sheetFormatPr defaultRowHeight="13" x14ac:dyDescent="0.2"/>
  <cols>
    <col min="1" max="10" width="9" style="23" customWidth="1"/>
    <col min="11" max="16384" width="8.7265625" style="23"/>
  </cols>
  <sheetData>
    <row r="2" spans="1:12" ht="24.75" customHeight="1" x14ac:dyDescent="0.2">
      <c r="A2" s="740" t="s">
        <v>865</v>
      </c>
      <c r="B2" s="740"/>
      <c r="C2" s="740"/>
      <c r="D2" s="740"/>
      <c r="E2" s="740"/>
      <c r="F2" s="740"/>
      <c r="G2" s="740"/>
      <c r="H2" s="740"/>
      <c r="I2" s="740"/>
      <c r="J2" s="740"/>
    </row>
    <row r="3" spans="1:12" ht="9" customHeight="1" x14ac:dyDescent="0.2">
      <c r="A3" s="741"/>
      <c r="B3" s="741"/>
      <c r="C3" s="741"/>
      <c r="D3" s="741"/>
      <c r="E3" s="741"/>
      <c r="F3" s="741"/>
      <c r="G3" s="741"/>
      <c r="H3" s="741"/>
      <c r="I3" s="741"/>
      <c r="J3" s="741"/>
    </row>
    <row r="4" spans="1:12" ht="40" customHeight="1" x14ac:dyDescent="0.2">
      <c r="A4" s="742" t="s">
        <v>265</v>
      </c>
      <c r="B4" s="742"/>
      <c r="C4" s="742"/>
      <c r="D4" s="742"/>
      <c r="E4" s="742"/>
      <c r="F4" s="742"/>
      <c r="G4" s="742"/>
      <c r="H4" s="742"/>
      <c r="I4" s="742"/>
      <c r="J4" s="742"/>
      <c r="K4" s="47"/>
      <c r="L4" s="47"/>
    </row>
    <row r="5" spans="1:12" ht="40" customHeight="1" x14ac:dyDescent="0.2">
      <c r="A5" s="743" t="s">
        <v>266</v>
      </c>
      <c r="B5" s="743"/>
      <c r="C5" s="743"/>
      <c r="D5" s="743"/>
      <c r="E5" s="743"/>
      <c r="F5" s="743"/>
      <c r="G5" s="743"/>
      <c r="H5" s="743"/>
      <c r="I5" s="743"/>
      <c r="J5" s="743"/>
      <c r="K5" s="47"/>
      <c r="L5" s="47"/>
    </row>
    <row r="6" spans="1:12" ht="30" customHeight="1" x14ac:dyDescent="0.2">
      <c r="A6" s="734"/>
      <c r="B6" s="734"/>
      <c r="C6" s="734"/>
      <c r="D6" s="734"/>
      <c r="E6" s="734"/>
      <c r="F6" s="734"/>
      <c r="G6" s="734"/>
      <c r="H6" s="734"/>
      <c r="I6" s="734"/>
      <c r="J6" s="734"/>
      <c r="K6" s="47"/>
      <c r="L6" s="47"/>
    </row>
    <row r="7" spans="1:12" ht="23.25" customHeight="1" x14ac:dyDescent="0.2">
      <c r="A7" s="744" t="s">
        <v>267</v>
      </c>
      <c r="B7" s="744"/>
      <c r="C7" s="744"/>
      <c r="D7" s="744"/>
      <c r="E7" s="744"/>
      <c r="F7" s="744"/>
      <c r="G7" s="744"/>
      <c r="H7" s="744"/>
      <c r="I7" s="744"/>
      <c r="J7" s="744"/>
    </row>
    <row r="8" spans="1:12" ht="13" customHeight="1" x14ac:dyDescent="0.2">
      <c r="A8" s="738" t="s">
        <v>268</v>
      </c>
      <c r="B8" s="738"/>
      <c r="C8" s="738"/>
      <c r="D8" s="738"/>
      <c r="E8" s="738"/>
      <c r="F8" s="738"/>
      <c r="G8" s="738"/>
      <c r="H8" s="738"/>
      <c r="I8" s="738"/>
      <c r="J8" s="738"/>
      <c r="K8" s="389"/>
    </row>
    <row r="9" spans="1:12" ht="40" customHeight="1" x14ac:dyDescent="0.2">
      <c r="A9" s="738"/>
      <c r="B9" s="738"/>
      <c r="C9" s="738"/>
      <c r="D9" s="738"/>
      <c r="E9" s="738"/>
      <c r="F9" s="738"/>
      <c r="G9" s="738"/>
      <c r="H9" s="738"/>
      <c r="I9" s="738"/>
      <c r="J9" s="738"/>
    </row>
    <row r="10" spans="1:12" ht="13" customHeight="1" x14ac:dyDescent="0.2">
      <c r="A10" s="738" t="s">
        <v>269</v>
      </c>
      <c r="B10" s="738"/>
      <c r="C10" s="738"/>
      <c r="D10" s="738"/>
      <c r="E10" s="738"/>
      <c r="F10" s="738"/>
      <c r="G10" s="738"/>
      <c r="H10" s="738"/>
      <c r="I10" s="738"/>
      <c r="J10" s="738"/>
      <c r="K10" s="389"/>
    </row>
    <row r="11" spans="1:12" ht="40" customHeight="1" x14ac:dyDescent="0.2">
      <c r="A11" s="738"/>
      <c r="B11" s="738"/>
      <c r="C11" s="738"/>
      <c r="D11" s="738"/>
      <c r="E11" s="738"/>
      <c r="F11" s="738"/>
      <c r="G11" s="738"/>
      <c r="H11" s="738"/>
      <c r="I11" s="738"/>
      <c r="J11" s="738"/>
    </row>
    <row r="12" spans="1:12" ht="13" customHeight="1" x14ac:dyDescent="0.2">
      <c r="A12" s="738" t="s">
        <v>869</v>
      </c>
      <c r="B12" s="738"/>
      <c r="C12" s="738"/>
      <c r="D12" s="738"/>
      <c r="E12" s="738"/>
      <c r="F12" s="738"/>
      <c r="G12" s="738"/>
      <c r="H12" s="738"/>
      <c r="I12" s="738"/>
      <c r="J12" s="738"/>
      <c r="K12" s="389"/>
    </row>
    <row r="13" spans="1:12" ht="40" customHeight="1" x14ac:dyDescent="0.2">
      <c r="A13" s="738"/>
      <c r="B13" s="738"/>
      <c r="C13" s="738"/>
      <c r="D13" s="738"/>
      <c r="E13" s="738"/>
      <c r="F13" s="738"/>
      <c r="G13" s="738"/>
      <c r="H13" s="738"/>
      <c r="I13" s="738"/>
      <c r="J13" s="738"/>
    </row>
    <row r="14" spans="1:12" ht="40" customHeight="1" x14ac:dyDescent="0.2">
      <c r="A14" s="739" t="s">
        <v>1113</v>
      </c>
      <c r="B14" s="739"/>
      <c r="C14" s="739"/>
      <c r="D14" s="739"/>
      <c r="E14" s="739"/>
      <c r="F14" s="739"/>
      <c r="G14" s="739"/>
      <c r="H14" s="739"/>
      <c r="I14" s="739"/>
      <c r="J14" s="739"/>
    </row>
    <row r="15" spans="1:12" ht="99.5" customHeight="1" x14ac:dyDescent="0.2">
      <c r="A15" s="739"/>
      <c r="B15" s="739"/>
      <c r="C15" s="739"/>
      <c r="D15" s="739"/>
      <c r="E15" s="739"/>
      <c r="F15" s="739"/>
      <c r="G15" s="739"/>
      <c r="H15" s="739"/>
      <c r="I15" s="739"/>
      <c r="J15" s="739"/>
    </row>
    <row r="16" spans="1:12" ht="30" customHeight="1" x14ac:dyDescent="0.2">
      <c r="A16" s="735"/>
      <c r="B16" s="735"/>
      <c r="C16" s="735"/>
      <c r="D16" s="735"/>
      <c r="E16" s="735"/>
      <c r="F16" s="735"/>
      <c r="G16" s="735"/>
      <c r="H16" s="735"/>
      <c r="I16" s="735"/>
      <c r="J16" s="735"/>
    </row>
    <row r="17" spans="1:10" ht="23.25" customHeight="1" x14ac:dyDescent="0.2">
      <c r="A17" s="737" t="s">
        <v>270</v>
      </c>
      <c r="B17" s="737"/>
      <c r="C17" s="737"/>
      <c r="D17" s="737"/>
      <c r="E17" s="737"/>
      <c r="F17" s="737"/>
      <c r="G17" s="737"/>
      <c r="H17" s="737"/>
      <c r="I17" s="737"/>
      <c r="J17" s="737"/>
    </row>
    <row r="18" spans="1:10" ht="45" customHeight="1" x14ac:dyDescent="0.2">
      <c r="A18" s="736" t="s">
        <v>271</v>
      </c>
      <c r="B18" s="736"/>
      <c r="C18" s="736"/>
      <c r="D18" s="736"/>
      <c r="E18" s="736"/>
      <c r="F18" s="736"/>
      <c r="G18" s="736"/>
      <c r="H18" s="736"/>
      <c r="I18" s="736"/>
      <c r="J18" s="736"/>
    </row>
    <row r="19" spans="1:10" ht="45" customHeight="1" x14ac:dyDescent="0.2">
      <c r="A19" s="736" t="s">
        <v>272</v>
      </c>
      <c r="B19" s="736"/>
      <c r="C19" s="736"/>
      <c r="D19" s="736"/>
      <c r="E19" s="736"/>
      <c r="F19" s="736"/>
      <c r="G19" s="736"/>
      <c r="H19" s="736"/>
      <c r="I19" s="736"/>
      <c r="J19" s="736"/>
    </row>
    <row r="20" spans="1:10" ht="45" customHeight="1" x14ac:dyDescent="0.2">
      <c r="A20" s="736" t="s">
        <v>273</v>
      </c>
      <c r="B20" s="736"/>
      <c r="C20" s="736"/>
      <c r="D20" s="736"/>
      <c r="E20" s="736"/>
      <c r="F20" s="736"/>
      <c r="G20" s="736"/>
      <c r="H20" s="736"/>
      <c r="I20" s="736"/>
      <c r="J20" s="736"/>
    </row>
    <row r="21" spans="1:10" ht="45" customHeight="1" x14ac:dyDescent="0.2">
      <c r="A21" s="736" t="s">
        <v>274</v>
      </c>
      <c r="B21" s="736"/>
      <c r="C21" s="736"/>
      <c r="D21" s="736"/>
      <c r="E21" s="736"/>
      <c r="F21" s="736"/>
      <c r="G21" s="736"/>
      <c r="H21" s="736"/>
      <c r="I21" s="736"/>
      <c r="J21" s="736"/>
    </row>
    <row r="22" spans="1:10" ht="30" customHeight="1" x14ac:dyDescent="0.2">
      <c r="A22" s="733"/>
      <c r="B22" s="733"/>
      <c r="C22" s="733"/>
      <c r="D22" s="733"/>
      <c r="E22" s="733"/>
      <c r="F22" s="733"/>
      <c r="G22" s="733"/>
      <c r="H22" s="733"/>
      <c r="I22" s="733"/>
      <c r="J22" s="733"/>
    </row>
    <row r="23" spans="1:10" ht="84" customHeight="1" x14ac:dyDescent="0.2">
      <c r="A23" s="737" t="s">
        <v>275</v>
      </c>
      <c r="B23" s="737"/>
      <c r="C23" s="737"/>
      <c r="D23" s="737"/>
      <c r="E23" s="737"/>
      <c r="F23" s="737"/>
      <c r="G23" s="737"/>
      <c r="H23" s="737"/>
      <c r="I23" s="737"/>
      <c r="J23" s="737"/>
    </row>
    <row r="24" spans="1:10" ht="13" customHeight="1" x14ac:dyDescent="0.2"/>
    <row r="26" spans="1:10" ht="16.5" customHeight="1" x14ac:dyDescent="0.2"/>
  </sheetData>
  <mergeCells count="18">
    <mergeCell ref="A2:J2"/>
    <mergeCell ref="A3:J3"/>
    <mergeCell ref="A4:J4"/>
    <mergeCell ref="A5:J5"/>
    <mergeCell ref="A7:J7"/>
    <mergeCell ref="A23:J23"/>
    <mergeCell ref="A10:J11"/>
    <mergeCell ref="A12:J13"/>
    <mergeCell ref="A14:J15"/>
    <mergeCell ref="A17:J17"/>
    <mergeCell ref="A18:J18"/>
    <mergeCell ref="A19:J19"/>
    <mergeCell ref="A22:J22"/>
    <mergeCell ref="A6:J6"/>
    <mergeCell ref="A16:J16"/>
    <mergeCell ref="A20:J20"/>
    <mergeCell ref="A21:J21"/>
    <mergeCell ref="A8:J9"/>
  </mergeCells>
  <phoneticPr fontId="1"/>
  <pageMargins left="0.7" right="0.7" top="0.75" bottom="0.75" header="0.3" footer="0.3"/>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BL49"/>
  <sheetViews>
    <sheetView showGridLines="0" showZeros="0" topLeftCell="A23" zoomScaleNormal="100" zoomScaleSheetLayoutView="90" workbookViewId="0">
      <selection activeCell="B25" sqref="B25:L25"/>
    </sheetView>
  </sheetViews>
  <sheetFormatPr defaultColWidth="2.1796875" defaultRowHeight="13" x14ac:dyDescent="0.2"/>
  <cols>
    <col min="1" max="1" width="5.6328125" style="79" customWidth="1"/>
    <col min="2" max="2" width="3.1796875" style="79" customWidth="1"/>
    <col min="3" max="25" width="2.1796875" style="79"/>
    <col min="26" max="34" width="2" style="79" customWidth="1"/>
    <col min="35" max="45" width="1.81640625" style="79" customWidth="1"/>
    <col min="46" max="46" width="2.1796875" style="79"/>
    <col min="47" max="47" width="9.453125" style="79" bestFit="1" customWidth="1"/>
    <col min="48" max="58" width="2.1796875" style="79"/>
    <col min="59" max="59" width="7.6328125" style="79" hidden="1" customWidth="1"/>
    <col min="60" max="60" width="7.36328125" style="79" hidden="1" customWidth="1"/>
    <col min="61" max="62" width="8.453125" style="79" hidden="1" customWidth="1"/>
    <col min="63" max="63" width="2" style="79" customWidth="1"/>
    <col min="64" max="16384" width="2.1796875" style="79"/>
  </cols>
  <sheetData>
    <row r="1" spans="1:64" s="69" customFormat="1" ht="15" customHeight="1" x14ac:dyDescent="0.2">
      <c r="A1" s="65" t="s">
        <v>276</v>
      </c>
      <c r="B1" s="65"/>
      <c r="C1" s="66"/>
      <c r="D1" s="66"/>
      <c r="E1" s="66"/>
      <c r="F1" s="66"/>
      <c r="G1" s="66"/>
      <c r="H1" s="66"/>
      <c r="I1" s="66"/>
      <c r="J1" s="846" t="s">
        <v>853</v>
      </c>
      <c r="K1" s="846"/>
      <c r="L1" s="846"/>
      <c r="M1" s="846"/>
      <c r="N1" s="846"/>
      <c r="O1" s="846"/>
      <c r="P1" s="846"/>
      <c r="Q1" s="846"/>
      <c r="R1" s="846"/>
      <c r="S1" s="846"/>
      <c r="T1" s="846"/>
      <c r="U1" s="399"/>
      <c r="V1" s="67"/>
      <c r="W1" s="67"/>
      <c r="X1" s="67"/>
      <c r="Y1" s="67"/>
      <c r="Z1" s="67"/>
      <c r="AA1" s="67"/>
      <c r="AB1" s="67"/>
      <c r="AC1" s="67"/>
      <c r="AD1" s="67"/>
      <c r="AE1" s="67"/>
      <c r="AF1" s="67"/>
      <c r="AG1" s="67"/>
      <c r="AH1" s="67"/>
      <c r="AI1" s="67"/>
      <c r="AJ1" s="67"/>
      <c r="AK1" s="67"/>
      <c r="AL1" s="67"/>
      <c r="AM1" s="67"/>
      <c r="AN1" s="67"/>
      <c r="AO1" s="68"/>
      <c r="AP1" s="68"/>
      <c r="AQ1" s="68"/>
      <c r="AR1" s="68"/>
      <c r="AS1" s="68"/>
    </row>
    <row r="2" spans="1:64" s="74" customFormat="1" ht="5.25" customHeight="1" x14ac:dyDescent="0.2">
      <c r="A2" s="70"/>
      <c r="B2" s="71"/>
      <c r="C2" s="71"/>
      <c r="D2" s="71"/>
      <c r="E2" s="71"/>
      <c r="F2" s="72"/>
      <c r="G2" s="68"/>
      <c r="H2" s="68"/>
      <c r="I2" s="68"/>
      <c r="J2" s="846"/>
      <c r="K2" s="846"/>
      <c r="L2" s="846"/>
      <c r="M2" s="846"/>
      <c r="N2" s="846"/>
      <c r="O2" s="846"/>
      <c r="P2" s="846"/>
      <c r="Q2" s="846"/>
      <c r="R2" s="846"/>
      <c r="S2" s="846"/>
      <c r="T2" s="846"/>
      <c r="U2" s="399"/>
      <c r="V2" s="73"/>
      <c r="W2" s="73"/>
      <c r="X2" s="73"/>
      <c r="Y2" s="73"/>
      <c r="Z2" s="73"/>
      <c r="AA2" s="73"/>
      <c r="AB2" s="73"/>
      <c r="AC2" s="73"/>
      <c r="AD2" s="73"/>
      <c r="AE2" s="73"/>
      <c r="AF2" s="73"/>
      <c r="AG2" s="73"/>
      <c r="AH2" s="73"/>
      <c r="AI2" s="73"/>
      <c r="AJ2" s="73"/>
      <c r="AK2" s="73"/>
      <c r="AL2" s="73"/>
      <c r="AM2" s="73"/>
      <c r="AN2" s="73"/>
      <c r="AO2" s="73"/>
      <c r="AP2" s="73"/>
      <c r="AQ2" s="68"/>
      <c r="AR2" s="68"/>
      <c r="AS2" s="68"/>
    </row>
    <row r="3" spans="1:64" s="74" customFormat="1" ht="15" customHeight="1" x14ac:dyDescent="0.2">
      <c r="A3" s="75" t="s">
        <v>550</v>
      </c>
      <c r="B3" s="68"/>
      <c r="C3" s="73"/>
      <c r="D3" s="66"/>
      <c r="E3" s="66"/>
      <c r="F3" s="66"/>
      <c r="G3" s="66"/>
      <c r="H3" s="68"/>
      <c r="I3" s="73"/>
      <c r="J3" s="846"/>
      <c r="K3" s="846"/>
      <c r="L3" s="846"/>
      <c r="M3" s="846"/>
      <c r="N3" s="846"/>
      <c r="O3" s="846"/>
      <c r="P3" s="846"/>
      <c r="Q3" s="846"/>
      <c r="R3" s="846"/>
      <c r="S3" s="846"/>
      <c r="T3" s="846"/>
      <c r="U3" s="399"/>
      <c r="V3" s="73"/>
      <c r="W3" s="73"/>
      <c r="X3" s="73"/>
      <c r="Y3" s="73"/>
      <c r="Z3" s="73"/>
      <c r="AA3" s="73"/>
      <c r="AB3" s="73"/>
      <c r="AC3" s="73"/>
      <c r="AD3" s="73"/>
      <c r="AE3" s="73"/>
      <c r="AF3" s="73"/>
      <c r="AG3" s="73"/>
      <c r="AH3" s="73"/>
      <c r="AI3" s="73"/>
      <c r="AJ3" s="73"/>
      <c r="AK3" s="73"/>
      <c r="AL3" s="76"/>
      <c r="AM3" s="834" t="s">
        <v>277</v>
      </c>
      <c r="AN3" s="834"/>
      <c r="AO3" s="834"/>
      <c r="AP3" s="834"/>
      <c r="AQ3" s="834"/>
      <c r="AR3" s="834"/>
      <c r="AS3" s="76"/>
    </row>
    <row r="4" spans="1:64" ht="8.15" customHeight="1" x14ac:dyDescent="0.2">
      <c r="A4" s="34"/>
      <c r="B4" s="77"/>
      <c r="C4" s="77"/>
      <c r="D4" s="34"/>
      <c r="E4" s="34"/>
      <c r="F4" s="34"/>
      <c r="G4" s="34"/>
      <c r="H4" s="34"/>
      <c r="I4" s="34"/>
      <c r="J4" s="34"/>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835"/>
      <c r="AN4" s="835"/>
      <c r="AO4" s="835"/>
      <c r="AP4" s="835"/>
      <c r="AQ4" s="835"/>
      <c r="AR4" s="835"/>
      <c r="AS4" s="34"/>
    </row>
    <row r="5" spans="1:64" ht="22.5" customHeight="1" x14ac:dyDescent="0.2">
      <c r="A5" s="785" t="s">
        <v>278</v>
      </c>
      <c r="B5" s="785"/>
      <c r="C5" s="785"/>
      <c r="D5" s="785"/>
      <c r="E5" s="785"/>
      <c r="F5" s="785"/>
      <c r="G5" s="785"/>
      <c r="H5" s="785"/>
      <c r="I5" s="785"/>
      <c r="J5" s="785"/>
      <c r="K5" s="785"/>
      <c r="L5" s="785"/>
      <c r="M5" s="785"/>
      <c r="N5" s="785"/>
      <c r="O5" s="785"/>
      <c r="P5" s="836" t="s">
        <v>279</v>
      </c>
      <c r="Q5" s="837"/>
      <c r="R5" s="837"/>
      <c r="S5" s="837"/>
      <c r="T5" s="837"/>
      <c r="U5" s="837"/>
      <c r="V5" s="837"/>
      <c r="W5" s="837"/>
      <c r="X5" s="837"/>
      <c r="Y5" s="838"/>
      <c r="Z5" s="839" t="s">
        <v>280</v>
      </c>
      <c r="AA5" s="839"/>
      <c r="AB5" s="839"/>
      <c r="AC5" s="839"/>
      <c r="AD5" s="839"/>
      <c r="AE5" s="839"/>
      <c r="AF5" s="839"/>
      <c r="AG5" s="839"/>
      <c r="AH5" s="839"/>
      <c r="AI5" s="839" t="s">
        <v>281</v>
      </c>
      <c r="AJ5" s="839"/>
      <c r="AK5" s="839"/>
      <c r="AL5" s="839"/>
      <c r="AM5" s="839"/>
      <c r="AN5" s="839"/>
      <c r="AO5" s="839"/>
      <c r="AP5" s="839"/>
      <c r="AQ5" s="839"/>
      <c r="AR5" s="839"/>
      <c r="AS5" s="839"/>
    </row>
    <row r="6" spans="1:64" ht="20" customHeight="1" x14ac:dyDescent="0.2">
      <c r="A6" s="785"/>
      <c r="B6" s="785"/>
      <c r="C6" s="785"/>
      <c r="D6" s="785"/>
      <c r="E6" s="785"/>
      <c r="F6" s="785"/>
      <c r="G6" s="785"/>
      <c r="H6" s="785"/>
      <c r="I6" s="785"/>
      <c r="J6" s="785"/>
      <c r="K6" s="785"/>
      <c r="L6" s="785"/>
      <c r="M6" s="785"/>
      <c r="N6" s="785"/>
      <c r="O6" s="785"/>
      <c r="P6" s="840" t="s">
        <v>282</v>
      </c>
      <c r="Q6" s="841"/>
      <c r="R6" s="841"/>
      <c r="S6" s="841"/>
      <c r="T6" s="841"/>
      <c r="U6" s="841"/>
      <c r="V6" s="841"/>
      <c r="W6" s="841"/>
      <c r="X6" s="841"/>
      <c r="Y6" s="842"/>
      <c r="Z6" s="843" t="s">
        <v>283</v>
      </c>
      <c r="AA6" s="844"/>
      <c r="AB6" s="844"/>
      <c r="AC6" s="844"/>
      <c r="AD6" s="844"/>
      <c r="AE6" s="844"/>
      <c r="AF6" s="844"/>
      <c r="AG6" s="844"/>
      <c r="AH6" s="845"/>
      <c r="AI6" s="843" t="s">
        <v>284</v>
      </c>
      <c r="AJ6" s="844"/>
      <c r="AK6" s="844"/>
      <c r="AL6" s="844"/>
      <c r="AM6" s="844"/>
      <c r="AN6" s="844"/>
      <c r="AO6" s="844"/>
      <c r="AP6" s="844"/>
      <c r="AQ6" s="844"/>
      <c r="AR6" s="844"/>
      <c r="AS6" s="845"/>
    </row>
    <row r="7" spans="1:64" ht="21" customHeight="1" x14ac:dyDescent="0.2">
      <c r="A7" s="830" t="s">
        <v>285</v>
      </c>
      <c r="B7" s="832" t="s">
        <v>286</v>
      </c>
      <c r="C7" s="832"/>
      <c r="D7" s="832"/>
      <c r="E7" s="832"/>
      <c r="F7" s="832"/>
      <c r="G7" s="832"/>
      <c r="H7" s="832"/>
      <c r="I7" s="832"/>
      <c r="J7" s="832"/>
      <c r="K7" s="832"/>
      <c r="L7" s="832"/>
      <c r="M7" s="832"/>
      <c r="N7" s="832"/>
      <c r="O7" s="832"/>
      <c r="P7" s="823">
        <f>'(1)  原材料副資材費'!H8</f>
        <v>72875</v>
      </c>
      <c r="Q7" s="824"/>
      <c r="R7" s="824"/>
      <c r="S7" s="824"/>
      <c r="T7" s="824"/>
      <c r="U7" s="824"/>
      <c r="V7" s="824"/>
      <c r="W7" s="824"/>
      <c r="X7" s="824"/>
      <c r="Y7" s="825"/>
      <c r="Z7" s="826">
        <f>'(1)  原材料副資材費'!I8</f>
        <v>66250</v>
      </c>
      <c r="AA7" s="827"/>
      <c r="AB7" s="827"/>
      <c r="AC7" s="827"/>
      <c r="AD7" s="827"/>
      <c r="AE7" s="827"/>
      <c r="AF7" s="827"/>
      <c r="AG7" s="827"/>
      <c r="AH7" s="828"/>
      <c r="AI7" s="826">
        <f>ROUNDDOWN($Z7/2,-3)</f>
        <v>33000</v>
      </c>
      <c r="AJ7" s="827"/>
      <c r="AK7" s="827"/>
      <c r="AL7" s="827"/>
      <c r="AM7" s="827"/>
      <c r="AN7" s="827"/>
      <c r="AO7" s="827"/>
      <c r="AP7" s="827"/>
      <c r="AQ7" s="827"/>
      <c r="AR7" s="827"/>
      <c r="AS7" s="828"/>
    </row>
    <row r="8" spans="1:64" ht="19.5" customHeight="1" x14ac:dyDescent="0.2">
      <c r="A8" s="831"/>
      <c r="B8" s="833" t="s">
        <v>287</v>
      </c>
      <c r="C8" s="833"/>
      <c r="D8" s="833"/>
      <c r="E8" s="833"/>
      <c r="F8" s="833"/>
      <c r="G8" s="833"/>
      <c r="H8" s="833"/>
      <c r="I8" s="833"/>
      <c r="J8" s="833"/>
      <c r="K8" s="833"/>
      <c r="L8" s="833"/>
      <c r="M8" s="833"/>
      <c r="N8" s="833"/>
      <c r="O8" s="833"/>
      <c r="P8" s="816">
        <f>'（2）-1　機械装置工具費'!I7</f>
        <v>2420000</v>
      </c>
      <c r="Q8" s="817"/>
      <c r="R8" s="817"/>
      <c r="S8" s="817"/>
      <c r="T8" s="817"/>
      <c r="U8" s="817"/>
      <c r="V8" s="817"/>
      <c r="W8" s="817"/>
      <c r="X8" s="817"/>
      <c r="Y8" s="818"/>
      <c r="Z8" s="816">
        <f>'（2）-1　機械装置工具費'!J7</f>
        <v>2200000</v>
      </c>
      <c r="AA8" s="817"/>
      <c r="AB8" s="817"/>
      <c r="AC8" s="817"/>
      <c r="AD8" s="817"/>
      <c r="AE8" s="817"/>
      <c r="AF8" s="817"/>
      <c r="AG8" s="817"/>
      <c r="AH8" s="818"/>
      <c r="AI8" s="812">
        <f>ROUNDDOWN($Z8/2,-3)</f>
        <v>1100000</v>
      </c>
      <c r="AJ8" s="813"/>
      <c r="AK8" s="813"/>
      <c r="AL8" s="813"/>
      <c r="AM8" s="813"/>
      <c r="AN8" s="813"/>
      <c r="AO8" s="813"/>
      <c r="AP8" s="813"/>
      <c r="AQ8" s="813"/>
      <c r="AR8" s="813"/>
      <c r="AS8" s="814"/>
    </row>
    <row r="9" spans="1:64" ht="21" customHeight="1" x14ac:dyDescent="0.2">
      <c r="A9" s="831"/>
      <c r="B9" s="829" t="s">
        <v>288</v>
      </c>
      <c r="C9" s="829"/>
      <c r="D9" s="829"/>
      <c r="E9" s="829"/>
      <c r="F9" s="829"/>
      <c r="G9" s="829"/>
      <c r="H9" s="829"/>
      <c r="I9" s="829"/>
      <c r="J9" s="829"/>
      <c r="K9" s="829"/>
      <c r="L9" s="829"/>
      <c r="M9" s="829"/>
      <c r="N9" s="829"/>
      <c r="O9" s="829"/>
      <c r="P9" s="816">
        <f>'（3）-1　委託外注費'!F6</f>
        <v>6050000</v>
      </c>
      <c r="Q9" s="817"/>
      <c r="R9" s="817"/>
      <c r="S9" s="817"/>
      <c r="T9" s="817"/>
      <c r="U9" s="817"/>
      <c r="V9" s="817"/>
      <c r="W9" s="817"/>
      <c r="X9" s="817"/>
      <c r="Y9" s="818"/>
      <c r="Z9" s="812">
        <f>'（3）-1　委託外注費'!G6</f>
        <v>5500000</v>
      </c>
      <c r="AA9" s="813"/>
      <c r="AB9" s="813"/>
      <c r="AC9" s="813"/>
      <c r="AD9" s="813"/>
      <c r="AE9" s="813"/>
      <c r="AF9" s="813"/>
      <c r="AG9" s="813"/>
      <c r="AH9" s="814"/>
      <c r="AI9" s="812">
        <f>ROUNDDOWN($Z9/2,-3)</f>
        <v>2750000</v>
      </c>
      <c r="AJ9" s="813"/>
      <c r="AK9" s="813"/>
      <c r="AL9" s="813"/>
      <c r="AM9" s="813"/>
      <c r="AN9" s="813"/>
      <c r="AO9" s="813"/>
      <c r="AP9" s="813"/>
      <c r="AQ9" s="813"/>
      <c r="AR9" s="813"/>
      <c r="AS9" s="814"/>
    </row>
    <row r="10" spans="1:64" ht="21" customHeight="1" x14ac:dyDescent="0.2">
      <c r="A10" s="831"/>
      <c r="B10" s="829" t="s">
        <v>289</v>
      </c>
      <c r="C10" s="829"/>
      <c r="D10" s="829"/>
      <c r="E10" s="829"/>
      <c r="F10" s="829"/>
      <c r="G10" s="829"/>
      <c r="H10" s="829"/>
      <c r="I10" s="829"/>
      <c r="J10" s="829"/>
      <c r="K10" s="829"/>
      <c r="L10" s="829"/>
      <c r="M10" s="829"/>
      <c r="N10" s="829"/>
      <c r="O10" s="829"/>
      <c r="P10" s="816">
        <f>'（4）-1　専門家指導費'!H5</f>
        <v>110000.00000000001</v>
      </c>
      <c r="Q10" s="817"/>
      <c r="R10" s="817"/>
      <c r="S10" s="817"/>
      <c r="T10" s="817"/>
      <c r="U10" s="817"/>
      <c r="V10" s="817"/>
      <c r="W10" s="817"/>
      <c r="X10" s="817"/>
      <c r="Y10" s="818"/>
      <c r="Z10" s="816">
        <f>'（4）-1　専門家指導費'!I5</f>
        <v>100000</v>
      </c>
      <c r="AA10" s="817"/>
      <c r="AB10" s="817"/>
      <c r="AC10" s="817"/>
      <c r="AD10" s="817"/>
      <c r="AE10" s="817"/>
      <c r="AF10" s="817"/>
      <c r="AG10" s="817"/>
      <c r="AH10" s="818"/>
      <c r="AI10" s="812">
        <f>MIN(ROUNDDOWN($Z10/2,-3),500000)</f>
        <v>50000</v>
      </c>
      <c r="AJ10" s="813"/>
      <c r="AK10" s="813"/>
      <c r="AL10" s="813"/>
      <c r="AM10" s="813"/>
      <c r="AN10" s="813"/>
      <c r="AO10" s="813"/>
      <c r="AP10" s="813"/>
      <c r="AQ10" s="813"/>
      <c r="AR10" s="813"/>
      <c r="AS10" s="814"/>
    </row>
    <row r="11" spans="1:64" ht="21" customHeight="1" x14ac:dyDescent="0.2">
      <c r="A11" s="831"/>
      <c r="B11" s="815" t="s">
        <v>290</v>
      </c>
      <c r="C11" s="815"/>
      <c r="D11" s="815"/>
      <c r="E11" s="815"/>
      <c r="F11" s="815"/>
      <c r="G11" s="815"/>
      <c r="H11" s="815"/>
      <c r="I11" s="815"/>
      <c r="J11" s="815"/>
      <c r="K11" s="815"/>
      <c r="L11" s="815"/>
      <c r="M11" s="815"/>
      <c r="N11" s="815"/>
      <c r="O11" s="815"/>
      <c r="P11" s="812">
        <f>'（5）　賃借費'!F5</f>
        <v>1848000.0000000002</v>
      </c>
      <c r="Q11" s="813"/>
      <c r="R11" s="813"/>
      <c r="S11" s="813"/>
      <c r="T11" s="813"/>
      <c r="U11" s="813"/>
      <c r="V11" s="813"/>
      <c r="W11" s="813"/>
      <c r="X11" s="813"/>
      <c r="Y11" s="814"/>
      <c r="Z11" s="812">
        <f>'（5）　賃借費'!G5</f>
        <v>1680000</v>
      </c>
      <c r="AA11" s="813"/>
      <c r="AB11" s="813"/>
      <c r="AC11" s="813"/>
      <c r="AD11" s="813"/>
      <c r="AE11" s="813"/>
      <c r="AF11" s="813"/>
      <c r="AG11" s="813"/>
      <c r="AH11" s="814"/>
      <c r="AI11" s="812">
        <f>MIN(ROUNDDOWN($Z11/2,-3),1500000)</f>
        <v>840000</v>
      </c>
      <c r="AJ11" s="813"/>
      <c r="AK11" s="813"/>
      <c r="AL11" s="813"/>
      <c r="AM11" s="813"/>
      <c r="AN11" s="813"/>
      <c r="AO11" s="813"/>
      <c r="AP11" s="813"/>
      <c r="AQ11" s="813"/>
      <c r="AR11" s="813"/>
      <c r="AS11" s="814"/>
    </row>
    <row r="12" spans="1:64" ht="21" customHeight="1" x14ac:dyDescent="0.2">
      <c r="A12" s="831"/>
      <c r="B12" s="815" t="s">
        <v>291</v>
      </c>
      <c r="C12" s="815"/>
      <c r="D12" s="815"/>
      <c r="E12" s="815"/>
      <c r="F12" s="815"/>
      <c r="G12" s="815"/>
      <c r="H12" s="815"/>
      <c r="I12" s="815"/>
      <c r="J12" s="815"/>
      <c r="K12" s="815"/>
      <c r="L12" s="815"/>
      <c r="M12" s="815"/>
      <c r="N12" s="815"/>
      <c r="O12" s="815"/>
      <c r="P12" s="812">
        <f>'（6）　産業財産権出願・導入費'!F5</f>
        <v>550000</v>
      </c>
      <c r="Q12" s="813"/>
      <c r="R12" s="813"/>
      <c r="S12" s="813"/>
      <c r="T12" s="813"/>
      <c r="U12" s="813"/>
      <c r="V12" s="813"/>
      <c r="W12" s="813"/>
      <c r="X12" s="813"/>
      <c r="Y12" s="814"/>
      <c r="Z12" s="816">
        <f>'（6）　産業財産権出願・導入費'!G5</f>
        <v>500000</v>
      </c>
      <c r="AA12" s="817"/>
      <c r="AB12" s="817"/>
      <c r="AC12" s="817"/>
      <c r="AD12" s="817"/>
      <c r="AE12" s="817"/>
      <c r="AF12" s="817"/>
      <c r="AG12" s="817"/>
      <c r="AH12" s="818"/>
      <c r="AI12" s="812">
        <f>ROUNDDOWN($Z12/2,-3)</f>
        <v>250000</v>
      </c>
      <c r="AJ12" s="813"/>
      <c r="AK12" s="813"/>
      <c r="AL12" s="813"/>
      <c r="AM12" s="813"/>
      <c r="AN12" s="813"/>
      <c r="AO12" s="813"/>
      <c r="AP12" s="813"/>
      <c r="AQ12" s="813"/>
      <c r="AR12" s="813"/>
      <c r="AS12" s="814"/>
    </row>
    <row r="13" spans="1:64" ht="21" customHeight="1" x14ac:dyDescent="0.2">
      <c r="A13" s="831"/>
      <c r="B13" s="800" t="s">
        <v>292</v>
      </c>
      <c r="C13" s="800"/>
      <c r="D13" s="800"/>
      <c r="E13" s="800"/>
      <c r="F13" s="800"/>
      <c r="G13" s="800"/>
      <c r="H13" s="800"/>
      <c r="I13" s="800"/>
      <c r="J13" s="800"/>
      <c r="K13" s="800"/>
      <c r="L13" s="800"/>
      <c r="M13" s="800"/>
      <c r="N13" s="800"/>
      <c r="O13" s="800"/>
      <c r="P13" s="801">
        <f>'（7）　直接人件費'!H6</f>
        <v>8003600</v>
      </c>
      <c r="Q13" s="802"/>
      <c r="R13" s="802"/>
      <c r="S13" s="802"/>
      <c r="T13" s="802"/>
      <c r="U13" s="802"/>
      <c r="V13" s="802"/>
      <c r="W13" s="802"/>
      <c r="X13" s="802"/>
      <c r="Y13" s="803"/>
      <c r="Z13" s="804">
        <f>'（7）　直接人件費'!I6</f>
        <v>7276000</v>
      </c>
      <c r="AA13" s="805"/>
      <c r="AB13" s="805"/>
      <c r="AC13" s="805"/>
      <c r="AD13" s="805"/>
      <c r="AE13" s="805"/>
      <c r="AF13" s="805"/>
      <c r="AG13" s="805"/>
      <c r="AH13" s="806"/>
      <c r="AI13" s="804">
        <f>MIN(ROUNDDOWN($Z13/2,-3),10000000)</f>
        <v>3638000</v>
      </c>
      <c r="AJ13" s="805"/>
      <c r="AK13" s="805"/>
      <c r="AL13" s="805"/>
      <c r="AM13" s="805"/>
      <c r="AN13" s="805"/>
      <c r="AO13" s="805"/>
      <c r="AP13" s="805"/>
      <c r="AQ13" s="805"/>
      <c r="AR13" s="805"/>
      <c r="AS13" s="806"/>
      <c r="BG13" s="80"/>
      <c r="BH13" s="80"/>
    </row>
    <row r="14" spans="1:64" ht="21" customHeight="1" x14ac:dyDescent="0.2">
      <c r="A14" s="821"/>
      <c r="B14" s="807" t="s">
        <v>293</v>
      </c>
      <c r="C14" s="807"/>
      <c r="D14" s="807"/>
      <c r="E14" s="807"/>
      <c r="F14" s="807"/>
      <c r="G14" s="807"/>
      <c r="H14" s="807"/>
      <c r="I14" s="807"/>
      <c r="J14" s="807"/>
      <c r="K14" s="807"/>
      <c r="L14" s="807"/>
      <c r="M14" s="807"/>
      <c r="N14" s="807"/>
      <c r="O14" s="808"/>
      <c r="P14" s="809">
        <f>SUM(P7:Y13)</f>
        <v>19054475</v>
      </c>
      <c r="Q14" s="810"/>
      <c r="R14" s="810"/>
      <c r="S14" s="810"/>
      <c r="T14" s="810"/>
      <c r="U14" s="810"/>
      <c r="V14" s="810"/>
      <c r="W14" s="810"/>
      <c r="X14" s="810"/>
      <c r="Y14" s="811"/>
      <c r="Z14" s="809">
        <f>SUM(Z7:AH13)</f>
        <v>17322250</v>
      </c>
      <c r="AA14" s="810"/>
      <c r="AB14" s="810"/>
      <c r="AC14" s="810"/>
      <c r="AD14" s="810"/>
      <c r="AE14" s="810"/>
      <c r="AF14" s="810"/>
      <c r="AG14" s="810"/>
      <c r="AH14" s="811"/>
      <c r="AI14" s="809">
        <f>SUM(AI7:AS13)</f>
        <v>8661000</v>
      </c>
      <c r="AJ14" s="810"/>
      <c r="AK14" s="810"/>
      <c r="AL14" s="810"/>
      <c r="AM14" s="810"/>
      <c r="AN14" s="810"/>
      <c r="AO14" s="810"/>
      <c r="AP14" s="810"/>
      <c r="AQ14" s="810"/>
      <c r="AR14" s="810"/>
      <c r="AS14" s="811"/>
      <c r="BG14" s="80"/>
      <c r="BH14" s="80"/>
    </row>
    <row r="15" spans="1:64" ht="21" customHeight="1" x14ac:dyDescent="0.2">
      <c r="A15" s="819" t="s">
        <v>294</v>
      </c>
      <c r="B15" s="822" t="s">
        <v>295</v>
      </c>
      <c r="C15" s="822"/>
      <c r="D15" s="822"/>
      <c r="E15" s="822"/>
      <c r="F15" s="822"/>
      <c r="G15" s="822"/>
      <c r="H15" s="822"/>
      <c r="I15" s="822"/>
      <c r="J15" s="822"/>
      <c r="K15" s="822"/>
      <c r="L15" s="822"/>
      <c r="M15" s="822"/>
      <c r="N15" s="822"/>
      <c r="O15" s="822"/>
      <c r="P15" s="823">
        <f>'（8）　広告費'!G7</f>
        <v>605000</v>
      </c>
      <c r="Q15" s="824"/>
      <c r="R15" s="824"/>
      <c r="S15" s="824"/>
      <c r="T15" s="824"/>
      <c r="U15" s="824"/>
      <c r="V15" s="824"/>
      <c r="W15" s="824"/>
      <c r="X15" s="824"/>
      <c r="Y15" s="825"/>
      <c r="Z15" s="826">
        <f>'（8）　広告費'!H7</f>
        <v>550000</v>
      </c>
      <c r="AA15" s="827"/>
      <c r="AB15" s="827"/>
      <c r="AC15" s="827"/>
      <c r="AD15" s="827"/>
      <c r="AE15" s="827"/>
      <c r="AF15" s="827"/>
      <c r="AG15" s="827"/>
      <c r="AH15" s="828"/>
      <c r="AI15" s="826">
        <f>ROUNDDOWN($Z15/2,-3)</f>
        <v>275000</v>
      </c>
      <c r="AJ15" s="827"/>
      <c r="AK15" s="827"/>
      <c r="AL15" s="827"/>
      <c r="AM15" s="827"/>
      <c r="AN15" s="827"/>
      <c r="AO15" s="827"/>
      <c r="AP15" s="827"/>
      <c r="AQ15" s="827"/>
      <c r="AR15" s="827"/>
      <c r="AS15" s="828"/>
      <c r="BG15" s="80"/>
      <c r="BH15" s="80"/>
      <c r="BI15" s="80"/>
      <c r="BJ15" s="80"/>
    </row>
    <row r="16" spans="1:64" ht="21" customHeight="1" x14ac:dyDescent="0.2">
      <c r="A16" s="820"/>
      <c r="B16" s="815" t="s">
        <v>296</v>
      </c>
      <c r="C16" s="815"/>
      <c r="D16" s="815"/>
      <c r="E16" s="815"/>
      <c r="F16" s="815"/>
      <c r="G16" s="815"/>
      <c r="H16" s="815"/>
      <c r="I16" s="815"/>
      <c r="J16" s="815"/>
      <c r="K16" s="815"/>
      <c r="L16" s="815"/>
      <c r="M16" s="815"/>
      <c r="N16" s="815"/>
      <c r="O16" s="815"/>
      <c r="P16" s="812">
        <f>'（9）　展示会等参加費'!H5</f>
        <v>1980000.0000000002</v>
      </c>
      <c r="Q16" s="813"/>
      <c r="R16" s="813"/>
      <c r="S16" s="813"/>
      <c r="T16" s="813"/>
      <c r="U16" s="813"/>
      <c r="V16" s="813"/>
      <c r="W16" s="813"/>
      <c r="X16" s="813"/>
      <c r="Y16" s="814"/>
      <c r="Z16" s="812">
        <f>'（9）　展示会等参加費'!I5</f>
        <v>1800000</v>
      </c>
      <c r="AA16" s="813"/>
      <c r="AB16" s="813"/>
      <c r="AC16" s="813"/>
      <c r="AD16" s="813"/>
      <c r="AE16" s="813"/>
      <c r="AF16" s="813"/>
      <c r="AG16" s="813"/>
      <c r="AH16" s="814"/>
      <c r="AI16" s="812">
        <f>ROUNDDOWN($Z16/2,-3)</f>
        <v>900000</v>
      </c>
      <c r="AJ16" s="813"/>
      <c r="AK16" s="813"/>
      <c r="AL16" s="813"/>
      <c r="AM16" s="813"/>
      <c r="AN16" s="813"/>
      <c r="AO16" s="813"/>
      <c r="AP16" s="813"/>
      <c r="AQ16" s="813"/>
      <c r="AR16" s="813"/>
      <c r="AS16" s="814"/>
      <c r="AU16" s="799" t="str">
        <f>IF((AI15+AI16+AI17)&lt;3000001,"","←試作品広報費の合計が300万円となるように、各経費区分の助成金交付申請額を調整してください。")</f>
        <v/>
      </c>
      <c r="AV16" s="799"/>
      <c r="AW16" s="799"/>
      <c r="AX16" s="799"/>
      <c r="AY16" s="799"/>
      <c r="AZ16" s="799"/>
      <c r="BA16" s="799"/>
      <c r="BB16" s="799"/>
      <c r="BC16" s="799"/>
      <c r="BD16" s="799"/>
      <c r="BE16" s="799"/>
      <c r="BF16" s="799"/>
      <c r="BG16" s="799"/>
      <c r="BH16" s="799"/>
      <c r="BI16" s="799"/>
      <c r="BJ16" s="799"/>
      <c r="BK16" s="799"/>
      <c r="BL16" s="799"/>
    </row>
    <row r="17" spans="1:64" ht="21" customHeight="1" x14ac:dyDescent="0.2">
      <c r="A17" s="820"/>
      <c r="B17" s="800" t="s">
        <v>297</v>
      </c>
      <c r="C17" s="800"/>
      <c r="D17" s="800"/>
      <c r="E17" s="800"/>
      <c r="F17" s="800"/>
      <c r="G17" s="800"/>
      <c r="H17" s="800"/>
      <c r="I17" s="800"/>
      <c r="J17" s="800"/>
      <c r="K17" s="800"/>
      <c r="L17" s="800"/>
      <c r="M17" s="800"/>
      <c r="N17" s="800"/>
      <c r="O17" s="800"/>
      <c r="P17" s="801">
        <f>'（10）-1　イベント開催費'!G5</f>
        <v>275000</v>
      </c>
      <c r="Q17" s="802"/>
      <c r="R17" s="802"/>
      <c r="S17" s="802"/>
      <c r="T17" s="802"/>
      <c r="U17" s="802"/>
      <c r="V17" s="802"/>
      <c r="W17" s="802"/>
      <c r="X17" s="802"/>
      <c r="Y17" s="803"/>
      <c r="Z17" s="804">
        <f>'（10）-1　イベント開催費'!H5</f>
        <v>250000</v>
      </c>
      <c r="AA17" s="805"/>
      <c r="AB17" s="805"/>
      <c r="AC17" s="805"/>
      <c r="AD17" s="805"/>
      <c r="AE17" s="805"/>
      <c r="AF17" s="805"/>
      <c r="AG17" s="805"/>
      <c r="AH17" s="806"/>
      <c r="AI17" s="804">
        <f>ROUNDDOWN($Z17/2,-3)</f>
        <v>125000</v>
      </c>
      <c r="AJ17" s="805"/>
      <c r="AK17" s="805"/>
      <c r="AL17" s="805"/>
      <c r="AM17" s="805"/>
      <c r="AN17" s="805"/>
      <c r="AO17" s="805"/>
      <c r="AP17" s="805"/>
      <c r="AQ17" s="805"/>
      <c r="AR17" s="805"/>
      <c r="AS17" s="806"/>
      <c r="AU17" s="799"/>
      <c r="AV17" s="799"/>
      <c r="AW17" s="799"/>
      <c r="AX17" s="799"/>
      <c r="AY17" s="799"/>
      <c r="AZ17" s="799"/>
      <c r="BA17" s="799"/>
      <c r="BB17" s="799"/>
      <c r="BC17" s="799"/>
      <c r="BD17" s="799"/>
      <c r="BE17" s="799"/>
      <c r="BF17" s="799"/>
      <c r="BG17" s="799"/>
      <c r="BH17" s="799"/>
      <c r="BI17" s="799"/>
      <c r="BJ17" s="799"/>
      <c r="BK17" s="799"/>
      <c r="BL17" s="799"/>
    </row>
    <row r="18" spans="1:64" ht="21" customHeight="1" x14ac:dyDescent="0.2">
      <c r="A18" s="821"/>
      <c r="B18" s="807" t="s">
        <v>298</v>
      </c>
      <c r="C18" s="807"/>
      <c r="D18" s="807"/>
      <c r="E18" s="807"/>
      <c r="F18" s="807"/>
      <c r="G18" s="807"/>
      <c r="H18" s="807"/>
      <c r="I18" s="807"/>
      <c r="J18" s="807"/>
      <c r="K18" s="807"/>
      <c r="L18" s="807"/>
      <c r="M18" s="807"/>
      <c r="N18" s="807"/>
      <c r="O18" s="808"/>
      <c r="P18" s="809">
        <f>SUM(P15:Y17)</f>
        <v>2860000</v>
      </c>
      <c r="Q18" s="810"/>
      <c r="R18" s="810"/>
      <c r="S18" s="810"/>
      <c r="T18" s="810"/>
      <c r="U18" s="810"/>
      <c r="V18" s="810"/>
      <c r="W18" s="810"/>
      <c r="X18" s="810"/>
      <c r="Y18" s="811"/>
      <c r="Z18" s="809">
        <f>SUM(Z15:AH17)</f>
        <v>2600000</v>
      </c>
      <c r="AA18" s="810"/>
      <c r="AB18" s="810"/>
      <c r="AC18" s="810"/>
      <c r="AD18" s="810"/>
      <c r="AE18" s="810"/>
      <c r="AF18" s="810"/>
      <c r="AG18" s="810"/>
      <c r="AH18" s="811"/>
      <c r="AI18" s="809">
        <f>SUM(AI15:AQ17)</f>
        <v>1300000</v>
      </c>
      <c r="AJ18" s="810"/>
      <c r="AK18" s="810"/>
      <c r="AL18" s="810"/>
      <c r="AM18" s="810"/>
      <c r="AN18" s="810"/>
      <c r="AO18" s="810"/>
      <c r="AP18" s="810"/>
      <c r="AQ18" s="810"/>
      <c r="AR18" s="810"/>
      <c r="AS18" s="811"/>
    </row>
    <row r="19" spans="1:64" ht="21" customHeight="1" x14ac:dyDescent="0.2">
      <c r="A19" s="81"/>
      <c r="B19" s="786" t="s">
        <v>299</v>
      </c>
      <c r="C19" s="786"/>
      <c r="D19" s="786"/>
      <c r="E19" s="786"/>
      <c r="F19" s="786"/>
      <c r="G19" s="786"/>
      <c r="H19" s="786"/>
      <c r="I19" s="786"/>
      <c r="J19" s="786"/>
      <c r="K19" s="786"/>
      <c r="L19" s="786"/>
      <c r="M19" s="786"/>
      <c r="N19" s="786"/>
      <c r="O19" s="786"/>
      <c r="P19" s="787">
        <f>'（11）　その他助成対象外経費'!D5</f>
        <v>6000000</v>
      </c>
      <c r="Q19" s="788"/>
      <c r="R19" s="788"/>
      <c r="S19" s="788"/>
      <c r="T19" s="788"/>
      <c r="U19" s="788"/>
      <c r="V19" s="788"/>
      <c r="W19" s="788"/>
      <c r="X19" s="788"/>
      <c r="Y19" s="789"/>
      <c r="Z19" s="790"/>
      <c r="AA19" s="791"/>
      <c r="AB19" s="791"/>
      <c r="AC19" s="791"/>
      <c r="AD19" s="791"/>
      <c r="AE19" s="791"/>
      <c r="AF19" s="791"/>
      <c r="AG19" s="791"/>
      <c r="AH19" s="792"/>
      <c r="AI19" s="793"/>
      <c r="AJ19" s="794"/>
      <c r="AK19" s="794"/>
      <c r="AL19" s="794"/>
      <c r="AM19" s="794"/>
      <c r="AN19" s="794"/>
      <c r="AO19" s="794"/>
      <c r="AP19" s="794"/>
      <c r="AQ19" s="794"/>
      <c r="AR19" s="794"/>
      <c r="AS19" s="795"/>
      <c r="AU19" s="82"/>
      <c r="BH19" s="83"/>
    </row>
    <row r="20" spans="1:64" ht="22.5" customHeight="1" x14ac:dyDescent="0.2">
      <c r="A20" s="84"/>
      <c r="B20" s="756" t="s">
        <v>300</v>
      </c>
      <c r="C20" s="757"/>
      <c r="D20" s="757"/>
      <c r="E20" s="757"/>
      <c r="F20" s="757"/>
      <c r="G20" s="757"/>
      <c r="H20" s="757"/>
      <c r="I20" s="757"/>
      <c r="J20" s="757"/>
      <c r="K20" s="757"/>
      <c r="L20" s="757"/>
      <c r="M20" s="757"/>
      <c r="N20" s="757"/>
      <c r="O20" s="757"/>
      <c r="P20" s="796">
        <f>P14+P18+P19</f>
        <v>27914475</v>
      </c>
      <c r="Q20" s="797"/>
      <c r="R20" s="797"/>
      <c r="S20" s="797"/>
      <c r="T20" s="797"/>
      <c r="U20" s="797"/>
      <c r="V20" s="797"/>
      <c r="W20" s="797"/>
      <c r="X20" s="797"/>
      <c r="Y20" s="798"/>
      <c r="Z20" s="796">
        <f>Z14+Z18</f>
        <v>19922250</v>
      </c>
      <c r="AA20" s="797"/>
      <c r="AB20" s="797"/>
      <c r="AC20" s="797"/>
      <c r="AD20" s="797"/>
      <c r="AE20" s="797"/>
      <c r="AF20" s="797"/>
      <c r="AG20" s="797"/>
      <c r="AH20" s="798"/>
      <c r="AI20" s="796">
        <f>AI14+AI18</f>
        <v>9961000</v>
      </c>
      <c r="AJ20" s="797"/>
      <c r="AK20" s="797"/>
      <c r="AL20" s="797"/>
      <c r="AM20" s="797"/>
      <c r="AN20" s="797"/>
      <c r="AO20" s="797"/>
      <c r="AP20" s="797"/>
      <c r="AQ20" s="797"/>
      <c r="AR20" s="797"/>
      <c r="AS20" s="798"/>
      <c r="AU20" s="755" t="str">
        <f>IF(AI20&lt;15000001,"","←1,500万円となるように、各経費区分の助成金交付申請額を調整してください。")</f>
        <v/>
      </c>
      <c r="AV20" s="755"/>
      <c r="AW20" s="755"/>
      <c r="AX20" s="755"/>
      <c r="AY20" s="755"/>
      <c r="AZ20" s="755"/>
      <c r="BA20" s="755"/>
      <c r="BB20" s="755"/>
      <c r="BC20" s="755"/>
      <c r="BD20" s="755"/>
      <c r="BE20" s="755"/>
      <c r="BF20" s="755"/>
      <c r="BG20" s="755"/>
      <c r="BH20" s="755"/>
      <c r="BI20" s="755"/>
      <c r="BJ20" s="755"/>
      <c r="BK20" s="755"/>
      <c r="BL20" s="755"/>
    </row>
    <row r="21" spans="1:64" ht="8.15" customHeight="1" x14ac:dyDescent="0.2">
      <c r="A21" s="34"/>
      <c r="B21" s="34"/>
      <c r="C21" s="34"/>
      <c r="D21" s="85"/>
      <c r="E21" s="34"/>
      <c r="F21" s="34"/>
      <c r="G21" s="34"/>
      <c r="H21" s="34"/>
      <c r="I21" s="34"/>
      <c r="J21" s="34"/>
      <c r="K21" s="78"/>
      <c r="L21" s="78"/>
      <c r="M21" s="78"/>
      <c r="N21" s="78"/>
      <c r="O21" s="78"/>
      <c r="P21" s="78"/>
      <c r="Q21" s="78"/>
      <c r="R21" s="78"/>
      <c r="S21" s="78"/>
      <c r="T21" s="78"/>
      <c r="U21" s="78"/>
      <c r="V21" s="78"/>
      <c r="W21" s="78"/>
      <c r="X21" s="86"/>
      <c r="Y21" s="86"/>
      <c r="Z21" s="78"/>
      <c r="AA21" s="78"/>
      <c r="AB21" s="78"/>
      <c r="AC21" s="78"/>
      <c r="AD21" s="78"/>
      <c r="AE21" s="78"/>
      <c r="AF21" s="78"/>
      <c r="AG21" s="78"/>
      <c r="AH21" s="78"/>
      <c r="AI21" s="78"/>
      <c r="AJ21" s="78"/>
      <c r="AK21" s="78"/>
      <c r="AL21" s="78"/>
      <c r="AM21" s="78"/>
      <c r="AN21" s="78"/>
      <c r="AO21" s="78"/>
      <c r="AP21" s="78"/>
      <c r="AQ21" s="78"/>
      <c r="AR21" s="34"/>
      <c r="AS21" s="34"/>
      <c r="AU21" s="755"/>
      <c r="AV21" s="755"/>
      <c r="AW21" s="755"/>
      <c r="AX21" s="755"/>
      <c r="AY21" s="755"/>
      <c r="AZ21" s="755"/>
      <c r="BA21" s="755"/>
      <c r="BB21" s="755"/>
      <c r="BC21" s="755"/>
      <c r="BD21" s="755"/>
      <c r="BE21" s="755"/>
      <c r="BF21" s="755"/>
      <c r="BG21" s="755"/>
      <c r="BH21" s="755"/>
      <c r="BI21" s="755"/>
      <c r="BJ21" s="755"/>
      <c r="BK21" s="755"/>
      <c r="BL21" s="755"/>
    </row>
    <row r="22" spans="1:64" ht="15" customHeight="1" x14ac:dyDescent="0.2">
      <c r="A22" s="75" t="s">
        <v>301</v>
      </c>
      <c r="B22" s="68"/>
      <c r="C22" s="68"/>
      <c r="D22" s="87"/>
      <c r="E22" s="68"/>
      <c r="F22" s="68"/>
      <c r="G22" s="68"/>
      <c r="H22" s="68"/>
      <c r="I22" s="68"/>
      <c r="J22" s="68"/>
      <c r="K22" s="73"/>
      <c r="L22" s="73"/>
      <c r="M22" s="73"/>
      <c r="N22" s="73"/>
      <c r="O22" s="73"/>
      <c r="P22" s="73"/>
      <c r="Q22" s="73"/>
      <c r="R22" s="73"/>
      <c r="S22" s="73"/>
      <c r="T22" s="73"/>
      <c r="U22" s="73"/>
      <c r="V22" s="73"/>
      <c r="W22" s="73"/>
      <c r="X22" s="88"/>
      <c r="Y22" s="88"/>
      <c r="Z22" s="73"/>
      <c r="AA22" s="73"/>
      <c r="AB22" s="73"/>
      <c r="AC22" s="73"/>
      <c r="AD22" s="73"/>
      <c r="AE22" s="73"/>
      <c r="AF22" s="73"/>
      <c r="AG22" s="73"/>
      <c r="AH22" s="73"/>
      <c r="AI22" s="73"/>
      <c r="AJ22" s="73"/>
      <c r="AK22" s="73"/>
      <c r="AL22" s="783" t="s">
        <v>302</v>
      </c>
      <c r="AM22" s="783"/>
      <c r="AN22" s="783"/>
      <c r="AO22" s="783"/>
      <c r="AP22" s="783"/>
      <c r="AQ22" s="783"/>
      <c r="AR22" s="783"/>
      <c r="AS22" s="783"/>
      <c r="AT22" s="74"/>
      <c r="AU22" s="755"/>
      <c r="AV22" s="755"/>
      <c r="AW22" s="755"/>
      <c r="AX22" s="755"/>
      <c r="AY22" s="755"/>
      <c r="AZ22" s="755"/>
      <c r="BA22" s="755"/>
      <c r="BB22" s="755"/>
      <c r="BC22" s="755"/>
      <c r="BD22" s="755"/>
      <c r="BE22" s="755"/>
      <c r="BF22" s="755"/>
      <c r="BG22" s="755"/>
      <c r="BH22" s="755"/>
      <c r="BI22" s="755"/>
      <c r="BJ22" s="755"/>
      <c r="BK22" s="755"/>
      <c r="BL22" s="755"/>
    </row>
    <row r="23" spans="1:64" s="90" customFormat="1" ht="8.15" customHeight="1" x14ac:dyDescent="0.2">
      <c r="A23" s="66"/>
      <c r="B23" s="66"/>
      <c r="C23" s="67"/>
      <c r="D23" s="66"/>
      <c r="E23" s="66"/>
      <c r="F23" s="66"/>
      <c r="G23" s="66"/>
      <c r="H23" s="66"/>
      <c r="I23" s="89"/>
      <c r="J23" s="67"/>
      <c r="K23" s="67"/>
      <c r="L23" s="67"/>
      <c r="M23" s="65"/>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784"/>
      <c r="AM23" s="784"/>
      <c r="AN23" s="784"/>
      <c r="AO23" s="784"/>
      <c r="AP23" s="784"/>
      <c r="AQ23" s="784"/>
      <c r="AR23" s="784"/>
      <c r="AS23" s="784"/>
      <c r="AT23" s="69"/>
      <c r="AU23" s="69"/>
      <c r="BH23" s="79" t="str">
        <f>IF(SUM(BH15:BH16)&gt;5000000,BJ16,IF(SUM(BH15:BH16)&gt;=1,#REF!,""))</f>
        <v/>
      </c>
    </row>
    <row r="24" spans="1:64" ht="19" customHeight="1" x14ac:dyDescent="0.2">
      <c r="A24" s="757" t="s">
        <v>303</v>
      </c>
      <c r="B24" s="757"/>
      <c r="C24" s="757"/>
      <c r="D24" s="757"/>
      <c r="E24" s="757"/>
      <c r="F24" s="757"/>
      <c r="G24" s="757"/>
      <c r="H24" s="757"/>
      <c r="I24" s="757"/>
      <c r="J24" s="757"/>
      <c r="K24" s="757"/>
      <c r="L24" s="757"/>
      <c r="M24" s="757" t="s">
        <v>304</v>
      </c>
      <c r="N24" s="757"/>
      <c r="O24" s="757"/>
      <c r="P24" s="757"/>
      <c r="Q24" s="757"/>
      <c r="R24" s="757"/>
      <c r="S24" s="757"/>
      <c r="T24" s="757"/>
      <c r="U24" s="757"/>
      <c r="V24" s="757"/>
      <c r="W24" s="757"/>
      <c r="X24" s="785" t="s">
        <v>305</v>
      </c>
      <c r="Y24" s="785"/>
      <c r="Z24" s="785"/>
      <c r="AA24" s="785"/>
      <c r="AB24" s="785"/>
      <c r="AC24" s="785"/>
      <c r="AD24" s="785"/>
      <c r="AE24" s="785"/>
      <c r="AF24" s="785"/>
      <c r="AG24" s="785"/>
      <c r="AH24" s="785"/>
      <c r="AI24" s="785"/>
      <c r="AJ24" s="757" t="s">
        <v>306</v>
      </c>
      <c r="AK24" s="757"/>
      <c r="AL24" s="757"/>
      <c r="AM24" s="757"/>
      <c r="AN24" s="757"/>
      <c r="AO24" s="757"/>
      <c r="AP24" s="757"/>
      <c r="AQ24" s="757"/>
      <c r="AR24" s="757"/>
      <c r="AS24" s="757"/>
      <c r="AT24" s="74"/>
      <c r="AU24" s="74"/>
    </row>
    <row r="25" spans="1:64" ht="21" customHeight="1" x14ac:dyDescent="0.2">
      <c r="A25" s="774" t="s">
        <v>307</v>
      </c>
      <c r="B25" s="776" t="s">
        <v>308</v>
      </c>
      <c r="C25" s="776"/>
      <c r="D25" s="776"/>
      <c r="E25" s="776"/>
      <c r="F25" s="776"/>
      <c r="G25" s="776"/>
      <c r="H25" s="776"/>
      <c r="I25" s="776"/>
      <c r="J25" s="776"/>
      <c r="K25" s="776"/>
      <c r="L25" s="776"/>
      <c r="M25" s="777">
        <v>7914475</v>
      </c>
      <c r="N25" s="777"/>
      <c r="O25" s="777"/>
      <c r="P25" s="777"/>
      <c r="Q25" s="777"/>
      <c r="R25" s="777"/>
      <c r="S25" s="777"/>
      <c r="T25" s="777"/>
      <c r="U25" s="777"/>
      <c r="V25" s="777"/>
      <c r="W25" s="777"/>
      <c r="X25" s="778"/>
      <c r="Y25" s="778"/>
      <c r="Z25" s="778"/>
      <c r="AA25" s="778"/>
      <c r="AB25" s="778"/>
      <c r="AC25" s="778"/>
      <c r="AD25" s="778"/>
      <c r="AE25" s="778"/>
      <c r="AF25" s="778"/>
      <c r="AG25" s="778"/>
      <c r="AH25" s="778"/>
      <c r="AI25" s="778"/>
      <c r="AJ25" s="779" t="s">
        <v>987</v>
      </c>
      <c r="AK25" s="779"/>
      <c r="AL25" s="779"/>
      <c r="AM25" s="779"/>
      <c r="AN25" s="779"/>
      <c r="AO25" s="779"/>
      <c r="AP25" s="779"/>
      <c r="AQ25" s="779"/>
      <c r="AR25" s="779"/>
      <c r="AS25" s="779"/>
    </row>
    <row r="26" spans="1:64" ht="21" customHeight="1" x14ac:dyDescent="0.2">
      <c r="A26" s="774"/>
      <c r="B26" s="746" t="s">
        <v>309</v>
      </c>
      <c r="C26" s="746"/>
      <c r="D26" s="746"/>
      <c r="E26" s="746"/>
      <c r="F26" s="746"/>
      <c r="G26" s="746"/>
      <c r="H26" s="746"/>
      <c r="I26" s="746"/>
      <c r="J26" s="746"/>
      <c r="K26" s="746"/>
      <c r="L26" s="746"/>
      <c r="M26" s="780">
        <v>20000000</v>
      </c>
      <c r="N26" s="780"/>
      <c r="O26" s="780"/>
      <c r="P26" s="780"/>
      <c r="Q26" s="780"/>
      <c r="R26" s="780"/>
      <c r="S26" s="780"/>
      <c r="T26" s="780"/>
      <c r="U26" s="780"/>
      <c r="V26" s="780"/>
      <c r="W26" s="780"/>
      <c r="X26" s="781" t="s">
        <v>986</v>
      </c>
      <c r="Y26" s="781"/>
      <c r="Z26" s="781"/>
      <c r="AA26" s="781"/>
      <c r="AB26" s="781"/>
      <c r="AC26" s="781"/>
      <c r="AD26" s="781"/>
      <c r="AE26" s="781"/>
      <c r="AF26" s="781"/>
      <c r="AG26" s="781"/>
      <c r="AH26" s="781"/>
      <c r="AI26" s="781"/>
      <c r="AJ26" s="782" t="s">
        <v>988</v>
      </c>
      <c r="AK26" s="782"/>
      <c r="AL26" s="782"/>
      <c r="AM26" s="782"/>
      <c r="AN26" s="782"/>
      <c r="AO26" s="782"/>
      <c r="AP26" s="782"/>
      <c r="AQ26" s="782"/>
      <c r="AR26" s="782"/>
      <c r="AS26" s="782"/>
    </row>
    <row r="27" spans="1:64" ht="21" customHeight="1" x14ac:dyDescent="0.2">
      <c r="A27" s="774"/>
      <c r="B27" s="746" t="s">
        <v>310</v>
      </c>
      <c r="C27" s="746"/>
      <c r="D27" s="746"/>
      <c r="E27" s="746"/>
      <c r="F27" s="746"/>
      <c r="G27" s="746"/>
      <c r="H27" s="746"/>
      <c r="I27" s="746"/>
      <c r="J27" s="746"/>
      <c r="K27" s="746"/>
      <c r="L27" s="746"/>
      <c r="M27" s="766"/>
      <c r="N27" s="766"/>
      <c r="O27" s="766"/>
      <c r="P27" s="766"/>
      <c r="Q27" s="766"/>
      <c r="R27" s="766"/>
      <c r="S27" s="766"/>
      <c r="T27" s="766"/>
      <c r="U27" s="766"/>
      <c r="V27" s="766"/>
      <c r="W27" s="766"/>
      <c r="X27" s="767"/>
      <c r="Y27" s="767"/>
      <c r="Z27" s="767"/>
      <c r="AA27" s="767"/>
      <c r="AB27" s="767"/>
      <c r="AC27" s="767"/>
      <c r="AD27" s="767"/>
      <c r="AE27" s="767"/>
      <c r="AF27" s="767"/>
      <c r="AG27" s="767"/>
      <c r="AH27" s="767"/>
      <c r="AI27" s="767"/>
      <c r="AJ27" s="768"/>
      <c r="AK27" s="768"/>
      <c r="AL27" s="768"/>
      <c r="AM27" s="768"/>
      <c r="AN27" s="768"/>
      <c r="AO27" s="768"/>
      <c r="AP27" s="768"/>
      <c r="AQ27" s="768"/>
      <c r="AR27" s="768"/>
      <c r="AS27" s="768"/>
    </row>
    <row r="28" spans="1:64" ht="21" customHeight="1" x14ac:dyDescent="0.2">
      <c r="A28" s="774"/>
      <c r="B28" s="769" t="s">
        <v>311</v>
      </c>
      <c r="C28" s="769"/>
      <c r="D28" s="769"/>
      <c r="E28" s="769"/>
      <c r="F28" s="770" t="s">
        <v>1051</v>
      </c>
      <c r="G28" s="770"/>
      <c r="H28" s="770"/>
      <c r="I28" s="770"/>
      <c r="J28" s="770"/>
      <c r="K28" s="770"/>
      <c r="L28" s="770"/>
      <c r="M28" s="771"/>
      <c r="N28" s="771"/>
      <c r="O28" s="771"/>
      <c r="P28" s="771"/>
      <c r="Q28" s="771"/>
      <c r="R28" s="771"/>
      <c r="S28" s="771"/>
      <c r="T28" s="771"/>
      <c r="U28" s="771"/>
      <c r="V28" s="771"/>
      <c r="W28" s="771"/>
      <c r="X28" s="772"/>
      <c r="Y28" s="772"/>
      <c r="Z28" s="772"/>
      <c r="AA28" s="772"/>
      <c r="AB28" s="772"/>
      <c r="AC28" s="772"/>
      <c r="AD28" s="772"/>
      <c r="AE28" s="772"/>
      <c r="AF28" s="772"/>
      <c r="AG28" s="772"/>
      <c r="AH28" s="772"/>
      <c r="AI28" s="772"/>
      <c r="AJ28" s="773"/>
      <c r="AK28" s="773"/>
      <c r="AL28" s="773"/>
      <c r="AM28" s="773"/>
      <c r="AN28" s="773"/>
      <c r="AO28" s="773"/>
      <c r="AP28" s="773"/>
      <c r="AQ28" s="773"/>
      <c r="AR28" s="773"/>
      <c r="AS28" s="773"/>
    </row>
    <row r="29" spans="1:64" ht="21" customHeight="1" x14ac:dyDescent="0.2">
      <c r="A29" s="775"/>
      <c r="B29" s="756" t="s">
        <v>312</v>
      </c>
      <c r="C29" s="757"/>
      <c r="D29" s="757"/>
      <c r="E29" s="757"/>
      <c r="F29" s="757"/>
      <c r="G29" s="757"/>
      <c r="H29" s="757"/>
      <c r="I29" s="757"/>
      <c r="J29" s="757"/>
      <c r="K29" s="757"/>
      <c r="L29" s="757"/>
      <c r="M29" s="758">
        <f>SUM(M25:W28)</f>
        <v>27914475</v>
      </c>
      <c r="N29" s="759"/>
      <c r="O29" s="759"/>
      <c r="P29" s="759"/>
      <c r="Q29" s="759"/>
      <c r="R29" s="759"/>
      <c r="S29" s="759"/>
      <c r="T29" s="759"/>
      <c r="U29" s="759"/>
      <c r="V29" s="759"/>
      <c r="W29" s="760"/>
      <c r="X29" s="761"/>
      <c r="Y29" s="761"/>
      <c r="Z29" s="761"/>
      <c r="AA29" s="761"/>
      <c r="AB29" s="761"/>
      <c r="AC29" s="761"/>
      <c r="AD29" s="761"/>
      <c r="AE29" s="761"/>
      <c r="AF29" s="761"/>
      <c r="AG29" s="761"/>
      <c r="AH29" s="761"/>
      <c r="AI29" s="761"/>
      <c r="AJ29" s="762"/>
      <c r="AK29" s="763"/>
      <c r="AL29" s="763"/>
      <c r="AM29" s="763"/>
      <c r="AN29" s="763"/>
      <c r="AO29" s="763"/>
      <c r="AP29" s="763"/>
      <c r="AQ29" s="763"/>
      <c r="AR29" s="763"/>
      <c r="AS29" s="764"/>
    </row>
    <row r="30" spans="1:64" ht="7.5" customHeight="1" x14ac:dyDescent="0.2">
      <c r="A30" s="748"/>
      <c r="B30" s="748"/>
      <c r="C30" s="91"/>
      <c r="D30" s="91"/>
      <c r="E30" s="91"/>
      <c r="F30" s="91"/>
      <c r="G30" s="91"/>
      <c r="H30" s="91"/>
      <c r="I30" s="91"/>
      <c r="J30" s="91"/>
      <c r="K30" s="91"/>
      <c r="L30" s="91"/>
      <c r="M30" s="765" t="str">
        <f>IF(P20=M29,"","↑経費の合計と一致させてください。")</f>
        <v/>
      </c>
      <c r="N30" s="765"/>
      <c r="O30" s="765"/>
      <c r="P30" s="765"/>
      <c r="Q30" s="765"/>
      <c r="R30" s="765"/>
      <c r="S30" s="765"/>
      <c r="T30" s="765"/>
      <c r="U30" s="765"/>
      <c r="V30" s="765"/>
      <c r="W30" s="765"/>
      <c r="X30" s="91"/>
      <c r="Y30" s="91"/>
      <c r="Z30" s="91"/>
      <c r="AA30" s="91"/>
      <c r="AB30" s="91"/>
      <c r="AC30" s="91"/>
      <c r="AD30" s="91"/>
      <c r="AE30" s="91"/>
      <c r="AF30" s="91"/>
      <c r="AG30" s="91"/>
      <c r="AH30" s="91"/>
      <c r="AI30" s="91"/>
      <c r="AJ30" s="91"/>
      <c r="AK30" s="91"/>
      <c r="AL30" s="91"/>
      <c r="AM30" s="91"/>
      <c r="AN30" s="91"/>
      <c r="AO30" s="91"/>
      <c r="AP30" s="91"/>
      <c r="AQ30" s="91"/>
      <c r="AR30" s="91"/>
      <c r="AS30" s="91"/>
    </row>
    <row r="31" spans="1:64" ht="15" customHeight="1" x14ac:dyDescent="0.2">
      <c r="A31" s="70"/>
      <c r="B31" s="92"/>
      <c r="C31" s="93"/>
      <c r="D31" s="750" t="s">
        <v>313</v>
      </c>
      <c r="E31" s="750"/>
      <c r="F31" s="750"/>
      <c r="G31" s="750"/>
      <c r="H31" s="750"/>
      <c r="I31" s="750"/>
      <c r="J31" s="750"/>
      <c r="K31" s="750"/>
      <c r="L31" s="750"/>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50"/>
      <c r="AL31" s="750"/>
      <c r="AM31" s="750"/>
      <c r="AN31" s="750"/>
      <c r="AO31" s="750"/>
      <c r="AP31" s="750"/>
      <c r="AQ31" s="750"/>
      <c r="AR31" s="750"/>
      <c r="AS31" s="750"/>
    </row>
    <row r="32" spans="1:64" ht="9.75" customHeight="1" x14ac:dyDescent="0.2">
      <c r="A32" s="751"/>
      <c r="B32" s="751"/>
      <c r="C32" s="94"/>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row>
    <row r="33" spans="1:45" ht="15" customHeight="1" x14ac:dyDescent="0.2">
      <c r="A33" s="92"/>
      <c r="B33" s="70"/>
      <c r="D33" s="752" t="s">
        <v>314</v>
      </c>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row>
    <row r="34" spans="1:45" ht="11.25" customHeight="1" x14ac:dyDescent="0.2">
      <c r="A34" s="92"/>
      <c r="B34" s="70"/>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row>
    <row r="35" spans="1:45" ht="15" customHeight="1" x14ac:dyDescent="0.2">
      <c r="A35" s="92"/>
      <c r="B35" s="70"/>
      <c r="D35" s="753" t="s">
        <v>870</v>
      </c>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c r="AP35" s="753"/>
      <c r="AQ35" s="753"/>
      <c r="AR35" s="753"/>
      <c r="AS35" s="753"/>
    </row>
    <row r="36" spans="1:45" ht="7.5" customHeight="1" x14ac:dyDescent="0.2">
      <c r="A36" s="70"/>
      <c r="B36" s="92"/>
      <c r="C36" s="93"/>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row>
    <row r="37" spans="1:45" ht="30" customHeight="1" x14ac:dyDescent="0.2">
      <c r="A37" s="754"/>
      <c r="B37" s="754"/>
      <c r="D37" s="749" t="s">
        <v>315</v>
      </c>
      <c r="E37" s="749"/>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c r="AD37" s="749"/>
      <c r="AE37" s="749"/>
      <c r="AF37" s="749"/>
      <c r="AG37" s="749"/>
      <c r="AH37" s="749"/>
      <c r="AI37" s="749"/>
      <c r="AJ37" s="749"/>
      <c r="AK37" s="749"/>
      <c r="AL37" s="749"/>
      <c r="AM37" s="749"/>
      <c r="AN37" s="749"/>
      <c r="AO37" s="749"/>
      <c r="AP37" s="749"/>
      <c r="AQ37" s="749"/>
      <c r="AR37" s="749"/>
      <c r="AS37" s="749"/>
    </row>
    <row r="38" spans="1:45" s="99" customFormat="1" ht="7.5" customHeight="1" x14ac:dyDescent="0.2">
      <c r="A38" s="98"/>
      <c r="B38" s="98"/>
      <c r="C38" s="98"/>
      <c r="D38" s="749"/>
      <c r="E38" s="749"/>
      <c r="F38" s="749"/>
      <c r="G38" s="749"/>
      <c r="H38" s="749"/>
      <c r="I38" s="749"/>
      <c r="J38" s="749"/>
      <c r="K38" s="749"/>
      <c r="L38" s="749"/>
      <c r="M38" s="749"/>
      <c r="N38" s="749"/>
      <c r="O38" s="749"/>
      <c r="P38" s="749"/>
      <c r="Q38" s="749"/>
      <c r="R38" s="749"/>
      <c r="S38" s="749"/>
      <c r="T38" s="749"/>
      <c r="U38" s="749"/>
      <c r="V38" s="749"/>
      <c r="W38" s="749"/>
      <c r="X38" s="749"/>
      <c r="Y38" s="749"/>
      <c r="Z38" s="749"/>
      <c r="AA38" s="749"/>
      <c r="AB38" s="749"/>
      <c r="AC38" s="749"/>
      <c r="AD38" s="749"/>
      <c r="AE38" s="749"/>
      <c r="AF38" s="749"/>
      <c r="AG38" s="749"/>
      <c r="AH38" s="749"/>
      <c r="AI38" s="749"/>
      <c r="AJ38" s="749"/>
      <c r="AK38" s="749"/>
      <c r="AL38" s="749"/>
      <c r="AM38" s="749"/>
      <c r="AN38" s="749"/>
      <c r="AO38" s="749"/>
      <c r="AP38" s="749"/>
      <c r="AQ38" s="749"/>
      <c r="AR38" s="749"/>
      <c r="AS38" s="749"/>
    </row>
    <row r="39" spans="1:45" s="99" customFormat="1" ht="37.5" customHeight="1" x14ac:dyDescent="0.2">
      <c r="A39" s="98"/>
      <c r="B39" s="98"/>
      <c r="C39" s="98"/>
      <c r="D39" s="749"/>
      <c r="E39" s="749"/>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c r="AH39" s="749"/>
      <c r="AI39" s="749"/>
      <c r="AJ39" s="749"/>
      <c r="AK39" s="749"/>
      <c r="AL39" s="749"/>
      <c r="AM39" s="749"/>
      <c r="AN39" s="749"/>
      <c r="AO39" s="749"/>
      <c r="AP39" s="749"/>
      <c r="AQ39" s="749"/>
      <c r="AR39" s="749"/>
      <c r="AS39" s="749"/>
    </row>
    <row r="40" spans="1:45" s="99" customFormat="1" ht="7.5" customHeight="1" x14ac:dyDescent="0.2">
      <c r="A40" s="98"/>
      <c r="B40" s="98"/>
      <c r="C40" s="98"/>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1"/>
      <c r="AS40" s="101"/>
    </row>
    <row r="41" spans="1:45" ht="15" customHeight="1" x14ac:dyDescent="0.2">
      <c r="A41" s="102"/>
      <c r="B41" s="103"/>
      <c r="D41" s="747" t="s">
        <v>316</v>
      </c>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7"/>
      <c r="AI41" s="747"/>
      <c r="AJ41" s="747"/>
      <c r="AK41" s="747"/>
      <c r="AL41" s="747"/>
      <c r="AM41" s="747"/>
      <c r="AN41" s="747"/>
      <c r="AO41" s="747"/>
      <c r="AP41" s="747"/>
      <c r="AQ41" s="747"/>
      <c r="AR41" s="747"/>
      <c r="AS41" s="747"/>
    </row>
    <row r="42" spans="1:45" ht="15" customHeight="1" x14ac:dyDescent="0.2">
      <c r="A42" s="748"/>
      <c r="B42" s="748"/>
      <c r="C42" s="34"/>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7"/>
      <c r="AI42" s="747"/>
      <c r="AJ42" s="747"/>
      <c r="AK42" s="747"/>
      <c r="AL42" s="747"/>
      <c r="AM42" s="747"/>
      <c r="AN42" s="747"/>
      <c r="AO42" s="747"/>
      <c r="AP42" s="747"/>
      <c r="AQ42" s="747"/>
      <c r="AR42" s="747"/>
      <c r="AS42" s="747"/>
    </row>
    <row r="43" spans="1:45" ht="6" customHeight="1" x14ac:dyDescent="0.2">
      <c r="A43" s="103"/>
      <c r="B43" s="103"/>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row>
    <row r="44" spans="1:45" ht="15" customHeight="1" x14ac:dyDescent="0.2">
      <c r="A44" s="102"/>
      <c r="B44" s="103"/>
      <c r="C44" s="105"/>
      <c r="D44" s="749" t="s">
        <v>317</v>
      </c>
      <c r="E44" s="749"/>
      <c r="F44" s="749"/>
      <c r="G44" s="749"/>
      <c r="H44" s="749"/>
      <c r="I44" s="749"/>
      <c r="J44" s="749"/>
      <c r="K44" s="749"/>
      <c r="L44" s="749"/>
      <c r="M44" s="749"/>
      <c r="N44" s="749"/>
      <c r="O44" s="749"/>
      <c r="P44" s="749"/>
      <c r="Q44" s="749"/>
      <c r="R44" s="749"/>
      <c r="S44" s="749"/>
      <c r="T44" s="749"/>
      <c r="U44" s="749"/>
      <c r="V44" s="749"/>
      <c r="W44" s="749"/>
      <c r="X44" s="749"/>
      <c r="Y44" s="749"/>
      <c r="Z44" s="749"/>
      <c r="AA44" s="749"/>
      <c r="AB44" s="749"/>
      <c r="AC44" s="749"/>
      <c r="AD44" s="749"/>
      <c r="AE44" s="749"/>
      <c r="AF44" s="749"/>
      <c r="AG44" s="749"/>
      <c r="AH44" s="749"/>
      <c r="AI44" s="749"/>
      <c r="AJ44" s="749"/>
      <c r="AK44" s="749"/>
      <c r="AL44" s="749"/>
      <c r="AM44" s="749"/>
      <c r="AN44" s="749"/>
      <c r="AO44" s="749"/>
      <c r="AP44" s="749"/>
      <c r="AQ44" s="749"/>
      <c r="AR44" s="749"/>
      <c r="AS44" s="749"/>
    </row>
    <row r="45" spans="1:45" ht="15" customHeight="1" x14ac:dyDescent="0.2">
      <c r="A45" s="34"/>
      <c r="B45" s="34"/>
      <c r="C45" s="105"/>
      <c r="D45" s="749"/>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c r="AI45" s="749"/>
      <c r="AJ45" s="749"/>
      <c r="AK45" s="749"/>
      <c r="AL45" s="749"/>
      <c r="AM45" s="749"/>
      <c r="AN45" s="749"/>
      <c r="AO45" s="749"/>
      <c r="AP45" s="749"/>
      <c r="AQ45" s="749"/>
      <c r="AR45" s="749"/>
      <c r="AS45" s="749"/>
    </row>
    <row r="46" spans="1:45" x14ac:dyDescent="0.2">
      <c r="A46" s="106"/>
      <c r="B46" s="106"/>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749"/>
      <c r="AM46" s="749"/>
      <c r="AN46" s="749"/>
      <c r="AO46" s="749"/>
      <c r="AP46" s="749"/>
      <c r="AQ46" s="749"/>
      <c r="AR46" s="749"/>
      <c r="AS46" s="749"/>
    </row>
    <row r="47" spans="1:45" ht="7.5" customHeight="1" x14ac:dyDescent="0.2">
      <c r="A47" s="106"/>
      <c r="B47" s="106"/>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row>
    <row r="48" spans="1:45" ht="28.5" customHeight="1" x14ac:dyDescent="0.2">
      <c r="A48" s="107"/>
      <c r="B48" s="107"/>
      <c r="C48" s="107"/>
      <c r="D48" s="745" t="s">
        <v>862</v>
      </c>
      <c r="E48" s="745"/>
      <c r="F48" s="745"/>
      <c r="G48" s="745"/>
      <c r="H48" s="745"/>
      <c r="I48" s="745"/>
      <c r="J48" s="745"/>
      <c r="K48" s="745"/>
      <c r="L48" s="745"/>
      <c r="M48" s="745"/>
      <c r="N48" s="745"/>
      <c r="O48" s="745"/>
      <c r="P48" s="745"/>
      <c r="Q48" s="745"/>
      <c r="R48" s="745"/>
      <c r="S48" s="745"/>
      <c r="T48" s="745"/>
      <c r="U48" s="745"/>
      <c r="V48" s="745"/>
      <c r="W48" s="745"/>
      <c r="X48" s="745"/>
      <c r="Y48" s="745"/>
      <c r="Z48" s="745"/>
      <c r="AA48" s="745"/>
      <c r="AB48" s="745"/>
      <c r="AC48" s="745"/>
      <c r="AD48" s="745"/>
      <c r="AE48" s="745"/>
      <c r="AF48" s="745"/>
      <c r="AG48" s="745"/>
      <c r="AH48" s="745"/>
      <c r="AI48" s="745"/>
      <c r="AJ48" s="745"/>
      <c r="AK48" s="745"/>
      <c r="AL48" s="745"/>
      <c r="AM48" s="745"/>
      <c r="AN48" s="745"/>
      <c r="AO48" s="745"/>
      <c r="AP48" s="745"/>
      <c r="AQ48" s="745"/>
      <c r="AR48" s="745"/>
      <c r="AS48" s="745"/>
    </row>
    <row r="49" spans="1:45" x14ac:dyDescent="0.2">
      <c r="A49" s="107"/>
      <c r="B49" s="107"/>
      <c r="C49" s="107"/>
      <c r="D49" s="745"/>
      <c r="E49" s="745"/>
      <c r="F49" s="745"/>
      <c r="G49" s="745"/>
      <c r="H49" s="745"/>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5"/>
      <c r="AJ49" s="745"/>
      <c r="AK49" s="745"/>
      <c r="AL49" s="745"/>
      <c r="AM49" s="745"/>
      <c r="AN49" s="745"/>
      <c r="AO49" s="745"/>
      <c r="AP49" s="745"/>
      <c r="AQ49" s="745"/>
      <c r="AR49" s="745"/>
      <c r="AS49" s="745"/>
    </row>
  </sheetData>
  <sheetProtection selectLockedCells="1"/>
  <dataConsolidate/>
  <mergeCells count="108">
    <mergeCell ref="AM3:AR4"/>
    <mergeCell ref="A5:O6"/>
    <mergeCell ref="P5:Y5"/>
    <mergeCell ref="Z5:AH5"/>
    <mergeCell ref="AI5:AS5"/>
    <mergeCell ref="P6:Y6"/>
    <mergeCell ref="Z6:AH6"/>
    <mergeCell ref="AI6:AS6"/>
    <mergeCell ref="P9:Y9"/>
    <mergeCell ref="Z9:AH9"/>
    <mergeCell ref="AI9:AS9"/>
    <mergeCell ref="J1:T3"/>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D48:AS49"/>
    <mergeCell ref="B27:L27"/>
    <mergeCell ref="D41:AS42"/>
    <mergeCell ref="A42:B42"/>
    <mergeCell ref="D44:AS46"/>
    <mergeCell ref="D31:AS31"/>
    <mergeCell ref="A32:B32"/>
    <mergeCell ref="D33:AS33"/>
    <mergeCell ref="D35:AS35"/>
    <mergeCell ref="A37:B37"/>
    <mergeCell ref="D37:AS39"/>
  </mergeCells>
  <phoneticPr fontId="1"/>
  <conditionalFormatting sqref="M29:W29">
    <cfRule type="cellIs" dxfId="258" priority="4" operator="notEqual">
      <formula>$P$20</formula>
    </cfRule>
  </conditionalFormatting>
  <dataValidations xWindow="917" yWindow="731"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専門家指導費の助成金交付申請額の上限は50万円です" sqref="AI10:AS10"/>
    <dataValidation type="list"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Q19:Y19 Z14:Z16 P20:AH20 Z18:AS18 AJ15:AS17 AI7:AS9 AA15:AH16 AI14:AI17 AI12:AS12 Q15:Y17 Z17:AH17 P14:P19 P7:AH13"/>
    <dataValidation allowBlank="1" showInputMessage="1" showErrorMessage="1" prompt="賃貸費の助成金交付申請額の上限は150万円で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49"/>
  <sheetViews>
    <sheetView showGridLines="0" showZeros="0" view="pageBreakPreview" topLeftCell="A31" zoomScale="90" zoomScaleNormal="70" zoomScaleSheetLayoutView="90" workbookViewId="0">
      <selection activeCell="BC11" sqref="BC11"/>
    </sheetView>
  </sheetViews>
  <sheetFormatPr defaultColWidth="2.1796875" defaultRowHeight="13" x14ac:dyDescent="0.2"/>
  <cols>
    <col min="1" max="1" width="5.6328125" style="79" customWidth="1"/>
    <col min="2" max="2" width="3.1796875" style="79" customWidth="1"/>
    <col min="3" max="25" width="2.1796875" style="79"/>
    <col min="26" max="34" width="2" style="79" customWidth="1"/>
    <col min="35" max="45" width="1.81640625" style="79" customWidth="1"/>
    <col min="46" max="46" width="2.1796875" style="79"/>
    <col min="47" max="47" width="9.453125" style="79" bestFit="1" customWidth="1"/>
    <col min="48" max="58" width="2.1796875" style="79"/>
    <col min="59" max="59" width="7.6328125" style="79" hidden="1" customWidth="1"/>
    <col min="60" max="60" width="7.36328125" style="79" hidden="1" customWidth="1"/>
    <col min="61" max="62" width="8.453125" style="79" hidden="1" customWidth="1"/>
    <col min="63" max="63" width="2" style="79" customWidth="1"/>
    <col min="64" max="16384" width="2.1796875" style="79"/>
  </cols>
  <sheetData>
    <row r="1" spans="1:64" s="69" customFormat="1" ht="15" customHeight="1" x14ac:dyDescent="0.2">
      <c r="A1" s="65" t="s">
        <v>276</v>
      </c>
      <c r="B1" s="65"/>
      <c r="C1" s="66"/>
      <c r="D1" s="66"/>
      <c r="E1" s="66"/>
      <c r="F1" s="66"/>
      <c r="G1" s="66"/>
      <c r="H1" s="66"/>
      <c r="I1" s="66"/>
      <c r="J1" s="850" t="s">
        <v>854</v>
      </c>
      <c r="K1" s="850"/>
      <c r="L1" s="850"/>
      <c r="M1" s="850"/>
      <c r="N1" s="850"/>
      <c r="O1" s="850"/>
      <c r="P1" s="850"/>
      <c r="Q1" s="850"/>
      <c r="R1" s="850"/>
      <c r="S1" s="850"/>
      <c r="T1" s="850"/>
      <c r="U1" s="399"/>
      <c r="V1" s="67"/>
      <c r="W1" s="67"/>
      <c r="X1" s="67"/>
      <c r="Y1" s="67"/>
      <c r="Z1" s="67"/>
      <c r="AA1" s="67"/>
      <c r="AB1" s="67"/>
      <c r="AC1" s="67"/>
      <c r="AD1" s="67"/>
      <c r="AE1" s="67"/>
      <c r="AF1" s="67"/>
      <c r="AG1" s="67"/>
      <c r="AH1" s="67"/>
      <c r="AI1" s="67"/>
      <c r="AJ1" s="67"/>
      <c r="AK1" s="67"/>
      <c r="AL1" s="67"/>
      <c r="AM1" s="67"/>
      <c r="AN1" s="67"/>
      <c r="AO1" s="68"/>
      <c r="AP1" s="68"/>
      <c r="AQ1" s="68"/>
      <c r="AR1" s="68"/>
      <c r="AS1" s="68"/>
    </row>
    <row r="2" spans="1:64" s="74" customFormat="1" ht="5.25" customHeight="1" x14ac:dyDescent="0.2">
      <c r="A2" s="70"/>
      <c r="B2" s="71"/>
      <c r="C2" s="71"/>
      <c r="D2" s="71"/>
      <c r="E2" s="71"/>
      <c r="F2" s="72"/>
      <c r="G2" s="68"/>
      <c r="H2" s="68"/>
      <c r="I2" s="68"/>
      <c r="J2" s="850"/>
      <c r="K2" s="850"/>
      <c r="L2" s="850"/>
      <c r="M2" s="850"/>
      <c r="N2" s="850"/>
      <c r="O2" s="850"/>
      <c r="P2" s="850"/>
      <c r="Q2" s="850"/>
      <c r="R2" s="850"/>
      <c r="S2" s="850"/>
      <c r="T2" s="850"/>
      <c r="U2" s="399"/>
      <c r="V2" s="73"/>
      <c r="W2" s="73"/>
      <c r="X2" s="73"/>
      <c r="Y2" s="73"/>
      <c r="Z2" s="73"/>
      <c r="AA2" s="73"/>
      <c r="AB2" s="73"/>
      <c r="AC2" s="73"/>
      <c r="AD2" s="73"/>
      <c r="AE2" s="73"/>
      <c r="AF2" s="73"/>
      <c r="AG2" s="73"/>
      <c r="AH2" s="73"/>
      <c r="AI2" s="73"/>
      <c r="AJ2" s="73"/>
      <c r="AK2" s="73"/>
      <c r="AL2" s="73"/>
      <c r="AM2" s="73"/>
      <c r="AN2" s="73"/>
      <c r="AO2" s="73"/>
      <c r="AP2" s="73"/>
      <c r="AQ2" s="68"/>
      <c r="AR2" s="68"/>
      <c r="AS2" s="68"/>
    </row>
    <row r="3" spans="1:64" s="74" customFormat="1" ht="15" customHeight="1" x14ac:dyDescent="0.2">
      <c r="A3" s="75" t="s">
        <v>550</v>
      </c>
      <c r="B3" s="68"/>
      <c r="C3" s="73"/>
      <c r="D3" s="66"/>
      <c r="E3" s="66"/>
      <c r="F3" s="66"/>
      <c r="G3" s="66"/>
      <c r="H3" s="68"/>
      <c r="I3" s="73"/>
      <c r="J3" s="850"/>
      <c r="K3" s="850"/>
      <c r="L3" s="850"/>
      <c r="M3" s="850"/>
      <c r="N3" s="850"/>
      <c r="O3" s="850"/>
      <c r="P3" s="850"/>
      <c r="Q3" s="850"/>
      <c r="R3" s="850"/>
      <c r="S3" s="850"/>
      <c r="T3" s="850"/>
      <c r="U3" s="399"/>
      <c r="V3" s="73"/>
      <c r="W3" s="73"/>
      <c r="X3" s="73"/>
      <c r="Y3" s="73"/>
      <c r="Z3" s="73"/>
      <c r="AA3" s="73"/>
      <c r="AB3" s="73"/>
      <c r="AC3" s="73"/>
      <c r="AD3" s="73"/>
      <c r="AE3" s="73"/>
      <c r="AF3" s="73"/>
      <c r="AG3" s="73"/>
      <c r="AH3" s="73"/>
      <c r="AI3" s="73"/>
      <c r="AJ3" s="73"/>
      <c r="AK3" s="73"/>
      <c r="AL3" s="76"/>
      <c r="AM3" s="834" t="s">
        <v>277</v>
      </c>
      <c r="AN3" s="834"/>
      <c r="AO3" s="834"/>
      <c r="AP3" s="834"/>
      <c r="AQ3" s="834"/>
      <c r="AR3" s="834"/>
      <c r="AS3" s="76"/>
    </row>
    <row r="4" spans="1:64" ht="8.15" customHeight="1" x14ac:dyDescent="0.2">
      <c r="A4" s="34"/>
      <c r="B4" s="77"/>
      <c r="C4" s="77"/>
      <c r="D4" s="34"/>
      <c r="E4" s="34"/>
      <c r="F4" s="34"/>
      <c r="G4" s="34"/>
      <c r="H4" s="34"/>
      <c r="I4" s="34"/>
      <c r="J4" s="34"/>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835"/>
      <c r="AN4" s="835"/>
      <c r="AO4" s="835"/>
      <c r="AP4" s="835"/>
      <c r="AQ4" s="835"/>
      <c r="AR4" s="835"/>
      <c r="AS4" s="34"/>
    </row>
    <row r="5" spans="1:64" ht="26.5" customHeight="1" x14ac:dyDescent="0.2">
      <c r="A5" s="785" t="s">
        <v>278</v>
      </c>
      <c r="B5" s="785"/>
      <c r="C5" s="785"/>
      <c r="D5" s="785"/>
      <c r="E5" s="785"/>
      <c r="F5" s="785"/>
      <c r="G5" s="785"/>
      <c r="H5" s="785"/>
      <c r="I5" s="785"/>
      <c r="J5" s="785"/>
      <c r="K5" s="785"/>
      <c r="L5" s="785"/>
      <c r="M5" s="785"/>
      <c r="N5" s="785"/>
      <c r="O5" s="785"/>
      <c r="P5" s="836" t="s">
        <v>279</v>
      </c>
      <c r="Q5" s="837"/>
      <c r="R5" s="837"/>
      <c r="S5" s="837"/>
      <c r="T5" s="837"/>
      <c r="U5" s="837"/>
      <c r="V5" s="837"/>
      <c r="W5" s="837"/>
      <c r="X5" s="837"/>
      <c r="Y5" s="838"/>
      <c r="Z5" s="839" t="s">
        <v>280</v>
      </c>
      <c r="AA5" s="839"/>
      <c r="AB5" s="839"/>
      <c r="AC5" s="839"/>
      <c r="AD5" s="839"/>
      <c r="AE5" s="839"/>
      <c r="AF5" s="839"/>
      <c r="AG5" s="839"/>
      <c r="AH5" s="839"/>
      <c r="AI5" s="839" t="s">
        <v>281</v>
      </c>
      <c r="AJ5" s="839"/>
      <c r="AK5" s="839"/>
      <c r="AL5" s="839"/>
      <c r="AM5" s="839"/>
      <c r="AN5" s="839"/>
      <c r="AO5" s="839"/>
      <c r="AP5" s="839"/>
      <c r="AQ5" s="839"/>
      <c r="AR5" s="839"/>
      <c r="AS5" s="839"/>
    </row>
    <row r="6" spans="1:64" ht="16.5" customHeight="1" x14ac:dyDescent="0.2">
      <c r="A6" s="785"/>
      <c r="B6" s="785"/>
      <c r="C6" s="785"/>
      <c r="D6" s="785"/>
      <c r="E6" s="785"/>
      <c r="F6" s="785"/>
      <c r="G6" s="785"/>
      <c r="H6" s="785"/>
      <c r="I6" s="785"/>
      <c r="J6" s="785"/>
      <c r="K6" s="785"/>
      <c r="L6" s="785"/>
      <c r="M6" s="785"/>
      <c r="N6" s="785"/>
      <c r="O6" s="785"/>
      <c r="P6" s="840" t="s">
        <v>282</v>
      </c>
      <c r="Q6" s="841"/>
      <c r="R6" s="841"/>
      <c r="S6" s="841"/>
      <c r="T6" s="841"/>
      <c r="U6" s="841"/>
      <c r="V6" s="841"/>
      <c r="W6" s="841"/>
      <c r="X6" s="841"/>
      <c r="Y6" s="842"/>
      <c r="Z6" s="843" t="s">
        <v>283</v>
      </c>
      <c r="AA6" s="844"/>
      <c r="AB6" s="844"/>
      <c r="AC6" s="844"/>
      <c r="AD6" s="844"/>
      <c r="AE6" s="844"/>
      <c r="AF6" s="844"/>
      <c r="AG6" s="844"/>
      <c r="AH6" s="845"/>
      <c r="AI6" s="843" t="s">
        <v>284</v>
      </c>
      <c r="AJ6" s="844"/>
      <c r="AK6" s="844"/>
      <c r="AL6" s="844"/>
      <c r="AM6" s="844"/>
      <c r="AN6" s="844"/>
      <c r="AO6" s="844"/>
      <c r="AP6" s="844"/>
      <c r="AQ6" s="844"/>
      <c r="AR6" s="844"/>
      <c r="AS6" s="845"/>
    </row>
    <row r="7" spans="1:64" ht="21" customHeight="1" x14ac:dyDescent="0.2">
      <c r="A7" s="830" t="s">
        <v>285</v>
      </c>
      <c r="B7" s="832" t="s">
        <v>286</v>
      </c>
      <c r="C7" s="832"/>
      <c r="D7" s="832"/>
      <c r="E7" s="832"/>
      <c r="F7" s="832"/>
      <c r="G7" s="832"/>
      <c r="H7" s="832"/>
      <c r="I7" s="832"/>
      <c r="J7" s="832"/>
      <c r="K7" s="832"/>
      <c r="L7" s="832"/>
      <c r="M7" s="832"/>
      <c r="N7" s="832"/>
      <c r="O7" s="832"/>
      <c r="P7" s="826">
        <f>'(1)  原材料副資材費'!H8</f>
        <v>72875</v>
      </c>
      <c r="Q7" s="827"/>
      <c r="R7" s="827"/>
      <c r="S7" s="827"/>
      <c r="T7" s="827"/>
      <c r="U7" s="827"/>
      <c r="V7" s="827"/>
      <c r="W7" s="827"/>
      <c r="X7" s="827"/>
      <c r="Y7" s="828"/>
      <c r="Z7" s="826">
        <f>'(1)  原材料副資材費'!I8</f>
        <v>66250</v>
      </c>
      <c r="AA7" s="827"/>
      <c r="AB7" s="827"/>
      <c r="AC7" s="827"/>
      <c r="AD7" s="827"/>
      <c r="AE7" s="827"/>
      <c r="AF7" s="827"/>
      <c r="AG7" s="827"/>
      <c r="AH7" s="828"/>
      <c r="AI7" s="826">
        <f>ROUNDDOWN($Z7*2/3,-3)</f>
        <v>44000</v>
      </c>
      <c r="AJ7" s="827"/>
      <c r="AK7" s="827"/>
      <c r="AL7" s="827"/>
      <c r="AM7" s="827"/>
      <c r="AN7" s="827"/>
      <c r="AO7" s="827"/>
      <c r="AP7" s="827"/>
      <c r="AQ7" s="827"/>
      <c r="AR7" s="827"/>
      <c r="AS7" s="828"/>
    </row>
    <row r="8" spans="1:64" ht="19.5" customHeight="1" x14ac:dyDescent="0.2">
      <c r="A8" s="831"/>
      <c r="B8" s="833" t="s">
        <v>287</v>
      </c>
      <c r="C8" s="833"/>
      <c r="D8" s="833"/>
      <c r="E8" s="833"/>
      <c r="F8" s="833"/>
      <c r="G8" s="833"/>
      <c r="H8" s="833"/>
      <c r="I8" s="833"/>
      <c r="J8" s="833"/>
      <c r="K8" s="833"/>
      <c r="L8" s="833"/>
      <c r="M8" s="833"/>
      <c r="N8" s="833"/>
      <c r="O8" s="833"/>
      <c r="P8" s="816">
        <f>'(1)  原材料副資材費'!H8</f>
        <v>72875</v>
      </c>
      <c r="Q8" s="817"/>
      <c r="R8" s="817"/>
      <c r="S8" s="817"/>
      <c r="T8" s="817"/>
      <c r="U8" s="817"/>
      <c r="V8" s="817"/>
      <c r="W8" s="817"/>
      <c r="X8" s="817"/>
      <c r="Y8" s="818"/>
      <c r="Z8" s="816">
        <f>'（2）-1　機械装置工具費'!J7</f>
        <v>2200000</v>
      </c>
      <c r="AA8" s="817"/>
      <c r="AB8" s="817"/>
      <c r="AC8" s="817"/>
      <c r="AD8" s="817"/>
      <c r="AE8" s="817"/>
      <c r="AF8" s="817"/>
      <c r="AG8" s="817"/>
      <c r="AH8" s="818"/>
      <c r="AI8" s="847">
        <f t="shared" ref="AI8:AI12" si="0">ROUNDDOWN($Z8*2/3,-3)</f>
        <v>1466000</v>
      </c>
      <c r="AJ8" s="848"/>
      <c r="AK8" s="848"/>
      <c r="AL8" s="848"/>
      <c r="AM8" s="848"/>
      <c r="AN8" s="848"/>
      <c r="AO8" s="848"/>
      <c r="AP8" s="848"/>
      <c r="AQ8" s="848"/>
      <c r="AR8" s="848"/>
      <c r="AS8" s="849"/>
    </row>
    <row r="9" spans="1:64" ht="21" customHeight="1" x14ac:dyDescent="0.2">
      <c r="A9" s="831"/>
      <c r="B9" s="829" t="s">
        <v>288</v>
      </c>
      <c r="C9" s="829"/>
      <c r="D9" s="829"/>
      <c r="E9" s="829"/>
      <c r="F9" s="829"/>
      <c r="G9" s="829"/>
      <c r="H9" s="829"/>
      <c r="I9" s="829"/>
      <c r="J9" s="829"/>
      <c r="K9" s="829"/>
      <c r="L9" s="829"/>
      <c r="M9" s="829"/>
      <c r="N9" s="829"/>
      <c r="O9" s="829"/>
      <c r="P9" s="812">
        <f>'（3）-1　委託外注費'!F6</f>
        <v>6050000</v>
      </c>
      <c r="Q9" s="813"/>
      <c r="R9" s="813"/>
      <c r="S9" s="813"/>
      <c r="T9" s="813"/>
      <c r="U9" s="813"/>
      <c r="V9" s="813"/>
      <c r="W9" s="813"/>
      <c r="X9" s="813"/>
      <c r="Y9" s="814"/>
      <c r="Z9" s="812">
        <f>'（3）-1　委託外注費'!G6</f>
        <v>5500000</v>
      </c>
      <c r="AA9" s="813"/>
      <c r="AB9" s="813"/>
      <c r="AC9" s="813"/>
      <c r="AD9" s="813"/>
      <c r="AE9" s="813"/>
      <c r="AF9" s="813"/>
      <c r="AG9" s="813"/>
      <c r="AH9" s="814"/>
      <c r="AI9" s="816">
        <f t="shared" si="0"/>
        <v>3666000</v>
      </c>
      <c r="AJ9" s="817"/>
      <c r="AK9" s="817"/>
      <c r="AL9" s="817"/>
      <c r="AM9" s="817"/>
      <c r="AN9" s="817"/>
      <c r="AO9" s="817"/>
      <c r="AP9" s="817"/>
      <c r="AQ9" s="817"/>
      <c r="AR9" s="817"/>
      <c r="AS9" s="818"/>
    </row>
    <row r="10" spans="1:64" ht="21" customHeight="1" x14ac:dyDescent="0.2">
      <c r="A10" s="831"/>
      <c r="B10" s="829" t="s">
        <v>289</v>
      </c>
      <c r="C10" s="829"/>
      <c r="D10" s="829"/>
      <c r="E10" s="829"/>
      <c r="F10" s="829"/>
      <c r="G10" s="829"/>
      <c r="H10" s="829"/>
      <c r="I10" s="829"/>
      <c r="J10" s="829"/>
      <c r="K10" s="829"/>
      <c r="L10" s="829"/>
      <c r="M10" s="829"/>
      <c r="N10" s="829"/>
      <c r="O10" s="829"/>
      <c r="P10" s="816">
        <f>'（4）-1　専門家指導費'!H5</f>
        <v>110000.00000000001</v>
      </c>
      <c r="Q10" s="817"/>
      <c r="R10" s="817"/>
      <c r="S10" s="817"/>
      <c r="T10" s="817"/>
      <c r="U10" s="817"/>
      <c r="V10" s="817"/>
      <c r="W10" s="817"/>
      <c r="X10" s="817"/>
      <c r="Y10" s="818"/>
      <c r="Z10" s="812">
        <f>'（4）-1　専門家指導費'!I5</f>
        <v>100000</v>
      </c>
      <c r="AA10" s="813"/>
      <c r="AB10" s="813"/>
      <c r="AC10" s="813"/>
      <c r="AD10" s="813"/>
      <c r="AE10" s="813"/>
      <c r="AF10" s="813"/>
      <c r="AG10" s="813"/>
      <c r="AH10" s="814"/>
      <c r="AI10" s="812">
        <f>MIN(ROUNDDOWN($Z10*2/3,-3),500000)</f>
        <v>66000</v>
      </c>
      <c r="AJ10" s="813"/>
      <c r="AK10" s="813"/>
      <c r="AL10" s="813"/>
      <c r="AM10" s="813"/>
      <c r="AN10" s="813"/>
      <c r="AO10" s="813"/>
      <c r="AP10" s="813"/>
      <c r="AQ10" s="813"/>
      <c r="AR10" s="813"/>
      <c r="AS10" s="814"/>
    </row>
    <row r="11" spans="1:64" ht="21" customHeight="1" x14ac:dyDescent="0.2">
      <c r="A11" s="831"/>
      <c r="B11" s="815" t="s">
        <v>290</v>
      </c>
      <c r="C11" s="815"/>
      <c r="D11" s="815"/>
      <c r="E11" s="815"/>
      <c r="F11" s="815"/>
      <c r="G11" s="815"/>
      <c r="H11" s="815"/>
      <c r="I11" s="815"/>
      <c r="J11" s="815"/>
      <c r="K11" s="815"/>
      <c r="L11" s="815"/>
      <c r="M11" s="815"/>
      <c r="N11" s="815"/>
      <c r="O11" s="815"/>
      <c r="P11" s="812">
        <f>'（5）　賃借費'!F5</f>
        <v>1848000.0000000002</v>
      </c>
      <c r="Q11" s="813"/>
      <c r="R11" s="813"/>
      <c r="S11" s="813"/>
      <c r="T11" s="813"/>
      <c r="U11" s="813"/>
      <c r="V11" s="813"/>
      <c r="W11" s="813"/>
      <c r="X11" s="813"/>
      <c r="Y11" s="814"/>
      <c r="Z11" s="801">
        <f>'（5）　賃借費'!G5</f>
        <v>1680000</v>
      </c>
      <c r="AA11" s="802"/>
      <c r="AB11" s="802"/>
      <c r="AC11" s="802"/>
      <c r="AD11" s="802"/>
      <c r="AE11" s="802"/>
      <c r="AF11" s="802"/>
      <c r="AG11" s="802"/>
      <c r="AH11" s="803"/>
      <c r="AI11" s="847">
        <f>MIN(ROUNDDOWN($Z11*2/3,-3),1500000)</f>
        <v>1120000</v>
      </c>
      <c r="AJ11" s="848"/>
      <c r="AK11" s="848"/>
      <c r="AL11" s="848"/>
      <c r="AM11" s="848"/>
      <c r="AN11" s="848"/>
      <c r="AO11" s="848"/>
      <c r="AP11" s="848"/>
      <c r="AQ11" s="848"/>
      <c r="AR11" s="848"/>
      <c r="AS11" s="849"/>
    </row>
    <row r="12" spans="1:64" ht="21" customHeight="1" x14ac:dyDescent="0.2">
      <c r="A12" s="831"/>
      <c r="B12" s="815" t="s">
        <v>291</v>
      </c>
      <c r="C12" s="815"/>
      <c r="D12" s="815"/>
      <c r="E12" s="815"/>
      <c r="F12" s="815"/>
      <c r="G12" s="815"/>
      <c r="H12" s="815"/>
      <c r="I12" s="815"/>
      <c r="J12" s="815"/>
      <c r="K12" s="815"/>
      <c r="L12" s="815"/>
      <c r="M12" s="815"/>
      <c r="N12" s="815"/>
      <c r="O12" s="815"/>
      <c r="P12" s="816">
        <f>'（6）　産業財産権出願・導入費'!F5</f>
        <v>550000</v>
      </c>
      <c r="Q12" s="817"/>
      <c r="R12" s="817"/>
      <c r="S12" s="817"/>
      <c r="T12" s="817"/>
      <c r="U12" s="817"/>
      <c r="V12" s="817"/>
      <c r="W12" s="817"/>
      <c r="X12" s="817"/>
      <c r="Y12" s="818"/>
      <c r="Z12" s="812">
        <f>'（6）　産業財産権出願・導入費'!G5</f>
        <v>500000</v>
      </c>
      <c r="AA12" s="813"/>
      <c r="AB12" s="813"/>
      <c r="AC12" s="813"/>
      <c r="AD12" s="813"/>
      <c r="AE12" s="813"/>
      <c r="AF12" s="813"/>
      <c r="AG12" s="813"/>
      <c r="AH12" s="814"/>
      <c r="AI12" s="816">
        <f t="shared" si="0"/>
        <v>333000</v>
      </c>
      <c r="AJ12" s="817"/>
      <c r="AK12" s="817"/>
      <c r="AL12" s="817"/>
      <c r="AM12" s="817"/>
      <c r="AN12" s="817"/>
      <c r="AO12" s="817"/>
      <c r="AP12" s="817"/>
      <c r="AQ12" s="817"/>
      <c r="AR12" s="817"/>
      <c r="AS12" s="818"/>
    </row>
    <row r="13" spans="1:64" ht="21" customHeight="1" x14ac:dyDescent="0.2">
      <c r="A13" s="831"/>
      <c r="B13" s="800" t="s">
        <v>292</v>
      </c>
      <c r="C13" s="800"/>
      <c r="D13" s="800"/>
      <c r="E13" s="800"/>
      <c r="F13" s="800"/>
      <c r="G13" s="800"/>
      <c r="H13" s="800"/>
      <c r="I13" s="800"/>
      <c r="J13" s="800"/>
      <c r="K13" s="800"/>
      <c r="L13" s="800"/>
      <c r="M13" s="800"/>
      <c r="N13" s="800"/>
      <c r="O13" s="800"/>
      <c r="P13" s="804">
        <f>'（7）　直接人件費'!H6</f>
        <v>8003600</v>
      </c>
      <c r="Q13" s="805"/>
      <c r="R13" s="805"/>
      <c r="S13" s="805"/>
      <c r="T13" s="805"/>
      <c r="U13" s="805"/>
      <c r="V13" s="805"/>
      <c r="W13" s="805"/>
      <c r="X13" s="805"/>
      <c r="Y13" s="806"/>
      <c r="Z13" s="801">
        <f>'（7）　直接人件費'!I6</f>
        <v>7276000</v>
      </c>
      <c r="AA13" s="802"/>
      <c r="AB13" s="802"/>
      <c r="AC13" s="802"/>
      <c r="AD13" s="802"/>
      <c r="AE13" s="802"/>
      <c r="AF13" s="802"/>
      <c r="AG13" s="802"/>
      <c r="AH13" s="803"/>
      <c r="AI13" s="804">
        <f>MIN(ROUNDDOWN($Z13*2/3,-3),10000000)</f>
        <v>4850000</v>
      </c>
      <c r="AJ13" s="805"/>
      <c r="AK13" s="805"/>
      <c r="AL13" s="805"/>
      <c r="AM13" s="805"/>
      <c r="AN13" s="805"/>
      <c r="AO13" s="805"/>
      <c r="AP13" s="805"/>
      <c r="AQ13" s="805"/>
      <c r="AR13" s="805"/>
      <c r="AS13" s="806"/>
      <c r="BG13" s="80"/>
      <c r="BH13" s="80"/>
    </row>
    <row r="14" spans="1:64" ht="21" customHeight="1" x14ac:dyDescent="0.2">
      <c r="A14" s="821"/>
      <c r="B14" s="807" t="s">
        <v>293</v>
      </c>
      <c r="C14" s="807"/>
      <c r="D14" s="807"/>
      <c r="E14" s="807"/>
      <c r="F14" s="807"/>
      <c r="G14" s="807"/>
      <c r="H14" s="807"/>
      <c r="I14" s="807"/>
      <c r="J14" s="807"/>
      <c r="K14" s="807"/>
      <c r="L14" s="807"/>
      <c r="M14" s="807"/>
      <c r="N14" s="807"/>
      <c r="O14" s="808"/>
      <c r="P14" s="809">
        <f>SUM(P7:Y13)</f>
        <v>16707350</v>
      </c>
      <c r="Q14" s="810"/>
      <c r="R14" s="810"/>
      <c r="S14" s="810"/>
      <c r="T14" s="810"/>
      <c r="U14" s="810"/>
      <c r="V14" s="810"/>
      <c r="W14" s="810"/>
      <c r="X14" s="810"/>
      <c r="Y14" s="811"/>
      <c r="Z14" s="809">
        <f>SUM(Z7:AH13)</f>
        <v>17322250</v>
      </c>
      <c r="AA14" s="810"/>
      <c r="AB14" s="810"/>
      <c r="AC14" s="810"/>
      <c r="AD14" s="810"/>
      <c r="AE14" s="810"/>
      <c r="AF14" s="810"/>
      <c r="AG14" s="810"/>
      <c r="AH14" s="811"/>
      <c r="AI14" s="809">
        <f>SUM(AI7:AS13)</f>
        <v>11545000</v>
      </c>
      <c r="AJ14" s="810"/>
      <c r="AK14" s="810"/>
      <c r="AL14" s="810"/>
      <c r="AM14" s="810"/>
      <c r="AN14" s="810"/>
      <c r="AO14" s="810"/>
      <c r="AP14" s="810"/>
      <c r="AQ14" s="810"/>
      <c r="AR14" s="810"/>
      <c r="AS14" s="811"/>
      <c r="BG14" s="80"/>
      <c r="BH14" s="80"/>
    </row>
    <row r="15" spans="1:64" ht="21" customHeight="1" x14ac:dyDescent="0.2">
      <c r="A15" s="819" t="s">
        <v>294</v>
      </c>
      <c r="B15" s="822" t="s">
        <v>295</v>
      </c>
      <c r="C15" s="822"/>
      <c r="D15" s="822"/>
      <c r="E15" s="822"/>
      <c r="F15" s="822"/>
      <c r="G15" s="822"/>
      <c r="H15" s="822"/>
      <c r="I15" s="822"/>
      <c r="J15" s="822"/>
      <c r="K15" s="822"/>
      <c r="L15" s="822"/>
      <c r="M15" s="822"/>
      <c r="N15" s="822"/>
      <c r="O15" s="822"/>
      <c r="P15" s="826">
        <f>'（8）　広告費'!G7</f>
        <v>605000</v>
      </c>
      <c r="Q15" s="827"/>
      <c r="R15" s="827"/>
      <c r="S15" s="827"/>
      <c r="T15" s="827"/>
      <c r="U15" s="827"/>
      <c r="V15" s="827"/>
      <c r="W15" s="827"/>
      <c r="X15" s="827"/>
      <c r="Y15" s="828"/>
      <c r="Z15" s="826">
        <f>'（8）　広告費'!H7</f>
        <v>550000</v>
      </c>
      <c r="AA15" s="827"/>
      <c r="AB15" s="827"/>
      <c r="AC15" s="827"/>
      <c r="AD15" s="827"/>
      <c r="AE15" s="827"/>
      <c r="AF15" s="827"/>
      <c r="AG15" s="827"/>
      <c r="AH15" s="828"/>
      <c r="AI15" s="823">
        <f>ROUNDDOWN($Z15*2/3,-3)</f>
        <v>366000</v>
      </c>
      <c r="AJ15" s="824"/>
      <c r="AK15" s="824"/>
      <c r="AL15" s="824"/>
      <c r="AM15" s="824"/>
      <c r="AN15" s="824"/>
      <c r="AO15" s="824"/>
      <c r="AP15" s="824"/>
      <c r="AQ15" s="824"/>
      <c r="AR15" s="824"/>
      <c r="AS15" s="825"/>
      <c r="BG15" s="80"/>
      <c r="BH15" s="80"/>
      <c r="BI15" s="80"/>
      <c r="BJ15" s="80"/>
    </row>
    <row r="16" spans="1:64" ht="21" customHeight="1" x14ac:dyDescent="0.2">
      <c r="A16" s="820"/>
      <c r="B16" s="815" t="s">
        <v>296</v>
      </c>
      <c r="C16" s="815"/>
      <c r="D16" s="815"/>
      <c r="E16" s="815"/>
      <c r="F16" s="815"/>
      <c r="G16" s="815"/>
      <c r="H16" s="815"/>
      <c r="I16" s="815"/>
      <c r="J16" s="815"/>
      <c r="K16" s="815"/>
      <c r="L16" s="815"/>
      <c r="M16" s="815"/>
      <c r="N16" s="815"/>
      <c r="O16" s="815"/>
      <c r="P16" s="812">
        <f>'（9）　展示会等参加費'!H5</f>
        <v>1980000.0000000002</v>
      </c>
      <c r="Q16" s="813"/>
      <c r="R16" s="813"/>
      <c r="S16" s="813"/>
      <c r="T16" s="813"/>
      <c r="U16" s="813"/>
      <c r="V16" s="813"/>
      <c r="W16" s="813"/>
      <c r="X16" s="813"/>
      <c r="Y16" s="814"/>
      <c r="Z16" s="816">
        <f>'（9）　展示会等参加費'!I5</f>
        <v>1800000</v>
      </c>
      <c r="AA16" s="817"/>
      <c r="AB16" s="817"/>
      <c r="AC16" s="817"/>
      <c r="AD16" s="817"/>
      <c r="AE16" s="817"/>
      <c r="AF16" s="817"/>
      <c r="AG16" s="817"/>
      <c r="AH16" s="818"/>
      <c r="AI16" s="816">
        <f t="shared" ref="AI16:AI17" si="1">ROUNDDOWN($Z16*2/3,-3)</f>
        <v>1200000</v>
      </c>
      <c r="AJ16" s="817"/>
      <c r="AK16" s="817"/>
      <c r="AL16" s="817"/>
      <c r="AM16" s="817"/>
      <c r="AN16" s="817"/>
      <c r="AO16" s="817"/>
      <c r="AP16" s="817"/>
      <c r="AQ16" s="817"/>
      <c r="AR16" s="817"/>
      <c r="AS16" s="818"/>
      <c r="AU16" s="799" t="str">
        <f>IF((AI15+AI16+AI17)&lt;3000001,"","←試作品広報費の合計が300万円となるように、各経費区分の助成金交付申請額を調整してください。")</f>
        <v/>
      </c>
      <c r="AV16" s="799"/>
      <c r="AW16" s="799"/>
      <c r="AX16" s="799"/>
      <c r="AY16" s="799"/>
      <c r="AZ16" s="799"/>
      <c r="BA16" s="799"/>
      <c r="BB16" s="799"/>
      <c r="BC16" s="799"/>
      <c r="BD16" s="799"/>
      <c r="BE16" s="799"/>
      <c r="BF16" s="799"/>
      <c r="BG16" s="799"/>
      <c r="BH16" s="799"/>
      <c r="BI16" s="799"/>
      <c r="BJ16" s="799"/>
      <c r="BK16" s="799"/>
      <c r="BL16" s="799"/>
    </row>
    <row r="17" spans="1:64" ht="21" customHeight="1" x14ac:dyDescent="0.2">
      <c r="A17" s="820"/>
      <c r="B17" s="800" t="s">
        <v>297</v>
      </c>
      <c r="C17" s="800"/>
      <c r="D17" s="800"/>
      <c r="E17" s="800"/>
      <c r="F17" s="800"/>
      <c r="G17" s="800"/>
      <c r="H17" s="800"/>
      <c r="I17" s="800"/>
      <c r="J17" s="800"/>
      <c r="K17" s="800"/>
      <c r="L17" s="800"/>
      <c r="M17" s="800"/>
      <c r="N17" s="800"/>
      <c r="O17" s="800"/>
      <c r="P17" s="804">
        <f>'（10）-1　イベント開催費'!G5</f>
        <v>275000</v>
      </c>
      <c r="Q17" s="805"/>
      <c r="R17" s="805"/>
      <c r="S17" s="805"/>
      <c r="T17" s="805"/>
      <c r="U17" s="805"/>
      <c r="V17" s="805"/>
      <c r="W17" s="805"/>
      <c r="X17" s="805"/>
      <c r="Y17" s="806"/>
      <c r="Z17" s="804">
        <f>'（10）-1　イベント開催費'!H5</f>
        <v>250000</v>
      </c>
      <c r="AA17" s="805"/>
      <c r="AB17" s="805"/>
      <c r="AC17" s="805"/>
      <c r="AD17" s="805"/>
      <c r="AE17" s="805"/>
      <c r="AF17" s="805"/>
      <c r="AG17" s="805"/>
      <c r="AH17" s="806"/>
      <c r="AI17" s="804">
        <f t="shared" si="1"/>
        <v>166000</v>
      </c>
      <c r="AJ17" s="805"/>
      <c r="AK17" s="805"/>
      <c r="AL17" s="805"/>
      <c r="AM17" s="805"/>
      <c r="AN17" s="805"/>
      <c r="AO17" s="805"/>
      <c r="AP17" s="805"/>
      <c r="AQ17" s="805"/>
      <c r="AR17" s="805"/>
      <c r="AS17" s="806"/>
      <c r="AU17" s="799"/>
      <c r="AV17" s="799"/>
      <c r="AW17" s="799"/>
      <c r="AX17" s="799"/>
      <c r="AY17" s="799"/>
      <c r="AZ17" s="799"/>
      <c r="BA17" s="799"/>
      <c r="BB17" s="799"/>
      <c r="BC17" s="799"/>
      <c r="BD17" s="799"/>
      <c r="BE17" s="799"/>
      <c r="BF17" s="799"/>
      <c r="BG17" s="799"/>
      <c r="BH17" s="799"/>
      <c r="BI17" s="799"/>
      <c r="BJ17" s="799"/>
      <c r="BK17" s="799"/>
      <c r="BL17" s="799"/>
    </row>
    <row r="18" spans="1:64" ht="21" customHeight="1" x14ac:dyDescent="0.2">
      <c r="A18" s="821"/>
      <c r="B18" s="807" t="s">
        <v>298</v>
      </c>
      <c r="C18" s="807"/>
      <c r="D18" s="807"/>
      <c r="E18" s="807"/>
      <c r="F18" s="807"/>
      <c r="G18" s="807"/>
      <c r="H18" s="807"/>
      <c r="I18" s="807"/>
      <c r="J18" s="807"/>
      <c r="K18" s="807"/>
      <c r="L18" s="807"/>
      <c r="M18" s="807"/>
      <c r="N18" s="807"/>
      <c r="O18" s="808"/>
      <c r="P18" s="809">
        <f>SUM(P15:Y17)</f>
        <v>2860000</v>
      </c>
      <c r="Q18" s="810"/>
      <c r="R18" s="810"/>
      <c r="S18" s="810"/>
      <c r="T18" s="810"/>
      <c r="U18" s="810"/>
      <c r="V18" s="810"/>
      <c r="W18" s="810"/>
      <c r="X18" s="810"/>
      <c r="Y18" s="811"/>
      <c r="Z18" s="809">
        <f>SUM(Z15:AH17)</f>
        <v>2600000</v>
      </c>
      <c r="AA18" s="810"/>
      <c r="AB18" s="810"/>
      <c r="AC18" s="810"/>
      <c r="AD18" s="810"/>
      <c r="AE18" s="810"/>
      <c r="AF18" s="810"/>
      <c r="AG18" s="810"/>
      <c r="AH18" s="811"/>
      <c r="AI18" s="809">
        <f>SUM(AI15:AQ17)</f>
        <v>1732000</v>
      </c>
      <c r="AJ18" s="810"/>
      <c r="AK18" s="810"/>
      <c r="AL18" s="810"/>
      <c r="AM18" s="810"/>
      <c r="AN18" s="810"/>
      <c r="AO18" s="810"/>
      <c r="AP18" s="810"/>
      <c r="AQ18" s="810"/>
      <c r="AR18" s="810"/>
      <c r="AS18" s="811"/>
    </row>
    <row r="19" spans="1:64" ht="21" customHeight="1" x14ac:dyDescent="0.2">
      <c r="A19" s="81"/>
      <c r="B19" s="786" t="s">
        <v>299</v>
      </c>
      <c r="C19" s="786"/>
      <c r="D19" s="786"/>
      <c r="E19" s="786"/>
      <c r="F19" s="786"/>
      <c r="G19" s="786"/>
      <c r="H19" s="786"/>
      <c r="I19" s="786"/>
      <c r="J19" s="786"/>
      <c r="K19" s="786"/>
      <c r="L19" s="786"/>
      <c r="M19" s="786"/>
      <c r="N19" s="786"/>
      <c r="O19" s="786"/>
      <c r="P19" s="787">
        <f>'（11）　その他助成対象外経費'!D5</f>
        <v>6000000</v>
      </c>
      <c r="Q19" s="788"/>
      <c r="R19" s="788"/>
      <c r="S19" s="788"/>
      <c r="T19" s="788"/>
      <c r="U19" s="788"/>
      <c r="V19" s="788"/>
      <c r="W19" s="788"/>
      <c r="X19" s="788"/>
      <c r="Y19" s="789"/>
      <c r="Z19" s="790"/>
      <c r="AA19" s="791"/>
      <c r="AB19" s="791"/>
      <c r="AC19" s="791"/>
      <c r="AD19" s="791"/>
      <c r="AE19" s="791"/>
      <c r="AF19" s="791"/>
      <c r="AG19" s="791"/>
      <c r="AH19" s="792"/>
      <c r="AI19" s="793"/>
      <c r="AJ19" s="794"/>
      <c r="AK19" s="794"/>
      <c r="AL19" s="794"/>
      <c r="AM19" s="794"/>
      <c r="AN19" s="794"/>
      <c r="AO19" s="794"/>
      <c r="AP19" s="794"/>
      <c r="AQ19" s="794"/>
      <c r="AR19" s="794"/>
      <c r="AS19" s="795"/>
      <c r="AU19" s="82"/>
      <c r="BH19" s="83"/>
    </row>
    <row r="20" spans="1:64" ht="22.5" customHeight="1" x14ac:dyDescent="0.2">
      <c r="A20" s="84"/>
      <c r="B20" s="756" t="s">
        <v>300</v>
      </c>
      <c r="C20" s="757"/>
      <c r="D20" s="757"/>
      <c r="E20" s="757"/>
      <c r="F20" s="757"/>
      <c r="G20" s="757"/>
      <c r="H20" s="757"/>
      <c r="I20" s="757"/>
      <c r="J20" s="757"/>
      <c r="K20" s="757"/>
      <c r="L20" s="757"/>
      <c r="M20" s="757"/>
      <c r="N20" s="757"/>
      <c r="O20" s="757"/>
      <c r="P20" s="796">
        <f>P14+P18+P19</f>
        <v>25567350</v>
      </c>
      <c r="Q20" s="797"/>
      <c r="R20" s="797"/>
      <c r="S20" s="797"/>
      <c r="T20" s="797"/>
      <c r="U20" s="797"/>
      <c r="V20" s="797"/>
      <c r="W20" s="797"/>
      <c r="X20" s="797"/>
      <c r="Y20" s="798"/>
      <c r="Z20" s="796">
        <f>Z14+Z18</f>
        <v>19922250</v>
      </c>
      <c r="AA20" s="797"/>
      <c r="AB20" s="797"/>
      <c r="AC20" s="797"/>
      <c r="AD20" s="797"/>
      <c r="AE20" s="797"/>
      <c r="AF20" s="797"/>
      <c r="AG20" s="797"/>
      <c r="AH20" s="798"/>
      <c r="AI20" s="796">
        <f>AI14+AI18</f>
        <v>13277000</v>
      </c>
      <c r="AJ20" s="797"/>
      <c r="AK20" s="797"/>
      <c r="AL20" s="797"/>
      <c r="AM20" s="797"/>
      <c r="AN20" s="797"/>
      <c r="AO20" s="797"/>
      <c r="AP20" s="797"/>
      <c r="AQ20" s="797"/>
      <c r="AR20" s="797"/>
      <c r="AS20" s="798"/>
      <c r="AU20" s="755" t="str">
        <f>IF(AI20&lt;15000001,"","←1,500万円となるように、各経費区分の助成金交付申請額を調整してください。")</f>
        <v/>
      </c>
      <c r="AV20" s="755"/>
      <c r="AW20" s="755"/>
      <c r="AX20" s="755"/>
      <c r="AY20" s="755"/>
      <c r="AZ20" s="755"/>
      <c r="BA20" s="755"/>
      <c r="BB20" s="755"/>
      <c r="BC20" s="755"/>
      <c r="BD20" s="755"/>
      <c r="BE20" s="755"/>
      <c r="BF20" s="755"/>
      <c r="BG20" s="755"/>
      <c r="BH20" s="755"/>
      <c r="BI20" s="755"/>
      <c r="BJ20" s="755"/>
      <c r="BK20" s="755"/>
      <c r="BL20" s="755"/>
    </row>
    <row r="21" spans="1:64" ht="8.15" customHeight="1" x14ac:dyDescent="0.2">
      <c r="A21" s="34"/>
      <c r="B21" s="34"/>
      <c r="C21" s="34"/>
      <c r="D21" s="85"/>
      <c r="E21" s="34"/>
      <c r="F21" s="34"/>
      <c r="G21" s="34"/>
      <c r="H21" s="34"/>
      <c r="I21" s="34"/>
      <c r="J21" s="34"/>
      <c r="K21" s="78"/>
      <c r="L21" s="78"/>
      <c r="M21" s="78"/>
      <c r="N21" s="78"/>
      <c r="O21" s="78"/>
      <c r="P21" s="78"/>
      <c r="Q21" s="78"/>
      <c r="R21" s="78"/>
      <c r="S21" s="78"/>
      <c r="T21" s="78"/>
      <c r="U21" s="78"/>
      <c r="V21" s="78"/>
      <c r="W21" s="78"/>
      <c r="X21" s="86"/>
      <c r="Y21" s="86"/>
      <c r="Z21" s="78"/>
      <c r="AA21" s="78"/>
      <c r="AB21" s="78"/>
      <c r="AC21" s="78"/>
      <c r="AD21" s="78"/>
      <c r="AE21" s="78"/>
      <c r="AF21" s="78"/>
      <c r="AG21" s="78"/>
      <c r="AH21" s="78"/>
      <c r="AI21" s="78"/>
      <c r="AJ21" s="78"/>
      <c r="AK21" s="78"/>
      <c r="AL21" s="78"/>
      <c r="AM21" s="78"/>
      <c r="AN21" s="78"/>
      <c r="AO21" s="78"/>
      <c r="AP21" s="78"/>
      <c r="AQ21" s="78"/>
      <c r="AR21" s="34"/>
      <c r="AS21" s="34"/>
      <c r="AU21" s="755"/>
      <c r="AV21" s="755"/>
      <c r="AW21" s="755"/>
      <c r="AX21" s="755"/>
      <c r="AY21" s="755"/>
      <c r="AZ21" s="755"/>
      <c r="BA21" s="755"/>
      <c r="BB21" s="755"/>
      <c r="BC21" s="755"/>
      <c r="BD21" s="755"/>
      <c r="BE21" s="755"/>
      <c r="BF21" s="755"/>
      <c r="BG21" s="755"/>
      <c r="BH21" s="755"/>
      <c r="BI21" s="755"/>
      <c r="BJ21" s="755"/>
      <c r="BK21" s="755"/>
      <c r="BL21" s="755"/>
    </row>
    <row r="22" spans="1:64" ht="15" customHeight="1" x14ac:dyDescent="0.2">
      <c r="A22" s="75" t="s">
        <v>301</v>
      </c>
      <c r="B22" s="68"/>
      <c r="C22" s="68"/>
      <c r="D22" s="87"/>
      <c r="E22" s="68"/>
      <c r="F22" s="68"/>
      <c r="G22" s="68"/>
      <c r="H22" s="68"/>
      <c r="I22" s="68"/>
      <c r="J22" s="68"/>
      <c r="K22" s="73"/>
      <c r="L22" s="73"/>
      <c r="M22" s="73"/>
      <c r="N22" s="73"/>
      <c r="O22" s="73"/>
      <c r="P22" s="73"/>
      <c r="Q22" s="73"/>
      <c r="R22" s="73"/>
      <c r="S22" s="73"/>
      <c r="T22" s="73"/>
      <c r="U22" s="73"/>
      <c r="V22" s="73"/>
      <c r="W22" s="73"/>
      <c r="X22" s="88"/>
      <c r="Y22" s="88"/>
      <c r="Z22" s="73"/>
      <c r="AA22" s="73"/>
      <c r="AB22" s="73"/>
      <c r="AC22" s="73"/>
      <c r="AD22" s="73"/>
      <c r="AE22" s="73"/>
      <c r="AF22" s="73"/>
      <c r="AG22" s="73"/>
      <c r="AH22" s="73"/>
      <c r="AI22" s="73"/>
      <c r="AJ22" s="73"/>
      <c r="AK22" s="73"/>
      <c r="AL22" s="783" t="s">
        <v>302</v>
      </c>
      <c r="AM22" s="783"/>
      <c r="AN22" s="783"/>
      <c r="AO22" s="783"/>
      <c r="AP22" s="783"/>
      <c r="AQ22" s="783"/>
      <c r="AR22" s="783"/>
      <c r="AS22" s="783"/>
      <c r="AT22" s="74"/>
      <c r="AU22" s="755"/>
      <c r="AV22" s="755"/>
      <c r="AW22" s="755"/>
      <c r="AX22" s="755"/>
      <c r="AY22" s="755"/>
      <c r="AZ22" s="755"/>
      <c r="BA22" s="755"/>
      <c r="BB22" s="755"/>
      <c r="BC22" s="755"/>
      <c r="BD22" s="755"/>
      <c r="BE22" s="755"/>
      <c r="BF22" s="755"/>
      <c r="BG22" s="755"/>
      <c r="BH22" s="755"/>
      <c r="BI22" s="755"/>
      <c r="BJ22" s="755"/>
      <c r="BK22" s="755"/>
      <c r="BL22" s="755"/>
    </row>
    <row r="23" spans="1:64" s="90" customFormat="1" ht="8.15" customHeight="1" x14ac:dyDescent="0.2">
      <c r="A23" s="66"/>
      <c r="B23" s="66"/>
      <c r="C23" s="67"/>
      <c r="D23" s="66"/>
      <c r="E23" s="66"/>
      <c r="F23" s="66"/>
      <c r="G23" s="66"/>
      <c r="H23" s="66"/>
      <c r="I23" s="89"/>
      <c r="J23" s="67"/>
      <c r="K23" s="67"/>
      <c r="L23" s="67"/>
      <c r="M23" s="65"/>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784"/>
      <c r="AM23" s="784"/>
      <c r="AN23" s="784"/>
      <c r="AO23" s="784"/>
      <c r="AP23" s="784"/>
      <c r="AQ23" s="784"/>
      <c r="AR23" s="784"/>
      <c r="AS23" s="784"/>
      <c r="AT23" s="69"/>
      <c r="AU23" s="69"/>
      <c r="BH23" s="79" t="str">
        <f>IF(SUM(BH15:BH16)&gt;5000000,BJ16,IF(SUM(BH15:BH16)&gt;=1,#REF!,""))</f>
        <v/>
      </c>
    </row>
    <row r="24" spans="1:64" ht="19" customHeight="1" x14ac:dyDescent="0.2">
      <c r="A24" s="757" t="s">
        <v>303</v>
      </c>
      <c r="B24" s="757"/>
      <c r="C24" s="757"/>
      <c r="D24" s="757"/>
      <c r="E24" s="757"/>
      <c r="F24" s="757"/>
      <c r="G24" s="757"/>
      <c r="H24" s="757"/>
      <c r="I24" s="757"/>
      <c r="J24" s="757"/>
      <c r="K24" s="757"/>
      <c r="L24" s="757"/>
      <c r="M24" s="757" t="s">
        <v>304</v>
      </c>
      <c r="N24" s="757"/>
      <c r="O24" s="757"/>
      <c r="P24" s="757"/>
      <c r="Q24" s="757"/>
      <c r="R24" s="757"/>
      <c r="S24" s="757"/>
      <c r="T24" s="757"/>
      <c r="U24" s="757"/>
      <c r="V24" s="757"/>
      <c r="W24" s="757"/>
      <c r="X24" s="785" t="s">
        <v>305</v>
      </c>
      <c r="Y24" s="785"/>
      <c r="Z24" s="785"/>
      <c r="AA24" s="785"/>
      <c r="AB24" s="785"/>
      <c r="AC24" s="785"/>
      <c r="AD24" s="785"/>
      <c r="AE24" s="785"/>
      <c r="AF24" s="785"/>
      <c r="AG24" s="785"/>
      <c r="AH24" s="785"/>
      <c r="AI24" s="785"/>
      <c r="AJ24" s="757" t="s">
        <v>306</v>
      </c>
      <c r="AK24" s="757"/>
      <c r="AL24" s="757"/>
      <c r="AM24" s="757"/>
      <c r="AN24" s="757"/>
      <c r="AO24" s="757"/>
      <c r="AP24" s="757"/>
      <c r="AQ24" s="757"/>
      <c r="AR24" s="757"/>
      <c r="AS24" s="757"/>
      <c r="AT24" s="74"/>
      <c r="AU24" s="74"/>
    </row>
    <row r="25" spans="1:64" ht="21" customHeight="1" x14ac:dyDescent="0.2">
      <c r="A25" s="774" t="s">
        <v>307</v>
      </c>
      <c r="B25" s="776" t="s">
        <v>308</v>
      </c>
      <c r="C25" s="776"/>
      <c r="D25" s="776"/>
      <c r="E25" s="776"/>
      <c r="F25" s="776"/>
      <c r="G25" s="776"/>
      <c r="H25" s="776"/>
      <c r="I25" s="776"/>
      <c r="J25" s="776"/>
      <c r="K25" s="776"/>
      <c r="L25" s="776"/>
      <c r="M25" s="777">
        <v>6007350</v>
      </c>
      <c r="N25" s="777"/>
      <c r="O25" s="777"/>
      <c r="P25" s="777"/>
      <c r="Q25" s="777"/>
      <c r="R25" s="777"/>
      <c r="S25" s="777"/>
      <c r="T25" s="777"/>
      <c r="U25" s="777"/>
      <c r="V25" s="777"/>
      <c r="W25" s="777"/>
      <c r="X25" s="778"/>
      <c r="Y25" s="778"/>
      <c r="Z25" s="778"/>
      <c r="AA25" s="778"/>
      <c r="AB25" s="778"/>
      <c r="AC25" s="778"/>
      <c r="AD25" s="778"/>
      <c r="AE25" s="778"/>
      <c r="AF25" s="778"/>
      <c r="AG25" s="778"/>
      <c r="AH25" s="778"/>
      <c r="AI25" s="778"/>
      <c r="AJ25" s="779" t="s">
        <v>987</v>
      </c>
      <c r="AK25" s="779"/>
      <c r="AL25" s="779"/>
      <c r="AM25" s="779"/>
      <c r="AN25" s="779"/>
      <c r="AO25" s="779"/>
      <c r="AP25" s="779"/>
      <c r="AQ25" s="779"/>
      <c r="AR25" s="779"/>
      <c r="AS25" s="779"/>
    </row>
    <row r="26" spans="1:64" ht="21" customHeight="1" x14ac:dyDescent="0.2">
      <c r="A26" s="774"/>
      <c r="B26" s="746" t="s">
        <v>309</v>
      </c>
      <c r="C26" s="746"/>
      <c r="D26" s="746"/>
      <c r="E26" s="746"/>
      <c r="F26" s="746"/>
      <c r="G26" s="746"/>
      <c r="H26" s="746"/>
      <c r="I26" s="746"/>
      <c r="J26" s="746"/>
      <c r="K26" s="746"/>
      <c r="L26" s="746"/>
      <c r="M26" s="780">
        <v>20000000</v>
      </c>
      <c r="N26" s="780"/>
      <c r="O26" s="780"/>
      <c r="P26" s="780"/>
      <c r="Q26" s="780"/>
      <c r="R26" s="780"/>
      <c r="S26" s="780"/>
      <c r="T26" s="780"/>
      <c r="U26" s="780"/>
      <c r="V26" s="780"/>
      <c r="W26" s="780"/>
      <c r="X26" s="781" t="s">
        <v>986</v>
      </c>
      <c r="Y26" s="781"/>
      <c r="Z26" s="781"/>
      <c r="AA26" s="781"/>
      <c r="AB26" s="781"/>
      <c r="AC26" s="781"/>
      <c r="AD26" s="781"/>
      <c r="AE26" s="781"/>
      <c r="AF26" s="781"/>
      <c r="AG26" s="781"/>
      <c r="AH26" s="781"/>
      <c r="AI26" s="781"/>
      <c r="AJ26" s="782" t="s">
        <v>988</v>
      </c>
      <c r="AK26" s="782"/>
      <c r="AL26" s="782"/>
      <c r="AM26" s="782"/>
      <c r="AN26" s="782"/>
      <c r="AO26" s="782"/>
      <c r="AP26" s="782"/>
      <c r="AQ26" s="782"/>
      <c r="AR26" s="782"/>
      <c r="AS26" s="782"/>
    </row>
    <row r="27" spans="1:64" ht="21" customHeight="1" x14ac:dyDescent="0.2">
      <c r="A27" s="774"/>
      <c r="B27" s="746" t="s">
        <v>310</v>
      </c>
      <c r="C27" s="746"/>
      <c r="D27" s="746"/>
      <c r="E27" s="746"/>
      <c r="F27" s="746"/>
      <c r="G27" s="746"/>
      <c r="H27" s="746"/>
      <c r="I27" s="746"/>
      <c r="J27" s="746"/>
      <c r="K27" s="746"/>
      <c r="L27" s="746"/>
      <c r="M27" s="766"/>
      <c r="N27" s="766"/>
      <c r="O27" s="766"/>
      <c r="P27" s="766"/>
      <c r="Q27" s="766"/>
      <c r="R27" s="766"/>
      <c r="S27" s="766"/>
      <c r="T27" s="766"/>
      <c r="U27" s="766"/>
      <c r="V27" s="766"/>
      <c r="W27" s="766"/>
      <c r="X27" s="767"/>
      <c r="Y27" s="767"/>
      <c r="Z27" s="767"/>
      <c r="AA27" s="767"/>
      <c r="AB27" s="767"/>
      <c r="AC27" s="767"/>
      <c r="AD27" s="767"/>
      <c r="AE27" s="767"/>
      <c r="AF27" s="767"/>
      <c r="AG27" s="767"/>
      <c r="AH27" s="767"/>
      <c r="AI27" s="767"/>
      <c r="AJ27" s="768"/>
      <c r="AK27" s="768"/>
      <c r="AL27" s="768"/>
      <c r="AM27" s="768"/>
      <c r="AN27" s="768"/>
      <c r="AO27" s="768"/>
      <c r="AP27" s="768"/>
      <c r="AQ27" s="768"/>
      <c r="AR27" s="768"/>
      <c r="AS27" s="768"/>
    </row>
    <row r="28" spans="1:64" ht="21" customHeight="1" x14ac:dyDescent="0.2">
      <c r="A28" s="774"/>
      <c r="B28" s="769" t="s">
        <v>311</v>
      </c>
      <c r="C28" s="769"/>
      <c r="D28" s="769"/>
      <c r="E28" s="769"/>
      <c r="F28" s="773"/>
      <c r="G28" s="773"/>
      <c r="H28" s="773"/>
      <c r="I28" s="773"/>
      <c r="J28" s="773"/>
      <c r="K28" s="773"/>
      <c r="L28" s="773"/>
      <c r="M28" s="771"/>
      <c r="N28" s="771"/>
      <c r="O28" s="771"/>
      <c r="P28" s="771"/>
      <c r="Q28" s="771"/>
      <c r="R28" s="771"/>
      <c r="S28" s="771"/>
      <c r="T28" s="771"/>
      <c r="U28" s="771"/>
      <c r="V28" s="771"/>
      <c r="W28" s="771"/>
      <c r="X28" s="772"/>
      <c r="Y28" s="772"/>
      <c r="Z28" s="772"/>
      <c r="AA28" s="772"/>
      <c r="AB28" s="772"/>
      <c r="AC28" s="772"/>
      <c r="AD28" s="772"/>
      <c r="AE28" s="772"/>
      <c r="AF28" s="772"/>
      <c r="AG28" s="772"/>
      <c r="AH28" s="772"/>
      <c r="AI28" s="772"/>
      <c r="AJ28" s="773"/>
      <c r="AK28" s="773"/>
      <c r="AL28" s="773"/>
      <c r="AM28" s="773"/>
      <c r="AN28" s="773"/>
      <c r="AO28" s="773"/>
      <c r="AP28" s="773"/>
      <c r="AQ28" s="773"/>
      <c r="AR28" s="773"/>
      <c r="AS28" s="773"/>
    </row>
    <row r="29" spans="1:64" ht="21" customHeight="1" x14ac:dyDescent="0.2">
      <c r="A29" s="775"/>
      <c r="B29" s="756" t="s">
        <v>312</v>
      </c>
      <c r="C29" s="757"/>
      <c r="D29" s="757"/>
      <c r="E29" s="757"/>
      <c r="F29" s="757"/>
      <c r="G29" s="757"/>
      <c r="H29" s="757"/>
      <c r="I29" s="757"/>
      <c r="J29" s="757"/>
      <c r="K29" s="757"/>
      <c r="L29" s="757"/>
      <c r="M29" s="758">
        <f>SUM(M25:W28)</f>
        <v>26007350</v>
      </c>
      <c r="N29" s="759"/>
      <c r="O29" s="759"/>
      <c r="P29" s="759"/>
      <c r="Q29" s="759"/>
      <c r="R29" s="759"/>
      <c r="S29" s="759"/>
      <c r="T29" s="759"/>
      <c r="U29" s="759"/>
      <c r="V29" s="759"/>
      <c r="W29" s="760"/>
      <c r="X29" s="761"/>
      <c r="Y29" s="761"/>
      <c r="Z29" s="761"/>
      <c r="AA29" s="761"/>
      <c r="AB29" s="761"/>
      <c r="AC29" s="761"/>
      <c r="AD29" s="761"/>
      <c r="AE29" s="761"/>
      <c r="AF29" s="761"/>
      <c r="AG29" s="761"/>
      <c r="AH29" s="761"/>
      <c r="AI29" s="761"/>
      <c r="AJ29" s="762"/>
      <c r="AK29" s="763"/>
      <c r="AL29" s="763"/>
      <c r="AM29" s="763"/>
      <c r="AN29" s="763"/>
      <c r="AO29" s="763"/>
      <c r="AP29" s="763"/>
      <c r="AQ29" s="763"/>
      <c r="AR29" s="763"/>
      <c r="AS29" s="764"/>
    </row>
    <row r="30" spans="1:64" ht="7.5" customHeight="1" x14ac:dyDescent="0.2">
      <c r="A30" s="748"/>
      <c r="B30" s="748"/>
      <c r="C30" s="91"/>
      <c r="D30" s="91"/>
      <c r="E30" s="91"/>
      <c r="F30" s="91"/>
      <c r="G30" s="91"/>
      <c r="H30" s="91"/>
      <c r="I30" s="91"/>
      <c r="J30" s="91"/>
      <c r="K30" s="91"/>
      <c r="L30" s="91"/>
      <c r="M30" s="765" t="str">
        <f>IF(P20=M29,"","↑経費の合計と一致させてください。")</f>
        <v>↑経費の合計と一致させてください。</v>
      </c>
      <c r="N30" s="765"/>
      <c r="O30" s="765"/>
      <c r="P30" s="765"/>
      <c r="Q30" s="765"/>
      <c r="R30" s="765"/>
      <c r="S30" s="765"/>
      <c r="T30" s="765"/>
      <c r="U30" s="765"/>
      <c r="V30" s="765"/>
      <c r="W30" s="765"/>
      <c r="X30" s="91"/>
      <c r="Y30" s="91"/>
      <c r="Z30" s="91"/>
      <c r="AA30" s="91"/>
      <c r="AB30" s="91"/>
      <c r="AC30" s="91"/>
      <c r="AD30" s="91"/>
      <c r="AE30" s="91"/>
      <c r="AF30" s="91"/>
      <c r="AG30" s="91"/>
      <c r="AH30" s="91"/>
      <c r="AI30" s="91"/>
      <c r="AJ30" s="91"/>
      <c r="AK30" s="91"/>
      <c r="AL30" s="91"/>
      <c r="AM30" s="91"/>
      <c r="AN30" s="91"/>
      <c r="AO30" s="91"/>
      <c r="AP30" s="91"/>
      <c r="AQ30" s="91"/>
      <c r="AR30" s="91"/>
      <c r="AS30" s="91"/>
    </row>
    <row r="31" spans="1:64" ht="15" customHeight="1" x14ac:dyDescent="0.2">
      <c r="A31" s="70"/>
      <c r="B31" s="92"/>
      <c r="C31" s="93"/>
      <c r="D31" s="750" t="s">
        <v>313</v>
      </c>
      <c r="E31" s="750"/>
      <c r="F31" s="750"/>
      <c r="G31" s="750"/>
      <c r="H31" s="750"/>
      <c r="I31" s="750"/>
      <c r="J31" s="750"/>
      <c r="K31" s="750"/>
      <c r="L31" s="750"/>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50"/>
      <c r="AL31" s="750"/>
      <c r="AM31" s="750"/>
      <c r="AN31" s="750"/>
      <c r="AO31" s="750"/>
      <c r="AP31" s="750"/>
      <c r="AQ31" s="750"/>
      <c r="AR31" s="750"/>
      <c r="AS31" s="750"/>
    </row>
    <row r="32" spans="1:64" ht="9.75" customHeight="1" x14ac:dyDescent="0.2">
      <c r="A32" s="751"/>
      <c r="B32" s="751"/>
      <c r="C32" s="94"/>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row>
    <row r="33" spans="1:45" ht="15" customHeight="1" x14ac:dyDescent="0.2">
      <c r="A33" s="92"/>
      <c r="B33" s="70"/>
      <c r="D33" s="752" t="s">
        <v>314</v>
      </c>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row>
    <row r="34" spans="1:45" ht="11.25" customHeight="1" x14ac:dyDescent="0.2">
      <c r="A34" s="92"/>
      <c r="B34" s="70"/>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row>
    <row r="35" spans="1:45" ht="15" customHeight="1" x14ac:dyDescent="0.2">
      <c r="A35" s="92"/>
      <c r="B35" s="70"/>
      <c r="D35" s="753" t="s">
        <v>870</v>
      </c>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c r="AP35" s="753"/>
      <c r="AQ35" s="753"/>
      <c r="AR35" s="753"/>
      <c r="AS35" s="753"/>
    </row>
    <row r="36" spans="1:45" ht="7.5" customHeight="1" x14ac:dyDescent="0.2">
      <c r="A36" s="70"/>
      <c r="B36" s="92"/>
      <c r="C36" s="93"/>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row>
    <row r="37" spans="1:45" ht="30" customHeight="1" x14ac:dyDescent="0.2">
      <c r="A37" s="754"/>
      <c r="B37" s="754"/>
      <c r="D37" s="749" t="s">
        <v>315</v>
      </c>
      <c r="E37" s="749"/>
      <c r="F37" s="749"/>
      <c r="G37" s="749"/>
      <c r="H37" s="749"/>
      <c r="I37" s="749"/>
      <c r="J37" s="749"/>
      <c r="K37" s="749"/>
      <c r="L37" s="749"/>
      <c r="M37" s="749"/>
      <c r="N37" s="749"/>
      <c r="O37" s="749"/>
      <c r="P37" s="749"/>
      <c r="Q37" s="749"/>
      <c r="R37" s="749"/>
      <c r="S37" s="749"/>
      <c r="T37" s="749"/>
      <c r="U37" s="749"/>
      <c r="V37" s="749"/>
      <c r="W37" s="749"/>
      <c r="X37" s="749"/>
      <c r="Y37" s="749"/>
      <c r="Z37" s="749"/>
      <c r="AA37" s="749"/>
      <c r="AB37" s="749"/>
      <c r="AC37" s="749"/>
      <c r="AD37" s="749"/>
      <c r="AE37" s="749"/>
      <c r="AF37" s="749"/>
      <c r="AG37" s="749"/>
      <c r="AH37" s="749"/>
      <c r="AI37" s="749"/>
      <c r="AJ37" s="749"/>
      <c r="AK37" s="749"/>
      <c r="AL37" s="749"/>
      <c r="AM37" s="749"/>
      <c r="AN37" s="749"/>
      <c r="AO37" s="749"/>
      <c r="AP37" s="749"/>
      <c r="AQ37" s="749"/>
      <c r="AR37" s="749"/>
      <c r="AS37" s="749"/>
    </row>
    <row r="38" spans="1:45" s="99" customFormat="1" ht="7.5" customHeight="1" x14ac:dyDescent="0.2">
      <c r="A38" s="98"/>
      <c r="B38" s="98"/>
      <c r="C38" s="98"/>
      <c r="D38" s="749"/>
      <c r="E38" s="749"/>
      <c r="F38" s="749"/>
      <c r="G38" s="749"/>
      <c r="H38" s="749"/>
      <c r="I38" s="749"/>
      <c r="J38" s="749"/>
      <c r="K38" s="749"/>
      <c r="L38" s="749"/>
      <c r="M38" s="749"/>
      <c r="N38" s="749"/>
      <c r="O38" s="749"/>
      <c r="P38" s="749"/>
      <c r="Q38" s="749"/>
      <c r="R38" s="749"/>
      <c r="S38" s="749"/>
      <c r="T38" s="749"/>
      <c r="U38" s="749"/>
      <c r="V38" s="749"/>
      <c r="W38" s="749"/>
      <c r="X38" s="749"/>
      <c r="Y38" s="749"/>
      <c r="Z38" s="749"/>
      <c r="AA38" s="749"/>
      <c r="AB38" s="749"/>
      <c r="AC38" s="749"/>
      <c r="AD38" s="749"/>
      <c r="AE38" s="749"/>
      <c r="AF38" s="749"/>
      <c r="AG38" s="749"/>
      <c r="AH38" s="749"/>
      <c r="AI38" s="749"/>
      <c r="AJ38" s="749"/>
      <c r="AK38" s="749"/>
      <c r="AL38" s="749"/>
      <c r="AM38" s="749"/>
      <c r="AN38" s="749"/>
      <c r="AO38" s="749"/>
      <c r="AP38" s="749"/>
      <c r="AQ38" s="749"/>
      <c r="AR38" s="749"/>
      <c r="AS38" s="749"/>
    </row>
    <row r="39" spans="1:45" s="99" customFormat="1" ht="37.5" customHeight="1" x14ac:dyDescent="0.2">
      <c r="A39" s="98"/>
      <c r="B39" s="98"/>
      <c r="C39" s="98"/>
      <c r="D39" s="749"/>
      <c r="E39" s="749"/>
      <c r="F39" s="749"/>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c r="AH39" s="749"/>
      <c r="AI39" s="749"/>
      <c r="AJ39" s="749"/>
      <c r="AK39" s="749"/>
      <c r="AL39" s="749"/>
      <c r="AM39" s="749"/>
      <c r="AN39" s="749"/>
      <c r="AO39" s="749"/>
      <c r="AP39" s="749"/>
      <c r="AQ39" s="749"/>
      <c r="AR39" s="749"/>
      <c r="AS39" s="749"/>
    </row>
    <row r="40" spans="1:45" s="99" customFormat="1" ht="7.5" customHeight="1" x14ac:dyDescent="0.2">
      <c r="A40" s="98"/>
      <c r="B40" s="98"/>
      <c r="C40" s="98"/>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1"/>
      <c r="AS40" s="101"/>
    </row>
    <row r="41" spans="1:45" ht="15" customHeight="1" x14ac:dyDescent="0.2">
      <c r="A41" s="102"/>
      <c r="B41" s="103"/>
      <c r="D41" s="747" t="s">
        <v>316</v>
      </c>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7"/>
      <c r="AI41" s="747"/>
      <c r="AJ41" s="747"/>
      <c r="AK41" s="747"/>
      <c r="AL41" s="747"/>
      <c r="AM41" s="747"/>
      <c r="AN41" s="747"/>
      <c r="AO41" s="747"/>
      <c r="AP41" s="747"/>
      <c r="AQ41" s="747"/>
      <c r="AR41" s="747"/>
      <c r="AS41" s="747"/>
    </row>
    <row r="42" spans="1:45" ht="15" customHeight="1" x14ac:dyDescent="0.2">
      <c r="A42" s="748"/>
      <c r="B42" s="748"/>
      <c r="C42" s="34"/>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7"/>
      <c r="AI42" s="747"/>
      <c r="AJ42" s="747"/>
      <c r="AK42" s="747"/>
      <c r="AL42" s="747"/>
      <c r="AM42" s="747"/>
      <c r="AN42" s="747"/>
      <c r="AO42" s="747"/>
      <c r="AP42" s="747"/>
      <c r="AQ42" s="747"/>
      <c r="AR42" s="747"/>
      <c r="AS42" s="747"/>
    </row>
    <row r="43" spans="1:45" ht="6" customHeight="1" x14ac:dyDescent="0.2">
      <c r="A43" s="103"/>
      <c r="B43" s="103"/>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row>
    <row r="44" spans="1:45" ht="15" customHeight="1" x14ac:dyDescent="0.2">
      <c r="A44" s="102"/>
      <c r="B44" s="103"/>
      <c r="C44" s="105"/>
      <c r="D44" s="749" t="s">
        <v>317</v>
      </c>
      <c r="E44" s="749"/>
      <c r="F44" s="749"/>
      <c r="G44" s="749"/>
      <c r="H44" s="749"/>
      <c r="I44" s="749"/>
      <c r="J44" s="749"/>
      <c r="K44" s="749"/>
      <c r="L44" s="749"/>
      <c r="M44" s="749"/>
      <c r="N44" s="749"/>
      <c r="O44" s="749"/>
      <c r="P44" s="749"/>
      <c r="Q44" s="749"/>
      <c r="R44" s="749"/>
      <c r="S44" s="749"/>
      <c r="T44" s="749"/>
      <c r="U44" s="749"/>
      <c r="V44" s="749"/>
      <c r="W44" s="749"/>
      <c r="X44" s="749"/>
      <c r="Y44" s="749"/>
      <c r="Z44" s="749"/>
      <c r="AA44" s="749"/>
      <c r="AB44" s="749"/>
      <c r="AC44" s="749"/>
      <c r="AD44" s="749"/>
      <c r="AE44" s="749"/>
      <c r="AF44" s="749"/>
      <c r="AG44" s="749"/>
      <c r="AH44" s="749"/>
      <c r="AI44" s="749"/>
      <c r="AJ44" s="749"/>
      <c r="AK44" s="749"/>
      <c r="AL44" s="749"/>
      <c r="AM44" s="749"/>
      <c r="AN44" s="749"/>
      <c r="AO44" s="749"/>
      <c r="AP44" s="749"/>
      <c r="AQ44" s="749"/>
      <c r="AR44" s="749"/>
      <c r="AS44" s="749"/>
    </row>
    <row r="45" spans="1:45" ht="15" customHeight="1" x14ac:dyDescent="0.2">
      <c r="A45" s="34"/>
      <c r="B45" s="34"/>
      <c r="C45" s="105"/>
      <c r="D45" s="749"/>
      <c r="E45" s="749"/>
      <c r="F45" s="749"/>
      <c r="G45" s="749"/>
      <c r="H45" s="749"/>
      <c r="I45" s="749"/>
      <c r="J45" s="749"/>
      <c r="K45" s="749"/>
      <c r="L45" s="749"/>
      <c r="M45" s="749"/>
      <c r="N45" s="749"/>
      <c r="O45" s="749"/>
      <c r="P45" s="749"/>
      <c r="Q45" s="749"/>
      <c r="R45" s="749"/>
      <c r="S45" s="749"/>
      <c r="T45" s="749"/>
      <c r="U45" s="749"/>
      <c r="V45" s="749"/>
      <c r="W45" s="749"/>
      <c r="X45" s="749"/>
      <c r="Y45" s="749"/>
      <c r="Z45" s="749"/>
      <c r="AA45" s="749"/>
      <c r="AB45" s="749"/>
      <c r="AC45" s="749"/>
      <c r="AD45" s="749"/>
      <c r="AE45" s="749"/>
      <c r="AF45" s="749"/>
      <c r="AG45" s="749"/>
      <c r="AH45" s="749"/>
      <c r="AI45" s="749"/>
      <c r="AJ45" s="749"/>
      <c r="AK45" s="749"/>
      <c r="AL45" s="749"/>
      <c r="AM45" s="749"/>
      <c r="AN45" s="749"/>
      <c r="AO45" s="749"/>
      <c r="AP45" s="749"/>
      <c r="AQ45" s="749"/>
      <c r="AR45" s="749"/>
      <c r="AS45" s="749"/>
    </row>
    <row r="46" spans="1:45" x14ac:dyDescent="0.2">
      <c r="A46" s="106"/>
      <c r="B46" s="106"/>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749"/>
      <c r="AM46" s="749"/>
      <c r="AN46" s="749"/>
      <c r="AO46" s="749"/>
      <c r="AP46" s="749"/>
      <c r="AQ46" s="749"/>
      <c r="AR46" s="749"/>
      <c r="AS46" s="749"/>
    </row>
    <row r="47" spans="1:45" ht="7.5" customHeight="1" x14ac:dyDescent="0.2">
      <c r="A47" s="106"/>
      <c r="B47" s="106"/>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row>
    <row r="48" spans="1:45" ht="28.5" customHeight="1" x14ac:dyDescent="0.2">
      <c r="A48" s="107"/>
      <c r="B48" s="107"/>
      <c r="C48" s="107"/>
      <c r="D48" s="745" t="s">
        <v>863</v>
      </c>
      <c r="E48" s="745"/>
      <c r="F48" s="745"/>
      <c r="G48" s="745"/>
      <c r="H48" s="745"/>
      <c r="I48" s="745"/>
      <c r="J48" s="745"/>
      <c r="K48" s="745"/>
      <c r="L48" s="745"/>
      <c r="M48" s="745"/>
      <c r="N48" s="745"/>
      <c r="O48" s="745"/>
      <c r="P48" s="745"/>
      <c r="Q48" s="745"/>
      <c r="R48" s="745"/>
      <c r="S48" s="745"/>
      <c r="T48" s="745"/>
      <c r="U48" s="745"/>
      <c r="V48" s="745"/>
      <c r="W48" s="745"/>
      <c r="X48" s="745"/>
      <c r="Y48" s="745"/>
      <c r="Z48" s="745"/>
      <c r="AA48" s="745"/>
      <c r="AB48" s="745"/>
      <c r="AC48" s="745"/>
      <c r="AD48" s="745"/>
      <c r="AE48" s="745"/>
      <c r="AF48" s="745"/>
      <c r="AG48" s="745"/>
      <c r="AH48" s="745"/>
      <c r="AI48" s="745"/>
      <c r="AJ48" s="745"/>
      <c r="AK48" s="745"/>
      <c r="AL48" s="745"/>
      <c r="AM48" s="745"/>
      <c r="AN48" s="745"/>
      <c r="AO48" s="745"/>
      <c r="AP48" s="745"/>
      <c r="AQ48" s="745"/>
      <c r="AR48" s="745"/>
      <c r="AS48" s="745"/>
    </row>
    <row r="49" spans="1:45" x14ac:dyDescent="0.2">
      <c r="A49" s="107"/>
      <c r="B49" s="107"/>
      <c r="C49" s="107"/>
      <c r="D49" s="745"/>
      <c r="E49" s="745"/>
      <c r="F49" s="745"/>
      <c r="G49" s="745"/>
      <c r="H49" s="745"/>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5"/>
      <c r="AJ49" s="745"/>
      <c r="AK49" s="745"/>
      <c r="AL49" s="745"/>
      <c r="AM49" s="745"/>
      <c r="AN49" s="745"/>
      <c r="AO49" s="745"/>
      <c r="AP49" s="745"/>
      <c r="AQ49" s="745"/>
      <c r="AR49" s="745"/>
      <c r="AS49" s="745"/>
    </row>
  </sheetData>
  <sheetProtection selectLockedCells="1"/>
  <dataConsolidate/>
  <mergeCells count="108">
    <mergeCell ref="AM3:AR4"/>
    <mergeCell ref="A5:O6"/>
    <mergeCell ref="P5:Y5"/>
    <mergeCell ref="Z5:AH5"/>
    <mergeCell ref="AI5:AS5"/>
    <mergeCell ref="P6:Y6"/>
    <mergeCell ref="Z6:AH6"/>
    <mergeCell ref="AI6:AS6"/>
    <mergeCell ref="J1:T3"/>
    <mergeCell ref="P9:Y9"/>
    <mergeCell ref="Z9:AH9"/>
    <mergeCell ref="AI9:AS9"/>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AU16:BL17"/>
    <mergeCell ref="B17:O17"/>
    <mergeCell ref="P17:Y17"/>
    <mergeCell ref="Z17:AH17"/>
    <mergeCell ref="AI17:AS17"/>
    <mergeCell ref="B18:O18"/>
    <mergeCell ref="P18:Y18"/>
    <mergeCell ref="Z18:AH18"/>
    <mergeCell ref="AI18:AS18"/>
    <mergeCell ref="AU20:BL22"/>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B27:L27"/>
    <mergeCell ref="D41:AS42"/>
    <mergeCell ref="A42:B42"/>
    <mergeCell ref="D44:AS46"/>
    <mergeCell ref="D48:AS49"/>
    <mergeCell ref="D31:AS31"/>
    <mergeCell ref="A32:B32"/>
    <mergeCell ref="D33:AS33"/>
    <mergeCell ref="D35:AS35"/>
    <mergeCell ref="A37:B37"/>
    <mergeCell ref="D37:AS39"/>
  </mergeCells>
  <phoneticPr fontId="1"/>
  <conditionalFormatting sqref="M29:W29">
    <cfRule type="cellIs" dxfId="257" priority="1" operator="notEqual">
      <formula>$P$20</formula>
    </cfRule>
  </conditionalFormatting>
  <dataValidations xWindow="1027" yWindow="590" count="3">
    <dataValidation allowBlank="1" showInputMessage="1" showErrorMessage="1" prompt="申請金額が１５００万円を超える場合は、各経費区分の申請金額の数式を削除して、申請金額を調整してください。_x000a_" sqref="AI20:AS20"/>
    <dataValidation allowBlank="1" showInputMessage="1" showErrorMessage="1" prompt="先に資金支出明細を作成してください。_x000a_自動計算式が入っていますので、数字が転記されます。" sqref="Q19:Y19 Z14:Z17 P20:AH20 Z18:AS18 Q15:Y17 AI14:AI17 AA15:AH17 AJ15:AS17 P14:P19 P7:AS13"/>
    <dataValidation type="list" imeMode="hiragana" allowBlank="1" showInputMessage="1" showErrorMessage="1" sqref="AJ25:AS28">
      <formula1>"調達済,内諾済,折衝中,相談前"</formula1>
    </dataValidation>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showGridLines="0" topLeftCell="A43" zoomScaleNormal="100" zoomScaleSheetLayoutView="84" workbookViewId="0">
      <selection activeCell="Q67" sqref="Q67"/>
    </sheetView>
  </sheetViews>
  <sheetFormatPr defaultRowHeight="13" x14ac:dyDescent="0.2"/>
  <sheetData/>
  <phoneticPr fontId="1"/>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X111"/>
  <sheetViews>
    <sheetView showGridLines="0" topLeftCell="A28" zoomScaleNormal="100" zoomScaleSheetLayoutView="80" workbookViewId="0">
      <selection activeCell="K32" sqref="K32"/>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7" t="s">
        <v>552</v>
      </c>
      <c r="P1" s="441" t="s">
        <v>0</v>
      </c>
      <c r="Q1" s="441"/>
      <c r="R1" s="441"/>
      <c r="S1" s="441"/>
      <c r="T1" s="441"/>
      <c r="U1" s="441"/>
      <c r="V1" s="441"/>
      <c r="W1" s="441"/>
    </row>
    <row r="2" spans="1:24" ht="16.5" customHeight="1" x14ac:dyDescent="0.2">
      <c r="P2" s="441" t="s">
        <v>1</v>
      </c>
      <c r="Q2" s="441"/>
      <c r="R2" s="441"/>
      <c r="S2" s="443" t="s">
        <v>836</v>
      </c>
      <c r="T2" s="443"/>
      <c r="U2" s="443"/>
      <c r="V2" s="443"/>
      <c r="W2" s="443"/>
    </row>
    <row r="3" spans="1:24" ht="16.5" customHeight="1" x14ac:dyDescent="0.2">
      <c r="P3" s="441" t="s">
        <v>2</v>
      </c>
      <c r="Q3" s="441"/>
      <c r="R3" s="441"/>
      <c r="S3" s="441"/>
      <c r="T3" s="441"/>
      <c r="U3" s="441"/>
      <c r="V3" s="441"/>
      <c r="W3" s="441"/>
    </row>
    <row r="4" spans="1:24" ht="16.5" customHeight="1" x14ac:dyDescent="0.2">
      <c r="P4" s="441" t="s">
        <v>3</v>
      </c>
      <c r="Q4" s="441"/>
      <c r="R4" s="441"/>
      <c r="S4" s="441"/>
      <c r="T4" s="441"/>
      <c r="U4" s="441"/>
      <c r="V4" s="441"/>
      <c r="W4" s="441"/>
    </row>
    <row r="5" spans="1:24" ht="20.25" customHeight="1" x14ac:dyDescent="0.2">
      <c r="B5" s="3"/>
    </row>
    <row r="6" spans="1:24" ht="20.25" customHeight="1" x14ac:dyDescent="0.2">
      <c r="B6" s="7" t="s">
        <v>4</v>
      </c>
    </row>
    <row r="7" spans="1:24" ht="20.25" customHeight="1" x14ac:dyDescent="0.2">
      <c r="B7" s="7" t="s">
        <v>11</v>
      </c>
    </row>
    <row r="8" spans="1:24" ht="20.25" customHeight="1" x14ac:dyDescent="0.2">
      <c r="B8" s="3"/>
    </row>
    <row r="9" spans="1:24" ht="16.5" customHeight="1" x14ac:dyDescent="0.2">
      <c r="J9" s="438" t="s">
        <v>5</v>
      </c>
      <c r="K9" s="438"/>
      <c r="L9" s="12"/>
      <c r="M9" s="439" t="str">
        <f>実施計画!G6</f>
        <v>東京都○○区○○　○-○○-○○</v>
      </c>
      <c r="N9" s="439"/>
      <c r="O9" s="439"/>
      <c r="P9" s="439"/>
      <c r="Q9" s="439"/>
      <c r="R9" s="439"/>
      <c r="S9" s="439"/>
      <c r="T9" s="439"/>
      <c r="U9" s="439"/>
      <c r="V9" s="439"/>
      <c r="W9" s="439"/>
    </row>
    <row r="10" spans="1:24" ht="16.5" customHeight="1" x14ac:dyDescent="0.2">
      <c r="B10" s="3"/>
      <c r="J10" s="438"/>
      <c r="K10" s="438"/>
      <c r="L10" s="11"/>
      <c r="M10" s="439"/>
      <c r="N10" s="439"/>
      <c r="O10" s="439"/>
      <c r="P10" s="439"/>
      <c r="Q10" s="439"/>
      <c r="R10" s="439"/>
      <c r="S10" s="439"/>
      <c r="T10" s="439"/>
      <c r="U10" s="439"/>
      <c r="V10" s="439"/>
      <c r="W10" s="439"/>
    </row>
    <row r="11" spans="1:24" ht="16.5" customHeight="1" x14ac:dyDescent="0.2">
      <c r="J11" s="438" t="s">
        <v>19</v>
      </c>
      <c r="K11" s="438"/>
      <c r="L11" s="12"/>
      <c r="M11" s="440" t="str">
        <f>実施計画!C4</f>
        <v>株式会社○○○</v>
      </c>
      <c r="N11" s="440"/>
      <c r="O11" s="440"/>
      <c r="P11" s="440"/>
      <c r="Q11" s="440"/>
      <c r="R11" s="440"/>
      <c r="S11" s="440"/>
      <c r="T11" s="440"/>
      <c r="U11" s="440"/>
      <c r="V11" s="440"/>
      <c r="W11" s="440"/>
    </row>
    <row r="12" spans="1:24" ht="16.5" customHeight="1" x14ac:dyDescent="0.2">
      <c r="B12" s="3"/>
      <c r="J12" s="438"/>
      <c r="K12" s="438"/>
      <c r="L12" s="11"/>
      <c r="M12" s="440"/>
      <c r="N12" s="440"/>
      <c r="O12" s="440"/>
      <c r="P12" s="440"/>
      <c r="Q12" s="440"/>
      <c r="R12" s="440"/>
      <c r="S12" s="440"/>
      <c r="T12" s="440"/>
      <c r="U12" s="440"/>
      <c r="V12" s="440"/>
      <c r="W12" s="440"/>
    </row>
    <row r="13" spans="1:24" ht="17.25" customHeight="1" x14ac:dyDescent="0.2">
      <c r="J13" s="438" t="s">
        <v>13</v>
      </c>
      <c r="K13" s="438"/>
      <c r="L13" s="431" t="s">
        <v>14</v>
      </c>
      <c r="M13" s="431"/>
      <c r="N13" s="431"/>
      <c r="O13" s="11"/>
      <c r="P13" s="432" t="str">
        <f>実施計画!L5</f>
        <v>代表取締役</v>
      </c>
      <c r="Q13" s="432"/>
      <c r="R13" s="432"/>
      <c r="S13" s="432"/>
      <c r="T13" s="432"/>
      <c r="U13" s="432"/>
      <c r="V13" s="432"/>
      <c r="W13" s="432"/>
      <c r="X13" s="7"/>
    </row>
    <row r="14" spans="1:24" ht="17.25" customHeight="1" x14ac:dyDescent="0.2">
      <c r="J14" s="8"/>
      <c r="K14" s="8"/>
      <c r="L14" s="431" t="s">
        <v>15</v>
      </c>
      <c r="M14" s="431"/>
      <c r="N14" s="431"/>
      <c r="O14" s="11"/>
      <c r="P14" s="432" t="str">
        <f>実施計画!L4</f>
        <v>東京　太郎</v>
      </c>
      <c r="Q14" s="432"/>
      <c r="R14" s="432"/>
      <c r="S14" s="432"/>
      <c r="T14" s="432"/>
      <c r="U14" s="432"/>
      <c r="V14" s="433"/>
      <c r="W14" s="433"/>
      <c r="X14" s="7"/>
    </row>
    <row r="15" spans="1:24" ht="30.75" customHeight="1" x14ac:dyDescent="0.2">
      <c r="B15" s="3"/>
      <c r="T15" s="442"/>
      <c r="U15" s="442"/>
      <c r="V15" s="442"/>
      <c r="W15" s="442"/>
    </row>
    <row r="16" spans="1:24" ht="20.25" customHeight="1" x14ac:dyDescent="0.2">
      <c r="A16" s="434" t="s">
        <v>1089</v>
      </c>
      <c r="B16" s="435"/>
      <c r="C16" s="435"/>
      <c r="D16" s="435"/>
      <c r="E16" s="435"/>
      <c r="F16" s="435"/>
      <c r="G16" s="435"/>
      <c r="H16" s="435"/>
      <c r="I16" s="435"/>
      <c r="J16" s="435"/>
      <c r="K16" s="435"/>
      <c r="L16" s="435"/>
      <c r="M16" s="435"/>
      <c r="N16" s="435"/>
      <c r="O16" s="435"/>
      <c r="P16" s="435"/>
      <c r="Q16" s="435"/>
      <c r="R16" s="435"/>
      <c r="S16" s="435"/>
      <c r="T16" s="435"/>
      <c r="U16" s="435"/>
      <c r="V16" s="435"/>
      <c r="W16" s="435"/>
    </row>
    <row r="17" spans="1:24" ht="19.5" customHeight="1" x14ac:dyDescent="0.2">
      <c r="A17" s="434" t="s">
        <v>849</v>
      </c>
      <c r="B17" s="436"/>
      <c r="C17" s="436"/>
      <c r="D17" s="436"/>
      <c r="E17" s="436"/>
      <c r="F17" s="436"/>
      <c r="G17" s="436"/>
      <c r="H17" s="436"/>
      <c r="I17" s="436"/>
      <c r="J17" s="436"/>
      <c r="K17" s="436"/>
      <c r="L17" s="436"/>
      <c r="M17" s="436"/>
      <c r="N17" s="436"/>
      <c r="O17" s="436"/>
      <c r="P17" s="436"/>
      <c r="Q17" s="436"/>
      <c r="R17" s="436"/>
      <c r="S17" s="436"/>
      <c r="T17" s="436"/>
      <c r="U17" s="436"/>
      <c r="V17" s="436"/>
      <c r="W17" s="436"/>
    </row>
    <row r="18" spans="1:24" ht="30.75" customHeight="1" x14ac:dyDescent="0.2">
      <c r="B18" s="7"/>
      <c r="C18" s="7"/>
      <c r="D18" s="7"/>
      <c r="E18" s="7"/>
      <c r="F18" s="7"/>
    </row>
    <row r="19" spans="1:24" ht="20.25" customHeight="1" x14ac:dyDescent="0.2">
      <c r="B19" s="7" t="s">
        <v>6</v>
      </c>
      <c r="C19" s="7"/>
      <c r="D19" s="7"/>
      <c r="E19" s="7"/>
      <c r="F19" s="7"/>
    </row>
    <row r="20" spans="1:24" ht="30.75" customHeight="1" x14ac:dyDescent="0.2">
      <c r="B20" s="7"/>
      <c r="C20" s="7"/>
      <c r="D20" s="7"/>
      <c r="E20" s="7"/>
      <c r="F20" s="7"/>
    </row>
    <row r="21" spans="1:24" ht="20.25" customHeight="1" x14ac:dyDescent="0.2">
      <c r="B21" s="437" t="s">
        <v>7</v>
      </c>
      <c r="C21" s="437"/>
      <c r="D21" s="437"/>
      <c r="E21" s="437"/>
      <c r="F21" s="437"/>
      <c r="G21" s="437"/>
      <c r="H21" s="437"/>
      <c r="I21" s="437"/>
      <c r="J21" s="437"/>
      <c r="K21" s="437"/>
      <c r="L21" s="437"/>
      <c r="M21" s="437"/>
      <c r="N21" s="437"/>
      <c r="O21" s="437"/>
      <c r="P21" s="437"/>
      <c r="Q21" s="437"/>
      <c r="R21" s="437"/>
      <c r="S21" s="437"/>
      <c r="T21" s="437"/>
      <c r="U21" s="437"/>
      <c r="V21" s="437"/>
      <c r="W21" s="437"/>
    </row>
    <row r="22" spans="1:24" ht="30.75" customHeight="1" x14ac:dyDescent="0.2">
      <c r="B22" s="4"/>
      <c r="C22" s="7"/>
      <c r="D22" s="7"/>
      <c r="E22" s="7"/>
      <c r="F22" s="7"/>
    </row>
    <row r="23" spans="1:24" ht="20.25" customHeight="1" x14ac:dyDescent="0.2">
      <c r="A23" s="5">
        <v>1</v>
      </c>
      <c r="B23" s="2" t="s">
        <v>201</v>
      </c>
      <c r="C23" s="7"/>
      <c r="D23" s="7"/>
      <c r="E23" s="7"/>
      <c r="F23" s="7"/>
      <c r="X23" s="342" t="s">
        <v>551</v>
      </c>
    </row>
    <row r="24" spans="1:24" ht="30.75" customHeight="1" x14ac:dyDescent="0.2">
      <c r="A24" s="281"/>
      <c r="B24" s="422" t="s">
        <v>897</v>
      </c>
      <c r="C24" s="423"/>
      <c r="D24" s="423"/>
      <c r="E24" s="423"/>
      <c r="F24" s="423"/>
      <c r="G24" s="423"/>
      <c r="H24" s="423"/>
      <c r="I24" s="423"/>
      <c r="J24" s="423"/>
      <c r="K24" s="423"/>
      <c r="L24" s="423"/>
      <c r="M24" s="423"/>
      <c r="N24" s="423"/>
      <c r="O24" s="423"/>
      <c r="P24" s="423"/>
      <c r="Q24" s="423"/>
      <c r="R24" s="423"/>
      <c r="S24" s="423"/>
      <c r="T24" s="423"/>
      <c r="U24" s="423"/>
      <c r="V24" s="423"/>
      <c r="W24" s="424"/>
      <c r="X24" s="343">
        <f>LEN(B24)</f>
        <v>16</v>
      </c>
    </row>
    <row r="25" spans="1:24" ht="19.5" customHeight="1" x14ac:dyDescent="0.2">
      <c r="A25" s="357"/>
      <c r="B25" s="358" t="s">
        <v>557</v>
      </c>
      <c r="C25" s="339"/>
      <c r="D25" s="339"/>
      <c r="E25" s="339"/>
      <c r="F25" s="339"/>
    </row>
    <row r="26" spans="1:24" ht="20.25" customHeight="1" x14ac:dyDescent="0.2">
      <c r="A26" s="5">
        <v>2</v>
      </c>
      <c r="B26" s="7" t="s">
        <v>10</v>
      </c>
      <c r="C26" s="7"/>
      <c r="D26" s="7"/>
      <c r="E26" s="7"/>
      <c r="F26" s="7"/>
    </row>
    <row r="27" spans="1:24" ht="11.25" customHeight="1" x14ac:dyDescent="0.15">
      <c r="A27" s="281"/>
      <c r="B27" s="7"/>
      <c r="C27" s="7"/>
      <c r="D27" s="6"/>
      <c r="E27" s="7"/>
    </row>
    <row r="28" spans="1:24" ht="30.75" customHeight="1" x14ac:dyDescent="0.2">
      <c r="A28" s="281"/>
      <c r="B28" s="425">
        <f>資金計画書!AI20</f>
        <v>9961000</v>
      </c>
      <c r="C28" s="426"/>
      <c r="D28" s="426"/>
      <c r="E28" s="427"/>
      <c r="F28" s="428" t="s">
        <v>136</v>
      </c>
      <c r="G28" s="429"/>
      <c r="X28" s="14"/>
    </row>
    <row r="29" spans="1:24" ht="30" customHeight="1" x14ac:dyDescent="0.2">
      <c r="A29" s="281"/>
      <c r="B29" s="7"/>
      <c r="C29" s="7"/>
      <c r="D29" s="7"/>
      <c r="E29" s="7"/>
      <c r="F29" s="7"/>
    </row>
    <row r="30" spans="1:24" ht="20.25" customHeight="1" x14ac:dyDescent="0.2">
      <c r="A30" s="5">
        <v>3</v>
      </c>
      <c r="B30" s="7" t="s">
        <v>9</v>
      </c>
      <c r="C30" s="7"/>
      <c r="D30" s="7"/>
      <c r="E30" s="7"/>
      <c r="F30" s="7"/>
    </row>
    <row r="31" spans="1:24" ht="30.75" customHeight="1" x14ac:dyDescent="0.2">
      <c r="B31" s="10"/>
      <c r="C31" s="430">
        <v>8</v>
      </c>
      <c r="D31" s="430"/>
      <c r="E31" s="13" t="s">
        <v>16</v>
      </c>
      <c r="F31" s="282">
        <v>10</v>
      </c>
      <c r="G31" s="11" t="s">
        <v>17</v>
      </c>
      <c r="H31" s="282">
        <v>10</v>
      </c>
      <c r="I31" s="11" t="s">
        <v>18</v>
      </c>
    </row>
    <row r="32" spans="1:24" x14ac:dyDescent="0.2">
      <c r="B32" s="1"/>
      <c r="D32" s="7"/>
      <c r="E32" s="7"/>
      <c r="F32" s="7"/>
    </row>
    <row r="33" spans="2:6" x14ac:dyDescent="0.2">
      <c r="B33" s="7"/>
      <c r="C33" s="7"/>
      <c r="D33" s="7"/>
      <c r="E33" s="7"/>
      <c r="F33" s="7"/>
    </row>
    <row r="34" spans="2:6" x14ac:dyDescent="0.2">
      <c r="B34" s="281"/>
      <c r="C34" s="7"/>
      <c r="D34" s="7"/>
      <c r="E34" s="7"/>
      <c r="F34" s="7"/>
    </row>
    <row r="35" spans="2:6" x14ac:dyDescent="0.2">
      <c r="B35" s="281"/>
      <c r="C35" s="7"/>
      <c r="D35" s="7"/>
      <c r="E35" s="7"/>
      <c r="F35" s="7"/>
    </row>
    <row r="36" spans="2:6" x14ac:dyDescent="0.2">
      <c r="B36" s="281"/>
      <c r="C36" s="7"/>
      <c r="D36" s="7"/>
      <c r="E36" s="7"/>
      <c r="F36" s="7"/>
    </row>
    <row r="37" spans="2:6" x14ac:dyDescent="0.2">
      <c r="B37" s="281"/>
      <c r="C37" s="7"/>
      <c r="D37" s="7"/>
      <c r="E37" s="7"/>
      <c r="F37" s="7"/>
    </row>
    <row r="38" spans="2:6" ht="12" customHeight="1" x14ac:dyDescent="0.2">
      <c r="B38" s="281"/>
    </row>
    <row r="39" spans="2:6" x14ac:dyDescent="0.2">
      <c r="B39" s="281"/>
    </row>
    <row r="40" spans="2:6" x14ac:dyDescent="0.2">
      <c r="B40" s="281"/>
    </row>
    <row r="41" spans="2:6" x14ac:dyDescent="0.2">
      <c r="B41" s="281"/>
    </row>
    <row r="42" spans="2:6" x14ac:dyDescent="0.2">
      <c r="B42" s="281"/>
    </row>
    <row r="74" spans="2:13" x14ac:dyDescent="0.2">
      <c r="B74" s="2">
        <v>4</v>
      </c>
    </row>
    <row r="75" spans="2:13" x14ac:dyDescent="0.2">
      <c r="B75" s="2">
        <v>5</v>
      </c>
    </row>
    <row r="76" spans="2:13" x14ac:dyDescent="0.2">
      <c r="B76" s="2">
        <v>6</v>
      </c>
    </row>
    <row r="77" spans="2:13" x14ac:dyDescent="0.2">
      <c r="B77" s="2">
        <v>7</v>
      </c>
    </row>
    <row r="78" spans="2:13" x14ac:dyDescent="0.2">
      <c r="B78" s="2">
        <v>8</v>
      </c>
    </row>
    <row r="80" spans="2:13" x14ac:dyDescent="0.2">
      <c r="B80" s="2">
        <v>1</v>
      </c>
      <c r="C80" s="2">
        <v>2</v>
      </c>
      <c r="D80" s="2">
        <v>3</v>
      </c>
      <c r="E80" s="2">
        <v>4</v>
      </c>
      <c r="F80" s="2">
        <v>5</v>
      </c>
      <c r="G80" s="2">
        <v>6</v>
      </c>
      <c r="H80" s="2">
        <v>7</v>
      </c>
      <c r="I80" s="2">
        <v>8</v>
      </c>
      <c r="J80" s="2">
        <v>9</v>
      </c>
      <c r="K80" s="2">
        <v>10</v>
      </c>
      <c r="L80" s="2">
        <v>11</v>
      </c>
      <c r="M80" s="2">
        <v>12</v>
      </c>
    </row>
    <row r="81" spans="2:2" x14ac:dyDescent="0.2">
      <c r="B81" s="2">
        <v>1</v>
      </c>
    </row>
    <row r="82" spans="2:2" x14ac:dyDescent="0.2">
      <c r="B82" s="2">
        <v>2</v>
      </c>
    </row>
    <row r="83" spans="2:2" x14ac:dyDescent="0.2">
      <c r="B83" s="2">
        <v>3</v>
      </c>
    </row>
    <row r="84" spans="2:2" x14ac:dyDescent="0.2">
      <c r="B84" s="2">
        <v>4</v>
      </c>
    </row>
    <row r="85" spans="2:2" x14ac:dyDescent="0.2">
      <c r="B85" s="2">
        <v>5</v>
      </c>
    </row>
    <row r="86" spans="2:2" x14ac:dyDescent="0.2">
      <c r="B86" s="2">
        <v>6</v>
      </c>
    </row>
    <row r="87" spans="2:2" x14ac:dyDescent="0.2">
      <c r="B87" s="2">
        <v>7</v>
      </c>
    </row>
    <row r="88" spans="2:2" x14ac:dyDescent="0.2">
      <c r="B88" s="2">
        <v>8</v>
      </c>
    </row>
    <row r="89" spans="2:2" x14ac:dyDescent="0.2">
      <c r="B89" s="2">
        <v>9</v>
      </c>
    </row>
    <row r="90" spans="2:2" x14ac:dyDescent="0.2">
      <c r="B90" s="2">
        <v>10</v>
      </c>
    </row>
    <row r="91" spans="2:2" x14ac:dyDescent="0.2">
      <c r="B91" s="2">
        <v>11</v>
      </c>
    </row>
    <row r="92" spans="2:2" x14ac:dyDescent="0.2">
      <c r="B92" s="2">
        <v>12</v>
      </c>
    </row>
    <row r="93" spans="2:2" x14ac:dyDescent="0.2">
      <c r="B93" s="2">
        <v>13</v>
      </c>
    </row>
    <row r="94" spans="2:2" x14ac:dyDescent="0.2">
      <c r="B94" s="2">
        <v>14</v>
      </c>
    </row>
    <row r="95" spans="2:2" x14ac:dyDescent="0.2">
      <c r="B95" s="2">
        <v>15</v>
      </c>
    </row>
    <row r="96" spans="2:2" x14ac:dyDescent="0.2">
      <c r="B96" s="2">
        <v>16</v>
      </c>
    </row>
    <row r="97" spans="2:2" x14ac:dyDescent="0.2">
      <c r="B97" s="2">
        <v>17</v>
      </c>
    </row>
    <row r="98" spans="2:2" x14ac:dyDescent="0.2">
      <c r="B98" s="2">
        <v>18</v>
      </c>
    </row>
    <row r="99" spans="2:2" x14ac:dyDescent="0.2">
      <c r="B99" s="2">
        <v>19</v>
      </c>
    </row>
    <row r="100" spans="2:2" x14ac:dyDescent="0.2">
      <c r="B100" s="2">
        <v>20</v>
      </c>
    </row>
    <row r="101" spans="2:2" x14ac:dyDescent="0.2">
      <c r="B101" s="2">
        <v>21</v>
      </c>
    </row>
    <row r="102" spans="2:2" x14ac:dyDescent="0.2">
      <c r="B102" s="2">
        <v>22</v>
      </c>
    </row>
    <row r="103" spans="2:2" x14ac:dyDescent="0.2">
      <c r="B103" s="2">
        <v>23</v>
      </c>
    </row>
    <row r="104" spans="2:2" x14ac:dyDescent="0.2">
      <c r="B104" s="2">
        <v>24</v>
      </c>
    </row>
    <row r="105" spans="2:2" x14ac:dyDescent="0.2">
      <c r="B105" s="2">
        <v>25</v>
      </c>
    </row>
    <row r="106" spans="2:2" x14ac:dyDescent="0.2">
      <c r="B106" s="2">
        <v>26</v>
      </c>
    </row>
    <row r="107" spans="2:2" x14ac:dyDescent="0.2">
      <c r="B107" s="2">
        <v>27</v>
      </c>
    </row>
    <row r="108" spans="2:2" x14ac:dyDescent="0.2">
      <c r="B108" s="2">
        <v>28</v>
      </c>
    </row>
    <row r="109" spans="2:2" x14ac:dyDescent="0.2">
      <c r="B109" s="2">
        <v>29</v>
      </c>
    </row>
    <row r="110" spans="2:2" x14ac:dyDescent="0.2">
      <c r="B110" s="2">
        <v>30</v>
      </c>
    </row>
    <row r="111" spans="2:2" x14ac:dyDescent="0.2">
      <c r="B111" s="2">
        <v>31</v>
      </c>
    </row>
  </sheetData>
  <sheetProtection selectLockedCells="1"/>
  <dataConsolidate/>
  <mergeCells count="25">
    <mergeCell ref="B24:W24"/>
    <mergeCell ref="B28:E28"/>
    <mergeCell ref="F28:G28"/>
    <mergeCell ref="C31:D31"/>
    <mergeCell ref="L14:N14"/>
    <mergeCell ref="P14:U14"/>
    <mergeCell ref="V14:W14"/>
    <mergeCell ref="A16:W16"/>
    <mergeCell ref="A17:W17"/>
    <mergeCell ref="B21:W21"/>
    <mergeCell ref="T15:W15"/>
    <mergeCell ref="J9:K10"/>
    <mergeCell ref="J11:K12"/>
    <mergeCell ref="M11:W12"/>
    <mergeCell ref="J13:K13"/>
    <mergeCell ref="L13:N13"/>
    <mergeCell ref="P13:W13"/>
    <mergeCell ref="M9:W10"/>
    <mergeCell ref="P4:R4"/>
    <mergeCell ref="S4:W4"/>
    <mergeCell ref="P1:W1"/>
    <mergeCell ref="P2:R2"/>
    <mergeCell ref="S2:W2"/>
    <mergeCell ref="P3:R3"/>
    <mergeCell ref="S3:W3"/>
  </mergeCells>
  <phoneticPr fontId="1"/>
  <dataValidations count="5">
    <dataValidation allowBlank="1" showInputMessage="1" showErrorMessage="1" prompt="事業計画１から転記されます" sqref="M11 P13:W13 P14:U14 M9"/>
    <dataValidation type="list" allowBlank="1" showInputMessage="1" sqref="C31:D31">
      <formula1>$B$74:$B$78</formula1>
    </dataValidation>
    <dataValidation type="list" allowBlank="1" showInputMessage="1" sqref="F31">
      <formula1>$B$80:$M$80</formula1>
    </dataValidation>
    <dataValidation type="list" allowBlank="1" showInputMessage="1" sqref="H31">
      <formula1>$B$81:$B$111</formula1>
    </dataValidation>
    <dataValidation type="textLength" operator="lessThanOrEqual" allowBlank="1" showInputMessage="1" showErrorMessage="1" sqref="B24:W24">
      <formula1>20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1"/>
  <sheetViews>
    <sheetView showGridLines="0" topLeftCell="A40" zoomScale="175" zoomScaleNormal="175" zoomScaleSheetLayoutView="99" workbookViewId="0">
      <selection activeCell="F57" sqref="F57"/>
    </sheetView>
  </sheetViews>
  <sheetFormatPr defaultRowHeight="13" x14ac:dyDescent="0.2"/>
  <cols>
    <col min="11" max="11" width="8.6328125" customWidth="1"/>
  </cols>
  <sheetData>
    <row r="51" ht="61" customHeight="1" x14ac:dyDescent="0.2"/>
  </sheetData>
  <phoneticPr fontId="1"/>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2"/>
  <sheetViews>
    <sheetView showGridLines="0" topLeftCell="A49" zoomScale="175" zoomScaleNormal="175" zoomScaleSheetLayoutView="120" workbookViewId="0">
      <selection activeCell="D60" sqref="D60"/>
    </sheetView>
  </sheetViews>
  <sheetFormatPr defaultRowHeight="13" x14ac:dyDescent="0.2"/>
  <sheetData>
    <row r="52" ht="45.5" customHeight="1" x14ac:dyDescent="0.2"/>
  </sheetData>
  <phoneticPr fontId="1"/>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9:A63"/>
  <sheetViews>
    <sheetView showGridLines="0" zoomScaleNormal="100" zoomScaleSheetLayoutView="77" workbookViewId="0">
      <selection activeCell="N12" sqref="N12"/>
    </sheetView>
  </sheetViews>
  <sheetFormatPr defaultRowHeight="13" x14ac:dyDescent="0.2"/>
  <sheetData>
    <row r="59" ht="4" customHeight="1" x14ac:dyDescent="0.2"/>
    <row r="63" ht="5.5" customHeight="1" x14ac:dyDescent="0.2"/>
  </sheetData>
  <phoneticPr fontId="1"/>
  <pageMargins left="0.7" right="0.7" top="0.75" bottom="0.75" header="0.3" footer="0.3"/>
  <pageSetup paperSize="9"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6"/>
  <sheetViews>
    <sheetView showGridLines="0" zoomScale="115" zoomScaleNormal="115" zoomScaleSheetLayoutView="86" workbookViewId="0">
      <selection activeCell="L24" sqref="L24"/>
    </sheetView>
  </sheetViews>
  <sheetFormatPr defaultRowHeight="13" x14ac:dyDescent="0.2"/>
  <sheetData>
    <row r="1" spans="1:12" x14ac:dyDescent="0.2">
      <c r="A1" s="58"/>
      <c r="B1" s="58"/>
      <c r="C1" s="58"/>
      <c r="D1" s="58"/>
      <c r="E1" s="58"/>
      <c r="F1" s="58"/>
      <c r="G1" s="58"/>
      <c r="H1" s="58"/>
      <c r="I1" s="58"/>
      <c r="J1" s="58"/>
      <c r="K1" s="58"/>
      <c r="L1" s="58"/>
    </row>
    <row r="2" spans="1:12" x14ac:dyDescent="0.2">
      <c r="A2" s="58"/>
      <c r="B2" s="58"/>
      <c r="C2" s="58"/>
      <c r="D2" s="58"/>
      <c r="E2" s="58"/>
      <c r="F2" s="58"/>
      <c r="G2" s="58"/>
      <c r="H2" s="58"/>
      <c r="I2" s="58"/>
      <c r="J2" s="58"/>
      <c r="K2" s="58"/>
      <c r="L2" s="58"/>
    </row>
    <row r="3" spans="1:12" x14ac:dyDescent="0.2">
      <c r="A3" s="58"/>
      <c r="B3" s="58"/>
      <c r="C3" s="58"/>
      <c r="D3" s="58"/>
      <c r="E3" s="58"/>
      <c r="F3" s="58"/>
      <c r="G3" s="58"/>
      <c r="H3" s="58"/>
      <c r="I3" s="58"/>
      <c r="J3" s="58"/>
      <c r="K3" s="58"/>
      <c r="L3" s="58"/>
    </row>
    <row r="4" spans="1:12" x14ac:dyDescent="0.2">
      <c r="A4" s="58"/>
      <c r="B4" s="58"/>
      <c r="C4" s="58"/>
      <c r="D4" s="58"/>
      <c r="E4" s="58"/>
      <c r="F4" s="58"/>
      <c r="G4" s="58"/>
      <c r="H4" s="58"/>
      <c r="I4" s="58"/>
      <c r="J4" s="58"/>
      <c r="K4" s="58"/>
      <c r="L4" s="58"/>
    </row>
    <row r="5" spans="1:12" x14ac:dyDescent="0.2">
      <c r="A5" s="58"/>
      <c r="B5" s="58"/>
      <c r="C5" s="58"/>
      <c r="D5" s="58"/>
      <c r="E5" s="58"/>
      <c r="F5" s="58"/>
      <c r="G5" s="58"/>
      <c r="H5" s="58"/>
      <c r="I5" s="58"/>
      <c r="J5" s="58"/>
      <c r="K5" s="58"/>
      <c r="L5" s="58"/>
    </row>
    <row r="6" spans="1:12" x14ac:dyDescent="0.2">
      <c r="A6" s="58"/>
      <c r="B6" s="58"/>
      <c r="C6" s="58"/>
      <c r="D6" s="58"/>
      <c r="E6" s="58"/>
      <c r="F6" s="58"/>
      <c r="G6" s="58"/>
      <c r="H6" s="58"/>
      <c r="I6" s="58"/>
      <c r="J6" s="58"/>
      <c r="K6" s="58"/>
      <c r="L6" s="58"/>
    </row>
    <row r="7" spans="1:12" x14ac:dyDescent="0.2">
      <c r="A7" s="58"/>
      <c r="B7" s="58"/>
      <c r="C7" s="58"/>
      <c r="D7" s="58"/>
      <c r="E7" s="58"/>
      <c r="F7" s="58"/>
      <c r="G7" s="58"/>
      <c r="H7" s="58"/>
      <c r="I7" s="58"/>
      <c r="J7" s="58"/>
      <c r="K7" s="58"/>
      <c r="L7" s="58"/>
    </row>
    <row r="8" spans="1:12" x14ac:dyDescent="0.2">
      <c r="A8" s="58"/>
      <c r="B8" s="58"/>
      <c r="C8" s="58"/>
      <c r="D8" s="58"/>
      <c r="E8" s="58"/>
      <c r="F8" s="58"/>
      <c r="G8" s="58"/>
      <c r="H8" s="58"/>
      <c r="I8" s="58"/>
      <c r="J8" s="58"/>
      <c r="K8" s="58"/>
      <c r="L8" s="58"/>
    </row>
    <row r="9" spans="1:12" x14ac:dyDescent="0.2">
      <c r="A9" s="58"/>
      <c r="B9" s="58"/>
      <c r="C9" s="58"/>
      <c r="D9" s="58"/>
      <c r="E9" s="58"/>
      <c r="F9" s="58"/>
      <c r="G9" s="58"/>
      <c r="H9" s="58"/>
      <c r="I9" s="58"/>
      <c r="J9" s="58"/>
      <c r="K9" s="58"/>
      <c r="L9" s="58"/>
    </row>
    <row r="10" spans="1:12" x14ac:dyDescent="0.2">
      <c r="A10" s="58"/>
      <c r="B10" s="58"/>
      <c r="C10" s="58"/>
      <c r="D10" s="58"/>
      <c r="E10" s="58"/>
      <c r="F10" s="58"/>
      <c r="G10" s="58"/>
      <c r="H10" s="58"/>
      <c r="I10" s="58"/>
      <c r="J10" s="58"/>
      <c r="K10" s="58"/>
      <c r="L10" s="58"/>
    </row>
    <row r="11" spans="1:12" x14ac:dyDescent="0.2">
      <c r="A11" s="58"/>
      <c r="B11" s="58"/>
      <c r="C11" s="58"/>
      <c r="D11" s="58"/>
      <c r="E11" s="58"/>
      <c r="F11" s="58"/>
      <c r="G11" s="58"/>
      <c r="H11" s="58"/>
      <c r="I11" s="58"/>
      <c r="J11" s="58"/>
      <c r="K11" s="58"/>
      <c r="L11" s="58"/>
    </row>
    <row r="12" spans="1:12" x14ac:dyDescent="0.2">
      <c r="A12" s="58"/>
      <c r="B12" s="58"/>
      <c r="C12" s="58"/>
      <c r="D12" s="58"/>
      <c r="E12" s="58"/>
      <c r="F12" s="58"/>
      <c r="G12" s="58"/>
      <c r="H12" s="58"/>
      <c r="I12" s="58"/>
      <c r="J12" s="58"/>
      <c r="K12" s="58"/>
      <c r="L12" s="58"/>
    </row>
    <row r="13" spans="1:12" x14ac:dyDescent="0.2">
      <c r="A13" s="58"/>
      <c r="B13" s="58"/>
      <c r="C13" s="58"/>
      <c r="D13" s="58"/>
      <c r="E13" s="58"/>
      <c r="F13" s="58"/>
      <c r="G13" s="58"/>
      <c r="H13" s="58"/>
      <c r="I13" s="58"/>
      <c r="J13" s="58"/>
      <c r="K13" s="58"/>
      <c r="L13" s="58"/>
    </row>
    <row r="14" spans="1:12" x14ac:dyDescent="0.2">
      <c r="A14" s="58"/>
      <c r="B14" s="58"/>
      <c r="C14" s="58"/>
      <c r="D14" s="58"/>
      <c r="E14" s="58"/>
      <c r="F14" s="58"/>
      <c r="G14" s="58"/>
      <c r="H14" s="58"/>
      <c r="I14" s="58"/>
      <c r="J14" s="58"/>
      <c r="K14" s="58"/>
      <c r="L14" s="58"/>
    </row>
    <row r="15" spans="1:12" x14ac:dyDescent="0.2">
      <c r="A15" s="58"/>
      <c r="B15" s="58"/>
      <c r="C15" s="58"/>
      <c r="D15" s="58"/>
      <c r="E15" s="58"/>
      <c r="F15" s="58"/>
      <c r="G15" s="58"/>
      <c r="H15" s="58"/>
      <c r="I15" s="58"/>
      <c r="J15" s="58"/>
      <c r="K15" s="58"/>
      <c r="L15" s="58"/>
    </row>
    <row r="16" spans="1:12" x14ac:dyDescent="0.2">
      <c r="A16" s="58"/>
      <c r="B16" s="58"/>
      <c r="C16" s="58"/>
      <c r="D16" s="58"/>
      <c r="E16" s="58"/>
      <c r="F16" s="58"/>
      <c r="G16" s="58"/>
      <c r="H16" s="58"/>
      <c r="I16" s="58"/>
      <c r="J16" s="58"/>
      <c r="K16" s="58"/>
      <c r="L16" s="58"/>
    </row>
    <row r="17" spans="1:12" x14ac:dyDescent="0.2">
      <c r="A17" s="58"/>
      <c r="B17" s="58"/>
      <c r="C17" s="58"/>
      <c r="D17" s="58"/>
      <c r="E17" s="58"/>
      <c r="F17" s="58"/>
      <c r="G17" s="58"/>
      <c r="H17" s="58"/>
      <c r="I17" s="58"/>
      <c r="J17" s="58"/>
      <c r="K17" s="58"/>
      <c r="L17" s="58"/>
    </row>
    <row r="18" spans="1:12" x14ac:dyDescent="0.2">
      <c r="A18" s="58"/>
      <c r="B18" s="58"/>
      <c r="C18" s="58"/>
      <c r="D18" s="58"/>
      <c r="E18" s="58"/>
      <c r="F18" s="58"/>
      <c r="G18" s="58"/>
      <c r="H18" s="58"/>
      <c r="I18" s="58"/>
      <c r="J18" s="58"/>
      <c r="K18" s="58"/>
      <c r="L18" s="58"/>
    </row>
    <row r="19" spans="1:12" x14ac:dyDescent="0.2">
      <c r="A19" s="58"/>
      <c r="B19" s="58"/>
      <c r="C19" s="58"/>
      <c r="D19" s="58"/>
      <c r="E19" s="58"/>
      <c r="F19" s="58"/>
      <c r="G19" s="58"/>
      <c r="H19" s="58"/>
      <c r="I19" s="58"/>
      <c r="J19" s="58"/>
      <c r="K19" s="58"/>
      <c r="L19" s="58"/>
    </row>
    <row r="20" spans="1:12" x14ac:dyDescent="0.2">
      <c r="A20" s="58"/>
      <c r="B20" s="58"/>
      <c r="C20" s="58"/>
      <c r="D20" s="58"/>
      <c r="E20" s="58"/>
      <c r="F20" s="58"/>
      <c r="G20" s="58"/>
      <c r="H20" s="58"/>
      <c r="I20" s="58"/>
      <c r="J20" s="58"/>
      <c r="K20" s="58"/>
      <c r="L20" s="58"/>
    </row>
    <row r="21" spans="1:12" x14ac:dyDescent="0.2">
      <c r="A21" s="58"/>
      <c r="B21" s="58"/>
      <c r="C21" s="58"/>
      <c r="D21" s="58"/>
      <c r="E21" s="58"/>
      <c r="F21" s="58"/>
      <c r="G21" s="58"/>
      <c r="H21" s="58"/>
      <c r="I21" s="58"/>
      <c r="J21" s="58"/>
      <c r="K21" s="58"/>
      <c r="L21" s="58"/>
    </row>
    <row r="22" spans="1:12" x14ac:dyDescent="0.2">
      <c r="A22" s="58"/>
      <c r="B22" s="58"/>
      <c r="C22" s="58"/>
      <c r="D22" s="58"/>
      <c r="E22" s="58"/>
      <c r="F22" s="58"/>
      <c r="G22" s="58"/>
      <c r="H22" s="58"/>
      <c r="I22" s="58"/>
      <c r="J22" s="58"/>
      <c r="K22" s="58"/>
      <c r="L22" s="58"/>
    </row>
    <row r="23" spans="1:12" x14ac:dyDescent="0.2">
      <c r="A23" s="58"/>
      <c r="B23" s="58"/>
      <c r="C23" s="58"/>
      <c r="D23" s="58"/>
      <c r="E23" s="58"/>
      <c r="F23" s="58"/>
      <c r="G23" s="58"/>
      <c r="H23" s="58"/>
      <c r="I23" s="58"/>
      <c r="J23" s="58"/>
      <c r="K23" s="58"/>
      <c r="L23" s="58"/>
    </row>
    <row r="24" spans="1:12" x14ac:dyDescent="0.2">
      <c r="A24" s="58"/>
      <c r="B24" s="58"/>
      <c r="C24" s="58"/>
      <c r="D24" s="58"/>
      <c r="E24" s="58"/>
      <c r="F24" s="58"/>
      <c r="G24" s="58"/>
      <c r="H24" s="58"/>
      <c r="I24" s="58"/>
      <c r="J24" s="58"/>
      <c r="K24" s="58"/>
      <c r="L24" s="58"/>
    </row>
    <row r="25" spans="1:12" x14ac:dyDescent="0.2">
      <c r="A25" s="58"/>
      <c r="B25" s="58"/>
      <c r="C25" s="58"/>
      <c r="D25" s="58"/>
      <c r="E25" s="58"/>
      <c r="F25" s="58"/>
      <c r="G25" s="58"/>
      <c r="H25" s="58"/>
      <c r="I25" s="58"/>
      <c r="J25" s="58"/>
      <c r="K25" s="58"/>
      <c r="L25" s="58"/>
    </row>
    <row r="26" spans="1:12" x14ac:dyDescent="0.2">
      <c r="A26" s="58"/>
      <c r="B26" s="58"/>
      <c r="C26" s="58"/>
      <c r="D26" s="58"/>
      <c r="E26" s="58"/>
      <c r="F26" s="58"/>
      <c r="G26" s="58"/>
      <c r="H26" s="58"/>
      <c r="I26" s="58"/>
      <c r="J26" s="58"/>
      <c r="K26" s="58"/>
      <c r="L26" s="58"/>
    </row>
    <row r="27" spans="1:12" x14ac:dyDescent="0.2">
      <c r="A27" s="58"/>
      <c r="B27" s="58"/>
      <c r="C27" s="58"/>
      <c r="D27" s="58"/>
      <c r="E27" s="58"/>
      <c r="F27" s="58"/>
      <c r="G27" s="58"/>
      <c r="H27" s="58"/>
      <c r="I27" s="58"/>
      <c r="J27" s="58"/>
      <c r="K27" s="58"/>
      <c r="L27" s="58"/>
    </row>
    <row r="28" spans="1:12" x14ac:dyDescent="0.2">
      <c r="A28" s="58"/>
      <c r="B28" s="58"/>
      <c r="C28" s="58"/>
      <c r="D28" s="58"/>
      <c r="E28" s="58"/>
      <c r="F28" s="58"/>
      <c r="G28" s="58"/>
      <c r="H28" s="58"/>
      <c r="I28" s="58"/>
      <c r="J28" s="58"/>
      <c r="K28" s="58"/>
      <c r="L28" s="58"/>
    </row>
    <row r="29" spans="1:12" x14ac:dyDescent="0.2">
      <c r="A29" s="58"/>
      <c r="B29" s="58"/>
      <c r="C29" s="58"/>
      <c r="D29" s="58"/>
      <c r="E29" s="58"/>
      <c r="F29" s="58"/>
      <c r="G29" s="58"/>
      <c r="H29" s="58"/>
      <c r="I29" s="58"/>
      <c r="J29" s="58"/>
      <c r="K29" s="58"/>
      <c r="L29" s="58"/>
    </row>
    <row r="30" spans="1:12" x14ac:dyDescent="0.2">
      <c r="A30" s="58"/>
      <c r="B30" s="58"/>
      <c r="C30" s="58"/>
      <c r="D30" s="58"/>
      <c r="E30" s="58"/>
      <c r="F30" s="58"/>
      <c r="G30" s="58"/>
      <c r="H30" s="58"/>
      <c r="I30" s="58"/>
      <c r="J30" s="58"/>
      <c r="K30" s="58"/>
      <c r="L30" s="58"/>
    </row>
    <row r="31" spans="1:12" x14ac:dyDescent="0.2">
      <c r="A31" s="58"/>
      <c r="B31" s="58"/>
      <c r="C31" s="58"/>
      <c r="D31" s="58"/>
      <c r="E31" s="58"/>
      <c r="F31" s="58"/>
      <c r="G31" s="58"/>
      <c r="H31" s="58"/>
      <c r="I31" s="58"/>
      <c r="J31" s="58"/>
      <c r="K31" s="58"/>
      <c r="L31" s="58"/>
    </row>
    <row r="32" spans="1:12" x14ac:dyDescent="0.2">
      <c r="A32" s="58"/>
      <c r="B32" s="58"/>
      <c r="C32" s="58"/>
      <c r="D32" s="58"/>
      <c r="E32" s="58"/>
      <c r="F32" s="58"/>
      <c r="G32" s="58"/>
      <c r="H32" s="58"/>
      <c r="I32" s="58"/>
      <c r="J32" s="58"/>
      <c r="K32" s="58"/>
      <c r="L32" s="58"/>
    </row>
    <row r="33" spans="1:12" x14ac:dyDescent="0.2">
      <c r="A33" s="58"/>
      <c r="B33" s="58"/>
      <c r="C33" s="58"/>
      <c r="D33" s="58"/>
      <c r="E33" s="58"/>
      <c r="F33" s="58"/>
      <c r="G33" s="58"/>
      <c r="H33" s="58"/>
      <c r="I33" s="58"/>
      <c r="J33" s="58"/>
      <c r="K33" s="58"/>
      <c r="L33" s="58"/>
    </row>
    <row r="34" spans="1:12" x14ac:dyDescent="0.2">
      <c r="A34" s="58"/>
      <c r="B34" s="58"/>
      <c r="C34" s="58"/>
      <c r="D34" s="58"/>
      <c r="E34" s="58"/>
      <c r="F34" s="58"/>
      <c r="G34" s="58"/>
      <c r="H34" s="58"/>
      <c r="I34" s="58"/>
      <c r="J34" s="58"/>
      <c r="K34" s="58"/>
      <c r="L34" s="58"/>
    </row>
    <row r="35" spans="1:12" x14ac:dyDescent="0.2">
      <c r="A35" s="58"/>
      <c r="B35" s="58"/>
      <c r="C35" s="58"/>
      <c r="D35" s="58"/>
      <c r="E35" s="58"/>
      <c r="F35" s="58"/>
      <c r="G35" s="58"/>
      <c r="H35" s="58"/>
      <c r="I35" s="58"/>
      <c r="J35" s="58"/>
      <c r="K35" s="58"/>
      <c r="L35" s="58"/>
    </row>
    <row r="36" spans="1:12" x14ac:dyDescent="0.2">
      <c r="A36" s="58"/>
      <c r="B36" s="58"/>
      <c r="C36" s="58"/>
      <c r="D36" s="58"/>
      <c r="E36" s="58"/>
      <c r="F36" s="58"/>
      <c r="G36" s="58"/>
      <c r="H36" s="58"/>
      <c r="I36" s="58"/>
      <c r="J36" s="58"/>
      <c r="K36" s="58"/>
      <c r="L36" s="58"/>
    </row>
    <row r="37" spans="1:12" x14ac:dyDescent="0.2">
      <c r="A37" s="58"/>
      <c r="B37" s="58"/>
      <c r="C37" s="58"/>
      <c r="D37" s="58"/>
      <c r="E37" s="58"/>
      <c r="F37" s="58"/>
      <c r="G37" s="58"/>
      <c r="H37" s="58"/>
      <c r="I37" s="58"/>
      <c r="J37" s="58"/>
      <c r="K37" s="58"/>
      <c r="L37" s="58"/>
    </row>
    <row r="38" spans="1:12" x14ac:dyDescent="0.2">
      <c r="A38" s="58"/>
      <c r="B38" s="58"/>
      <c r="C38" s="58"/>
      <c r="D38" s="58"/>
      <c r="E38" s="58"/>
      <c r="F38" s="58"/>
      <c r="G38" s="58"/>
      <c r="H38" s="58"/>
      <c r="I38" s="58"/>
      <c r="J38" s="58"/>
      <c r="K38" s="58"/>
      <c r="L38" s="58"/>
    </row>
    <row r="39" spans="1:12" x14ac:dyDescent="0.2">
      <c r="A39" s="58"/>
      <c r="B39" s="58"/>
      <c r="C39" s="58"/>
      <c r="D39" s="58"/>
      <c r="E39" s="58"/>
      <c r="F39" s="58"/>
      <c r="G39" s="58"/>
      <c r="H39" s="58"/>
      <c r="I39" s="58"/>
      <c r="J39" s="58"/>
      <c r="K39" s="58"/>
      <c r="L39" s="58"/>
    </row>
    <row r="40" spans="1:12" x14ac:dyDescent="0.2">
      <c r="A40" s="58"/>
      <c r="B40" s="58"/>
      <c r="C40" s="58"/>
      <c r="D40" s="58"/>
      <c r="E40" s="58"/>
      <c r="F40" s="58"/>
      <c r="G40" s="58"/>
      <c r="H40" s="58"/>
      <c r="I40" s="58"/>
      <c r="J40" s="58"/>
      <c r="K40" s="58"/>
      <c r="L40" s="58"/>
    </row>
    <row r="41" spans="1:12" x14ac:dyDescent="0.2">
      <c r="A41" s="58"/>
      <c r="B41" s="58"/>
      <c r="C41" s="58"/>
      <c r="D41" s="58"/>
      <c r="E41" s="58"/>
      <c r="F41" s="58"/>
      <c r="G41" s="58"/>
      <c r="H41" s="58"/>
      <c r="I41" s="58"/>
      <c r="J41" s="58"/>
      <c r="K41" s="58"/>
      <c r="L41" s="58"/>
    </row>
    <row r="42" spans="1:12" x14ac:dyDescent="0.2">
      <c r="A42" s="58"/>
      <c r="B42" s="58"/>
      <c r="C42" s="58"/>
      <c r="D42" s="58"/>
      <c r="E42" s="58"/>
      <c r="F42" s="58"/>
      <c r="G42" s="58"/>
      <c r="H42" s="58"/>
      <c r="I42" s="58"/>
      <c r="J42" s="58"/>
      <c r="K42" s="58"/>
      <c r="L42" s="58"/>
    </row>
    <row r="43" spans="1:12" x14ac:dyDescent="0.2">
      <c r="A43" s="58"/>
      <c r="B43" s="58"/>
      <c r="C43" s="58"/>
      <c r="D43" s="58"/>
      <c r="E43" s="58"/>
      <c r="F43" s="58"/>
      <c r="G43" s="58"/>
      <c r="H43" s="58"/>
      <c r="I43" s="58"/>
      <c r="J43" s="58"/>
      <c r="K43" s="58"/>
      <c r="L43" s="58"/>
    </row>
    <row r="44" spans="1:12" x14ac:dyDescent="0.2">
      <c r="A44" s="58"/>
      <c r="B44" s="58"/>
      <c r="C44" s="58"/>
      <c r="D44" s="58"/>
      <c r="E44" s="58"/>
      <c r="F44" s="58"/>
      <c r="G44" s="58"/>
      <c r="H44" s="58"/>
      <c r="I44" s="58"/>
      <c r="J44" s="58"/>
      <c r="K44" s="58"/>
      <c r="L44" s="58"/>
    </row>
    <row r="45" spans="1:12" x14ac:dyDescent="0.2">
      <c r="A45" s="58"/>
      <c r="B45" s="58"/>
      <c r="C45" s="58"/>
      <c r="D45" s="58"/>
      <c r="E45" s="58"/>
      <c r="F45" s="58"/>
      <c r="G45" s="58"/>
      <c r="H45" s="58"/>
      <c r="I45" s="58"/>
      <c r="J45" s="58"/>
      <c r="K45" s="58"/>
      <c r="L45" s="58"/>
    </row>
    <row r="46" spans="1:12" x14ac:dyDescent="0.2">
      <c r="A46" s="58"/>
      <c r="B46" s="58"/>
      <c r="C46" s="58"/>
      <c r="D46" s="58"/>
      <c r="E46" s="58"/>
      <c r="F46" s="58"/>
      <c r="G46" s="58"/>
      <c r="H46" s="58"/>
      <c r="I46" s="58"/>
      <c r="J46" s="58"/>
      <c r="K46" s="58"/>
      <c r="L46" s="58"/>
    </row>
    <row r="47" spans="1:12" x14ac:dyDescent="0.2">
      <c r="A47" s="58"/>
      <c r="B47" s="58"/>
      <c r="C47" s="58"/>
      <c r="D47" s="58"/>
      <c r="E47" s="58"/>
      <c r="F47" s="58"/>
      <c r="G47" s="58"/>
      <c r="H47" s="58"/>
      <c r="I47" s="58"/>
      <c r="J47" s="58"/>
      <c r="K47" s="58"/>
      <c r="L47" s="58"/>
    </row>
    <row r="48" spans="1:12" x14ac:dyDescent="0.2">
      <c r="A48" s="58"/>
      <c r="B48" s="58"/>
      <c r="C48" s="58"/>
      <c r="D48" s="58"/>
      <c r="E48" s="58"/>
      <c r="F48" s="58"/>
      <c r="G48" s="58"/>
      <c r="H48" s="58"/>
      <c r="I48" s="58"/>
      <c r="J48" s="58"/>
      <c r="K48" s="58"/>
      <c r="L48" s="58"/>
    </row>
    <row r="49" spans="1:12" x14ac:dyDescent="0.2">
      <c r="A49" s="58"/>
      <c r="B49" s="58"/>
      <c r="C49" s="58"/>
      <c r="D49" s="58"/>
      <c r="E49" s="58"/>
      <c r="F49" s="58"/>
      <c r="G49" s="58"/>
      <c r="H49" s="58"/>
      <c r="I49" s="58"/>
      <c r="J49" s="58"/>
      <c r="K49" s="58"/>
      <c r="L49" s="58"/>
    </row>
    <row r="50" spans="1:12" x14ac:dyDescent="0.2">
      <c r="A50" s="58"/>
      <c r="B50" s="58"/>
      <c r="C50" s="58"/>
      <c r="D50" s="58"/>
      <c r="E50" s="58"/>
      <c r="F50" s="58"/>
      <c r="G50" s="58"/>
      <c r="H50" s="58"/>
      <c r="I50" s="58"/>
      <c r="J50" s="58"/>
      <c r="K50" s="58"/>
      <c r="L50" s="58"/>
    </row>
    <row r="51" spans="1:12" x14ac:dyDescent="0.2">
      <c r="A51" s="58"/>
      <c r="B51" s="58"/>
      <c r="C51" s="58"/>
      <c r="D51" s="58"/>
      <c r="E51" s="58"/>
      <c r="F51" s="58"/>
      <c r="G51" s="58"/>
      <c r="H51" s="58"/>
      <c r="I51" s="58"/>
      <c r="J51" s="58"/>
      <c r="K51" s="58"/>
      <c r="L51" s="58"/>
    </row>
    <row r="52" spans="1:12" x14ac:dyDescent="0.2">
      <c r="A52" s="58"/>
      <c r="B52" s="58"/>
      <c r="C52" s="58"/>
      <c r="D52" s="58"/>
      <c r="E52" s="58"/>
      <c r="F52" s="58"/>
      <c r="G52" s="58"/>
      <c r="H52" s="58"/>
      <c r="I52" s="58"/>
      <c r="J52" s="58"/>
      <c r="K52" s="58"/>
      <c r="L52" s="58"/>
    </row>
    <row r="53" spans="1:12" x14ac:dyDescent="0.2">
      <c r="A53" s="58"/>
      <c r="B53" s="58"/>
      <c r="C53" s="58"/>
      <c r="D53" s="58"/>
      <c r="E53" s="58"/>
      <c r="F53" s="58"/>
      <c r="G53" s="58"/>
      <c r="H53" s="58"/>
      <c r="I53" s="58"/>
      <c r="J53" s="58"/>
      <c r="K53" s="58"/>
      <c r="L53" s="58"/>
    </row>
    <row r="54" spans="1:12" x14ac:dyDescent="0.2">
      <c r="A54" s="58"/>
      <c r="B54" s="58"/>
      <c r="C54" s="58"/>
      <c r="D54" s="58"/>
      <c r="E54" s="58"/>
      <c r="F54" s="58"/>
      <c r="G54" s="58"/>
      <c r="H54" s="58"/>
      <c r="I54" s="58"/>
      <c r="J54" s="58"/>
      <c r="K54" s="58"/>
      <c r="L54" s="58"/>
    </row>
    <row r="56" spans="1:12" ht="6.5" customHeight="1" x14ac:dyDescent="0.2"/>
  </sheetData>
  <phoneticPr fontId="1"/>
  <pageMargins left="0.7" right="0.7" top="0.75" bottom="0.75" header="0.3" footer="0.3"/>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B27"/>
  <sheetViews>
    <sheetView view="pageBreakPreview" topLeftCell="A4" zoomScale="85" zoomScaleNormal="100" zoomScaleSheetLayoutView="85" workbookViewId="0">
      <selection activeCell="P21" sqref="P21:Q22"/>
    </sheetView>
  </sheetViews>
  <sheetFormatPr defaultRowHeight="13" x14ac:dyDescent="0.2"/>
  <cols>
    <col min="1" max="1" width="25" customWidth="1"/>
    <col min="2" max="2" width="17.453125" customWidth="1"/>
  </cols>
  <sheetData>
    <row r="1" spans="1:2" ht="18.75" customHeight="1" thickBot="1" x14ac:dyDescent="0.25">
      <c r="A1" s="238" t="s">
        <v>459</v>
      </c>
      <c r="B1" s="239" t="s">
        <v>460</v>
      </c>
    </row>
    <row r="2" spans="1:2" ht="18.75" customHeight="1" thickTop="1" x14ac:dyDescent="0.2">
      <c r="A2" s="240" t="s">
        <v>461</v>
      </c>
      <c r="B2" s="394">
        <v>1030</v>
      </c>
    </row>
    <row r="3" spans="1:2" ht="18.75" customHeight="1" x14ac:dyDescent="0.2">
      <c r="A3" s="241" t="s">
        <v>462</v>
      </c>
      <c r="B3" s="394">
        <v>1090</v>
      </c>
    </row>
    <row r="4" spans="1:2" ht="18.75" customHeight="1" x14ac:dyDescent="0.2">
      <c r="A4" s="241" t="s">
        <v>463</v>
      </c>
      <c r="B4" s="394">
        <v>1160</v>
      </c>
    </row>
    <row r="5" spans="1:2" ht="18.75" customHeight="1" x14ac:dyDescent="0.2">
      <c r="A5" s="241" t="s">
        <v>464</v>
      </c>
      <c r="B5" s="394">
        <v>1220</v>
      </c>
    </row>
    <row r="6" spans="1:2" ht="18.75" customHeight="1" x14ac:dyDescent="0.2">
      <c r="A6" s="241" t="s">
        <v>465</v>
      </c>
      <c r="B6" s="394">
        <v>1310</v>
      </c>
    </row>
    <row r="7" spans="1:2" ht="18.75" customHeight="1" x14ac:dyDescent="0.2">
      <c r="A7" s="241" t="s">
        <v>466</v>
      </c>
      <c r="B7" s="394">
        <v>1390</v>
      </c>
    </row>
    <row r="8" spans="1:2" ht="18.75" customHeight="1" x14ac:dyDescent="0.2">
      <c r="A8" s="241" t="s">
        <v>467</v>
      </c>
      <c r="B8" s="394">
        <v>1470</v>
      </c>
    </row>
    <row r="9" spans="1:2" ht="18.75" customHeight="1" x14ac:dyDescent="0.2">
      <c r="A9" s="241" t="s">
        <v>468</v>
      </c>
      <c r="B9" s="394">
        <v>1550</v>
      </c>
    </row>
    <row r="10" spans="1:2" ht="18.75" customHeight="1" x14ac:dyDescent="0.2">
      <c r="A10" s="241" t="s">
        <v>469</v>
      </c>
      <c r="B10" s="394">
        <v>1630</v>
      </c>
    </row>
    <row r="11" spans="1:2" ht="18.75" customHeight="1" x14ac:dyDescent="0.2">
      <c r="A11" s="241" t="s">
        <v>470</v>
      </c>
      <c r="B11" s="394">
        <v>1800</v>
      </c>
    </row>
    <row r="12" spans="1:2" ht="18.75" customHeight="1" x14ac:dyDescent="0.2">
      <c r="A12" s="241" t="s">
        <v>471</v>
      </c>
      <c r="B12" s="394">
        <v>1960</v>
      </c>
    </row>
    <row r="13" spans="1:2" ht="18.75" customHeight="1" x14ac:dyDescent="0.2">
      <c r="A13" s="241" t="s">
        <v>472</v>
      </c>
      <c r="B13" s="394">
        <v>2130</v>
      </c>
    </row>
    <row r="14" spans="1:2" ht="18.75" customHeight="1" x14ac:dyDescent="0.2">
      <c r="A14" s="241" t="s">
        <v>473</v>
      </c>
      <c r="B14" s="394">
        <v>2290</v>
      </c>
    </row>
    <row r="15" spans="1:2" ht="18.75" customHeight="1" x14ac:dyDescent="0.2">
      <c r="A15" s="241" t="s">
        <v>474</v>
      </c>
      <c r="B15" s="394">
        <v>2450</v>
      </c>
    </row>
    <row r="16" spans="1:2" ht="18.75" customHeight="1" x14ac:dyDescent="0.2">
      <c r="A16" s="241" t="s">
        <v>475</v>
      </c>
      <c r="B16" s="394">
        <v>2620</v>
      </c>
    </row>
    <row r="17" spans="1:2" ht="18.75" customHeight="1" x14ac:dyDescent="0.2">
      <c r="A17" s="241" t="s">
        <v>476</v>
      </c>
      <c r="B17" s="394">
        <v>2780</v>
      </c>
    </row>
    <row r="18" spans="1:2" ht="18.75" customHeight="1" x14ac:dyDescent="0.2">
      <c r="A18" s="241" t="s">
        <v>477</v>
      </c>
      <c r="B18" s="394">
        <v>2950</v>
      </c>
    </row>
    <row r="19" spans="1:2" ht="18.75" customHeight="1" x14ac:dyDescent="0.2">
      <c r="A19" s="241" t="s">
        <v>478</v>
      </c>
      <c r="B19" s="394">
        <v>3110</v>
      </c>
    </row>
    <row r="20" spans="1:2" ht="18.75" customHeight="1" x14ac:dyDescent="0.2">
      <c r="A20" s="241" t="s">
        <v>479</v>
      </c>
      <c r="B20" s="394">
        <v>3360</v>
      </c>
    </row>
    <row r="21" spans="1:2" ht="18.75" customHeight="1" x14ac:dyDescent="0.2">
      <c r="A21" s="241" t="s">
        <v>480</v>
      </c>
      <c r="B21" s="394">
        <v>3600</v>
      </c>
    </row>
    <row r="22" spans="1:2" ht="18.75" customHeight="1" x14ac:dyDescent="0.2">
      <c r="A22" s="241" t="s">
        <v>481</v>
      </c>
      <c r="B22" s="394">
        <v>3850</v>
      </c>
    </row>
    <row r="23" spans="1:2" ht="18.75" customHeight="1" x14ac:dyDescent="0.2">
      <c r="A23" s="241" t="s">
        <v>482</v>
      </c>
      <c r="B23" s="394">
        <v>4090</v>
      </c>
    </row>
    <row r="24" spans="1:2" ht="18.75" customHeight="1" x14ac:dyDescent="0.2">
      <c r="A24" s="241" t="s">
        <v>483</v>
      </c>
      <c r="B24" s="394">
        <v>4340</v>
      </c>
    </row>
    <row r="25" spans="1:2" ht="18.75" customHeight="1" x14ac:dyDescent="0.2">
      <c r="A25" s="241" t="s">
        <v>484</v>
      </c>
      <c r="B25" s="394">
        <v>4580</v>
      </c>
    </row>
    <row r="26" spans="1:2" ht="18.75" customHeight="1" x14ac:dyDescent="0.2">
      <c r="A26" s="241" t="s">
        <v>485</v>
      </c>
      <c r="B26" s="395">
        <v>4830</v>
      </c>
    </row>
    <row r="27" spans="1:2" ht="18.75" customHeight="1" thickBot="1" x14ac:dyDescent="0.25">
      <c r="A27" s="242" t="s">
        <v>486</v>
      </c>
      <c r="B27" s="395">
        <v>5080</v>
      </c>
    </row>
  </sheetData>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BD39"/>
  <sheetViews>
    <sheetView showGridLines="0" zoomScale="130" zoomScaleNormal="130" zoomScaleSheetLayoutView="100" workbookViewId="0">
      <selection activeCell="BJ7" sqref="BJ7"/>
    </sheetView>
  </sheetViews>
  <sheetFormatPr defaultColWidth="2.1796875" defaultRowHeight="12" x14ac:dyDescent="0.2"/>
  <cols>
    <col min="1" max="11" width="2.1796875" style="120" customWidth="1"/>
    <col min="12" max="12" width="11.26953125" style="120" customWidth="1"/>
    <col min="13" max="13" width="9.453125" style="120" customWidth="1"/>
    <col min="14" max="14" width="6.26953125" style="120" customWidth="1"/>
    <col min="15" max="46" width="2.1796875" style="120" customWidth="1"/>
    <col min="47" max="47" width="2.1796875" style="120" hidden="1" customWidth="1"/>
    <col min="48" max="48" width="3.36328125" style="120" hidden="1" customWidth="1"/>
    <col min="49" max="51" width="2.1796875" style="120" hidden="1" customWidth="1"/>
    <col min="52" max="256" width="2.1796875" style="120" customWidth="1"/>
    <col min="257" max="16384" width="2.1796875" style="120"/>
  </cols>
  <sheetData>
    <row r="1" spans="1:56" s="109" customFormat="1" ht="23.5" customHeight="1" x14ac:dyDescent="0.2">
      <c r="A1" s="149" t="s">
        <v>346</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row>
    <row r="2" spans="1:56" s="109" customFormat="1" ht="43.5" customHeight="1" x14ac:dyDescent="0.2">
      <c r="A2" s="150"/>
      <c r="B2" s="921" t="s">
        <v>856</v>
      </c>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c r="AL2" s="921"/>
      <c r="AM2" s="921"/>
      <c r="AN2" s="921"/>
      <c r="AO2" s="921"/>
      <c r="AP2" s="921"/>
      <c r="AQ2" s="921"/>
      <c r="AR2" s="921"/>
      <c r="AS2" s="921"/>
      <c r="AT2" s="921"/>
    </row>
    <row r="3" spans="1:56" s="109" customFormat="1" ht="12.65" customHeight="1" x14ac:dyDescent="0.2">
      <c r="A3" s="151"/>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3"/>
    </row>
    <row r="4" spans="1:56" ht="22.5" customHeight="1" x14ac:dyDescent="0.2">
      <c r="A4" s="889" t="s">
        <v>347</v>
      </c>
      <c r="B4" s="890"/>
      <c r="C4" s="890"/>
      <c r="D4" s="891" t="s">
        <v>1052</v>
      </c>
      <c r="E4" s="892"/>
      <c r="F4" s="892"/>
      <c r="G4" s="893"/>
      <c r="H4" s="890" t="s">
        <v>349</v>
      </c>
      <c r="I4" s="890"/>
      <c r="J4" s="890"/>
      <c r="K4" s="890"/>
      <c r="L4" s="894"/>
      <c r="M4" s="922" t="s">
        <v>1053</v>
      </c>
      <c r="N4" s="923"/>
      <c r="O4" s="923"/>
      <c r="P4" s="923"/>
      <c r="Q4" s="923"/>
      <c r="R4" s="923"/>
      <c r="S4" s="923"/>
      <c r="T4" s="923"/>
      <c r="U4" s="923"/>
      <c r="V4" s="923"/>
      <c r="W4" s="923"/>
      <c r="X4" s="923"/>
      <c r="Y4" s="923"/>
      <c r="Z4" s="923"/>
      <c r="AA4" s="923"/>
      <c r="AB4" s="923"/>
      <c r="AC4" s="924"/>
      <c r="AD4" s="898" t="s">
        <v>350</v>
      </c>
      <c r="AE4" s="890"/>
      <c r="AF4" s="890"/>
      <c r="AG4" s="890"/>
      <c r="AH4" s="925" t="s">
        <v>1054</v>
      </c>
      <c r="AI4" s="926"/>
      <c r="AJ4" s="926"/>
      <c r="AK4" s="926"/>
      <c r="AL4" s="926"/>
      <c r="AM4" s="926"/>
      <c r="AN4" s="926"/>
      <c r="AO4" s="926"/>
      <c r="AP4" s="926"/>
      <c r="AQ4" s="926"/>
      <c r="AR4" s="926"/>
      <c r="AS4" s="926"/>
      <c r="AT4" s="927"/>
    </row>
    <row r="5" spans="1:56" ht="22.5" customHeight="1" x14ac:dyDescent="0.2">
      <c r="A5" s="853" t="s">
        <v>351</v>
      </c>
      <c r="B5" s="854"/>
      <c r="C5" s="854"/>
      <c r="D5" s="854"/>
      <c r="E5" s="854"/>
      <c r="F5" s="854"/>
      <c r="G5" s="854"/>
      <c r="H5" s="854"/>
      <c r="I5" s="854"/>
      <c r="J5" s="854"/>
      <c r="K5" s="854"/>
      <c r="L5" s="855"/>
      <c r="M5" s="928" t="s">
        <v>1055</v>
      </c>
      <c r="N5" s="929"/>
      <c r="O5" s="929"/>
      <c r="P5" s="929"/>
      <c r="Q5" s="929"/>
      <c r="R5" s="929"/>
      <c r="S5" s="929"/>
      <c r="T5" s="929"/>
      <c r="U5" s="929"/>
      <c r="V5" s="929"/>
      <c r="W5" s="929"/>
      <c r="X5" s="929"/>
      <c r="Y5" s="929"/>
      <c r="Z5" s="929"/>
      <c r="AA5" s="929"/>
      <c r="AB5" s="929"/>
      <c r="AC5" s="930"/>
      <c r="AD5" s="854"/>
      <c r="AE5" s="854"/>
      <c r="AF5" s="854"/>
      <c r="AG5" s="854"/>
      <c r="AH5" s="928"/>
      <c r="AI5" s="929"/>
      <c r="AJ5" s="929"/>
      <c r="AK5" s="929"/>
      <c r="AL5" s="929"/>
      <c r="AM5" s="929"/>
      <c r="AN5" s="929"/>
      <c r="AO5" s="929"/>
      <c r="AP5" s="929"/>
      <c r="AQ5" s="929"/>
      <c r="AR5" s="929"/>
      <c r="AS5" s="929"/>
      <c r="AT5" s="930"/>
    </row>
    <row r="6" spans="1:56" ht="22.5" customHeight="1" x14ac:dyDescent="0.2">
      <c r="A6" s="853" t="s">
        <v>352</v>
      </c>
      <c r="B6" s="854"/>
      <c r="C6" s="854"/>
      <c r="D6" s="854"/>
      <c r="E6" s="854"/>
      <c r="F6" s="854"/>
      <c r="G6" s="854"/>
      <c r="H6" s="854"/>
      <c r="I6" s="854"/>
      <c r="J6" s="854"/>
      <c r="K6" s="854"/>
      <c r="L6" s="855"/>
      <c r="M6" s="885" t="s">
        <v>353</v>
      </c>
      <c r="N6" s="885"/>
      <c r="O6" s="885"/>
      <c r="P6" s="885"/>
      <c r="Q6" s="913" t="s">
        <v>1011</v>
      </c>
      <c r="R6" s="914"/>
      <c r="S6" s="914"/>
      <c r="T6" s="914"/>
      <c r="U6" s="914"/>
      <c r="V6" s="914"/>
      <c r="W6" s="914"/>
      <c r="X6" s="914"/>
      <c r="Y6" s="914"/>
      <c r="Z6" s="914"/>
      <c r="AA6" s="914"/>
      <c r="AB6" s="914"/>
      <c r="AC6" s="914"/>
      <c r="AD6" s="914"/>
      <c r="AE6" s="914"/>
      <c r="AF6" s="914"/>
      <c r="AG6" s="914"/>
      <c r="AH6" s="914"/>
      <c r="AI6" s="914"/>
      <c r="AJ6" s="914"/>
      <c r="AK6" s="914"/>
      <c r="AL6" s="914"/>
      <c r="AM6" s="914"/>
      <c r="AN6" s="914"/>
      <c r="AO6" s="914"/>
      <c r="AP6" s="914"/>
      <c r="AQ6" s="914"/>
      <c r="AR6" s="914"/>
      <c r="AS6" s="914"/>
      <c r="AT6" s="915"/>
    </row>
    <row r="7" spans="1:56" ht="22.5" customHeight="1" x14ac:dyDescent="0.2">
      <c r="A7" s="853"/>
      <c r="B7" s="854"/>
      <c r="C7" s="854"/>
      <c r="D7" s="854"/>
      <c r="E7" s="854"/>
      <c r="F7" s="854"/>
      <c r="G7" s="854"/>
      <c r="H7" s="854"/>
      <c r="I7" s="854"/>
      <c r="J7" s="854"/>
      <c r="K7" s="854"/>
      <c r="L7" s="855"/>
      <c r="M7" s="885" t="s">
        <v>354</v>
      </c>
      <c r="N7" s="885"/>
      <c r="O7" s="885"/>
      <c r="P7" s="885"/>
      <c r="Q7" s="913" t="s">
        <v>1056</v>
      </c>
      <c r="R7" s="914"/>
      <c r="S7" s="914"/>
      <c r="T7" s="914"/>
      <c r="U7" s="914"/>
      <c r="V7" s="914"/>
      <c r="W7" s="914"/>
      <c r="X7" s="914"/>
      <c r="Y7" s="914"/>
      <c r="Z7" s="914"/>
      <c r="AA7" s="914"/>
      <c r="AB7" s="914"/>
      <c r="AC7" s="915"/>
      <c r="AD7" s="885" t="s">
        <v>355</v>
      </c>
      <c r="AE7" s="885"/>
      <c r="AF7" s="885"/>
      <c r="AG7" s="885"/>
      <c r="AH7" s="918" t="s">
        <v>1057</v>
      </c>
      <c r="AI7" s="919"/>
      <c r="AJ7" s="919"/>
      <c r="AK7" s="919"/>
      <c r="AL7" s="919"/>
      <c r="AM7" s="919"/>
      <c r="AN7" s="919"/>
      <c r="AO7" s="919"/>
      <c r="AP7" s="919"/>
      <c r="AQ7" s="919"/>
      <c r="AR7" s="919"/>
      <c r="AS7" s="919"/>
      <c r="AT7" s="920"/>
    </row>
    <row r="8" spans="1:56" ht="22.5" customHeight="1" x14ac:dyDescent="0.2">
      <c r="A8" s="853"/>
      <c r="B8" s="854"/>
      <c r="C8" s="854"/>
      <c r="D8" s="854"/>
      <c r="E8" s="854"/>
      <c r="F8" s="854"/>
      <c r="G8" s="854"/>
      <c r="H8" s="854"/>
      <c r="I8" s="854"/>
      <c r="J8" s="854"/>
      <c r="K8" s="854"/>
      <c r="L8" s="855"/>
      <c r="M8" s="885" t="s">
        <v>356</v>
      </c>
      <c r="N8" s="885"/>
      <c r="O8" s="885"/>
      <c r="P8" s="885"/>
      <c r="Q8" s="913" t="s">
        <v>1058</v>
      </c>
      <c r="R8" s="914"/>
      <c r="S8" s="914"/>
      <c r="T8" s="914"/>
      <c r="U8" s="914"/>
      <c r="V8" s="914"/>
      <c r="W8" s="914"/>
      <c r="X8" s="914"/>
      <c r="Y8" s="914"/>
      <c r="Z8" s="914"/>
      <c r="AA8" s="914"/>
      <c r="AB8" s="914"/>
      <c r="AC8" s="914"/>
      <c r="AD8" s="914"/>
      <c r="AE8" s="914"/>
      <c r="AF8" s="914"/>
      <c r="AG8" s="914"/>
      <c r="AH8" s="914"/>
      <c r="AI8" s="914"/>
      <c r="AJ8" s="914"/>
      <c r="AK8" s="914"/>
      <c r="AL8" s="914"/>
      <c r="AM8" s="914"/>
      <c r="AN8" s="914"/>
      <c r="AO8" s="914"/>
      <c r="AP8" s="914"/>
      <c r="AQ8" s="914"/>
      <c r="AR8" s="914"/>
      <c r="AS8" s="914"/>
      <c r="AT8" s="915"/>
    </row>
    <row r="9" spans="1:56" ht="22.5" customHeight="1" x14ac:dyDescent="0.2">
      <c r="A9" s="853"/>
      <c r="B9" s="854"/>
      <c r="C9" s="854"/>
      <c r="D9" s="854"/>
      <c r="E9" s="854"/>
      <c r="F9" s="854"/>
      <c r="G9" s="854"/>
      <c r="H9" s="854"/>
      <c r="I9" s="854"/>
      <c r="J9" s="854"/>
      <c r="K9" s="854"/>
      <c r="L9" s="855"/>
      <c r="M9" s="877" t="s">
        <v>357</v>
      </c>
      <c r="N9" s="877"/>
      <c r="O9" s="877"/>
      <c r="P9" s="877"/>
      <c r="Q9" s="913" t="s">
        <v>1059</v>
      </c>
      <c r="R9" s="914"/>
      <c r="S9" s="914"/>
      <c r="T9" s="914"/>
      <c r="U9" s="914"/>
      <c r="V9" s="914"/>
      <c r="W9" s="914"/>
      <c r="X9" s="914"/>
      <c r="Y9" s="914"/>
      <c r="Z9" s="914"/>
      <c r="AA9" s="914"/>
      <c r="AB9" s="914"/>
      <c r="AC9" s="915"/>
      <c r="AD9" s="876" t="s">
        <v>358</v>
      </c>
      <c r="AE9" s="876"/>
      <c r="AF9" s="876"/>
      <c r="AG9" s="876"/>
      <c r="AH9" s="913" t="s">
        <v>1056</v>
      </c>
      <c r="AI9" s="914"/>
      <c r="AJ9" s="914"/>
      <c r="AK9" s="914"/>
      <c r="AL9" s="914"/>
      <c r="AM9" s="914"/>
      <c r="AN9" s="914"/>
      <c r="AO9" s="914"/>
      <c r="AP9" s="914"/>
      <c r="AQ9" s="914"/>
      <c r="AR9" s="914"/>
      <c r="AS9" s="914"/>
      <c r="AT9" s="915"/>
    </row>
    <row r="10" spans="1:56" ht="22.5" customHeight="1" x14ac:dyDescent="0.2">
      <c r="A10" s="877" t="s">
        <v>359</v>
      </c>
      <c r="B10" s="877"/>
      <c r="C10" s="877"/>
      <c r="D10" s="877"/>
      <c r="E10" s="877"/>
      <c r="F10" s="877"/>
      <c r="G10" s="877"/>
      <c r="H10" s="877"/>
      <c r="I10" s="877"/>
      <c r="J10" s="877"/>
      <c r="K10" s="877"/>
      <c r="L10" s="877"/>
      <c r="M10" s="878"/>
      <c r="N10" s="879"/>
      <c r="O10" s="879"/>
      <c r="P10" s="879"/>
      <c r="Q10" s="916">
        <v>6</v>
      </c>
      <c r="R10" s="916"/>
      <c r="S10" s="916"/>
      <c r="T10" s="916"/>
      <c r="U10" s="881" t="s">
        <v>360</v>
      </c>
      <c r="V10" s="881"/>
      <c r="W10" s="881"/>
      <c r="X10" s="917">
        <v>12</v>
      </c>
      <c r="Y10" s="917"/>
      <c r="Z10" s="917"/>
      <c r="AA10" s="883" t="s">
        <v>361</v>
      </c>
      <c r="AB10" s="883"/>
      <c r="AC10" s="884"/>
      <c r="AD10" s="853" t="s">
        <v>362</v>
      </c>
      <c r="AE10" s="854"/>
      <c r="AF10" s="854"/>
      <c r="AG10" s="854"/>
      <c r="AH10" s="854"/>
      <c r="AI10" s="854"/>
      <c r="AJ10" s="855"/>
      <c r="AK10" s="909">
        <v>10000000</v>
      </c>
      <c r="AL10" s="910"/>
      <c r="AM10" s="910"/>
      <c r="AN10" s="910"/>
      <c r="AO10" s="910"/>
      <c r="AP10" s="910"/>
      <c r="AQ10" s="910"/>
      <c r="AR10" s="866" t="s">
        <v>363</v>
      </c>
      <c r="AS10" s="866"/>
      <c r="AT10" s="867"/>
    </row>
    <row r="11" spans="1:56" ht="50.15" customHeight="1" x14ac:dyDescent="0.2">
      <c r="A11" s="868" t="s">
        <v>364</v>
      </c>
      <c r="B11" s="854"/>
      <c r="C11" s="854"/>
      <c r="D11" s="854"/>
      <c r="E11" s="854"/>
      <c r="F11" s="854"/>
      <c r="G11" s="854"/>
      <c r="H11" s="854"/>
      <c r="I11" s="854"/>
      <c r="J11" s="854"/>
      <c r="K11" s="854"/>
      <c r="L11" s="855"/>
      <c r="M11" s="906" t="s">
        <v>1060</v>
      </c>
      <c r="N11" s="907"/>
      <c r="O11" s="907"/>
      <c r="P11" s="907"/>
      <c r="Q11" s="907"/>
      <c r="R11" s="907"/>
      <c r="S11" s="907"/>
      <c r="T11" s="907"/>
      <c r="U11" s="907"/>
      <c r="V11" s="907"/>
      <c r="W11" s="907"/>
      <c r="X11" s="907"/>
      <c r="Y11" s="907"/>
      <c r="Z11" s="907"/>
      <c r="AA11" s="907"/>
      <c r="AB11" s="907"/>
      <c r="AC11" s="907"/>
      <c r="AD11" s="907"/>
      <c r="AE11" s="907"/>
      <c r="AF11" s="907"/>
      <c r="AG11" s="907"/>
      <c r="AH11" s="907"/>
      <c r="AI11" s="907"/>
      <c r="AJ11" s="907"/>
      <c r="AK11" s="907"/>
      <c r="AL11" s="907"/>
      <c r="AM11" s="907"/>
      <c r="AN11" s="907"/>
      <c r="AO11" s="907"/>
      <c r="AP11" s="907"/>
      <c r="AQ11" s="907"/>
      <c r="AR11" s="907"/>
      <c r="AS11" s="907"/>
      <c r="AT11" s="908"/>
    </row>
    <row r="12" spans="1:56" ht="30" customHeight="1" x14ac:dyDescent="0.2">
      <c r="A12" s="853" t="s">
        <v>365</v>
      </c>
      <c r="B12" s="854"/>
      <c r="C12" s="854"/>
      <c r="D12" s="854"/>
      <c r="E12" s="854"/>
      <c r="F12" s="854"/>
      <c r="G12" s="854"/>
      <c r="H12" s="854"/>
      <c r="I12" s="854"/>
      <c r="J12" s="854"/>
      <c r="K12" s="854"/>
      <c r="L12" s="855"/>
      <c r="M12" s="870" t="s">
        <v>366</v>
      </c>
      <c r="N12" s="870"/>
      <c r="O12" s="870"/>
      <c r="P12" s="870"/>
      <c r="Q12" s="909">
        <v>1000000</v>
      </c>
      <c r="R12" s="910"/>
      <c r="S12" s="910"/>
      <c r="T12" s="910"/>
      <c r="U12" s="910"/>
      <c r="V12" s="910"/>
      <c r="W12" s="910"/>
      <c r="X12" s="910"/>
      <c r="Y12" s="910"/>
      <c r="Z12" s="910"/>
      <c r="AA12" s="851" t="s">
        <v>363</v>
      </c>
      <c r="AB12" s="851"/>
      <c r="AC12" s="851"/>
      <c r="AD12" s="870" t="s">
        <v>367</v>
      </c>
      <c r="AE12" s="870"/>
      <c r="AF12" s="870"/>
      <c r="AG12" s="870"/>
      <c r="AH12" s="911">
        <v>1100000</v>
      </c>
      <c r="AI12" s="912"/>
      <c r="AJ12" s="912"/>
      <c r="AK12" s="912"/>
      <c r="AL12" s="912"/>
      <c r="AM12" s="912"/>
      <c r="AN12" s="912"/>
      <c r="AO12" s="912"/>
      <c r="AP12" s="912"/>
      <c r="AQ12" s="912"/>
      <c r="AR12" s="851" t="s">
        <v>363</v>
      </c>
      <c r="AS12" s="851"/>
      <c r="AT12" s="852"/>
    </row>
    <row r="13" spans="1:56" ht="30" customHeight="1" x14ac:dyDescent="0.2">
      <c r="A13" s="853"/>
      <c r="B13" s="854"/>
      <c r="C13" s="854"/>
      <c r="D13" s="854"/>
      <c r="E13" s="854"/>
      <c r="F13" s="854"/>
      <c r="G13" s="854"/>
      <c r="H13" s="854"/>
      <c r="I13" s="854"/>
      <c r="J13" s="854"/>
      <c r="K13" s="854"/>
      <c r="L13" s="855"/>
      <c r="M13" s="853" t="s">
        <v>368</v>
      </c>
      <c r="N13" s="854"/>
      <c r="O13" s="854"/>
      <c r="P13" s="855"/>
      <c r="Q13" s="856"/>
      <c r="R13" s="857"/>
      <c r="S13" s="857"/>
      <c r="T13" s="857"/>
      <c r="U13" s="857"/>
      <c r="V13" s="857"/>
      <c r="W13" s="857"/>
      <c r="X13" s="857"/>
      <c r="Y13" s="857"/>
      <c r="Z13" s="857"/>
      <c r="AA13" s="857"/>
      <c r="AB13" s="857"/>
      <c r="AC13" s="857"/>
      <c r="AD13" s="857"/>
      <c r="AE13" s="857"/>
      <c r="AF13" s="857"/>
      <c r="AG13" s="857"/>
      <c r="AH13" s="857"/>
      <c r="AI13" s="857"/>
      <c r="AJ13" s="857"/>
      <c r="AK13" s="857"/>
      <c r="AL13" s="857"/>
      <c r="AM13" s="857"/>
      <c r="AN13" s="857"/>
      <c r="AO13" s="857"/>
      <c r="AP13" s="857"/>
      <c r="AQ13" s="857"/>
      <c r="AR13" s="857"/>
      <c r="AS13" s="857"/>
      <c r="AT13" s="858"/>
    </row>
    <row r="14" spans="1:56" ht="30" customHeight="1" x14ac:dyDescent="0.2">
      <c r="A14" s="859" t="s">
        <v>369</v>
      </c>
      <c r="B14" s="860"/>
      <c r="C14" s="860"/>
      <c r="D14" s="860"/>
      <c r="E14" s="860"/>
      <c r="F14" s="860"/>
      <c r="G14" s="860"/>
      <c r="H14" s="860"/>
      <c r="I14" s="860"/>
      <c r="J14" s="860"/>
      <c r="K14" s="860"/>
      <c r="L14" s="860"/>
      <c r="M14" s="860"/>
      <c r="N14" s="860"/>
      <c r="O14" s="860"/>
      <c r="P14" s="860"/>
      <c r="Q14" s="860"/>
      <c r="R14" s="860"/>
      <c r="S14" s="860"/>
      <c r="T14" s="860"/>
      <c r="U14" s="860"/>
      <c r="V14" s="860"/>
      <c r="W14" s="860"/>
      <c r="X14" s="860"/>
      <c r="Y14" s="860"/>
      <c r="Z14" s="860"/>
      <c r="AA14" s="860"/>
      <c r="AB14" s="860"/>
      <c r="AC14" s="860"/>
      <c r="AD14" s="861"/>
      <c r="AE14" s="904" t="s">
        <v>1061</v>
      </c>
      <c r="AF14" s="904"/>
      <c r="AG14" s="904"/>
      <c r="AH14" s="904"/>
      <c r="AI14" s="904"/>
      <c r="AJ14" s="904"/>
      <c r="AK14" s="904"/>
      <c r="AL14" s="904"/>
      <c r="AM14" s="904"/>
      <c r="AN14" s="904"/>
      <c r="AO14" s="904"/>
      <c r="AP14" s="904"/>
      <c r="AQ14" s="904"/>
      <c r="AR14" s="904"/>
      <c r="AS14" s="904"/>
      <c r="AT14" s="905"/>
      <c r="BD14" s="120" t="s">
        <v>1061</v>
      </c>
    </row>
    <row r="15" spans="1:56" ht="12" customHeight="1" x14ac:dyDescent="0.2">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BD15" s="120" t="s">
        <v>1062</v>
      </c>
    </row>
    <row r="16" spans="1:56" ht="22.5" customHeight="1" x14ac:dyDescent="0.2">
      <c r="A16" s="889" t="s">
        <v>347</v>
      </c>
      <c r="B16" s="890"/>
      <c r="C16" s="890"/>
      <c r="D16" s="891" t="s">
        <v>348</v>
      </c>
      <c r="E16" s="892"/>
      <c r="F16" s="892"/>
      <c r="G16" s="893"/>
      <c r="H16" s="890" t="s">
        <v>349</v>
      </c>
      <c r="I16" s="890"/>
      <c r="J16" s="890"/>
      <c r="K16" s="890"/>
      <c r="L16" s="894"/>
      <c r="M16" s="895"/>
      <c r="N16" s="896"/>
      <c r="O16" s="896"/>
      <c r="P16" s="896"/>
      <c r="Q16" s="896"/>
      <c r="R16" s="896"/>
      <c r="S16" s="896"/>
      <c r="T16" s="896"/>
      <c r="U16" s="896"/>
      <c r="V16" s="896"/>
      <c r="W16" s="896"/>
      <c r="X16" s="896"/>
      <c r="Y16" s="896"/>
      <c r="Z16" s="896"/>
      <c r="AA16" s="896"/>
      <c r="AB16" s="896"/>
      <c r="AC16" s="897"/>
      <c r="AD16" s="898" t="s">
        <v>350</v>
      </c>
      <c r="AE16" s="890"/>
      <c r="AF16" s="890"/>
      <c r="AG16" s="890"/>
      <c r="AH16" s="895"/>
      <c r="AI16" s="896"/>
      <c r="AJ16" s="896"/>
      <c r="AK16" s="896"/>
      <c r="AL16" s="896"/>
      <c r="AM16" s="896"/>
      <c r="AN16" s="896"/>
      <c r="AO16" s="896"/>
      <c r="AP16" s="896"/>
      <c r="AQ16" s="896"/>
      <c r="AR16" s="896"/>
      <c r="AS16" s="896"/>
      <c r="AT16" s="897"/>
    </row>
    <row r="17" spans="1:46" ht="22.5" customHeight="1" x14ac:dyDescent="0.2">
      <c r="A17" s="853" t="s">
        <v>351</v>
      </c>
      <c r="B17" s="854"/>
      <c r="C17" s="854"/>
      <c r="D17" s="854"/>
      <c r="E17" s="854"/>
      <c r="F17" s="854"/>
      <c r="G17" s="854"/>
      <c r="H17" s="854"/>
      <c r="I17" s="854"/>
      <c r="J17" s="854"/>
      <c r="K17" s="854"/>
      <c r="L17" s="855"/>
      <c r="M17" s="899"/>
      <c r="N17" s="881"/>
      <c r="O17" s="881"/>
      <c r="P17" s="881"/>
      <c r="Q17" s="881"/>
      <c r="R17" s="881"/>
      <c r="S17" s="881"/>
      <c r="T17" s="881"/>
      <c r="U17" s="881"/>
      <c r="V17" s="881"/>
      <c r="W17" s="881"/>
      <c r="X17" s="881"/>
      <c r="Y17" s="881"/>
      <c r="Z17" s="881"/>
      <c r="AA17" s="881"/>
      <c r="AB17" s="881"/>
      <c r="AC17" s="900"/>
      <c r="AD17" s="854"/>
      <c r="AE17" s="854"/>
      <c r="AF17" s="854"/>
      <c r="AG17" s="854"/>
      <c r="AH17" s="899"/>
      <c r="AI17" s="881"/>
      <c r="AJ17" s="881"/>
      <c r="AK17" s="881"/>
      <c r="AL17" s="881"/>
      <c r="AM17" s="881"/>
      <c r="AN17" s="881"/>
      <c r="AO17" s="881"/>
      <c r="AP17" s="881"/>
      <c r="AQ17" s="881"/>
      <c r="AR17" s="881"/>
      <c r="AS17" s="881"/>
      <c r="AT17" s="900"/>
    </row>
    <row r="18" spans="1:46" ht="22.5" customHeight="1" x14ac:dyDescent="0.2">
      <c r="A18" s="853" t="s">
        <v>352</v>
      </c>
      <c r="B18" s="854"/>
      <c r="C18" s="854"/>
      <c r="D18" s="854"/>
      <c r="E18" s="854"/>
      <c r="F18" s="854"/>
      <c r="G18" s="854"/>
      <c r="H18" s="854"/>
      <c r="I18" s="854"/>
      <c r="J18" s="854"/>
      <c r="K18" s="854"/>
      <c r="L18" s="855"/>
      <c r="M18" s="885" t="s">
        <v>353</v>
      </c>
      <c r="N18" s="885"/>
      <c r="O18" s="885"/>
      <c r="P18" s="885"/>
      <c r="Q18" s="873"/>
      <c r="R18" s="874"/>
      <c r="S18" s="874"/>
      <c r="T18" s="874"/>
      <c r="U18" s="874"/>
      <c r="V18" s="874"/>
      <c r="W18" s="874"/>
      <c r="X18" s="874"/>
      <c r="Y18" s="874"/>
      <c r="Z18" s="874"/>
      <c r="AA18" s="874"/>
      <c r="AB18" s="874"/>
      <c r="AC18" s="874"/>
      <c r="AD18" s="874"/>
      <c r="AE18" s="874"/>
      <c r="AF18" s="874"/>
      <c r="AG18" s="874"/>
      <c r="AH18" s="874"/>
      <c r="AI18" s="874"/>
      <c r="AJ18" s="874"/>
      <c r="AK18" s="874"/>
      <c r="AL18" s="874"/>
      <c r="AM18" s="874"/>
      <c r="AN18" s="874"/>
      <c r="AO18" s="874"/>
      <c r="AP18" s="874"/>
      <c r="AQ18" s="874"/>
      <c r="AR18" s="874"/>
      <c r="AS18" s="874"/>
      <c r="AT18" s="875"/>
    </row>
    <row r="19" spans="1:46" ht="22.5" customHeight="1" x14ac:dyDescent="0.2">
      <c r="A19" s="853"/>
      <c r="B19" s="854"/>
      <c r="C19" s="854"/>
      <c r="D19" s="854"/>
      <c r="E19" s="854"/>
      <c r="F19" s="854"/>
      <c r="G19" s="854"/>
      <c r="H19" s="854"/>
      <c r="I19" s="854"/>
      <c r="J19" s="854"/>
      <c r="K19" s="854"/>
      <c r="L19" s="855"/>
      <c r="M19" s="885" t="s">
        <v>354</v>
      </c>
      <c r="N19" s="885"/>
      <c r="O19" s="885"/>
      <c r="P19" s="885"/>
      <c r="Q19" s="873"/>
      <c r="R19" s="874"/>
      <c r="S19" s="874"/>
      <c r="T19" s="874"/>
      <c r="U19" s="874"/>
      <c r="V19" s="874"/>
      <c r="W19" s="874"/>
      <c r="X19" s="874"/>
      <c r="Y19" s="874"/>
      <c r="Z19" s="874"/>
      <c r="AA19" s="874"/>
      <c r="AB19" s="874"/>
      <c r="AC19" s="875"/>
      <c r="AD19" s="885" t="s">
        <v>355</v>
      </c>
      <c r="AE19" s="885"/>
      <c r="AF19" s="885"/>
      <c r="AG19" s="885"/>
      <c r="AH19" s="901"/>
      <c r="AI19" s="902"/>
      <c r="AJ19" s="902"/>
      <c r="AK19" s="902"/>
      <c r="AL19" s="902"/>
      <c r="AM19" s="902"/>
      <c r="AN19" s="902"/>
      <c r="AO19" s="902"/>
      <c r="AP19" s="902"/>
      <c r="AQ19" s="902"/>
      <c r="AR19" s="902"/>
      <c r="AS19" s="902"/>
      <c r="AT19" s="903"/>
    </row>
    <row r="20" spans="1:46" ht="22.5" customHeight="1" x14ac:dyDescent="0.2">
      <c r="A20" s="853"/>
      <c r="B20" s="854"/>
      <c r="C20" s="854"/>
      <c r="D20" s="854"/>
      <c r="E20" s="854"/>
      <c r="F20" s="854"/>
      <c r="G20" s="854"/>
      <c r="H20" s="854"/>
      <c r="I20" s="854"/>
      <c r="J20" s="854"/>
      <c r="K20" s="854"/>
      <c r="L20" s="855"/>
      <c r="M20" s="885" t="s">
        <v>356</v>
      </c>
      <c r="N20" s="885"/>
      <c r="O20" s="885"/>
      <c r="P20" s="885"/>
      <c r="Q20" s="873"/>
      <c r="R20" s="874"/>
      <c r="S20" s="874"/>
      <c r="T20" s="874"/>
      <c r="U20" s="874"/>
      <c r="V20" s="874"/>
      <c r="W20" s="874"/>
      <c r="X20" s="874"/>
      <c r="Y20" s="874"/>
      <c r="Z20" s="874"/>
      <c r="AA20" s="874"/>
      <c r="AB20" s="874"/>
      <c r="AC20" s="874"/>
      <c r="AD20" s="874"/>
      <c r="AE20" s="874"/>
      <c r="AF20" s="874"/>
      <c r="AG20" s="874"/>
      <c r="AH20" s="874"/>
      <c r="AI20" s="874"/>
      <c r="AJ20" s="874"/>
      <c r="AK20" s="874"/>
      <c r="AL20" s="874"/>
      <c r="AM20" s="874"/>
      <c r="AN20" s="874"/>
      <c r="AO20" s="874"/>
      <c r="AP20" s="874"/>
      <c r="AQ20" s="874"/>
      <c r="AR20" s="874"/>
      <c r="AS20" s="874"/>
      <c r="AT20" s="875"/>
    </row>
    <row r="21" spans="1:46" ht="22.5" customHeight="1" x14ac:dyDescent="0.2">
      <c r="A21" s="853"/>
      <c r="B21" s="854"/>
      <c r="C21" s="854"/>
      <c r="D21" s="854"/>
      <c r="E21" s="854"/>
      <c r="F21" s="854"/>
      <c r="G21" s="854"/>
      <c r="H21" s="854"/>
      <c r="I21" s="854"/>
      <c r="J21" s="854"/>
      <c r="K21" s="854"/>
      <c r="L21" s="855"/>
      <c r="M21" s="877" t="s">
        <v>357</v>
      </c>
      <c r="N21" s="877"/>
      <c r="O21" s="877"/>
      <c r="P21" s="877"/>
      <c r="Q21" s="873"/>
      <c r="R21" s="874"/>
      <c r="S21" s="874"/>
      <c r="T21" s="874"/>
      <c r="U21" s="874"/>
      <c r="V21" s="874"/>
      <c r="W21" s="874"/>
      <c r="X21" s="874"/>
      <c r="Y21" s="874"/>
      <c r="Z21" s="874"/>
      <c r="AA21" s="874"/>
      <c r="AB21" s="874"/>
      <c r="AC21" s="875"/>
      <c r="AD21" s="876" t="s">
        <v>358</v>
      </c>
      <c r="AE21" s="876"/>
      <c r="AF21" s="876"/>
      <c r="AG21" s="876"/>
      <c r="AH21" s="873"/>
      <c r="AI21" s="874"/>
      <c r="AJ21" s="874"/>
      <c r="AK21" s="874"/>
      <c r="AL21" s="874"/>
      <c r="AM21" s="874"/>
      <c r="AN21" s="874"/>
      <c r="AO21" s="874"/>
      <c r="AP21" s="874"/>
      <c r="AQ21" s="874"/>
      <c r="AR21" s="874"/>
      <c r="AS21" s="874"/>
      <c r="AT21" s="875"/>
    </row>
    <row r="22" spans="1:46" ht="22.5" customHeight="1" x14ac:dyDescent="0.2">
      <c r="A22" s="877" t="s">
        <v>359</v>
      </c>
      <c r="B22" s="877"/>
      <c r="C22" s="877"/>
      <c r="D22" s="877"/>
      <c r="E22" s="877"/>
      <c r="F22" s="877"/>
      <c r="G22" s="877"/>
      <c r="H22" s="877"/>
      <c r="I22" s="877"/>
      <c r="J22" s="877"/>
      <c r="K22" s="877"/>
      <c r="L22" s="877"/>
      <c r="M22" s="878"/>
      <c r="N22" s="879"/>
      <c r="O22" s="879"/>
      <c r="P22" s="879"/>
      <c r="Q22" s="880"/>
      <c r="R22" s="880"/>
      <c r="S22" s="880"/>
      <c r="T22" s="880"/>
      <c r="U22" s="881" t="s">
        <v>360</v>
      </c>
      <c r="V22" s="881"/>
      <c r="W22" s="881"/>
      <c r="X22" s="882"/>
      <c r="Y22" s="882"/>
      <c r="Z22" s="882"/>
      <c r="AA22" s="883" t="s">
        <v>361</v>
      </c>
      <c r="AB22" s="883"/>
      <c r="AC22" s="884"/>
      <c r="AD22" s="853" t="s">
        <v>362</v>
      </c>
      <c r="AE22" s="854"/>
      <c r="AF22" s="854"/>
      <c r="AG22" s="854"/>
      <c r="AH22" s="854"/>
      <c r="AI22" s="854"/>
      <c r="AJ22" s="855"/>
      <c r="AK22" s="864"/>
      <c r="AL22" s="865"/>
      <c r="AM22" s="865"/>
      <c r="AN22" s="865"/>
      <c r="AO22" s="865"/>
      <c r="AP22" s="865"/>
      <c r="AQ22" s="865"/>
      <c r="AR22" s="866" t="s">
        <v>363</v>
      </c>
      <c r="AS22" s="866"/>
      <c r="AT22" s="867"/>
    </row>
    <row r="23" spans="1:46" ht="50.15" customHeight="1" x14ac:dyDescent="0.2">
      <c r="A23" s="868" t="s">
        <v>364</v>
      </c>
      <c r="B23" s="854"/>
      <c r="C23" s="854"/>
      <c r="D23" s="854"/>
      <c r="E23" s="854"/>
      <c r="F23" s="854"/>
      <c r="G23" s="854"/>
      <c r="H23" s="854"/>
      <c r="I23" s="854"/>
      <c r="J23" s="854"/>
      <c r="K23" s="854"/>
      <c r="L23" s="855"/>
      <c r="M23" s="869"/>
      <c r="N23" s="851"/>
      <c r="O23" s="851"/>
      <c r="P23" s="851"/>
      <c r="Q23" s="851"/>
      <c r="R23" s="851"/>
      <c r="S23" s="851"/>
      <c r="T23" s="851"/>
      <c r="U23" s="851"/>
      <c r="V23" s="851"/>
      <c r="W23" s="851"/>
      <c r="X23" s="851"/>
      <c r="Y23" s="851"/>
      <c r="Z23" s="851"/>
      <c r="AA23" s="851"/>
      <c r="AB23" s="851"/>
      <c r="AC23" s="851"/>
      <c r="AD23" s="851"/>
      <c r="AE23" s="851"/>
      <c r="AF23" s="851"/>
      <c r="AG23" s="851"/>
      <c r="AH23" s="851"/>
      <c r="AI23" s="851"/>
      <c r="AJ23" s="851"/>
      <c r="AK23" s="851"/>
      <c r="AL23" s="851"/>
      <c r="AM23" s="851"/>
      <c r="AN23" s="851"/>
      <c r="AO23" s="851"/>
      <c r="AP23" s="851"/>
      <c r="AQ23" s="851"/>
      <c r="AR23" s="851"/>
      <c r="AS23" s="851"/>
      <c r="AT23" s="852"/>
    </row>
    <row r="24" spans="1:46" ht="30" customHeight="1" x14ac:dyDescent="0.2">
      <c r="A24" s="853" t="s">
        <v>365</v>
      </c>
      <c r="B24" s="854"/>
      <c r="C24" s="854"/>
      <c r="D24" s="854"/>
      <c r="E24" s="854"/>
      <c r="F24" s="854"/>
      <c r="G24" s="854"/>
      <c r="H24" s="854"/>
      <c r="I24" s="854"/>
      <c r="J24" s="854"/>
      <c r="K24" s="854"/>
      <c r="L24" s="855"/>
      <c r="M24" s="870" t="s">
        <v>366</v>
      </c>
      <c r="N24" s="870"/>
      <c r="O24" s="870"/>
      <c r="P24" s="870"/>
      <c r="Q24" s="864"/>
      <c r="R24" s="865"/>
      <c r="S24" s="865"/>
      <c r="T24" s="865"/>
      <c r="U24" s="865"/>
      <c r="V24" s="865"/>
      <c r="W24" s="865"/>
      <c r="X24" s="865"/>
      <c r="Y24" s="865"/>
      <c r="Z24" s="865"/>
      <c r="AA24" s="851" t="s">
        <v>363</v>
      </c>
      <c r="AB24" s="851"/>
      <c r="AC24" s="851"/>
      <c r="AD24" s="870" t="s">
        <v>367</v>
      </c>
      <c r="AE24" s="870"/>
      <c r="AF24" s="870"/>
      <c r="AG24" s="870"/>
      <c r="AH24" s="871"/>
      <c r="AI24" s="872"/>
      <c r="AJ24" s="872"/>
      <c r="AK24" s="872"/>
      <c r="AL24" s="872"/>
      <c r="AM24" s="872"/>
      <c r="AN24" s="872"/>
      <c r="AO24" s="872"/>
      <c r="AP24" s="872"/>
      <c r="AQ24" s="872"/>
      <c r="AR24" s="851" t="s">
        <v>363</v>
      </c>
      <c r="AS24" s="851"/>
      <c r="AT24" s="852"/>
    </row>
    <row r="25" spans="1:46" ht="30" customHeight="1" x14ac:dyDescent="0.2">
      <c r="A25" s="853"/>
      <c r="B25" s="854"/>
      <c r="C25" s="854"/>
      <c r="D25" s="854"/>
      <c r="E25" s="854"/>
      <c r="F25" s="854"/>
      <c r="G25" s="854"/>
      <c r="H25" s="854"/>
      <c r="I25" s="854"/>
      <c r="J25" s="854"/>
      <c r="K25" s="854"/>
      <c r="L25" s="855"/>
      <c r="M25" s="853" t="s">
        <v>368</v>
      </c>
      <c r="N25" s="854"/>
      <c r="O25" s="854"/>
      <c r="P25" s="855"/>
      <c r="Q25" s="856"/>
      <c r="R25" s="857"/>
      <c r="S25" s="857"/>
      <c r="T25" s="857"/>
      <c r="U25" s="857"/>
      <c r="V25" s="857"/>
      <c r="W25" s="857"/>
      <c r="X25" s="857"/>
      <c r="Y25" s="857"/>
      <c r="Z25" s="857"/>
      <c r="AA25" s="857"/>
      <c r="AB25" s="857"/>
      <c r="AC25" s="857"/>
      <c r="AD25" s="857"/>
      <c r="AE25" s="857"/>
      <c r="AF25" s="857"/>
      <c r="AG25" s="857"/>
      <c r="AH25" s="857"/>
      <c r="AI25" s="857"/>
      <c r="AJ25" s="857"/>
      <c r="AK25" s="857"/>
      <c r="AL25" s="857"/>
      <c r="AM25" s="857"/>
      <c r="AN25" s="857"/>
      <c r="AO25" s="857"/>
      <c r="AP25" s="857"/>
      <c r="AQ25" s="857"/>
      <c r="AR25" s="857"/>
      <c r="AS25" s="857"/>
      <c r="AT25" s="858"/>
    </row>
    <row r="26" spans="1:46" ht="30" customHeight="1" x14ac:dyDescent="0.2">
      <c r="A26" s="859" t="s">
        <v>369</v>
      </c>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1"/>
      <c r="AE26" s="862"/>
      <c r="AF26" s="862"/>
      <c r="AG26" s="862"/>
      <c r="AH26" s="862"/>
      <c r="AI26" s="862"/>
      <c r="AJ26" s="862"/>
      <c r="AK26" s="862"/>
      <c r="AL26" s="862"/>
      <c r="AM26" s="862"/>
      <c r="AN26" s="862"/>
      <c r="AO26" s="862"/>
      <c r="AP26" s="862"/>
      <c r="AQ26" s="862"/>
      <c r="AR26" s="862"/>
      <c r="AS26" s="862"/>
      <c r="AT26" s="863"/>
    </row>
    <row r="27" spans="1:46" ht="12" customHeight="1" x14ac:dyDescent="0.2">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6"/>
    </row>
    <row r="28" spans="1:46" ht="22.5" customHeight="1" x14ac:dyDescent="0.2">
      <c r="A28" s="889" t="s">
        <v>347</v>
      </c>
      <c r="B28" s="890"/>
      <c r="C28" s="890"/>
      <c r="D28" s="891" t="s">
        <v>348</v>
      </c>
      <c r="E28" s="892"/>
      <c r="F28" s="892"/>
      <c r="G28" s="893"/>
      <c r="H28" s="890" t="s">
        <v>349</v>
      </c>
      <c r="I28" s="890"/>
      <c r="J28" s="890"/>
      <c r="K28" s="890"/>
      <c r="L28" s="894"/>
      <c r="M28" s="895"/>
      <c r="N28" s="896"/>
      <c r="O28" s="896"/>
      <c r="P28" s="896"/>
      <c r="Q28" s="896"/>
      <c r="R28" s="896"/>
      <c r="S28" s="896"/>
      <c r="T28" s="896"/>
      <c r="U28" s="896"/>
      <c r="V28" s="896"/>
      <c r="W28" s="896"/>
      <c r="X28" s="896"/>
      <c r="Y28" s="896"/>
      <c r="Z28" s="896"/>
      <c r="AA28" s="896"/>
      <c r="AB28" s="896"/>
      <c r="AC28" s="897"/>
      <c r="AD28" s="898" t="s">
        <v>350</v>
      </c>
      <c r="AE28" s="890"/>
      <c r="AF28" s="890"/>
      <c r="AG28" s="890"/>
      <c r="AH28" s="895"/>
      <c r="AI28" s="896"/>
      <c r="AJ28" s="896"/>
      <c r="AK28" s="896"/>
      <c r="AL28" s="896"/>
      <c r="AM28" s="896"/>
      <c r="AN28" s="896"/>
      <c r="AO28" s="896"/>
      <c r="AP28" s="896"/>
      <c r="AQ28" s="896"/>
      <c r="AR28" s="896"/>
      <c r="AS28" s="896"/>
      <c r="AT28" s="897"/>
    </row>
    <row r="29" spans="1:46" ht="22.5" customHeight="1" x14ac:dyDescent="0.2">
      <c r="A29" s="853" t="s">
        <v>351</v>
      </c>
      <c r="B29" s="854"/>
      <c r="C29" s="854"/>
      <c r="D29" s="854"/>
      <c r="E29" s="854"/>
      <c r="F29" s="854"/>
      <c r="G29" s="854"/>
      <c r="H29" s="854"/>
      <c r="I29" s="854"/>
      <c r="J29" s="854"/>
      <c r="K29" s="854"/>
      <c r="L29" s="855"/>
      <c r="M29" s="899"/>
      <c r="N29" s="881"/>
      <c r="O29" s="881"/>
      <c r="P29" s="881"/>
      <c r="Q29" s="881"/>
      <c r="R29" s="881"/>
      <c r="S29" s="881"/>
      <c r="T29" s="881"/>
      <c r="U29" s="881"/>
      <c r="V29" s="881"/>
      <c r="W29" s="881"/>
      <c r="X29" s="881"/>
      <c r="Y29" s="881"/>
      <c r="Z29" s="881"/>
      <c r="AA29" s="881"/>
      <c r="AB29" s="881"/>
      <c r="AC29" s="900"/>
      <c r="AD29" s="854"/>
      <c r="AE29" s="854"/>
      <c r="AF29" s="854"/>
      <c r="AG29" s="854"/>
      <c r="AH29" s="899"/>
      <c r="AI29" s="881"/>
      <c r="AJ29" s="881"/>
      <c r="AK29" s="881"/>
      <c r="AL29" s="881"/>
      <c r="AM29" s="881"/>
      <c r="AN29" s="881"/>
      <c r="AO29" s="881"/>
      <c r="AP29" s="881"/>
      <c r="AQ29" s="881"/>
      <c r="AR29" s="881"/>
      <c r="AS29" s="881"/>
      <c r="AT29" s="900"/>
    </row>
    <row r="30" spans="1:46" ht="22.5" customHeight="1" x14ac:dyDescent="0.2">
      <c r="A30" s="853" t="s">
        <v>352</v>
      </c>
      <c r="B30" s="854"/>
      <c r="C30" s="854"/>
      <c r="D30" s="854"/>
      <c r="E30" s="854"/>
      <c r="F30" s="854"/>
      <c r="G30" s="854"/>
      <c r="H30" s="854"/>
      <c r="I30" s="854"/>
      <c r="J30" s="854"/>
      <c r="K30" s="854"/>
      <c r="L30" s="855"/>
      <c r="M30" s="885" t="s">
        <v>353</v>
      </c>
      <c r="N30" s="885"/>
      <c r="O30" s="885"/>
      <c r="P30" s="885"/>
      <c r="Q30" s="873"/>
      <c r="R30" s="874"/>
      <c r="S30" s="874"/>
      <c r="T30" s="874"/>
      <c r="U30" s="874"/>
      <c r="V30" s="874"/>
      <c r="W30" s="874"/>
      <c r="X30" s="874"/>
      <c r="Y30" s="874"/>
      <c r="Z30" s="874"/>
      <c r="AA30" s="874"/>
      <c r="AB30" s="874"/>
      <c r="AC30" s="874"/>
      <c r="AD30" s="874"/>
      <c r="AE30" s="874"/>
      <c r="AF30" s="874"/>
      <c r="AG30" s="874"/>
      <c r="AH30" s="874"/>
      <c r="AI30" s="874"/>
      <c r="AJ30" s="874"/>
      <c r="AK30" s="874"/>
      <c r="AL30" s="874"/>
      <c r="AM30" s="874"/>
      <c r="AN30" s="874"/>
      <c r="AO30" s="874"/>
      <c r="AP30" s="874"/>
      <c r="AQ30" s="874"/>
      <c r="AR30" s="874"/>
      <c r="AS30" s="874"/>
      <c r="AT30" s="875"/>
    </row>
    <row r="31" spans="1:46" ht="22.5" customHeight="1" x14ac:dyDescent="0.2">
      <c r="A31" s="853"/>
      <c r="B31" s="854"/>
      <c r="C31" s="854"/>
      <c r="D31" s="854"/>
      <c r="E31" s="854"/>
      <c r="F31" s="854"/>
      <c r="G31" s="854"/>
      <c r="H31" s="854"/>
      <c r="I31" s="854"/>
      <c r="J31" s="854"/>
      <c r="K31" s="854"/>
      <c r="L31" s="855"/>
      <c r="M31" s="885" t="s">
        <v>354</v>
      </c>
      <c r="N31" s="885"/>
      <c r="O31" s="885"/>
      <c r="P31" s="885"/>
      <c r="Q31" s="873"/>
      <c r="R31" s="874"/>
      <c r="S31" s="874"/>
      <c r="T31" s="874"/>
      <c r="U31" s="874"/>
      <c r="V31" s="874"/>
      <c r="W31" s="874"/>
      <c r="X31" s="874"/>
      <c r="Y31" s="874"/>
      <c r="Z31" s="874"/>
      <c r="AA31" s="874"/>
      <c r="AB31" s="874"/>
      <c r="AC31" s="875"/>
      <c r="AD31" s="885" t="s">
        <v>355</v>
      </c>
      <c r="AE31" s="885"/>
      <c r="AF31" s="885"/>
      <c r="AG31" s="885"/>
      <c r="AH31" s="886"/>
      <c r="AI31" s="887"/>
      <c r="AJ31" s="887"/>
      <c r="AK31" s="887"/>
      <c r="AL31" s="887"/>
      <c r="AM31" s="887"/>
      <c r="AN31" s="887"/>
      <c r="AO31" s="887"/>
      <c r="AP31" s="887"/>
      <c r="AQ31" s="887"/>
      <c r="AR31" s="887"/>
      <c r="AS31" s="887"/>
      <c r="AT31" s="888"/>
    </row>
    <row r="32" spans="1:46" ht="22.5" customHeight="1" x14ac:dyDescent="0.2">
      <c r="A32" s="853"/>
      <c r="B32" s="854"/>
      <c r="C32" s="854"/>
      <c r="D32" s="854"/>
      <c r="E32" s="854"/>
      <c r="F32" s="854"/>
      <c r="G32" s="854"/>
      <c r="H32" s="854"/>
      <c r="I32" s="854"/>
      <c r="J32" s="854"/>
      <c r="K32" s="854"/>
      <c r="L32" s="855"/>
      <c r="M32" s="885" t="s">
        <v>356</v>
      </c>
      <c r="N32" s="885"/>
      <c r="O32" s="885"/>
      <c r="P32" s="885"/>
      <c r="Q32" s="873"/>
      <c r="R32" s="874"/>
      <c r="S32" s="874"/>
      <c r="T32" s="874"/>
      <c r="U32" s="874"/>
      <c r="V32" s="874"/>
      <c r="W32" s="874"/>
      <c r="X32" s="874"/>
      <c r="Y32" s="874"/>
      <c r="Z32" s="874"/>
      <c r="AA32" s="874"/>
      <c r="AB32" s="874"/>
      <c r="AC32" s="874"/>
      <c r="AD32" s="874"/>
      <c r="AE32" s="874"/>
      <c r="AF32" s="874"/>
      <c r="AG32" s="874"/>
      <c r="AH32" s="874"/>
      <c r="AI32" s="874"/>
      <c r="AJ32" s="874"/>
      <c r="AK32" s="874"/>
      <c r="AL32" s="874"/>
      <c r="AM32" s="874"/>
      <c r="AN32" s="874"/>
      <c r="AO32" s="874"/>
      <c r="AP32" s="874"/>
      <c r="AQ32" s="874"/>
      <c r="AR32" s="874"/>
      <c r="AS32" s="874"/>
      <c r="AT32" s="875"/>
    </row>
    <row r="33" spans="1:46" ht="22.5" customHeight="1" x14ac:dyDescent="0.2">
      <c r="A33" s="853"/>
      <c r="B33" s="854"/>
      <c r="C33" s="854"/>
      <c r="D33" s="854"/>
      <c r="E33" s="854"/>
      <c r="F33" s="854"/>
      <c r="G33" s="854"/>
      <c r="H33" s="854"/>
      <c r="I33" s="854"/>
      <c r="J33" s="854"/>
      <c r="K33" s="854"/>
      <c r="L33" s="855"/>
      <c r="M33" s="877" t="s">
        <v>357</v>
      </c>
      <c r="N33" s="877"/>
      <c r="O33" s="877"/>
      <c r="P33" s="877"/>
      <c r="Q33" s="873"/>
      <c r="R33" s="874"/>
      <c r="S33" s="874"/>
      <c r="T33" s="874"/>
      <c r="U33" s="874"/>
      <c r="V33" s="874"/>
      <c r="W33" s="874"/>
      <c r="X33" s="874"/>
      <c r="Y33" s="874"/>
      <c r="Z33" s="874"/>
      <c r="AA33" s="874"/>
      <c r="AB33" s="874"/>
      <c r="AC33" s="875"/>
      <c r="AD33" s="876" t="s">
        <v>358</v>
      </c>
      <c r="AE33" s="876"/>
      <c r="AF33" s="876"/>
      <c r="AG33" s="876"/>
      <c r="AH33" s="873"/>
      <c r="AI33" s="874"/>
      <c r="AJ33" s="874"/>
      <c r="AK33" s="874"/>
      <c r="AL33" s="874"/>
      <c r="AM33" s="874"/>
      <c r="AN33" s="874"/>
      <c r="AO33" s="874"/>
      <c r="AP33" s="874"/>
      <c r="AQ33" s="874"/>
      <c r="AR33" s="874"/>
      <c r="AS33" s="874"/>
      <c r="AT33" s="875"/>
    </row>
    <row r="34" spans="1:46" ht="22.5" customHeight="1" x14ac:dyDescent="0.2">
      <c r="A34" s="877" t="s">
        <v>359</v>
      </c>
      <c r="B34" s="877"/>
      <c r="C34" s="877"/>
      <c r="D34" s="877"/>
      <c r="E34" s="877"/>
      <c r="F34" s="877"/>
      <c r="G34" s="877"/>
      <c r="H34" s="877"/>
      <c r="I34" s="877"/>
      <c r="J34" s="877"/>
      <c r="K34" s="877"/>
      <c r="L34" s="877"/>
      <c r="M34" s="878"/>
      <c r="N34" s="879"/>
      <c r="O34" s="879"/>
      <c r="P34" s="879"/>
      <c r="Q34" s="880"/>
      <c r="R34" s="880"/>
      <c r="S34" s="880"/>
      <c r="T34" s="880"/>
      <c r="U34" s="881" t="s">
        <v>360</v>
      </c>
      <c r="V34" s="881"/>
      <c r="W34" s="881"/>
      <c r="X34" s="882"/>
      <c r="Y34" s="882"/>
      <c r="Z34" s="882"/>
      <c r="AA34" s="883" t="s">
        <v>361</v>
      </c>
      <c r="AB34" s="883"/>
      <c r="AC34" s="884"/>
      <c r="AD34" s="853" t="s">
        <v>362</v>
      </c>
      <c r="AE34" s="854"/>
      <c r="AF34" s="854"/>
      <c r="AG34" s="854"/>
      <c r="AH34" s="854"/>
      <c r="AI34" s="854"/>
      <c r="AJ34" s="855"/>
      <c r="AK34" s="864"/>
      <c r="AL34" s="865"/>
      <c r="AM34" s="865"/>
      <c r="AN34" s="865"/>
      <c r="AO34" s="865"/>
      <c r="AP34" s="865"/>
      <c r="AQ34" s="865"/>
      <c r="AR34" s="866" t="s">
        <v>363</v>
      </c>
      <c r="AS34" s="866"/>
      <c r="AT34" s="867"/>
    </row>
    <row r="35" spans="1:46" ht="50.15" customHeight="1" x14ac:dyDescent="0.2">
      <c r="A35" s="868" t="s">
        <v>364</v>
      </c>
      <c r="B35" s="854"/>
      <c r="C35" s="854"/>
      <c r="D35" s="854"/>
      <c r="E35" s="854"/>
      <c r="F35" s="854"/>
      <c r="G35" s="854"/>
      <c r="H35" s="854"/>
      <c r="I35" s="854"/>
      <c r="J35" s="854"/>
      <c r="K35" s="854"/>
      <c r="L35" s="855"/>
      <c r="M35" s="869"/>
      <c r="N35" s="851"/>
      <c r="O35" s="851"/>
      <c r="P35" s="851"/>
      <c r="Q35" s="851"/>
      <c r="R35" s="851"/>
      <c r="S35" s="851"/>
      <c r="T35" s="851"/>
      <c r="U35" s="851"/>
      <c r="V35" s="851"/>
      <c r="W35" s="851"/>
      <c r="X35" s="851"/>
      <c r="Y35" s="851"/>
      <c r="Z35" s="851"/>
      <c r="AA35" s="851"/>
      <c r="AB35" s="851"/>
      <c r="AC35" s="851"/>
      <c r="AD35" s="851"/>
      <c r="AE35" s="851"/>
      <c r="AF35" s="851"/>
      <c r="AG35" s="851"/>
      <c r="AH35" s="851"/>
      <c r="AI35" s="851"/>
      <c r="AJ35" s="851"/>
      <c r="AK35" s="851"/>
      <c r="AL35" s="851"/>
      <c r="AM35" s="851"/>
      <c r="AN35" s="851"/>
      <c r="AO35" s="851"/>
      <c r="AP35" s="851"/>
      <c r="AQ35" s="851"/>
      <c r="AR35" s="851"/>
      <c r="AS35" s="851"/>
      <c r="AT35" s="852"/>
    </row>
    <row r="36" spans="1:46" ht="30" customHeight="1" x14ac:dyDescent="0.2">
      <c r="A36" s="853" t="s">
        <v>365</v>
      </c>
      <c r="B36" s="854"/>
      <c r="C36" s="854"/>
      <c r="D36" s="854"/>
      <c r="E36" s="854"/>
      <c r="F36" s="854"/>
      <c r="G36" s="854"/>
      <c r="H36" s="854"/>
      <c r="I36" s="854"/>
      <c r="J36" s="854"/>
      <c r="K36" s="854"/>
      <c r="L36" s="855"/>
      <c r="M36" s="870" t="s">
        <v>366</v>
      </c>
      <c r="N36" s="870"/>
      <c r="O36" s="870"/>
      <c r="P36" s="870"/>
      <c r="Q36" s="864"/>
      <c r="R36" s="865"/>
      <c r="S36" s="865"/>
      <c r="T36" s="865"/>
      <c r="U36" s="865"/>
      <c r="V36" s="865"/>
      <c r="W36" s="865"/>
      <c r="X36" s="865"/>
      <c r="Y36" s="865"/>
      <c r="Z36" s="865"/>
      <c r="AA36" s="851" t="s">
        <v>363</v>
      </c>
      <c r="AB36" s="851"/>
      <c r="AC36" s="851"/>
      <c r="AD36" s="870" t="s">
        <v>367</v>
      </c>
      <c r="AE36" s="870"/>
      <c r="AF36" s="870"/>
      <c r="AG36" s="870"/>
      <c r="AH36" s="871"/>
      <c r="AI36" s="872"/>
      <c r="AJ36" s="872"/>
      <c r="AK36" s="872"/>
      <c r="AL36" s="872"/>
      <c r="AM36" s="872"/>
      <c r="AN36" s="872"/>
      <c r="AO36" s="872"/>
      <c r="AP36" s="872"/>
      <c r="AQ36" s="872"/>
      <c r="AR36" s="851" t="s">
        <v>363</v>
      </c>
      <c r="AS36" s="851"/>
      <c r="AT36" s="852"/>
    </row>
    <row r="37" spans="1:46" ht="30" customHeight="1" x14ac:dyDescent="0.2">
      <c r="A37" s="853"/>
      <c r="B37" s="854"/>
      <c r="C37" s="854"/>
      <c r="D37" s="854"/>
      <c r="E37" s="854"/>
      <c r="F37" s="854"/>
      <c r="G37" s="854"/>
      <c r="H37" s="854"/>
      <c r="I37" s="854"/>
      <c r="J37" s="854"/>
      <c r="K37" s="854"/>
      <c r="L37" s="855"/>
      <c r="M37" s="853" t="s">
        <v>368</v>
      </c>
      <c r="N37" s="854"/>
      <c r="O37" s="854"/>
      <c r="P37" s="855"/>
      <c r="Q37" s="856"/>
      <c r="R37" s="857"/>
      <c r="S37" s="857"/>
      <c r="T37" s="857"/>
      <c r="U37" s="857"/>
      <c r="V37" s="857"/>
      <c r="W37" s="857"/>
      <c r="X37" s="857"/>
      <c r="Y37" s="857"/>
      <c r="Z37" s="857"/>
      <c r="AA37" s="857"/>
      <c r="AB37" s="857"/>
      <c r="AC37" s="857"/>
      <c r="AD37" s="857"/>
      <c r="AE37" s="857"/>
      <c r="AF37" s="857"/>
      <c r="AG37" s="857"/>
      <c r="AH37" s="857"/>
      <c r="AI37" s="857"/>
      <c r="AJ37" s="857"/>
      <c r="AK37" s="857"/>
      <c r="AL37" s="857"/>
      <c r="AM37" s="857"/>
      <c r="AN37" s="857"/>
      <c r="AO37" s="857"/>
      <c r="AP37" s="857"/>
      <c r="AQ37" s="857"/>
      <c r="AR37" s="857"/>
      <c r="AS37" s="857"/>
      <c r="AT37" s="858"/>
    </row>
    <row r="38" spans="1:46" ht="30" customHeight="1" x14ac:dyDescent="0.2">
      <c r="A38" s="859" t="s">
        <v>369</v>
      </c>
      <c r="B38" s="860"/>
      <c r="C38" s="860"/>
      <c r="D38" s="860"/>
      <c r="E38" s="860"/>
      <c r="F38" s="860"/>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1"/>
      <c r="AE38" s="862"/>
      <c r="AF38" s="862"/>
      <c r="AG38" s="862"/>
      <c r="AH38" s="862"/>
      <c r="AI38" s="862"/>
      <c r="AJ38" s="862"/>
      <c r="AK38" s="862"/>
      <c r="AL38" s="862"/>
      <c r="AM38" s="862"/>
      <c r="AN38" s="862"/>
      <c r="AO38" s="862"/>
      <c r="AP38" s="862"/>
      <c r="AQ38" s="862"/>
      <c r="AR38" s="862"/>
      <c r="AS38" s="862"/>
      <c r="AT38" s="863"/>
    </row>
    <row r="39" spans="1:46" ht="11.25"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row>
  </sheetData>
  <sheetProtection formatCells="0" formatRows="0" insertRows="0" deleteRows="0" selectLockedCells="1" sort="0" autoFilter="0" pivotTables="0"/>
  <mergeCells count="130">
    <mergeCell ref="B2:AT2"/>
    <mergeCell ref="A4:C4"/>
    <mergeCell ref="D4:G4"/>
    <mergeCell ref="H4:L4"/>
    <mergeCell ref="M4:AC4"/>
    <mergeCell ref="AD4:AG5"/>
    <mergeCell ref="AH4:AT5"/>
    <mergeCell ref="A5:L5"/>
    <mergeCell ref="M5:AC5"/>
    <mergeCell ref="Q9:AC9"/>
    <mergeCell ref="AD9:AG9"/>
    <mergeCell ref="AH9:AT9"/>
    <mergeCell ref="A10:L10"/>
    <mergeCell ref="M10:P10"/>
    <mergeCell ref="Q10:T10"/>
    <mergeCell ref="U10:W10"/>
    <mergeCell ref="X10:Z10"/>
    <mergeCell ref="AA10:AC10"/>
    <mergeCell ref="AD10:AJ10"/>
    <mergeCell ref="A6:L9"/>
    <mergeCell ref="M6:P6"/>
    <mergeCell ref="Q6:AT6"/>
    <mergeCell ref="M7:P7"/>
    <mergeCell ref="Q7:AC7"/>
    <mergeCell ref="AD7:AG7"/>
    <mergeCell ref="AH7:AT7"/>
    <mergeCell ref="M8:P8"/>
    <mergeCell ref="Q8:AT8"/>
    <mergeCell ref="M9:P9"/>
    <mergeCell ref="AK10:AQ10"/>
    <mergeCell ref="AR10:AT10"/>
    <mergeCell ref="A11:L11"/>
    <mergeCell ref="M11:AT11"/>
    <mergeCell ref="A12:L13"/>
    <mergeCell ref="M12:P12"/>
    <mergeCell ref="Q12:Z12"/>
    <mergeCell ref="AA12:AC12"/>
    <mergeCell ref="AD12:AG12"/>
    <mergeCell ref="AH12:AQ12"/>
    <mergeCell ref="AR12:AT12"/>
    <mergeCell ref="M13:P13"/>
    <mergeCell ref="Q13:AT13"/>
    <mergeCell ref="A14:AD14"/>
    <mergeCell ref="AE14:AT14"/>
    <mergeCell ref="A16:C16"/>
    <mergeCell ref="D16:G16"/>
    <mergeCell ref="H16:L16"/>
    <mergeCell ref="M16:AC16"/>
    <mergeCell ref="AD16:AG17"/>
    <mergeCell ref="M20:P20"/>
    <mergeCell ref="Q20:AT20"/>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D22:AJ22"/>
    <mergeCell ref="AK22:AQ22"/>
    <mergeCell ref="AR22:AT22"/>
    <mergeCell ref="A23:L23"/>
    <mergeCell ref="M23:AT23"/>
    <mergeCell ref="A24:L25"/>
    <mergeCell ref="M24:P24"/>
    <mergeCell ref="Q24:Z24"/>
    <mergeCell ref="AA24:AC24"/>
    <mergeCell ref="AD24:AG24"/>
    <mergeCell ref="A22:L22"/>
    <mergeCell ref="M22:P22"/>
    <mergeCell ref="Q22:T22"/>
    <mergeCell ref="U22:W22"/>
    <mergeCell ref="X22:Z22"/>
    <mergeCell ref="AA22:AC22"/>
    <mergeCell ref="A28:C28"/>
    <mergeCell ref="D28:G28"/>
    <mergeCell ref="H28:L28"/>
    <mergeCell ref="M28:AC28"/>
    <mergeCell ref="AD28:AG29"/>
    <mergeCell ref="AH28:AT29"/>
    <mergeCell ref="A29:L29"/>
    <mergeCell ref="M29:AC29"/>
    <mergeCell ref="AH24:AQ24"/>
    <mergeCell ref="AR24:AT24"/>
    <mergeCell ref="M25:P25"/>
    <mergeCell ref="Q25:AT25"/>
    <mergeCell ref="A26:AD26"/>
    <mergeCell ref="AE26:AT26"/>
    <mergeCell ref="Q33:AC33"/>
    <mergeCell ref="AD33:AG33"/>
    <mergeCell ref="AH33:AT33"/>
    <mergeCell ref="A34:L34"/>
    <mergeCell ref="M34:P34"/>
    <mergeCell ref="Q34:T34"/>
    <mergeCell ref="U34:W34"/>
    <mergeCell ref="X34:Z34"/>
    <mergeCell ref="AA34:AC34"/>
    <mergeCell ref="AD34:AJ34"/>
    <mergeCell ref="A30:L33"/>
    <mergeCell ref="M30:P30"/>
    <mergeCell ref="Q30:AT30"/>
    <mergeCell ref="M31:P31"/>
    <mergeCell ref="Q31:AC31"/>
    <mergeCell ref="AD31:AG31"/>
    <mergeCell ref="AH31:AT31"/>
    <mergeCell ref="M32:P32"/>
    <mergeCell ref="Q32:AT32"/>
    <mergeCell ref="M33:P33"/>
    <mergeCell ref="AR36:AT36"/>
    <mergeCell ref="M37:P37"/>
    <mergeCell ref="Q37:AT37"/>
    <mergeCell ref="A38:AD38"/>
    <mergeCell ref="AE38:AT38"/>
    <mergeCell ref="AK34:AQ34"/>
    <mergeCell ref="AR34:AT34"/>
    <mergeCell ref="A35:L35"/>
    <mergeCell ref="M35:AT35"/>
    <mergeCell ref="A36:L37"/>
    <mergeCell ref="M36:P36"/>
    <mergeCell ref="Q36:Z36"/>
    <mergeCell ref="AA36:AC36"/>
    <mergeCell ref="AD36:AG36"/>
    <mergeCell ref="AH36:AQ36"/>
  </mergeCells>
  <phoneticPr fontId="1"/>
  <dataValidations xWindow="1391" yWindow="765" count="7">
    <dataValidation type="list" allowBlank="1" showInputMessage="1" showErrorMessage="1" sqref="AE14:AT14 AE26:AT26 AE38:AT38">
      <formula1>$BD$14:$BD$15</formula1>
    </dataValidation>
    <dataValidation imeMode="halfAlpha" allowBlank="1" showInputMessage="1" showErrorMessage="1" sqref="AH7:AT7 Q12:Z12 AH12:AQ12 AH19:AT19 Q24:Z24 AH24:AQ24 AH31:AT31 Q36:Z36 AH36:AQ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10:AQ10 AK22:AQ22 AK34:AQ34"/>
    <dataValidation allowBlank="1" showInputMessage="1" showErrorMessage="1" promptTitle="番号を記入してください" prompt="前ページの資金支出明細番号と対応させて記入してください_x000a_" sqref="D4:G4 D16:G16 D28:G28"/>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dataValidation allowBlank="1" showInputMessage="1" showErrorMessage="1" prompt="やむを得ず２社提出できない場合は、その理由を記入してください （ただし、「過去に取引実績があるから」等は不可）_x000a_" sqref="Q25:AT25 Q13:AT13 Q37:AT3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s>
  <printOptions horizontalCentered="1"/>
  <pageMargins left="0.31496062992125984" right="0.31496062992125984" top="0.37" bottom="0.41" header="0.31496062992125984" footer="0.31496062992125984"/>
  <pageSetup paperSize="9" scale="82" fitToWidth="0" fitToHeight="0" orientation="portrait" r:id="rId1"/>
  <headerFooter>
    <oddFooter>&amp;A</oddFooter>
  </headerFooter>
  <rowBreaks count="1" manualBreakCount="1">
    <brk id="39" max="4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BD32"/>
  <sheetViews>
    <sheetView showGridLines="0" zoomScale="55" zoomScaleNormal="55" zoomScaleSheetLayoutView="100" workbookViewId="0">
      <selection activeCell="AQ8" sqref="AQ8"/>
    </sheetView>
  </sheetViews>
  <sheetFormatPr defaultColWidth="1.81640625" defaultRowHeight="13" x14ac:dyDescent="0.2"/>
  <cols>
    <col min="1" max="9" width="2.7265625" style="174" customWidth="1"/>
    <col min="10" max="10" width="11.26953125" style="174" customWidth="1"/>
    <col min="11" max="11" width="9.453125" style="174" customWidth="1"/>
    <col min="12" max="12" width="6.26953125" style="174" customWidth="1"/>
    <col min="13" max="37" width="2.7265625" style="174" customWidth="1"/>
    <col min="38" max="254" width="2.453125" style="174" customWidth="1"/>
    <col min="255" max="16384" width="1.81640625" style="174"/>
  </cols>
  <sheetData>
    <row r="1" spans="1:56" s="79" customFormat="1" ht="30" customHeight="1" x14ac:dyDescent="0.2">
      <c r="A1" s="149" t="s">
        <v>375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6" s="79" customFormat="1" ht="31.5" customHeight="1" x14ac:dyDescent="0.2">
      <c r="A2" s="34"/>
      <c r="B2" s="997" t="s">
        <v>376</v>
      </c>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131"/>
    </row>
    <row r="3" spans="1:56" s="79" customFormat="1" ht="22.5" customHeight="1" x14ac:dyDescent="0.2">
      <c r="A3" s="34"/>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31"/>
    </row>
    <row r="4" spans="1:56" ht="30" customHeight="1" x14ac:dyDescent="0.2">
      <c r="A4" s="931" t="s">
        <v>377</v>
      </c>
      <c r="B4" s="932"/>
      <c r="C4" s="932"/>
      <c r="D4" s="932"/>
      <c r="E4" s="933"/>
      <c r="F4" s="975" t="s">
        <v>1063</v>
      </c>
      <c r="G4" s="976"/>
      <c r="H4" s="976"/>
      <c r="I4" s="977"/>
      <c r="J4" s="966" t="s">
        <v>192</v>
      </c>
      <c r="K4" s="968"/>
      <c r="L4" s="998" t="s">
        <v>1064</v>
      </c>
      <c r="M4" s="976"/>
      <c r="N4" s="976"/>
      <c r="O4" s="976"/>
      <c r="P4" s="976"/>
      <c r="Q4" s="976"/>
      <c r="R4" s="976"/>
      <c r="S4" s="976"/>
      <c r="T4" s="976"/>
      <c r="U4" s="976"/>
      <c r="V4" s="977"/>
      <c r="W4" s="978" t="s">
        <v>379</v>
      </c>
      <c r="X4" s="967"/>
      <c r="Y4" s="967"/>
      <c r="Z4" s="968"/>
      <c r="AA4" s="998" t="s">
        <v>1065</v>
      </c>
      <c r="AB4" s="976"/>
      <c r="AC4" s="976"/>
      <c r="AD4" s="976"/>
      <c r="AE4" s="976"/>
      <c r="AF4" s="976"/>
      <c r="AG4" s="976"/>
      <c r="AH4" s="976"/>
      <c r="AI4" s="976"/>
      <c r="AJ4" s="976"/>
      <c r="AK4" s="977"/>
    </row>
    <row r="5" spans="1:56" ht="30" customHeight="1" x14ac:dyDescent="0.2">
      <c r="A5" s="966" t="s">
        <v>354</v>
      </c>
      <c r="B5" s="967"/>
      <c r="C5" s="967"/>
      <c r="D5" s="967"/>
      <c r="E5" s="967"/>
      <c r="F5" s="967"/>
      <c r="G5" s="967"/>
      <c r="H5" s="967"/>
      <c r="I5" s="968"/>
      <c r="J5" s="986" t="s">
        <v>1056</v>
      </c>
      <c r="K5" s="987"/>
      <c r="L5" s="987"/>
      <c r="M5" s="987"/>
      <c r="N5" s="987"/>
      <c r="O5" s="987"/>
      <c r="P5" s="987"/>
      <c r="Q5" s="987"/>
      <c r="R5" s="987"/>
      <c r="S5" s="987"/>
      <c r="T5" s="987"/>
      <c r="U5" s="987"/>
      <c r="V5" s="988"/>
      <c r="W5" s="966" t="s">
        <v>355</v>
      </c>
      <c r="X5" s="967"/>
      <c r="Y5" s="967"/>
      <c r="Z5" s="968"/>
      <c r="AA5" s="994" t="s">
        <v>1066</v>
      </c>
      <c r="AB5" s="995"/>
      <c r="AC5" s="995"/>
      <c r="AD5" s="995"/>
      <c r="AE5" s="995"/>
      <c r="AF5" s="995"/>
      <c r="AG5" s="995"/>
      <c r="AH5" s="995"/>
      <c r="AI5" s="995"/>
      <c r="AJ5" s="995"/>
      <c r="AK5" s="996"/>
    </row>
    <row r="6" spans="1:56" ht="30" customHeight="1" x14ac:dyDescent="0.2">
      <c r="A6" s="966" t="s">
        <v>356</v>
      </c>
      <c r="B6" s="967"/>
      <c r="C6" s="967"/>
      <c r="D6" s="967"/>
      <c r="E6" s="967"/>
      <c r="F6" s="967"/>
      <c r="G6" s="967"/>
      <c r="H6" s="967"/>
      <c r="I6" s="968"/>
      <c r="J6" s="986" t="s">
        <v>1067</v>
      </c>
      <c r="K6" s="987"/>
      <c r="L6" s="987"/>
      <c r="M6" s="987"/>
      <c r="N6" s="987"/>
      <c r="O6" s="987"/>
      <c r="P6" s="987"/>
      <c r="Q6" s="987"/>
      <c r="R6" s="987"/>
      <c r="S6" s="987"/>
      <c r="T6" s="987"/>
      <c r="U6" s="987"/>
      <c r="V6" s="987"/>
      <c r="W6" s="987"/>
      <c r="X6" s="987"/>
      <c r="Y6" s="987"/>
      <c r="Z6" s="987"/>
      <c r="AA6" s="987"/>
      <c r="AB6" s="987"/>
      <c r="AC6" s="987"/>
      <c r="AD6" s="987"/>
      <c r="AE6" s="987"/>
      <c r="AF6" s="987"/>
      <c r="AG6" s="987"/>
      <c r="AH6" s="987"/>
      <c r="AI6" s="987"/>
      <c r="AJ6" s="987"/>
      <c r="AK6" s="988"/>
    </row>
    <row r="7" spans="1:56" ht="30" customHeight="1" x14ac:dyDescent="0.2">
      <c r="A7" s="931" t="s">
        <v>357</v>
      </c>
      <c r="B7" s="932"/>
      <c r="C7" s="932"/>
      <c r="D7" s="932"/>
      <c r="E7" s="932"/>
      <c r="F7" s="932"/>
      <c r="G7" s="932"/>
      <c r="H7" s="932"/>
      <c r="I7" s="933"/>
      <c r="J7" s="986" t="s">
        <v>1068</v>
      </c>
      <c r="K7" s="987"/>
      <c r="L7" s="987"/>
      <c r="M7" s="987"/>
      <c r="N7" s="987"/>
      <c r="O7" s="987"/>
      <c r="P7" s="987"/>
      <c r="Q7" s="987"/>
      <c r="R7" s="987"/>
      <c r="S7" s="987"/>
      <c r="T7" s="987"/>
      <c r="U7" s="987"/>
      <c r="V7" s="988"/>
      <c r="W7" s="955" t="s">
        <v>358</v>
      </c>
      <c r="X7" s="956"/>
      <c r="Y7" s="956"/>
      <c r="Z7" s="957"/>
      <c r="AA7" s="989" t="s">
        <v>1056</v>
      </c>
      <c r="AB7" s="984"/>
      <c r="AC7" s="984"/>
      <c r="AD7" s="984"/>
      <c r="AE7" s="984"/>
      <c r="AF7" s="984"/>
      <c r="AG7" s="984"/>
      <c r="AH7" s="984"/>
      <c r="AI7" s="984"/>
      <c r="AJ7" s="984"/>
      <c r="AK7" s="990"/>
    </row>
    <row r="8" spans="1:56" ht="48.75" customHeight="1" x14ac:dyDescent="0.2">
      <c r="A8" s="960" t="s">
        <v>380</v>
      </c>
      <c r="B8" s="961"/>
      <c r="C8" s="961"/>
      <c r="D8" s="961"/>
      <c r="E8" s="961"/>
      <c r="F8" s="961"/>
      <c r="G8" s="961"/>
      <c r="H8" s="961"/>
      <c r="I8" s="962"/>
      <c r="J8" s="991" t="s">
        <v>1069</v>
      </c>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3"/>
    </row>
    <row r="9" spans="1:56" ht="30" customHeight="1" x14ac:dyDescent="0.2">
      <c r="A9" s="931" t="s">
        <v>381</v>
      </c>
      <c r="B9" s="932"/>
      <c r="C9" s="932"/>
      <c r="D9" s="932"/>
      <c r="E9" s="932"/>
      <c r="F9" s="932"/>
      <c r="G9" s="932"/>
      <c r="H9" s="932"/>
      <c r="I9" s="933"/>
      <c r="J9" s="983" t="s">
        <v>1070</v>
      </c>
      <c r="K9" s="949"/>
      <c r="L9" s="949"/>
      <c r="M9" s="984">
        <v>6</v>
      </c>
      <c r="N9" s="984"/>
      <c r="O9" s="950" t="s">
        <v>360</v>
      </c>
      <c r="P9" s="950"/>
      <c r="Q9" s="984">
        <v>12</v>
      </c>
      <c r="R9" s="984"/>
      <c r="S9" s="946" t="s">
        <v>361</v>
      </c>
      <c r="T9" s="946"/>
      <c r="U9" s="950" t="s">
        <v>382</v>
      </c>
      <c r="V9" s="950"/>
      <c r="W9" s="950"/>
      <c r="X9" s="950"/>
      <c r="Y9" s="985" t="s">
        <v>1070</v>
      </c>
      <c r="Z9" s="985"/>
      <c r="AA9" s="984">
        <v>7</v>
      </c>
      <c r="AB9" s="984"/>
      <c r="AC9" s="950" t="s">
        <v>360</v>
      </c>
      <c r="AD9" s="950"/>
      <c r="AE9" s="984">
        <v>9</v>
      </c>
      <c r="AF9" s="984"/>
      <c r="AG9" s="946" t="s">
        <v>361</v>
      </c>
      <c r="AH9" s="946"/>
      <c r="AI9" s="946"/>
      <c r="AJ9" s="946"/>
      <c r="AK9" s="947"/>
    </row>
    <row r="10" spans="1:56" ht="30" customHeight="1" x14ac:dyDescent="0.2">
      <c r="A10" s="931" t="s">
        <v>362</v>
      </c>
      <c r="B10" s="932"/>
      <c r="C10" s="932"/>
      <c r="D10" s="932"/>
      <c r="E10" s="932"/>
      <c r="F10" s="932"/>
      <c r="G10" s="932"/>
      <c r="H10" s="932"/>
      <c r="I10" s="933"/>
      <c r="J10" s="982">
        <v>1500000</v>
      </c>
      <c r="K10" s="982"/>
      <c r="L10" s="982"/>
      <c r="M10" s="982"/>
      <c r="N10" s="982"/>
      <c r="O10" s="982"/>
      <c r="P10" s="982"/>
      <c r="Q10" s="982"/>
      <c r="R10" s="982"/>
      <c r="S10" s="982"/>
      <c r="T10" s="982"/>
      <c r="U10" s="982"/>
      <c r="V10" s="982"/>
      <c r="W10" s="982"/>
      <c r="X10" s="982"/>
      <c r="Y10" s="944" t="s">
        <v>136</v>
      </c>
      <c r="Z10" s="944"/>
      <c r="AA10" s="944"/>
      <c r="AB10" s="944"/>
      <c r="AC10" s="944"/>
      <c r="AD10" s="944"/>
      <c r="AE10" s="944"/>
      <c r="AF10" s="944"/>
      <c r="AG10" s="944"/>
      <c r="AH10" s="944"/>
      <c r="AI10" s="944"/>
      <c r="AJ10" s="944"/>
      <c r="AK10" s="945"/>
    </row>
    <row r="11" spans="1:56" ht="50.15" customHeight="1" x14ac:dyDescent="0.2">
      <c r="A11" s="931" t="s">
        <v>383</v>
      </c>
      <c r="B11" s="932"/>
      <c r="C11" s="932"/>
      <c r="D11" s="932"/>
      <c r="E11" s="932"/>
      <c r="F11" s="932"/>
      <c r="G11" s="932"/>
      <c r="H11" s="932"/>
      <c r="I11" s="933"/>
      <c r="J11" s="979" t="s">
        <v>1071</v>
      </c>
      <c r="K11" s="980"/>
      <c r="L11" s="980"/>
      <c r="M11" s="980"/>
      <c r="N11" s="980"/>
      <c r="O11" s="980"/>
      <c r="P11" s="980"/>
      <c r="Q11" s="980"/>
      <c r="R11" s="980"/>
      <c r="S11" s="980"/>
      <c r="T11" s="980"/>
      <c r="U11" s="980"/>
      <c r="V11" s="980"/>
      <c r="W11" s="980"/>
      <c r="X11" s="980"/>
      <c r="Y11" s="980"/>
      <c r="Z11" s="980"/>
      <c r="AA11" s="980"/>
      <c r="AB11" s="980"/>
      <c r="AC11" s="980"/>
      <c r="AD11" s="980"/>
      <c r="AE11" s="980"/>
      <c r="AF11" s="980"/>
      <c r="AG11" s="980"/>
      <c r="AH11" s="980"/>
      <c r="AI11" s="980"/>
      <c r="AJ11" s="980"/>
      <c r="AK11" s="981"/>
    </row>
    <row r="12" spans="1:56" ht="50.15" customHeight="1" x14ac:dyDescent="0.2">
      <c r="A12" s="931" t="s">
        <v>384</v>
      </c>
      <c r="B12" s="932"/>
      <c r="C12" s="932"/>
      <c r="D12" s="932"/>
      <c r="E12" s="932"/>
      <c r="F12" s="932"/>
      <c r="G12" s="932"/>
      <c r="H12" s="932"/>
      <c r="I12" s="933"/>
      <c r="J12" s="979" t="s">
        <v>896</v>
      </c>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1"/>
    </row>
    <row r="13" spans="1:56" ht="50.15" customHeight="1" x14ac:dyDescent="0.2">
      <c r="A13" s="931" t="s">
        <v>385</v>
      </c>
      <c r="B13" s="932"/>
      <c r="C13" s="932"/>
      <c r="D13" s="932"/>
      <c r="E13" s="932"/>
      <c r="F13" s="932"/>
      <c r="G13" s="932"/>
      <c r="H13" s="932"/>
      <c r="I13" s="933"/>
      <c r="J13" s="979" t="s">
        <v>1072</v>
      </c>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1"/>
    </row>
    <row r="14" spans="1:56" s="120" customFormat="1" ht="30" customHeight="1" x14ac:dyDescent="0.2">
      <c r="A14" s="937" t="s">
        <v>369</v>
      </c>
      <c r="B14" s="938"/>
      <c r="C14" s="938"/>
      <c r="D14" s="938"/>
      <c r="E14" s="938"/>
      <c r="F14" s="938"/>
      <c r="G14" s="938"/>
      <c r="H14" s="938"/>
      <c r="I14" s="938"/>
      <c r="J14" s="938"/>
      <c r="K14" s="938"/>
      <c r="L14" s="938"/>
      <c r="M14" s="938"/>
      <c r="N14" s="938"/>
      <c r="O14" s="938"/>
      <c r="P14" s="938"/>
      <c r="Q14" s="938"/>
      <c r="R14" s="938"/>
      <c r="S14" s="938"/>
      <c r="T14" s="938"/>
      <c r="U14" s="938"/>
      <c r="V14" s="938"/>
      <c r="W14" s="938"/>
      <c r="X14" s="938"/>
      <c r="Y14" s="938"/>
      <c r="Z14" s="938"/>
      <c r="AA14" s="938"/>
      <c r="AB14" s="938"/>
      <c r="AC14" s="938"/>
      <c r="AD14" s="939"/>
      <c r="AE14" s="972" t="s">
        <v>1073</v>
      </c>
      <c r="AF14" s="973"/>
      <c r="AG14" s="973"/>
      <c r="AH14" s="973"/>
      <c r="AI14" s="973"/>
      <c r="AJ14" s="973"/>
      <c r="AK14" s="974"/>
      <c r="AL14" s="175"/>
      <c r="AM14" s="175"/>
      <c r="AN14" s="175"/>
      <c r="AO14" s="175"/>
      <c r="AP14" s="175" t="s">
        <v>1073</v>
      </c>
      <c r="AQ14" s="175"/>
      <c r="AR14" s="175"/>
      <c r="AS14" s="175"/>
      <c r="AT14" s="175"/>
      <c r="BD14" s="120" t="s">
        <v>198</v>
      </c>
    </row>
    <row r="15" spans="1:56" ht="30.75" customHeight="1" x14ac:dyDescent="0.2">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7"/>
      <c r="AB15" s="177"/>
      <c r="AC15" s="177"/>
      <c r="AD15" s="177"/>
      <c r="AE15" s="177"/>
      <c r="AF15" s="177"/>
      <c r="AG15" s="177"/>
      <c r="AH15" s="177"/>
      <c r="AI15" s="177"/>
      <c r="AJ15" s="177"/>
      <c r="AK15" s="177"/>
      <c r="AL15" s="178"/>
      <c r="AM15" s="178"/>
      <c r="AN15" s="178"/>
      <c r="AO15" s="178"/>
      <c r="AP15" s="178" t="s">
        <v>1062</v>
      </c>
      <c r="AQ15" s="178"/>
      <c r="AR15" s="178"/>
    </row>
    <row r="16" spans="1:56" ht="30" customHeight="1" x14ac:dyDescent="0.2">
      <c r="A16" s="931" t="s">
        <v>377</v>
      </c>
      <c r="B16" s="932"/>
      <c r="C16" s="932"/>
      <c r="D16" s="932"/>
      <c r="E16" s="933"/>
      <c r="F16" s="975" t="s">
        <v>378</v>
      </c>
      <c r="G16" s="976"/>
      <c r="H16" s="976"/>
      <c r="I16" s="977"/>
      <c r="J16" s="966" t="s">
        <v>192</v>
      </c>
      <c r="K16" s="968"/>
      <c r="L16" s="975"/>
      <c r="M16" s="976"/>
      <c r="N16" s="976"/>
      <c r="O16" s="976"/>
      <c r="P16" s="976"/>
      <c r="Q16" s="976"/>
      <c r="R16" s="976"/>
      <c r="S16" s="976"/>
      <c r="T16" s="976"/>
      <c r="U16" s="976"/>
      <c r="V16" s="977"/>
      <c r="W16" s="978" t="s">
        <v>379</v>
      </c>
      <c r="X16" s="967"/>
      <c r="Y16" s="967"/>
      <c r="Z16" s="968"/>
      <c r="AA16" s="975"/>
      <c r="AB16" s="976"/>
      <c r="AC16" s="976"/>
      <c r="AD16" s="976"/>
      <c r="AE16" s="976"/>
      <c r="AF16" s="976"/>
      <c r="AG16" s="976"/>
      <c r="AH16" s="976"/>
      <c r="AI16" s="976"/>
      <c r="AJ16" s="976"/>
      <c r="AK16" s="977"/>
    </row>
    <row r="17" spans="1:56" ht="30" customHeight="1" x14ac:dyDescent="0.2">
      <c r="A17" s="966" t="s">
        <v>354</v>
      </c>
      <c r="B17" s="967"/>
      <c r="C17" s="967"/>
      <c r="D17" s="967"/>
      <c r="E17" s="967"/>
      <c r="F17" s="967"/>
      <c r="G17" s="967"/>
      <c r="H17" s="967"/>
      <c r="I17" s="968"/>
      <c r="J17" s="952"/>
      <c r="K17" s="953"/>
      <c r="L17" s="953"/>
      <c r="M17" s="953"/>
      <c r="N17" s="953"/>
      <c r="O17" s="953"/>
      <c r="P17" s="953"/>
      <c r="Q17" s="953"/>
      <c r="R17" s="953"/>
      <c r="S17" s="953"/>
      <c r="T17" s="953"/>
      <c r="U17" s="953"/>
      <c r="V17" s="954"/>
      <c r="W17" s="966" t="s">
        <v>355</v>
      </c>
      <c r="X17" s="967"/>
      <c r="Y17" s="967"/>
      <c r="Z17" s="968"/>
      <c r="AA17" s="969"/>
      <c r="AB17" s="970"/>
      <c r="AC17" s="970"/>
      <c r="AD17" s="970"/>
      <c r="AE17" s="970"/>
      <c r="AF17" s="970"/>
      <c r="AG17" s="970"/>
      <c r="AH17" s="970"/>
      <c r="AI17" s="970"/>
      <c r="AJ17" s="970"/>
      <c r="AK17" s="971"/>
    </row>
    <row r="18" spans="1:56" ht="30" customHeight="1" x14ac:dyDescent="0.2">
      <c r="A18" s="966" t="s">
        <v>356</v>
      </c>
      <c r="B18" s="967"/>
      <c r="C18" s="967"/>
      <c r="D18" s="967"/>
      <c r="E18" s="967"/>
      <c r="F18" s="967"/>
      <c r="G18" s="967"/>
      <c r="H18" s="967"/>
      <c r="I18" s="968"/>
      <c r="J18" s="952"/>
      <c r="K18" s="953"/>
      <c r="L18" s="953"/>
      <c r="M18" s="953"/>
      <c r="N18" s="953"/>
      <c r="O18" s="953"/>
      <c r="P18" s="953"/>
      <c r="Q18" s="953"/>
      <c r="R18" s="953"/>
      <c r="S18" s="953"/>
      <c r="T18" s="953"/>
      <c r="U18" s="953"/>
      <c r="V18" s="953"/>
      <c r="W18" s="953"/>
      <c r="X18" s="953"/>
      <c r="Y18" s="953"/>
      <c r="Z18" s="953"/>
      <c r="AA18" s="953"/>
      <c r="AB18" s="953"/>
      <c r="AC18" s="953"/>
      <c r="AD18" s="953"/>
      <c r="AE18" s="953"/>
      <c r="AF18" s="953"/>
      <c r="AG18" s="953"/>
      <c r="AH18" s="953"/>
      <c r="AI18" s="953"/>
      <c r="AJ18" s="953"/>
      <c r="AK18" s="954"/>
    </row>
    <row r="19" spans="1:56" ht="30" customHeight="1" x14ac:dyDescent="0.2">
      <c r="A19" s="931" t="s">
        <v>357</v>
      </c>
      <c r="B19" s="932"/>
      <c r="C19" s="932"/>
      <c r="D19" s="932"/>
      <c r="E19" s="932"/>
      <c r="F19" s="932"/>
      <c r="G19" s="932"/>
      <c r="H19" s="932"/>
      <c r="I19" s="933"/>
      <c r="J19" s="952"/>
      <c r="K19" s="953"/>
      <c r="L19" s="953"/>
      <c r="M19" s="953"/>
      <c r="N19" s="953"/>
      <c r="O19" s="953"/>
      <c r="P19" s="953"/>
      <c r="Q19" s="953"/>
      <c r="R19" s="953"/>
      <c r="S19" s="953"/>
      <c r="T19" s="953"/>
      <c r="U19" s="953"/>
      <c r="V19" s="954"/>
      <c r="W19" s="955" t="s">
        <v>358</v>
      </c>
      <c r="X19" s="956"/>
      <c r="Y19" s="956"/>
      <c r="Z19" s="957"/>
      <c r="AA19" s="958"/>
      <c r="AB19" s="950"/>
      <c r="AC19" s="950"/>
      <c r="AD19" s="950"/>
      <c r="AE19" s="950"/>
      <c r="AF19" s="950"/>
      <c r="AG19" s="950"/>
      <c r="AH19" s="950"/>
      <c r="AI19" s="950"/>
      <c r="AJ19" s="950"/>
      <c r="AK19" s="959"/>
    </row>
    <row r="20" spans="1:56" ht="48.75" customHeight="1" x14ac:dyDescent="0.2">
      <c r="A20" s="960" t="s">
        <v>380</v>
      </c>
      <c r="B20" s="961"/>
      <c r="C20" s="961"/>
      <c r="D20" s="961"/>
      <c r="E20" s="961"/>
      <c r="F20" s="961"/>
      <c r="G20" s="961"/>
      <c r="H20" s="961"/>
      <c r="I20" s="962"/>
      <c r="J20" s="963"/>
      <c r="K20" s="964"/>
      <c r="L20" s="964"/>
      <c r="M20" s="964"/>
      <c r="N20" s="964"/>
      <c r="O20" s="964"/>
      <c r="P20" s="964"/>
      <c r="Q20" s="964"/>
      <c r="R20" s="964"/>
      <c r="S20" s="964"/>
      <c r="T20" s="964"/>
      <c r="U20" s="964"/>
      <c r="V20" s="964"/>
      <c r="W20" s="964"/>
      <c r="X20" s="964"/>
      <c r="Y20" s="964"/>
      <c r="Z20" s="964"/>
      <c r="AA20" s="964"/>
      <c r="AB20" s="964"/>
      <c r="AC20" s="964"/>
      <c r="AD20" s="964"/>
      <c r="AE20" s="964"/>
      <c r="AF20" s="964"/>
      <c r="AG20" s="964"/>
      <c r="AH20" s="964"/>
      <c r="AI20" s="964"/>
      <c r="AJ20" s="964"/>
      <c r="AK20" s="965"/>
    </row>
    <row r="21" spans="1:56" ht="30" customHeight="1" x14ac:dyDescent="0.2">
      <c r="A21" s="931" t="s">
        <v>381</v>
      </c>
      <c r="B21" s="932"/>
      <c r="C21" s="932"/>
      <c r="D21" s="932"/>
      <c r="E21" s="932"/>
      <c r="F21" s="932"/>
      <c r="G21" s="932"/>
      <c r="H21" s="932"/>
      <c r="I21" s="933"/>
      <c r="J21" s="948"/>
      <c r="K21" s="949"/>
      <c r="L21" s="949"/>
      <c r="M21" s="950"/>
      <c r="N21" s="950"/>
      <c r="O21" s="950" t="s">
        <v>360</v>
      </c>
      <c r="P21" s="950"/>
      <c r="Q21" s="950"/>
      <c r="R21" s="950"/>
      <c r="S21" s="946" t="s">
        <v>361</v>
      </c>
      <c r="T21" s="946"/>
      <c r="U21" s="950" t="s">
        <v>382</v>
      </c>
      <c r="V21" s="950"/>
      <c r="W21" s="950"/>
      <c r="X21" s="950"/>
      <c r="Y21" s="951"/>
      <c r="Z21" s="951"/>
      <c r="AA21" s="950"/>
      <c r="AB21" s="950"/>
      <c r="AC21" s="950" t="s">
        <v>360</v>
      </c>
      <c r="AD21" s="950"/>
      <c r="AE21" s="950"/>
      <c r="AF21" s="950"/>
      <c r="AG21" s="946" t="s">
        <v>361</v>
      </c>
      <c r="AH21" s="946"/>
      <c r="AI21" s="946"/>
      <c r="AJ21" s="946"/>
      <c r="AK21" s="947"/>
    </row>
    <row r="22" spans="1:56" ht="30" customHeight="1" x14ac:dyDescent="0.2">
      <c r="A22" s="931" t="s">
        <v>362</v>
      </c>
      <c r="B22" s="932"/>
      <c r="C22" s="932"/>
      <c r="D22" s="932"/>
      <c r="E22" s="932"/>
      <c r="F22" s="932"/>
      <c r="G22" s="932"/>
      <c r="H22" s="932"/>
      <c r="I22" s="933"/>
      <c r="J22" s="943"/>
      <c r="K22" s="943"/>
      <c r="L22" s="943"/>
      <c r="M22" s="943"/>
      <c r="N22" s="943"/>
      <c r="O22" s="943"/>
      <c r="P22" s="943"/>
      <c r="Q22" s="943"/>
      <c r="R22" s="943"/>
      <c r="S22" s="943"/>
      <c r="T22" s="943"/>
      <c r="U22" s="943"/>
      <c r="V22" s="943"/>
      <c r="W22" s="943"/>
      <c r="X22" s="943"/>
      <c r="Y22" s="944" t="s">
        <v>136</v>
      </c>
      <c r="Z22" s="944"/>
      <c r="AA22" s="944"/>
      <c r="AB22" s="944"/>
      <c r="AC22" s="944"/>
      <c r="AD22" s="944"/>
      <c r="AE22" s="944"/>
      <c r="AF22" s="944"/>
      <c r="AG22" s="944"/>
      <c r="AH22" s="944"/>
      <c r="AI22" s="944"/>
      <c r="AJ22" s="944"/>
      <c r="AK22" s="945"/>
    </row>
    <row r="23" spans="1:56" ht="50.15" customHeight="1" x14ac:dyDescent="0.2">
      <c r="A23" s="931" t="s">
        <v>383</v>
      </c>
      <c r="B23" s="932"/>
      <c r="C23" s="932"/>
      <c r="D23" s="932"/>
      <c r="E23" s="932"/>
      <c r="F23" s="932"/>
      <c r="G23" s="932"/>
      <c r="H23" s="932"/>
      <c r="I23" s="933"/>
      <c r="J23" s="934"/>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35"/>
      <c r="AH23" s="935"/>
      <c r="AI23" s="935"/>
      <c r="AJ23" s="935"/>
      <c r="AK23" s="936"/>
    </row>
    <row r="24" spans="1:56" ht="50.15" customHeight="1" x14ac:dyDescent="0.2">
      <c r="A24" s="931" t="s">
        <v>384</v>
      </c>
      <c r="B24" s="932"/>
      <c r="C24" s="932"/>
      <c r="D24" s="932"/>
      <c r="E24" s="932"/>
      <c r="F24" s="932"/>
      <c r="G24" s="932"/>
      <c r="H24" s="932"/>
      <c r="I24" s="933"/>
      <c r="J24" s="934"/>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6"/>
    </row>
    <row r="25" spans="1:56" ht="50.15" customHeight="1" x14ac:dyDescent="0.2">
      <c r="A25" s="931" t="s">
        <v>385</v>
      </c>
      <c r="B25" s="932"/>
      <c r="C25" s="932"/>
      <c r="D25" s="932"/>
      <c r="E25" s="932"/>
      <c r="F25" s="932"/>
      <c r="G25" s="932"/>
      <c r="H25" s="932"/>
      <c r="I25" s="933"/>
      <c r="J25" s="934"/>
      <c r="K25" s="935"/>
      <c r="L25" s="935"/>
      <c r="M25" s="935"/>
      <c r="N25" s="935"/>
      <c r="O25" s="935"/>
      <c r="P25" s="935"/>
      <c r="Q25" s="935"/>
      <c r="R25" s="935"/>
      <c r="S25" s="935"/>
      <c r="T25" s="935"/>
      <c r="U25" s="935"/>
      <c r="V25" s="935"/>
      <c r="W25" s="935"/>
      <c r="X25" s="935"/>
      <c r="Y25" s="935"/>
      <c r="Z25" s="935"/>
      <c r="AA25" s="935"/>
      <c r="AB25" s="935"/>
      <c r="AC25" s="935"/>
      <c r="AD25" s="935"/>
      <c r="AE25" s="935"/>
      <c r="AF25" s="935"/>
      <c r="AG25" s="935"/>
      <c r="AH25" s="935"/>
      <c r="AI25" s="935"/>
      <c r="AJ25" s="935"/>
      <c r="AK25" s="936"/>
    </row>
    <row r="26" spans="1:56" s="120" customFormat="1" ht="30" customHeight="1" x14ac:dyDescent="0.2">
      <c r="A26" s="937" t="s">
        <v>369</v>
      </c>
      <c r="B26" s="938"/>
      <c r="C26" s="938"/>
      <c r="D26" s="938"/>
      <c r="E26" s="938"/>
      <c r="F26" s="938"/>
      <c r="G26" s="938"/>
      <c r="H26" s="938"/>
      <c r="I26" s="938"/>
      <c r="J26" s="938"/>
      <c r="K26" s="938"/>
      <c r="L26" s="938"/>
      <c r="M26" s="938"/>
      <c r="N26" s="938"/>
      <c r="O26" s="938"/>
      <c r="P26" s="938"/>
      <c r="Q26" s="938"/>
      <c r="R26" s="938"/>
      <c r="S26" s="938"/>
      <c r="T26" s="938"/>
      <c r="U26" s="938"/>
      <c r="V26" s="938"/>
      <c r="W26" s="938"/>
      <c r="X26" s="938"/>
      <c r="Y26" s="938"/>
      <c r="Z26" s="938"/>
      <c r="AA26" s="938"/>
      <c r="AB26" s="938"/>
      <c r="AC26" s="938"/>
      <c r="AD26" s="939"/>
      <c r="AE26" s="940"/>
      <c r="AF26" s="941"/>
      <c r="AG26" s="941"/>
      <c r="AH26" s="941"/>
      <c r="AI26" s="941"/>
      <c r="AJ26" s="941"/>
      <c r="AK26" s="942"/>
      <c r="AL26" s="175"/>
      <c r="AM26" s="175"/>
      <c r="AN26" s="175"/>
      <c r="AO26" s="175"/>
      <c r="AP26" s="175" t="s">
        <v>198</v>
      </c>
      <c r="AQ26" s="175"/>
      <c r="AR26" s="175"/>
      <c r="AS26" s="175"/>
      <c r="AT26" s="175"/>
      <c r="BD26" s="120" t="s">
        <v>198</v>
      </c>
    </row>
    <row r="32" spans="1:56" x14ac:dyDescent="0.2">
      <c r="B32" s="40"/>
    </row>
  </sheetData>
  <sheetProtection formatCells="0" formatRows="0" insertRows="0" deleteRows="0" selectLockedCells="1"/>
  <mergeCells count="83">
    <mergeCell ref="B2:AJ2"/>
    <mergeCell ref="A4:E4"/>
    <mergeCell ref="F4:I4"/>
    <mergeCell ref="J4:K4"/>
    <mergeCell ref="L4:V4"/>
    <mergeCell ref="W4:Z4"/>
    <mergeCell ref="AA4:AK4"/>
    <mergeCell ref="A5:I5"/>
    <mergeCell ref="J5:V5"/>
    <mergeCell ref="W5:Z5"/>
    <mergeCell ref="AA5:AK5"/>
    <mergeCell ref="A6:I6"/>
    <mergeCell ref="J6:AK6"/>
    <mergeCell ref="A7:I7"/>
    <mergeCell ref="J7:V7"/>
    <mergeCell ref="W7:Z7"/>
    <mergeCell ref="AA7:AK7"/>
    <mergeCell ref="A8:I8"/>
    <mergeCell ref="J8:AK8"/>
    <mergeCell ref="AG9:AK9"/>
    <mergeCell ref="A9:I9"/>
    <mergeCell ref="J9:L9"/>
    <mergeCell ref="M9:N9"/>
    <mergeCell ref="O9:P9"/>
    <mergeCell ref="Q9:R9"/>
    <mergeCell ref="S9:T9"/>
    <mergeCell ref="U9:X9"/>
    <mergeCell ref="Y9:Z9"/>
    <mergeCell ref="AA9:AB9"/>
    <mergeCell ref="AC9:AD9"/>
    <mergeCell ref="AE9:AF9"/>
    <mergeCell ref="Y10:AK10"/>
    <mergeCell ref="A11:I11"/>
    <mergeCell ref="J11:AK11"/>
    <mergeCell ref="A13:I13"/>
    <mergeCell ref="J13:AK13"/>
    <mergeCell ref="A12:I12"/>
    <mergeCell ref="J12:AK12"/>
    <mergeCell ref="A10:I10"/>
    <mergeCell ref="J10:X10"/>
    <mergeCell ref="A14:AD14"/>
    <mergeCell ref="AE14:AK14"/>
    <mergeCell ref="A16:E16"/>
    <mergeCell ref="F16:I16"/>
    <mergeCell ref="J16:K16"/>
    <mergeCell ref="L16:V16"/>
    <mergeCell ref="W16:Z16"/>
    <mergeCell ref="AA16:AK16"/>
    <mergeCell ref="A17:I17"/>
    <mergeCell ref="J17:V17"/>
    <mergeCell ref="W17:Z17"/>
    <mergeCell ref="AA17:AK17"/>
    <mergeCell ref="A18:I18"/>
    <mergeCell ref="J18:AK18"/>
    <mergeCell ref="A19:I19"/>
    <mergeCell ref="J19:V19"/>
    <mergeCell ref="W19:Z19"/>
    <mergeCell ref="AA19:AK19"/>
    <mergeCell ref="A20:I20"/>
    <mergeCell ref="J20:AK20"/>
    <mergeCell ref="AG21:AK21"/>
    <mergeCell ref="A21:I21"/>
    <mergeCell ref="J21:L21"/>
    <mergeCell ref="M21:N21"/>
    <mergeCell ref="O21:P21"/>
    <mergeCell ref="Q21:R21"/>
    <mergeCell ref="S21:T21"/>
    <mergeCell ref="U21:X21"/>
    <mergeCell ref="Y21:Z21"/>
    <mergeCell ref="AA21:AB21"/>
    <mergeCell ref="AC21:AD21"/>
    <mergeCell ref="AE21:AF21"/>
    <mergeCell ref="A25:I25"/>
    <mergeCell ref="J25:AK25"/>
    <mergeCell ref="A26:AD26"/>
    <mergeCell ref="AE26:AK26"/>
    <mergeCell ref="A22:I22"/>
    <mergeCell ref="J22:X22"/>
    <mergeCell ref="Y22:AK22"/>
    <mergeCell ref="A23:I23"/>
    <mergeCell ref="J23:AK23"/>
    <mergeCell ref="A24:I24"/>
    <mergeCell ref="J24:AK24"/>
  </mergeCells>
  <phoneticPr fontId="1"/>
  <dataValidations count="8">
    <dataValidation type="list" allowBlank="1" showInputMessage="1" showErrorMessage="1" sqref="AE14:AK14 AE26:AK26">
      <formula1>$AP$14:$AP$15</formula1>
    </dataValidation>
    <dataValidation imeMode="halfAlpha" allowBlank="1" showInputMessage="1" showErrorMessage="1" sqref="AA5:AK5 AA17:AK17"/>
    <dataValidation imeMode="halfAlpha" allowBlank="1" showInputMessage="1" showErrorMessage="1" prompt="　前ページの当該費目番号の税込金額を入力してください" sqref="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1:AK11 J23:AK23"/>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AQ26"/>
  <sheetViews>
    <sheetView showGridLines="0" topLeftCell="A10" zoomScale="130" zoomScaleNormal="130" zoomScaleSheetLayoutView="100" workbookViewId="0">
      <selection activeCell="BC14" sqref="BC14"/>
    </sheetView>
  </sheetViews>
  <sheetFormatPr defaultColWidth="1.81640625" defaultRowHeight="12" x14ac:dyDescent="0.2"/>
  <cols>
    <col min="1" max="11" width="2.453125" style="120" customWidth="1"/>
    <col min="12" max="12" width="8.26953125" style="120" customWidth="1"/>
    <col min="13" max="13" width="4.7265625" style="120" customWidth="1"/>
    <col min="14" max="14" width="6.26953125" style="120" customWidth="1"/>
    <col min="15" max="32" width="2.453125" style="120" customWidth="1"/>
    <col min="33" max="33" width="4.7265625" style="120" customWidth="1"/>
    <col min="34" max="34" width="5.90625" style="120" customWidth="1"/>
    <col min="35" max="38" width="2.453125" style="120" hidden="1" customWidth="1"/>
    <col min="39" max="39" width="1.81640625" style="120" hidden="1" customWidth="1"/>
    <col min="40" max="248" width="2.453125" style="120" customWidth="1"/>
    <col min="249" max="16384" width="1.81640625" style="120"/>
  </cols>
  <sheetData>
    <row r="1" spans="1:43" s="109" customFormat="1" ht="30" customHeight="1" x14ac:dyDescent="0.2">
      <c r="A1" s="185" t="s">
        <v>393</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7"/>
      <c r="AF1" s="187"/>
      <c r="AG1" s="187"/>
      <c r="AH1" s="187"/>
      <c r="AI1" s="188"/>
    </row>
    <row r="2" spans="1:43" s="109" customFormat="1" ht="33" customHeight="1" x14ac:dyDescent="0.2">
      <c r="A2" s="150"/>
      <c r="B2" s="1052" t="s">
        <v>394</v>
      </c>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row>
    <row r="3" spans="1:43" ht="22.5" customHeight="1" x14ac:dyDescent="0.2">
      <c r="A3" s="999" t="s">
        <v>377</v>
      </c>
      <c r="B3" s="1000"/>
      <c r="C3" s="1000"/>
      <c r="D3" s="1000"/>
      <c r="E3" s="1001"/>
      <c r="F3" s="1028" t="s">
        <v>1074</v>
      </c>
      <c r="G3" s="1029"/>
      <c r="H3" s="1029"/>
      <c r="I3" s="1030"/>
      <c r="J3" s="1031" t="s">
        <v>396</v>
      </c>
      <c r="K3" s="1031"/>
      <c r="L3" s="1031"/>
      <c r="M3" s="1031"/>
      <c r="N3" s="1053" t="s">
        <v>1056</v>
      </c>
      <c r="O3" s="1050"/>
      <c r="P3" s="1050"/>
      <c r="Q3" s="1050"/>
      <c r="R3" s="1050"/>
      <c r="S3" s="1050"/>
      <c r="T3" s="1050"/>
      <c r="U3" s="1050"/>
      <c r="V3" s="1050"/>
      <c r="W3" s="1050"/>
      <c r="X3" s="1054"/>
      <c r="Y3" s="1014" t="s">
        <v>355</v>
      </c>
      <c r="Z3" s="1015"/>
      <c r="AA3" s="1015"/>
      <c r="AB3" s="1016"/>
      <c r="AC3" s="1055" t="s">
        <v>1075</v>
      </c>
      <c r="AD3" s="1056"/>
      <c r="AE3" s="1056"/>
      <c r="AF3" s="1056"/>
      <c r="AG3" s="1056"/>
      <c r="AH3" s="1057"/>
      <c r="AI3" s="189"/>
      <c r="AJ3" s="190"/>
    </row>
    <row r="4" spans="1:43" ht="22.5" customHeight="1" x14ac:dyDescent="0.2">
      <c r="A4" s="1014" t="s">
        <v>397</v>
      </c>
      <c r="B4" s="1015"/>
      <c r="C4" s="1015"/>
      <c r="D4" s="1015"/>
      <c r="E4" s="1015"/>
      <c r="F4" s="1015"/>
      <c r="G4" s="1015"/>
      <c r="H4" s="1015"/>
      <c r="I4" s="1016"/>
      <c r="J4" s="1042" t="s">
        <v>1076</v>
      </c>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4"/>
      <c r="AI4" s="121"/>
      <c r="AJ4" s="191"/>
    </row>
    <row r="5" spans="1:43" ht="60" customHeight="1" x14ac:dyDescent="0.2">
      <c r="A5" s="1020" t="s">
        <v>398</v>
      </c>
      <c r="B5" s="1021"/>
      <c r="C5" s="1021"/>
      <c r="D5" s="1021"/>
      <c r="E5" s="1021"/>
      <c r="F5" s="1021"/>
      <c r="G5" s="1021"/>
      <c r="H5" s="1021"/>
      <c r="I5" s="1022"/>
      <c r="J5" s="1045" t="s">
        <v>1077</v>
      </c>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7"/>
      <c r="AI5" s="121"/>
      <c r="AJ5" s="191"/>
    </row>
    <row r="6" spans="1:43" ht="22.5" customHeight="1" x14ac:dyDescent="0.2">
      <c r="A6" s="999" t="s">
        <v>381</v>
      </c>
      <c r="B6" s="1000"/>
      <c r="C6" s="1000"/>
      <c r="D6" s="1000"/>
      <c r="E6" s="1000"/>
      <c r="F6" s="1000"/>
      <c r="G6" s="1000"/>
      <c r="H6" s="1000"/>
      <c r="I6" s="1001"/>
      <c r="J6" s="1048" t="s">
        <v>1070</v>
      </c>
      <c r="K6" s="1049"/>
      <c r="L6" s="1049"/>
      <c r="M6" s="1049"/>
      <c r="N6" s="1049"/>
      <c r="O6" s="1050">
        <v>7</v>
      </c>
      <c r="P6" s="1050"/>
      <c r="Q6" s="1008" t="s">
        <v>360</v>
      </c>
      <c r="R6" s="1008"/>
      <c r="S6" s="1050">
        <v>1</v>
      </c>
      <c r="T6" s="1050"/>
      <c r="U6" s="1008" t="s">
        <v>361</v>
      </c>
      <c r="V6" s="1008"/>
      <c r="W6" s="1008" t="s">
        <v>382</v>
      </c>
      <c r="X6" s="1008"/>
      <c r="Y6" s="1008"/>
      <c r="Z6" s="1008"/>
      <c r="AA6" s="1051" t="s">
        <v>1070</v>
      </c>
      <c r="AB6" s="1051"/>
      <c r="AC6" s="1050">
        <v>7</v>
      </c>
      <c r="AD6" s="1050"/>
      <c r="AE6" s="1008" t="s">
        <v>360</v>
      </c>
      <c r="AF6" s="1008"/>
      <c r="AG6" s="400">
        <v>6</v>
      </c>
      <c r="AH6" s="193" t="s">
        <v>361</v>
      </c>
      <c r="AI6" s="121"/>
      <c r="AJ6" s="191"/>
    </row>
    <row r="7" spans="1:43" ht="22.5" customHeight="1" x14ac:dyDescent="0.2">
      <c r="A7" s="999" t="s">
        <v>362</v>
      </c>
      <c r="B7" s="1000"/>
      <c r="C7" s="1000"/>
      <c r="D7" s="1000"/>
      <c r="E7" s="1000"/>
      <c r="F7" s="1000"/>
      <c r="G7" s="1000"/>
      <c r="H7" s="1000"/>
      <c r="I7" s="1001"/>
      <c r="J7" s="1037">
        <v>100000</v>
      </c>
      <c r="K7" s="1038"/>
      <c r="L7" s="1038"/>
      <c r="M7" s="1038"/>
      <c r="N7" s="1038"/>
      <c r="O7" s="1038"/>
      <c r="P7" s="1038"/>
      <c r="Q7" s="1038"/>
      <c r="R7" s="1038"/>
      <c r="S7" s="1038"/>
      <c r="T7" s="1038"/>
      <c r="U7" s="1038"/>
      <c r="V7" s="1038"/>
      <c r="W7" s="1038"/>
      <c r="X7" s="1038"/>
      <c r="Y7" s="1038"/>
      <c r="Z7" s="1038"/>
      <c r="AA7" s="1012" t="s">
        <v>136</v>
      </c>
      <c r="AB7" s="1012"/>
      <c r="AC7" s="1012"/>
      <c r="AD7" s="1012"/>
      <c r="AE7" s="1012"/>
      <c r="AF7" s="1012"/>
      <c r="AG7" s="1012"/>
      <c r="AH7" s="1013"/>
      <c r="AI7" s="121"/>
      <c r="AJ7" s="191"/>
    </row>
    <row r="8" spans="1:43" ht="60" customHeight="1" x14ac:dyDescent="0.2">
      <c r="A8" s="999" t="s">
        <v>399</v>
      </c>
      <c r="B8" s="1000"/>
      <c r="C8" s="1000"/>
      <c r="D8" s="1000"/>
      <c r="E8" s="1000"/>
      <c r="F8" s="1000"/>
      <c r="G8" s="1000"/>
      <c r="H8" s="1000"/>
      <c r="I8" s="1001"/>
      <c r="J8" s="1039" t="s">
        <v>1078</v>
      </c>
      <c r="K8" s="1040"/>
      <c r="L8" s="1040"/>
      <c r="M8" s="1040"/>
      <c r="N8" s="1040"/>
      <c r="O8" s="1040"/>
      <c r="P8" s="1040"/>
      <c r="Q8" s="1040"/>
      <c r="R8" s="1040"/>
      <c r="S8" s="1040"/>
      <c r="T8" s="1040"/>
      <c r="U8" s="1040"/>
      <c r="V8" s="1040"/>
      <c r="W8" s="1040"/>
      <c r="X8" s="1040"/>
      <c r="Y8" s="1040"/>
      <c r="Z8" s="1040"/>
      <c r="AA8" s="1040"/>
      <c r="AB8" s="1040"/>
      <c r="AC8" s="1040"/>
      <c r="AD8" s="1040"/>
      <c r="AE8" s="1040"/>
      <c r="AF8" s="1040"/>
      <c r="AG8" s="1040"/>
      <c r="AH8" s="1041"/>
      <c r="AI8" s="121"/>
      <c r="AJ8" s="191"/>
    </row>
    <row r="9" spans="1:43" ht="32.25" customHeight="1" x14ac:dyDescent="0.2">
      <c r="A9" s="937" t="s">
        <v>369</v>
      </c>
      <c r="B9" s="938"/>
      <c r="C9" s="938"/>
      <c r="D9" s="938"/>
      <c r="E9" s="938"/>
      <c r="F9" s="938"/>
      <c r="G9" s="938"/>
      <c r="H9" s="938"/>
      <c r="I9" s="938"/>
      <c r="J9" s="938"/>
      <c r="K9" s="938"/>
      <c r="L9" s="938"/>
      <c r="M9" s="938"/>
      <c r="N9" s="938"/>
      <c r="O9" s="938"/>
      <c r="P9" s="938"/>
      <c r="Q9" s="938"/>
      <c r="R9" s="938"/>
      <c r="S9" s="938"/>
      <c r="T9" s="938"/>
      <c r="U9" s="938"/>
      <c r="V9" s="938"/>
      <c r="W9" s="938"/>
      <c r="X9" s="938"/>
      <c r="Y9" s="938"/>
      <c r="Z9" s="938"/>
      <c r="AA9" s="938"/>
      <c r="AB9" s="938"/>
      <c r="AC9" s="938"/>
      <c r="AD9" s="939"/>
      <c r="AE9" s="972" t="s">
        <v>1079</v>
      </c>
      <c r="AF9" s="973"/>
      <c r="AG9" s="973"/>
      <c r="AH9" s="974"/>
      <c r="AI9" s="194"/>
      <c r="AJ9" s="195"/>
      <c r="AQ9" s="120" t="s">
        <v>1079</v>
      </c>
    </row>
    <row r="10" spans="1:43" ht="30" customHeight="1" x14ac:dyDescent="0.2">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Q10" s="120" t="s">
        <v>1062</v>
      </c>
    </row>
    <row r="11" spans="1:43" ht="22.5" customHeight="1" x14ac:dyDescent="0.2">
      <c r="A11" s="999" t="s">
        <v>377</v>
      </c>
      <c r="B11" s="1000"/>
      <c r="C11" s="1000"/>
      <c r="D11" s="1000"/>
      <c r="E11" s="1001"/>
      <c r="F11" s="1028" t="s">
        <v>395</v>
      </c>
      <c r="G11" s="1029"/>
      <c r="H11" s="1029"/>
      <c r="I11" s="1030"/>
      <c r="J11" s="1031" t="s">
        <v>396</v>
      </c>
      <c r="K11" s="1031"/>
      <c r="L11" s="1031"/>
      <c r="M11" s="1031"/>
      <c r="N11" s="1032"/>
      <c r="O11" s="1008"/>
      <c r="P11" s="1008"/>
      <c r="Q11" s="1008"/>
      <c r="R11" s="1008"/>
      <c r="S11" s="1008"/>
      <c r="T11" s="1008"/>
      <c r="U11" s="1008"/>
      <c r="V11" s="1008"/>
      <c r="W11" s="1008"/>
      <c r="X11" s="1033"/>
      <c r="Y11" s="1014" t="s">
        <v>355</v>
      </c>
      <c r="Z11" s="1015"/>
      <c r="AA11" s="1015"/>
      <c r="AB11" s="1016"/>
      <c r="AC11" s="1034"/>
      <c r="AD11" s="1035"/>
      <c r="AE11" s="1035"/>
      <c r="AF11" s="1035"/>
      <c r="AG11" s="1035"/>
      <c r="AH11" s="1036"/>
      <c r="AI11" s="189"/>
      <c r="AJ11" s="190"/>
    </row>
    <row r="12" spans="1:43" ht="23.25" customHeight="1" x14ac:dyDescent="0.2">
      <c r="A12" s="1014" t="s">
        <v>397</v>
      </c>
      <c r="B12" s="1015"/>
      <c r="C12" s="1015"/>
      <c r="D12" s="1015"/>
      <c r="E12" s="1015"/>
      <c r="F12" s="1015"/>
      <c r="G12" s="1015"/>
      <c r="H12" s="1015"/>
      <c r="I12" s="1016"/>
      <c r="J12" s="1017"/>
      <c r="K12" s="1018"/>
      <c r="L12" s="1018"/>
      <c r="M12" s="1018"/>
      <c r="N12" s="1018"/>
      <c r="O12" s="1018"/>
      <c r="P12" s="1018"/>
      <c r="Q12" s="1018"/>
      <c r="R12" s="1018"/>
      <c r="S12" s="1018"/>
      <c r="T12" s="1018"/>
      <c r="U12" s="1018"/>
      <c r="V12" s="1018"/>
      <c r="W12" s="1018"/>
      <c r="X12" s="1018"/>
      <c r="Y12" s="1018"/>
      <c r="Z12" s="1018"/>
      <c r="AA12" s="1018"/>
      <c r="AB12" s="1018"/>
      <c r="AC12" s="1018"/>
      <c r="AD12" s="1018"/>
      <c r="AE12" s="1018"/>
      <c r="AF12" s="1018"/>
      <c r="AG12" s="1018"/>
      <c r="AH12" s="1019"/>
      <c r="AI12" s="121"/>
      <c r="AJ12" s="191"/>
    </row>
    <row r="13" spans="1:43" ht="60" customHeight="1" x14ac:dyDescent="0.2">
      <c r="A13" s="1020" t="s">
        <v>398</v>
      </c>
      <c r="B13" s="1021"/>
      <c r="C13" s="1021"/>
      <c r="D13" s="1021"/>
      <c r="E13" s="1021"/>
      <c r="F13" s="1021"/>
      <c r="G13" s="1021"/>
      <c r="H13" s="1021"/>
      <c r="I13" s="1022"/>
      <c r="J13" s="1023"/>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5"/>
      <c r="AI13" s="121"/>
      <c r="AJ13" s="191"/>
    </row>
    <row r="14" spans="1:43" ht="22.5" customHeight="1" x14ac:dyDescent="0.2">
      <c r="A14" s="999" t="s">
        <v>381</v>
      </c>
      <c r="B14" s="1000"/>
      <c r="C14" s="1000"/>
      <c r="D14" s="1000"/>
      <c r="E14" s="1000"/>
      <c r="F14" s="1000"/>
      <c r="G14" s="1000"/>
      <c r="H14" s="1000"/>
      <c r="I14" s="1001"/>
      <c r="J14" s="1026"/>
      <c r="K14" s="1027"/>
      <c r="L14" s="1027"/>
      <c r="M14" s="1027"/>
      <c r="N14" s="1027"/>
      <c r="O14" s="1008"/>
      <c r="P14" s="1008"/>
      <c r="Q14" s="1008" t="s">
        <v>360</v>
      </c>
      <c r="R14" s="1008"/>
      <c r="S14" s="1008"/>
      <c r="T14" s="1008"/>
      <c r="U14" s="1008" t="s">
        <v>361</v>
      </c>
      <c r="V14" s="1008"/>
      <c r="W14" s="1008" t="s">
        <v>382</v>
      </c>
      <c r="X14" s="1008"/>
      <c r="Y14" s="1008"/>
      <c r="Z14" s="1008"/>
      <c r="AA14" s="1009"/>
      <c r="AB14" s="1009"/>
      <c r="AC14" s="1008"/>
      <c r="AD14" s="1008"/>
      <c r="AE14" s="1008" t="s">
        <v>360</v>
      </c>
      <c r="AF14" s="1008"/>
      <c r="AG14" s="192"/>
      <c r="AH14" s="193" t="s">
        <v>361</v>
      </c>
      <c r="AI14" s="121"/>
      <c r="AJ14" s="191"/>
    </row>
    <row r="15" spans="1:43" ht="21.75" customHeight="1" x14ac:dyDescent="0.2">
      <c r="A15" s="999" t="s">
        <v>362</v>
      </c>
      <c r="B15" s="1000"/>
      <c r="C15" s="1000"/>
      <c r="D15" s="1000"/>
      <c r="E15" s="1000"/>
      <c r="F15" s="1000"/>
      <c r="G15" s="1000"/>
      <c r="H15" s="1000"/>
      <c r="I15" s="1001"/>
      <c r="J15" s="1010"/>
      <c r="K15" s="1011"/>
      <c r="L15" s="1011"/>
      <c r="M15" s="1011"/>
      <c r="N15" s="1011"/>
      <c r="O15" s="1011"/>
      <c r="P15" s="1011"/>
      <c r="Q15" s="1011"/>
      <c r="R15" s="1011"/>
      <c r="S15" s="1011"/>
      <c r="T15" s="1011"/>
      <c r="U15" s="1011"/>
      <c r="V15" s="1011"/>
      <c r="W15" s="1011"/>
      <c r="X15" s="1011"/>
      <c r="Y15" s="1011"/>
      <c r="Z15" s="1011"/>
      <c r="AA15" s="1012" t="s">
        <v>136</v>
      </c>
      <c r="AB15" s="1012"/>
      <c r="AC15" s="1012"/>
      <c r="AD15" s="1012"/>
      <c r="AE15" s="1012"/>
      <c r="AF15" s="1012"/>
      <c r="AG15" s="1012"/>
      <c r="AH15" s="1013"/>
      <c r="AI15" s="121"/>
      <c r="AJ15" s="191"/>
    </row>
    <row r="16" spans="1:43" ht="60" customHeight="1" x14ac:dyDescent="0.2">
      <c r="A16" s="999" t="s">
        <v>399</v>
      </c>
      <c r="B16" s="1000"/>
      <c r="C16" s="1000"/>
      <c r="D16" s="1000"/>
      <c r="E16" s="1000"/>
      <c r="F16" s="1000"/>
      <c r="G16" s="1000"/>
      <c r="H16" s="1000"/>
      <c r="I16" s="1001"/>
      <c r="J16" s="1002"/>
      <c r="K16" s="1003"/>
      <c r="L16" s="1003"/>
      <c r="M16" s="1003"/>
      <c r="N16" s="1003"/>
      <c r="O16" s="1003"/>
      <c r="P16" s="1003"/>
      <c r="Q16" s="1003"/>
      <c r="R16" s="1003"/>
      <c r="S16" s="1003"/>
      <c r="T16" s="1003"/>
      <c r="U16" s="1003"/>
      <c r="V16" s="1003"/>
      <c r="W16" s="1003"/>
      <c r="X16" s="1003"/>
      <c r="Y16" s="1003"/>
      <c r="Z16" s="1003"/>
      <c r="AA16" s="1003"/>
      <c r="AB16" s="1003"/>
      <c r="AC16" s="1003"/>
      <c r="AD16" s="1003"/>
      <c r="AE16" s="1003"/>
      <c r="AF16" s="1003"/>
      <c r="AG16" s="1003"/>
      <c r="AH16" s="1004"/>
      <c r="AI16" s="121"/>
      <c r="AJ16" s="191"/>
    </row>
    <row r="17" spans="1:36" ht="32.25" customHeight="1" x14ac:dyDescent="0.2">
      <c r="A17" s="937" t="s">
        <v>369</v>
      </c>
      <c r="B17" s="938"/>
      <c r="C17" s="938"/>
      <c r="D17" s="938"/>
      <c r="E17" s="938"/>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9"/>
      <c r="AE17" s="1005"/>
      <c r="AF17" s="1006"/>
      <c r="AG17" s="1006"/>
      <c r="AH17" s="1007"/>
      <c r="AI17" s="194"/>
      <c r="AJ17" s="195"/>
    </row>
    <row r="18" spans="1:36" ht="30" customHeight="1" x14ac:dyDescent="0.2">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row>
    <row r="19" spans="1:36" ht="22.5" customHeight="1" x14ac:dyDescent="0.2">
      <c r="A19" s="999" t="s">
        <v>377</v>
      </c>
      <c r="B19" s="1000"/>
      <c r="C19" s="1000"/>
      <c r="D19" s="1000"/>
      <c r="E19" s="1001"/>
      <c r="F19" s="1028" t="s">
        <v>395</v>
      </c>
      <c r="G19" s="1029"/>
      <c r="H19" s="1029"/>
      <c r="I19" s="1030"/>
      <c r="J19" s="1031" t="s">
        <v>396</v>
      </c>
      <c r="K19" s="1031"/>
      <c r="L19" s="1031"/>
      <c r="M19" s="1031"/>
      <c r="N19" s="1032"/>
      <c r="O19" s="1008"/>
      <c r="P19" s="1008"/>
      <c r="Q19" s="1008"/>
      <c r="R19" s="1008"/>
      <c r="S19" s="1008"/>
      <c r="T19" s="1008"/>
      <c r="U19" s="1008"/>
      <c r="V19" s="1008"/>
      <c r="W19" s="1008"/>
      <c r="X19" s="1033"/>
      <c r="Y19" s="1014" t="s">
        <v>355</v>
      </c>
      <c r="Z19" s="1015"/>
      <c r="AA19" s="1015"/>
      <c r="AB19" s="1016"/>
      <c r="AC19" s="1034"/>
      <c r="AD19" s="1035"/>
      <c r="AE19" s="1035"/>
      <c r="AF19" s="1035"/>
      <c r="AG19" s="1035"/>
      <c r="AH19" s="1036"/>
      <c r="AI19" s="189"/>
      <c r="AJ19" s="190"/>
    </row>
    <row r="20" spans="1:36" ht="25.5" customHeight="1" x14ac:dyDescent="0.2">
      <c r="A20" s="1014" t="s">
        <v>397</v>
      </c>
      <c r="B20" s="1015"/>
      <c r="C20" s="1015"/>
      <c r="D20" s="1015"/>
      <c r="E20" s="1015"/>
      <c r="F20" s="1015"/>
      <c r="G20" s="1015"/>
      <c r="H20" s="1015"/>
      <c r="I20" s="1016"/>
      <c r="J20" s="1017"/>
      <c r="K20" s="1018"/>
      <c r="L20" s="1018"/>
      <c r="M20" s="1018"/>
      <c r="N20" s="1018"/>
      <c r="O20" s="1018"/>
      <c r="P20" s="1018"/>
      <c r="Q20" s="1018"/>
      <c r="R20" s="1018"/>
      <c r="S20" s="1018"/>
      <c r="T20" s="1018"/>
      <c r="U20" s="1018"/>
      <c r="V20" s="1018"/>
      <c r="W20" s="1018"/>
      <c r="X20" s="1018"/>
      <c r="Y20" s="1018"/>
      <c r="Z20" s="1018"/>
      <c r="AA20" s="1018"/>
      <c r="AB20" s="1018"/>
      <c r="AC20" s="1018"/>
      <c r="AD20" s="1018"/>
      <c r="AE20" s="1018"/>
      <c r="AF20" s="1018"/>
      <c r="AG20" s="1018"/>
      <c r="AH20" s="1019"/>
      <c r="AI20" s="121"/>
      <c r="AJ20" s="191"/>
    </row>
    <row r="21" spans="1:36" ht="60" customHeight="1" x14ac:dyDescent="0.2">
      <c r="A21" s="1020" t="s">
        <v>398</v>
      </c>
      <c r="B21" s="1021"/>
      <c r="C21" s="1021"/>
      <c r="D21" s="1021"/>
      <c r="E21" s="1021"/>
      <c r="F21" s="1021"/>
      <c r="G21" s="1021"/>
      <c r="H21" s="1021"/>
      <c r="I21" s="1022"/>
      <c r="J21" s="1023"/>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5"/>
      <c r="AI21" s="121"/>
      <c r="AJ21" s="191"/>
    </row>
    <row r="22" spans="1:36" ht="22.5" customHeight="1" x14ac:dyDescent="0.2">
      <c r="A22" s="999" t="s">
        <v>381</v>
      </c>
      <c r="B22" s="1000"/>
      <c r="C22" s="1000"/>
      <c r="D22" s="1000"/>
      <c r="E22" s="1000"/>
      <c r="F22" s="1000"/>
      <c r="G22" s="1000"/>
      <c r="H22" s="1000"/>
      <c r="I22" s="1001"/>
      <c r="J22" s="1026"/>
      <c r="K22" s="1027"/>
      <c r="L22" s="1027"/>
      <c r="M22" s="1027"/>
      <c r="N22" s="1027"/>
      <c r="O22" s="1008"/>
      <c r="P22" s="1008"/>
      <c r="Q22" s="1008" t="s">
        <v>360</v>
      </c>
      <c r="R22" s="1008"/>
      <c r="S22" s="1008"/>
      <c r="T22" s="1008"/>
      <c r="U22" s="1008" t="s">
        <v>361</v>
      </c>
      <c r="V22" s="1008"/>
      <c r="W22" s="1008" t="s">
        <v>382</v>
      </c>
      <c r="X22" s="1008"/>
      <c r="Y22" s="1008"/>
      <c r="Z22" s="1008"/>
      <c r="AA22" s="1009"/>
      <c r="AB22" s="1009"/>
      <c r="AC22" s="1008"/>
      <c r="AD22" s="1008"/>
      <c r="AE22" s="1008" t="s">
        <v>360</v>
      </c>
      <c r="AF22" s="1008"/>
      <c r="AG22" s="192"/>
      <c r="AH22" s="193" t="s">
        <v>361</v>
      </c>
      <c r="AI22" s="121"/>
      <c r="AJ22" s="191"/>
    </row>
    <row r="23" spans="1:36" ht="23.25" customHeight="1" x14ac:dyDescent="0.2">
      <c r="A23" s="999" t="s">
        <v>362</v>
      </c>
      <c r="B23" s="1000"/>
      <c r="C23" s="1000"/>
      <c r="D23" s="1000"/>
      <c r="E23" s="1000"/>
      <c r="F23" s="1000"/>
      <c r="G23" s="1000"/>
      <c r="H23" s="1000"/>
      <c r="I23" s="1001"/>
      <c r="J23" s="1010"/>
      <c r="K23" s="1011"/>
      <c r="L23" s="1011"/>
      <c r="M23" s="1011"/>
      <c r="N23" s="1011"/>
      <c r="O23" s="1011"/>
      <c r="P23" s="1011"/>
      <c r="Q23" s="1011"/>
      <c r="R23" s="1011"/>
      <c r="S23" s="1011"/>
      <c r="T23" s="1011"/>
      <c r="U23" s="1011"/>
      <c r="V23" s="1011"/>
      <c r="W23" s="1011"/>
      <c r="X23" s="1011"/>
      <c r="Y23" s="1011"/>
      <c r="Z23" s="1011"/>
      <c r="AA23" s="1012" t="s">
        <v>136</v>
      </c>
      <c r="AB23" s="1012"/>
      <c r="AC23" s="1012"/>
      <c r="AD23" s="1012"/>
      <c r="AE23" s="1012"/>
      <c r="AF23" s="1012"/>
      <c r="AG23" s="1012"/>
      <c r="AH23" s="1013"/>
      <c r="AI23" s="121"/>
      <c r="AJ23" s="191"/>
    </row>
    <row r="24" spans="1:36" ht="60" customHeight="1" x14ac:dyDescent="0.2">
      <c r="A24" s="999" t="s">
        <v>399</v>
      </c>
      <c r="B24" s="1000"/>
      <c r="C24" s="1000"/>
      <c r="D24" s="1000"/>
      <c r="E24" s="1000"/>
      <c r="F24" s="1000"/>
      <c r="G24" s="1000"/>
      <c r="H24" s="1000"/>
      <c r="I24" s="1001"/>
      <c r="J24" s="1002"/>
      <c r="K24" s="1003"/>
      <c r="L24" s="1003"/>
      <c r="M24" s="1003"/>
      <c r="N24" s="1003"/>
      <c r="O24" s="1003"/>
      <c r="P24" s="1003"/>
      <c r="Q24" s="1003"/>
      <c r="R24" s="1003"/>
      <c r="S24" s="1003"/>
      <c r="T24" s="1003"/>
      <c r="U24" s="1003"/>
      <c r="V24" s="1003"/>
      <c r="W24" s="1003"/>
      <c r="X24" s="1003"/>
      <c r="Y24" s="1003"/>
      <c r="Z24" s="1003"/>
      <c r="AA24" s="1003"/>
      <c r="AB24" s="1003"/>
      <c r="AC24" s="1003"/>
      <c r="AD24" s="1003"/>
      <c r="AE24" s="1003"/>
      <c r="AF24" s="1003"/>
      <c r="AG24" s="1003"/>
      <c r="AH24" s="1004"/>
      <c r="AI24" s="121"/>
      <c r="AJ24" s="191"/>
    </row>
    <row r="25" spans="1:36" ht="36.75" customHeight="1" x14ac:dyDescent="0.2">
      <c r="A25" s="937" t="s">
        <v>369</v>
      </c>
      <c r="B25" s="938"/>
      <c r="C25" s="938"/>
      <c r="D25" s="938"/>
      <c r="E25" s="938"/>
      <c r="F25" s="938"/>
      <c r="G25" s="938"/>
      <c r="H25" s="938"/>
      <c r="I25" s="938"/>
      <c r="J25" s="938"/>
      <c r="K25" s="938"/>
      <c r="L25" s="938"/>
      <c r="M25" s="938"/>
      <c r="N25" s="938"/>
      <c r="O25" s="938"/>
      <c r="P25" s="938"/>
      <c r="Q25" s="938"/>
      <c r="R25" s="938"/>
      <c r="S25" s="938"/>
      <c r="T25" s="938"/>
      <c r="U25" s="938"/>
      <c r="V25" s="938"/>
      <c r="W25" s="938"/>
      <c r="X25" s="938"/>
      <c r="Y25" s="938"/>
      <c r="Z25" s="938"/>
      <c r="AA25" s="938"/>
      <c r="AB25" s="938"/>
      <c r="AC25" s="938"/>
      <c r="AD25" s="939"/>
      <c r="AE25" s="1005"/>
      <c r="AF25" s="1006"/>
      <c r="AG25" s="1006"/>
      <c r="AH25" s="1007"/>
      <c r="AI25" s="194"/>
      <c r="AJ25" s="195"/>
    </row>
    <row r="26" spans="1:36" ht="15" customHeight="1" x14ac:dyDescent="0.2">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row>
  </sheetData>
  <sheetProtection formatCells="0" formatRows="0" insertRows="0" deleteRows="0" selectLockedCells="1"/>
  <dataConsolidate/>
  <mergeCells count="82">
    <mergeCell ref="B2:AH2"/>
    <mergeCell ref="A3:E3"/>
    <mergeCell ref="F3:I3"/>
    <mergeCell ref="J3:M3"/>
    <mergeCell ref="N3:X3"/>
    <mergeCell ref="Y3:AB3"/>
    <mergeCell ref="AC3:AH3"/>
    <mergeCell ref="A4:I4"/>
    <mergeCell ref="J4:AH4"/>
    <mergeCell ref="A5:I5"/>
    <mergeCell ref="J5:AH5"/>
    <mergeCell ref="A6:I6"/>
    <mergeCell ref="J6:N6"/>
    <mergeCell ref="O6:P6"/>
    <mergeCell ref="Q6:R6"/>
    <mergeCell ref="S6:T6"/>
    <mergeCell ref="U6:V6"/>
    <mergeCell ref="W6:Z6"/>
    <mergeCell ref="AA6:AB6"/>
    <mergeCell ref="AC6:AD6"/>
    <mergeCell ref="AE6:AF6"/>
    <mergeCell ref="A7:I7"/>
    <mergeCell ref="J7:Z7"/>
    <mergeCell ref="AA7:AH7"/>
    <mergeCell ref="A8:I8"/>
    <mergeCell ref="J8:AH8"/>
    <mergeCell ref="A9:AD9"/>
    <mergeCell ref="AE9:AH9"/>
    <mergeCell ref="A11:E11"/>
    <mergeCell ref="F11:I11"/>
    <mergeCell ref="J11:M11"/>
    <mergeCell ref="N11:X11"/>
    <mergeCell ref="Y11:AB11"/>
    <mergeCell ref="AC11:AH11"/>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15:I15"/>
    <mergeCell ref="J15:Z15"/>
    <mergeCell ref="AA15:AH15"/>
    <mergeCell ref="A16:I16"/>
    <mergeCell ref="J16:AH16"/>
    <mergeCell ref="A17:AD17"/>
    <mergeCell ref="AE17:AH17"/>
    <mergeCell ref="A19:E19"/>
    <mergeCell ref="F19:I19"/>
    <mergeCell ref="J19:M19"/>
    <mergeCell ref="N19:X19"/>
    <mergeCell ref="Y19:AB19"/>
    <mergeCell ref="AC19:AH19"/>
    <mergeCell ref="A20:I20"/>
    <mergeCell ref="J20:AH20"/>
    <mergeCell ref="A21:I21"/>
    <mergeCell ref="J21:AH21"/>
    <mergeCell ref="A22:I22"/>
    <mergeCell ref="J22:N22"/>
    <mergeCell ref="O22:P22"/>
    <mergeCell ref="Q22:R22"/>
    <mergeCell ref="S22:T22"/>
    <mergeCell ref="U22:V22"/>
    <mergeCell ref="A24:I24"/>
    <mergeCell ref="J24:AH24"/>
    <mergeCell ref="A25:AD25"/>
    <mergeCell ref="AE25:AH25"/>
    <mergeCell ref="W22:Z22"/>
    <mergeCell ref="AA22:AB22"/>
    <mergeCell ref="AC22:AD22"/>
    <mergeCell ref="AE22:AF22"/>
    <mergeCell ref="A23:I23"/>
    <mergeCell ref="J23:Z23"/>
    <mergeCell ref="AA23:AH23"/>
  </mergeCells>
  <phoneticPr fontId="1"/>
  <dataValidations count="5">
    <dataValidation type="list" allowBlank="1" showInputMessage="1" showErrorMessage="1" sqref="AE25:AH25 AE17:AH17 AE9:AH9">
      <formula1>$AQ$9:$AQ$10</formula1>
    </dataValidation>
    <dataValidation imeMode="halfAlpha" allowBlank="1" showInputMessage="1" showErrorMessage="1" sqref="AC19:AH19 AC11:AH11 AC3:AH3"/>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H16 J24:AH24 J8:AH8"/>
    <dataValidation imeMode="halfAlpha" allowBlank="1" showInputMessage="1" showErrorMessage="1" prompt="　前ページの当該費目番号の税込金額を入力してください" sqref="J7:Z7 J15:Z15 J23:Z23"/>
    <dataValidation imeMode="halfAlpha" allowBlank="1" showInputMessage="1" showErrorMessage="1" promptTitle="予定時期は事業終了予定日より前です" prompt="本事業の終了予定日より後に契約、納品、支払を行った分は助成対象外となります" sqref="O6:P6 S6:T6 AC6:AD6 O14:P14 O22:P22 S14:T14 S22:T22 AC14:AD14 AC22:AD22 AG6 AG22 AG1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&amp;C&amp;A</oddFooter>
  </headerFooter>
  <colBreaks count="1" manualBreakCount="1">
    <brk id="3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sheetPr>
  <dimension ref="A1:IE60"/>
  <sheetViews>
    <sheetView showGridLines="0" showZeros="0" zoomScale="130" zoomScaleNormal="130" zoomScaleSheetLayoutView="100" workbookViewId="0">
      <selection activeCell="BD19" sqref="BD19"/>
    </sheetView>
  </sheetViews>
  <sheetFormatPr defaultColWidth="2.1796875" defaultRowHeight="13" x14ac:dyDescent="0.2"/>
  <cols>
    <col min="1" max="13" width="1.81640625" style="208" customWidth="1"/>
    <col min="14" max="14" width="2.7265625" style="208" customWidth="1"/>
    <col min="15" max="19" width="1.81640625" style="208" customWidth="1"/>
    <col min="20" max="20" width="2.1796875" style="208" customWidth="1"/>
    <col min="21" max="50" width="1.81640625" style="208" customWidth="1"/>
    <col min="51" max="55" width="2.1796875" style="208"/>
    <col min="56" max="56" width="2.1796875" style="208" customWidth="1"/>
    <col min="57" max="57" width="2.1796875" style="208"/>
    <col min="58" max="264" width="2.1796875" style="209"/>
    <col min="265" max="265" width="2.1796875" style="209" customWidth="1"/>
    <col min="266" max="282" width="2.1796875" style="209"/>
    <col min="283" max="285" width="2.1796875" style="209" customWidth="1"/>
    <col min="286" max="296" width="2.1796875" style="209"/>
    <col min="297" max="297" width="2.1796875" style="209" customWidth="1"/>
    <col min="298" max="311" width="2.1796875" style="209"/>
    <col min="312" max="312" width="2.1796875" style="209" customWidth="1"/>
    <col min="313" max="520" width="2.1796875" style="209"/>
    <col min="521" max="521" width="2.1796875" style="209" customWidth="1"/>
    <col min="522" max="538" width="2.1796875" style="209"/>
    <col min="539" max="541" width="2.1796875" style="209" customWidth="1"/>
    <col min="542" max="552" width="2.1796875" style="209"/>
    <col min="553" max="553" width="2.1796875" style="209" customWidth="1"/>
    <col min="554" max="567" width="2.1796875" style="209"/>
    <col min="568" max="568" width="2.1796875" style="209" customWidth="1"/>
    <col min="569" max="776" width="2.1796875" style="209"/>
    <col min="777" max="777" width="2.1796875" style="209" customWidth="1"/>
    <col min="778" max="794" width="2.1796875" style="209"/>
    <col min="795" max="797" width="2.1796875" style="209" customWidth="1"/>
    <col min="798" max="808" width="2.1796875" style="209"/>
    <col min="809" max="809" width="2.1796875" style="209" customWidth="1"/>
    <col min="810" max="823" width="2.1796875" style="209"/>
    <col min="824" max="824" width="2.1796875" style="209" customWidth="1"/>
    <col min="825" max="1032" width="2.1796875" style="209"/>
    <col min="1033" max="1033" width="2.1796875" style="209" customWidth="1"/>
    <col min="1034" max="1050" width="2.1796875" style="209"/>
    <col min="1051" max="1053" width="2.1796875" style="209" customWidth="1"/>
    <col min="1054" max="1064" width="2.1796875" style="209"/>
    <col min="1065" max="1065" width="2.1796875" style="209" customWidth="1"/>
    <col min="1066" max="1079" width="2.1796875" style="209"/>
    <col min="1080" max="1080" width="2.1796875" style="209" customWidth="1"/>
    <col min="1081" max="1288" width="2.1796875" style="209"/>
    <col min="1289" max="1289" width="2.1796875" style="209" customWidth="1"/>
    <col min="1290" max="1306" width="2.1796875" style="209"/>
    <col min="1307" max="1309" width="2.1796875" style="209" customWidth="1"/>
    <col min="1310" max="1320" width="2.1796875" style="209"/>
    <col min="1321" max="1321" width="2.1796875" style="209" customWidth="1"/>
    <col min="1322" max="1335" width="2.1796875" style="209"/>
    <col min="1336" max="1336" width="2.1796875" style="209" customWidth="1"/>
    <col min="1337" max="1544" width="2.1796875" style="209"/>
    <col min="1545" max="1545" width="2.1796875" style="209" customWidth="1"/>
    <col min="1546" max="1562" width="2.1796875" style="209"/>
    <col min="1563" max="1565" width="2.1796875" style="209" customWidth="1"/>
    <col min="1566" max="1576" width="2.1796875" style="209"/>
    <col min="1577" max="1577" width="2.1796875" style="209" customWidth="1"/>
    <col min="1578" max="1591" width="2.1796875" style="209"/>
    <col min="1592" max="1592" width="2.1796875" style="209" customWidth="1"/>
    <col min="1593" max="1800" width="2.1796875" style="209"/>
    <col min="1801" max="1801" width="2.1796875" style="209" customWidth="1"/>
    <col min="1802" max="1818" width="2.1796875" style="209"/>
    <col min="1819" max="1821" width="2.1796875" style="209" customWidth="1"/>
    <col min="1822" max="1832" width="2.1796875" style="209"/>
    <col min="1833" max="1833" width="2.1796875" style="209" customWidth="1"/>
    <col min="1834" max="1847" width="2.1796875" style="209"/>
    <col min="1848" max="1848" width="2.1796875" style="209" customWidth="1"/>
    <col min="1849" max="2056" width="2.1796875" style="209"/>
    <col min="2057" max="2057" width="2.1796875" style="209" customWidth="1"/>
    <col min="2058" max="2074" width="2.1796875" style="209"/>
    <col min="2075" max="2077" width="2.1796875" style="209" customWidth="1"/>
    <col min="2078" max="2088" width="2.1796875" style="209"/>
    <col min="2089" max="2089" width="2.1796875" style="209" customWidth="1"/>
    <col min="2090" max="2103" width="2.1796875" style="209"/>
    <col min="2104" max="2104" width="2.1796875" style="209" customWidth="1"/>
    <col min="2105" max="2312" width="2.1796875" style="209"/>
    <col min="2313" max="2313" width="2.1796875" style="209" customWidth="1"/>
    <col min="2314" max="2330" width="2.1796875" style="209"/>
    <col min="2331" max="2333" width="2.1796875" style="209" customWidth="1"/>
    <col min="2334" max="2344" width="2.1796875" style="209"/>
    <col min="2345" max="2345" width="2.1796875" style="209" customWidth="1"/>
    <col min="2346" max="2359" width="2.1796875" style="209"/>
    <col min="2360" max="2360" width="2.1796875" style="209" customWidth="1"/>
    <col min="2361" max="2568" width="2.1796875" style="209"/>
    <col min="2569" max="2569" width="2.1796875" style="209" customWidth="1"/>
    <col min="2570" max="2586" width="2.1796875" style="209"/>
    <col min="2587" max="2589" width="2.1796875" style="209" customWidth="1"/>
    <col min="2590" max="2600" width="2.1796875" style="209"/>
    <col min="2601" max="2601" width="2.1796875" style="209" customWidth="1"/>
    <col min="2602" max="2615" width="2.1796875" style="209"/>
    <col min="2616" max="2616" width="2.1796875" style="209" customWidth="1"/>
    <col min="2617" max="2824" width="2.1796875" style="209"/>
    <col min="2825" max="2825" width="2.1796875" style="209" customWidth="1"/>
    <col min="2826" max="2842" width="2.1796875" style="209"/>
    <col min="2843" max="2845" width="2.1796875" style="209" customWidth="1"/>
    <col min="2846" max="2856" width="2.1796875" style="209"/>
    <col min="2857" max="2857" width="2.1796875" style="209" customWidth="1"/>
    <col min="2858" max="2871" width="2.1796875" style="209"/>
    <col min="2872" max="2872" width="2.1796875" style="209" customWidth="1"/>
    <col min="2873" max="3080" width="2.1796875" style="209"/>
    <col min="3081" max="3081" width="2.1796875" style="209" customWidth="1"/>
    <col min="3082" max="3098" width="2.1796875" style="209"/>
    <col min="3099" max="3101" width="2.1796875" style="209" customWidth="1"/>
    <col min="3102" max="3112" width="2.1796875" style="209"/>
    <col min="3113" max="3113" width="2.1796875" style="209" customWidth="1"/>
    <col min="3114" max="3127" width="2.1796875" style="209"/>
    <col min="3128" max="3128" width="2.1796875" style="209" customWidth="1"/>
    <col min="3129" max="3336" width="2.1796875" style="209"/>
    <col min="3337" max="3337" width="2.1796875" style="209" customWidth="1"/>
    <col min="3338" max="3354" width="2.1796875" style="209"/>
    <col min="3355" max="3357" width="2.1796875" style="209" customWidth="1"/>
    <col min="3358" max="3368" width="2.1796875" style="209"/>
    <col min="3369" max="3369" width="2.1796875" style="209" customWidth="1"/>
    <col min="3370" max="3383" width="2.1796875" style="209"/>
    <col min="3384" max="3384" width="2.1796875" style="209" customWidth="1"/>
    <col min="3385" max="3592" width="2.1796875" style="209"/>
    <col min="3593" max="3593" width="2.1796875" style="209" customWidth="1"/>
    <col min="3594" max="3610" width="2.1796875" style="209"/>
    <col min="3611" max="3613" width="2.1796875" style="209" customWidth="1"/>
    <col min="3614" max="3624" width="2.1796875" style="209"/>
    <col min="3625" max="3625" width="2.1796875" style="209" customWidth="1"/>
    <col min="3626" max="3639" width="2.1796875" style="209"/>
    <col min="3640" max="3640" width="2.1796875" style="209" customWidth="1"/>
    <col min="3641" max="3848" width="2.1796875" style="209"/>
    <col min="3849" max="3849" width="2.1796875" style="209" customWidth="1"/>
    <col min="3850" max="3866" width="2.1796875" style="209"/>
    <col min="3867" max="3869" width="2.1796875" style="209" customWidth="1"/>
    <col min="3870" max="3880" width="2.1796875" style="209"/>
    <col min="3881" max="3881" width="2.1796875" style="209" customWidth="1"/>
    <col min="3882" max="3895" width="2.1796875" style="209"/>
    <col min="3896" max="3896" width="2.1796875" style="209" customWidth="1"/>
    <col min="3897" max="4104" width="2.1796875" style="209"/>
    <col min="4105" max="4105" width="2.1796875" style="209" customWidth="1"/>
    <col min="4106" max="4122" width="2.1796875" style="209"/>
    <col min="4123" max="4125" width="2.1796875" style="209" customWidth="1"/>
    <col min="4126" max="4136" width="2.1796875" style="209"/>
    <col min="4137" max="4137" width="2.1796875" style="209" customWidth="1"/>
    <col min="4138" max="4151" width="2.1796875" style="209"/>
    <col min="4152" max="4152" width="2.1796875" style="209" customWidth="1"/>
    <col min="4153" max="4360" width="2.1796875" style="209"/>
    <col min="4361" max="4361" width="2.1796875" style="209" customWidth="1"/>
    <col min="4362" max="4378" width="2.1796875" style="209"/>
    <col min="4379" max="4381" width="2.1796875" style="209" customWidth="1"/>
    <col min="4382" max="4392" width="2.1796875" style="209"/>
    <col min="4393" max="4393" width="2.1796875" style="209" customWidth="1"/>
    <col min="4394" max="4407" width="2.1796875" style="209"/>
    <col min="4408" max="4408" width="2.1796875" style="209" customWidth="1"/>
    <col min="4409" max="4616" width="2.1796875" style="209"/>
    <col min="4617" max="4617" width="2.1796875" style="209" customWidth="1"/>
    <col min="4618" max="4634" width="2.1796875" style="209"/>
    <col min="4635" max="4637" width="2.1796875" style="209" customWidth="1"/>
    <col min="4638" max="4648" width="2.1796875" style="209"/>
    <col min="4649" max="4649" width="2.1796875" style="209" customWidth="1"/>
    <col min="4650" max="4663" width="2.1796875" style="209"/>
    <col min="4664" max="4664" width="2.1796875" style="209" customWidth="1"/>
    <col min="4665" max="4872" width="2.1796875" style="209"/>
    <col min="4873" max="4873" width="2.1796875" style="209" customWidth="1"/>
    <col min="4874" max="4890" width="2.1796875" style="209"/>
    <col min="4891" max="4893" width="2.1796875" style="209" customWidth="1"/>
    <col min="4894" max="4904" width="2.1796875" style="209"/>
    <col min="4905" max="4905" width="2.1796875" style="209" customWidth="1"/>
    <col min="4906" max="4919" width="2.1796875" style="209"/>
    <col min="4920" max="4920" width="2.1796875" style="209" customWidth="1"/>
    <col min="4921" max="5128" width="2.1796875" style="209"/>
    <col min="5129" max="5129" width="2.1796875" style="209" customWidth="1"/>
    <col min="5130" max="5146" width="2.1796875" style="209"/>
    <col min="5147" max="5149" width="2.1796875" style="209" customWidth="1"/>
    <col min="5150" max="5160" width="2.1796875" style="209"/>
    <col min="5161" max="5161" width="2.1796875" style="209" customWidth="1"/>
    <col min="5162" max="5175" width="2.1796875" style="209"/>
    <col min="5176" max="5176" width="2.1796875" style="209" customWidth="1"/>
    <col min="5177" max="5384" width="2.1796875" style="209"/>
    <col min="5385" max="5385" width="2.1796875" style="209" customWidth="1"/>
    <col min="5386" max="5402" width="2.1796875" style="209"/>
    <col min="5403" max="5405" width="2.1796875" style="209" customWidth="1"/>
    <col min="5406" max="5416" width="2.1796875" style="209"/>
    <col min="5417" max="5417" width="2.1796875" style="209" customWidth="1"/>
    <col min="5418" max="5431" width="2.1796875" style="209"/>
    <col min="5432" max="5432" width="2.1796875" style="209" customWidth="1"/>
    <col min="5433" max="5640" width="2.1796875" style="209"/>
    <col min="5641" max="5641" width="2.1796875" style="209" customWidth="1"/>
    <col min="5642" max="5658" width="2.1796875" style="209"/>
    <col min="5659" max="5661" width="2.1796875" style="209" customWidth="1"/>
    <col min="5662" max="5672" width="2.1796875" style="209"/>
    <col min="5673" max="5673" width="2.1796875" style="209" customWidth="1"/>
    <col min="5674" max="5687" width="2.1796875" style="209"/>
    <col min="5688" max="5688" width="2.1796875" style="209" customWidth="1"/>
    <col min="5689" max="5896" width="2.1796875" style="209"/>
    <col min="5897" max="5897" width="2.1796875" style="209" customWidth="1"/>
    <col min="5898" max="5914" width="2.1796875" style="209"/>
    <col min="5915" max="5917" width="2.1796875" style="209" customWidth="1"/>
    <col min="5918" max="5928" width="2.1796875" style="209"/>
    <col min="5929" max="5929" width="2.1796875" style="209" customWidth="1"/>
    <col min="5930" max="5943" width="2.1796875" style="209"/>
    <col min="5944" max="5944" width="2.1796875" style="209" customWidth="1"/>
    <col min="5945" max="6152" width="2.1796875" style="209"/>
    <col min="6153" max="6153" width="2.1796875" style="209" customWidth="1"/>
    <col min="6154" max="6170" width="2.1796875" style="209"/>
    <col min="6171" max="6173" width="2.1796875" style="209" customWidth="1"/>
    <col min="6174" max="6184" width="2.1796875" style="209"/>
    <col min="6185" max="6185" width="2.1796875" style="209" customWidth="1"/>
    <col min="6186" max="6199" width="2.1796875" style="209"/>
    <col min="6200" max="6200" width="2.1796875" style="209" customWidth="1"/>
    <col min="6201" max="6408" width="2.1796875" style="209"/>
    <col min="6409" max="6409" width="2.1796875" style="209" customWidth="1"/>
    <col min="6410" max="6426" width="2.1796875" style="209"/>
    <col min="6427" max="6429" width="2.1796875" style="209" customWidth="1"/>
    <col min="6430" max="6440" width="2.1796875" style="209"/>
    <col min="6441" max="6441" width="2.1796875" style="209" customWidth="1"/>
    <col min="6442" max="6455" width="2.1796875" style="209"/>
    <col min="6456" max="6456" width="2.1796875" style="209" customWidth="1"/>
    <col min="6457" max="6664" width="2.1796875" style="209"/>
    <col min="6665" max="6665" width="2.1796875" style="209" customWidth="1"/>
    <col min="6666" max="6682" width="2.1796875" style="209"/>
    <col min="6683" max="6685" width="2.1796875" style="209" customWidth="1"/>
    <col min="6686" max="6696" width="2.1796875" style="209"/>
    <col min="6697" max="6697" width="2.1796875" style="209" customWidth="1"/>
    <col min="6698" max="6711" width="2.1796875" style="209"/>
    <col min="6712" max="6712" width="2.1796875" style="209" customWidth="1"/>
    <col min="6713" max="6920" width="2.1796875" style="209"/>
    <col min="6921" max="6921" width="2.1796875" style="209" customWidth="1"/>
    <col min="6922" max="6938" width="2.1796875" style="209"/>
    <col min="6939" max="6941" width="2.1796875" style="209" customWidth="1"/>
    <col min="6942" max="6952" width="2.1796875" style="209"/>
    <col min="6953" max="6953" width="2.1796875" style="209" customWidth="1"/>
    <col min="6954" max="6967" width="2.1796875" style="209"/>
    <col min="6968" max="6968" width="2.1796875" style="209" customWidth="1"/>
    <col min="6969" max="7176" width="2.1796875" style="209"/>
    <col min="7177" max="7177" width="2.1796875" style="209" customWidth="1"/>
    <col min="7178" max="7194" width="2.1796875" style="209"/>
    <col min="7195" max="7197" width="2.1796875" style="209" customWidth="1"/>
    <col min="7198" max="7208" width="2.1796875" style="209"/>
    <col min="7209" max="7209" width="2.1796875" style="209" customWidth="1"/>
    <col min="7210" max="7223" width="2.1796875" style="209"/>
    <col min="7224" max="7224" width="2.1796875" style="209" customWidth="1"/>
    <col min="7225" max="7432" width="2.1796875" style="209"/>
    <col min="7433" max="7433" width="2.1796875" style="209" customWidth="1"/>
    <col min="7434" max="7450" width="2.1796875" style="209"/>
    <col min="7451" max="7453" width="2.1796875" style="209" customWidth="1"/>
    <col min="7454" max="7464" width="2.1796875" style="209"/>
    <col min="7465" max="7465" width="2.1796875" style="209" customWidth="1"/>
    <col min="7466" max="7479" width="2.1796875" style="209"/>
    <col min="7480" max="7480" width="2.1796875" style="209" customWidth="1"/>
    <col min="7481" max="7688" width="2.1796875" style="209"/>
    <col min="7689" max="7689" width="2.1796875" style="209" customWidth="1"/>
    <col min="7690" max="7706" width="2.1796875" style="209"/>
    <col min="7707" max="7709" width="2.1796875" style="209" customWidth="1"/>
    <col min="7710" max="7720" width="2.1796875" style="209"/>
    <col min="7721" max="7721" width="2.1796875" style="209" customWidth="1"/>
    <col min="7722" max="7735" width="2.1796875" style="209"/>
    <col min="7736" max="7736" width="2.1796875" style="209" customWidth="1"/>
    <col min="7737" max="7944" width="2.1796875" style="209"/>
    <col min="7945" max="7945" width="2.1796875" style="209" customWidth="1"/>
    <col min="7946" max="7962" width="2.1796875" style="209"/>
    <col min="7963" max="7965" width="2.1796875" style="209" customWidth="1"/>
    <col min="7966" max="7976" width="2.1796875" style="209"/>
    <col min="7977" max="7977" width="2.1796875" style="209" customWidth="1"/>
    <col min="7978" max="7991" width="2.1796875" style="209"/>
    <col min="7992" max="7992" width="2.1796875" style="209" customWidth="1"/>
    <col min="7993" max="8200" width="2.1796875" style="209"/>
    <col min="8201" max="8201" width="2.1796875" style="209" customWidth="1"/>
    <col min="8202" max="8218" width="2.1796875" style="209"/>
    <col min="8219" max="8221" width="2.1796875" style="209" customWidth="1"/>
    <col min="8222" max="8232" width="2.1796875" style="209"/>
    <col min="8233" max="8233" width="2.1796875" style="209" customWidth="1"/>
    <col min="8234" max="8247" width="2.1796875" style="209"/>
    <col min="8248" max="8248" width="2.1796875" style="209" customWidth="1"/>
    <col min="8249" max="8456" width="2.1796875" style="209"/>
    <col min="8457" max="8457" width="2.1796875" style="209" customWidth="1"/>
    <col min="8458" max="8474" width="2.1796875" style="209"/>
    <col min="8475" max="8477" width="2.1796875" style="209" customWidth="1"/>
    <col min="8478" max="8488" width="2.1796875" style="209"/>
    <col min="8489" max="8489" width="2.1796875" style="209" customWidth="1"/>
    <col min="8490" max="8503" width="2.1796875" style="209"/>
    <col min="8504" max="8504" width="2.1796875" style="209" customWidth="1"/>
    <col min="8505" max="8712" width="2.1796875" style="209"/>
    <col min="8713" max="8713" width="2.1796875" style="209" customWidth="1"/>
    <col min="8714" max="8730" width="2.1796875" style="209"/>
    <col min="8731" max="8733" width="2.1796875" style="209" customWidth="1"/>
    <col min="8734" max="8744" width="2.1796875" style="209"/>
    <col min="8745" max="8745" width="2.1796875" style="209" customWidth="1"/>
    <col min="8746" max="8759" width="2.1796875" style="209"/>
    <col min="8760" max="8760" width="2.1796875" style="209" customWidth="1"/>
    <col min="8761" max="8968" width="2.1796875" style="209"/>
    <col min="8969" max="8969" width="2.1796875" style="209" customWidth="1"/>
    <col min="8970" max="8986" width="2.1796875" style="209"/>
    <col min="8987" max="8989" width="2.1796875" style="209" customWidth="1"/>
    <col min="8990" max="9000" width="2.1796875" style="209"/>
    <col min="9001" max="9001" width="2.1796875" style="209" customWidth="1"/>
    <col min="9002" max="9015" width="2.1796875" style="209"/>
    <col min="9016" max="9016" width="2.1796875" style="209" customWidth="1"/>
    <col min="9017" max="9224" width="2.1796875" style="209"/>
    <col min="9225" max="9225" width="2.1796875" style="209" customWidth="1"/>
    <col min="9226" max="9242" width="2.1796875" style="209"/>
    <col min="9243" max="9245" width="2.1796875" style="209" customWidth="1"/>
    <col min="9246" max="9256" width="2.1796875" style="209"/>
    <col min="9257" max="9257" width="2.1796875" style="209" customWidth="1"/>
    <col min="9258" max="9271" width="2.1796875" style="209"/>
    <col min="9272" max="9272" width="2.1796875" style="209" customWidth="1"/>
    <col min="9273" max="9480" width="2.1796875" style="209"/>
    <col min="9481" max="9481" width="2.1796875" style="209" customWidth="1"/>
    <col min="9482" max="9498" width="2.1796875" style="209"/>
    <col min="9499" max="9501" width="2.1796875" style="209" customWidth="1"/>
    <col min="9502" max="9512" width="2.1796875" style="209"/>
    <col min="9513" max="9513" width="2.1796875" style="209" customWidth="1"/>
    <col min="9514" max="9527" width="2.1796875" style="209"/>
    <col min="9528" max="9528" width="2.1796875" style="209" customWidth="1"/>
    <col min="9529" max="9736" width="2.1796875" style="209"/>
    <col min="9737" max="9737" width="2.1796875" style="209" customWidth="1"/>
    <col min="9738" max="9754" width="2.1796875" style="209"/>
    <col min="9755" max="9757" width="2.1796875" style="209" customWidth="1"/>
    <col min="9758" max="9768" width="2.1796875" style="209"/>
    <col min="9769" max="9769" width="2.1796875" style="209" customWidth="1"/>
    <col min="9770" max="9783" width="2.1796875" style="209"/>
    <col min="9784" max="9784" width="2.1796875" style="209" customWidth="1"/>
    <col min="9785" max="9992" width="2.1796875" style="209"/>
    <col min="9993" max="9993" width="2.1796875" style="209" customWidth="1"/>
    <col min="9994" max="10010" width="2.1796875" style="209"/>
    <col min="10011" max="10013" width="2.1796875" style="209" customWidth="1"/>
    <col min="10014" max="10024" width="2.1796875" style="209"/>
    <col min="10025" max="10025" width="2.1796875" style="209" customWidth="1"/>
    <col min="10026" max="10039" width="2.1796875" style="209"/>
    <col min="10040" max="10040" width="2.1796875" style="209" customWidth="1"/>
    <col min="10041" max="10248" width="2.1796875" style="209"/>
    <col min="10249" max="10249" width="2.1796875" style="209" customWidth="1"/>
    <col min="10250" max="10266" width="2.1796875" style="209"/>
    <col min="10267" max="10269" width="2.1796875" style="209" customWidth="1"/>
    <col min="10270" max="10280" width="2.1796875" style="209"/>
    <col min="10281" max="10281" width="2.1796875" style="209" customWidth="1"/>
    <col min="10282" max="10295" width="2.1796875" style="209"/>
    <col min="10296" max="10296" width="2.1796875" style="209" customWidth="1"/>
    <col min="10297" max="10504" width="2.1796875" style="209"/>
    <col min="10505" max="10505" width="2.1796875" style="209" customWidth="1"/>
    <col min="10506" max="10522" width="2.1796875" style="209"/>
    <col min="10523" max="10525" width="2.1796875" style="209" customWidth="1"/>
    <col min="10526" max="10536" width="2.1796875" style="209"/>
    <col min="10537" max="10537" width="2.1796875" style="209" customWidth="1"/>
    <col min="10538" max="10551" width="2.1796875" style="209"/>
    <col min="10552" max="10552" width="2.1796875" style="209" customWidth="1"/>
    <col min="10553" max="10760" width="2.1796875" style="209"/>
    <col min="10761" max="10761" width="2.1796875" style="209" customWidth="1"/>
    <col min="10762" max="10778" width="2.1796875" style="209"/>
    <col min="10779" max="10781" width="2.1796875" style="209" customWidth="1"/>
    <col min="10782" max="10792" width="2.1796875" style="209"/>
    <col min="10793" max="10793" width="2.1796875" style="209" customWidth="1"/>
    <col min="10794" max="10807" width="2.1796875" style="209"/>
    <col min="10808" max="10808" width="2.1796875" style="209" customWidth="1"/>
    <col min="10809" max="11016" width="2.1796875" style="209"/>
    <col min="11017" max="11017" width="2.1796875" style="209" customWidth="1"/>
    <col min="11018" max="11034" width="2.1796875" style="209"/>
    <col min="11035" max="11037" width="2.1796875" style="209" customWidth="1"/>
    <col min="11038" max="11048" width="2.1796875" style="209"/>
    <col min="11049" max="11049" width="2.1796875" style="209" customWidth="1"/>
    <col min="11050" max="11063" width="2.1796875" style="209"/>
    <col min="11064" max="11064" width="2.1796875" style="209" customWidth="1"/>
    <col min="11065" max="11272" width="2.1796875" style="209"/>
    <col min="11273" max="11273" width="2.1796875" style="209" customWidth="1"/>
    <col min="11274" max="11290" width="2.1796875" style="209"/>
    <col min="11291" max="11293" width="2.1796875" style="209" customWidth="1"/>
    <col min="11294" max="11304" width="2.1796875" style="209"/>
    <col min="11305" max="11305" width="2.1796875" style="209" customWidth="1"/>
    <col min="11306" max="11319" width="2.1796875" style="209"/>
    <col min="11320" max="11320" width="2.1796875" style="209" customWidth="1"/>
    <col min="11321" max="11528" width="2.1796875" style="209"/>
    <col min="11529" max="11529" width="2.1796875" style="209" customWidth="1"/>
    <col min="11530" max="11546" width="2.1796875" style="209"/>
    <col min="11547" max="11549" width="2.1796875" style="209" customWidth="1"/>
    <col min="11550" max="11560" width="2.1796875" style="209"/>
    <col min="11561" max="11561" width="2.1796875" style="209" customWidth="1"/>
    <col min="11562" max="11575" width="2.1796875" style="209"/>
    <col min="11576" max="11576" width="2.1796875" style="209" customWidth="1"/>
    <col min="11577" max="11784" width="2.1796875" style="209"/>
    <col min="11785" max="11785" width="2.1796875" style="209" customWidth="1"/>
    <col min="11786" max="11802" width="2.1796875" style="209"/>
    <col min="11803" max="11805" width="2.1796875" style="209" customWidth="1"/>
    <col min="11806" max="11816" width="2.1796875" style="209"/>
    <col min="11817" max="11817" width="2.1796875" style="209" customWidth="1"/>
    <col min="11818" max="11831" width="2.1796875" style="209"/>
    <col min="11832" max="11832" width="2.1796875" style="209" customWidth="1"/>
    <col min="11833" max="12040" width="2.1796875" style="209"/>
    <col min="12041" max="12041" width="2.1796875" style="209" customWidth="1"/>
    <col min="12042" max="12058" width="2.1796875" style="209"/>
    <col min="12059" max="12061" width="2.1796875" style="209" customWidth="1"/>
    <col min="12062" max="12072" width="2.1796875" style="209"/>
    <col min="12073" max="12073" width="2.1796875" style="209" customWidth="1"/>
    <col min="12074" max="12087" width="2.1796875" style="209"/>
    <col min="12088" max="12088" width="2.1796875" style="209" customWidth="1"/>
    <col min="12089" max="12296" width="2.1796875" style="209"/>
    <col min="12297" max="12297" width="2.1796875" style="209" customWidth="1"/>
    <col min="12298" max="12314" width="2.1796875" style="209"/>
    <col min="12315" max="12317" width="2.1796875" style="209" customWidth="1"/>
    <col min="12318" max="12328" width="2.1796875" style="209"/>
    <col min="12329" max="12329" width="2.1796875" style="209" customWidth="1"/>
    <col min="12330" max="12343" width="2.1796875" style="209"/>
    <col min="12344" max="12344" width="2.1796875" style="209" customWidth="1"/>
    <col min="12345" max="12552" width="2.1796875" style="209"/>
    <col min="12553" max="12553" width="2.1796875" style="209" customWidth="1"/>
    <col min="12554" max="12570" width="2.1796875" style="209"/>
    <col min="12571" max="12573" width="2.1796875" style="209" customWidth="1"/>
    <col min="12574" max="12584" width="2.1796875" style="209"/>
    <col min="12585" max="12585" width="2.1796875" style="209" customWidth="1"/>
    <col min="12586" max="12599" width="2.1796875" style="209"/>
    <col min="12600" max="12600" width="2.1796875" style="209" customWidth="1"/>
    <col min="12601" max="12808" width="2.1796875" style="209"/>
    <col min="12809" max="12809" width="2.1796875" style="209" customWidth="1"/>
    <col min="12810" max="12826" width="2.1796875" style="209"/>
    <col min="12827" max="12829" width="2.1796875" style="209" customWidth="1"/>
    <col min="12830" max="12840" width="2.1796875" style="209"/>
    <col min="12841" max="12841" width="2.1796875" style="209" customWidth="1"/>
    <col min="12842" max="12855" width="2.1796875" style="209"/>
    <col min="12856" max="12856" width="2.1796875" style="209" customWidth="1"/>
    <col min="12857" max="13064" width="2.1796875" style="209"/>
    <col min="13065" max="13065" width="2.1796875" style="209" customWidth="1"/>
    <col min="13066" max="13082" width="2.1796875" style="209"/>
    <col min="13083" max="13085" width="2.1796875" style="209" customWidth="1"/>
    <col min="13086" max="13096" width="2.1796875" style="209"/>
    <col min="13097" max="13097" width="2.1796875" style="209" customWidth="1"/>
    <col min="13098" max="13111" width="2.1796875" style="209"/>
    <col min="13112" max="13112" width="2.1796875" style="209" customWidth="1"/>
    <col min="13113" max="13320" width="2.1796875" style="209"/>
    <col min="13321" max="13321" width="2.1796875" style="209" customWidth="1"/>
    <col min="13322" max="13338" width="2.1796875" style="209"/>
    <col min="13339" max="13341" width="2.1796875" style="209" customWidth="1"/>
    <col min="13342" max="13352" width="2.1796875" style="209"/>
    <col min="13353" max="13353" width="2.1796875" style="209" customWidth="1"/>
    <col min="13354" max="13367" width="2.1796875" style="209"/>
    <col min="13368" max="13368" width="2.1796875" style="209" customWidth="1"/>
    <col min="13369" max="13576" width="2.1796875" style="209"/>
    <col min="13577" max="13577" width="2.1796875" style="209" customWidth="1"/>
    <col min="13578" max="13594" width="2.1796875" style="209"/>
    <col min="13595" max="13597" width="2.1796875" style="209" customWidth="1"/>
    <col min="13598" max="13608" width="2.1796875" style="209"/>
    <col min="13609" max="13609" width="2.1796875" style="209" customWidth="1"/>
    <col min="13610" max="13623" width="2.1796875" style="209"/>
    <col min="13624" max="13624" width="2.1796875" style="209" customWidth="1"/>
    <col min="13625" max="13832" width="2.1796875" style="209"/>
    <col min="13833" max="13833" width="2.1796875" style="209" customWidth="1"/>
    <col min="13834" max="13850" width="2.1796875" style="209"/>
    <col min="13851" max="13853" width="2.1796875" style="209" customWidth="1"/>
    <col min="13854" max="13864" width="2.1796875" style="209"/>
    <col min="13865" max="13865" width="2.1796875" style="209" customWidth="1"/>
    <col min="13866" max="13879" width="2.1796875" style="209"/>
    <col min="13880" max="13880" width="2.1796875" style="209" customWidth="1"/>
    <col min="13881" max="14088" width="2.1796875" style="209"/>
    <col min="14089" max="14089" width="2.1796875" style="209" customWidth="1"/>
    <col min="14090" max="14106" width="2.1796875" style="209"/>
    <col min="14107" max="14109" width="2.1796875" style="209" customWidth="1"/>
    <col min="14110" max="14120" width="2.1796875" style="209"/>
    <col min="14121" max="14121" width="2.1796875" style="209" customWidth="1"/>
    <col min="14122" max="14135" width="2.1796875" style="209"/>
    <col min="14136" max="14136" width="2.1796875" style="209" customWidth="1"/>
    <col min="14137" max="14344" width="2.1796875" style="209"/>
    <col min="14345" max="14345" width="2.1796875" style="209" customWidth="1"/>
    <col min="14346" max="14362" width="2.1796875" style="209"/>
    <col min="14363" max="14365" width="2.1796875" style="209" customWidth="1"/>
    <col min="14366" max="14376" width="2.1796875" style="209"/>
    <col min="14377" max="14377" width="2.1796875" style="209" customWidth="1"/>
    <col min="14378" max="14391" width="2.1796875" style="209"/>
    <col min="14392" max="14392" width="2.1796875" style="209" customWidth="1"/>
    <col min="14393" max="14600" width="2.1796875" style="209"/>
    <col min="14601" max="14601" width="2.1796875" style="209" customWidth="1"/>
    <col min="14602" max="14618" width="2.1796875" style="209"/>
    <col min="14619" max="14621" width="2.1796875" style="209" customWidth="1"/>
    <col min="14622" max="14632" width="2.1796875" style="209"/>
    <col min="14633" max="14633" width="2.1796875" style="209" customWidth="1"/>
    <col min="14634" max="14647" width="2.1796875" style="209"/>
    <col min="14648" max="14648" width="2.1796875" style="209" customWidth="1"/>
    <col min="14649" max="14856" width="2.1796875" style="209"/>
    <col min="14857" max="14857" width="2.1796875" style="209" customWidth="1"/>
    <col min="14858" max="14874" width="2.1796875" style="209"/>
    <col min="14875" max="14877" width="2.1796875" style="209" customWidth="1"/>
    <col min="14878" max="14888" width="2.1796875" style="209"/>
    <col min="14889" max="14889" width="2.1796875" style="209" customWidth="1"/>
    <col min="14890" max="14903" width="2.1796875" style="209"/>
    <col min="14904" max="14904" width="2.1796875" style="209" customWidth="1"/>
    <col min="14905" max="15112" width="2.1796875" style="209"/>
    <col min="15113" max="15113" width="2.1796875" style="209" customWidth="1"/>
    <col min="15114" max="15130" width="2.1796875" style="209"/>
    <col min="15131" max="15133" width="2.1796875" style="209" customWidth="1"/>
    <col min="15134" max="15144" width="2.1796875" style="209"/>
    <col min="15145" max="15145" width="2.1796875" style="209" customWidth="1"/>
    <col min="15146" max="15159" width="2.1796875" style="209"/>
    <col min="15160" max="15160" width="2.1796875" style="209" customWidth="1"/>
    <col min="15161" max="15368" width="2.1796875" style="209"/>
    <col min="15369" max="15369" width="2.1796875" style="209" customWidth="1"/>
    <col min="15370" max="15386" width="2.1796875" style="209"/>
    <col min="15387" max="15389" width="2.1796875" style="209" customWidth="1"/>
    <col min="15390" max="15400" width="2.1796875" style="209"/>
    <col min="15401" max="15401" width="2.1796875" style="209" customWidth="1"/>
    <col min="15402" max="15415" width="2.1796875" style="209"/>
    <col min="15416" max="15416" width="2.1796875" style="209" customWidth="1"/>
    <col min="15417" max="15624" width="2.1796875" style="209"/>
    <col min="15625" max="15625" width="2.1796875" style="209" customWidth="1"/>
    <col min="15626" max="15642" width="2.1796875" style="209"/>
    <col min="15643" max="15645" width="2.1796875" style="209" customWidth="1"/>
    <col min="15646" max="15656" width="2.1796875" style="209"/>
    <col min="15657" max="15657" width="2.1796875" style="209" customWidth="1"/>
    <col min="15658" max="15671" width="2.1796875" style="209"/>
    <col min="15672" max="15672" width="2.1796875" style="209" customWidth="1"/>
    <col min="15673" max="15880" width="2.1796875" style="209"/>
    <col min="15881" max="15881" width="2.1796875" style="209" customWidth="1"/>
    <col min="15882" max="15898" width="2.1796875" style="209"/>
    <col min="15899" max="15901" width="2.1796875" style="209" customWidth="1"/>
    <col min="15902" max="15912" width="2.1796875" style="209"/>
    <col min="15913" max="15913" width="2.1796875" style="209" customWidth="1"/>
    <col min="15914" max="15927" width="2.1796875" style="209"/>
    <col min="15928" max="15928" width="2.1796875" style="209" customWidth="1"/>
    <col min="15929" max="16136" width="2.1796875" style="209"/>
    <col min="16137" max="16137" width="2.1796875" style="209" customWidth="1"/>
    <col min="16138" max="16154" width="2.1796875" style="209"/>
    <col min="16155" max="16157" width="2.1796875" style="209" customWidth="1"/>
    <col min="16158" max="16168" width="2.1796875" style="209"/>
    <col min="16169" max="16169" width="2.1796875" style="209" customWidth="1"/>
    <col min="16170" max="16183" width="2.1796875" style="209"/>
    <col min="16184" max="16184" width="2.1796875" style="209" customWidth="1"/>
    <col min="16185" max="16384" width="2.1796875" style="209"/>
  </cols>
  <sheetData>
    <row r="1" spans="1:239" s="207" customFormat="1" x14ac:dyDescent="0.2">
      <c r="A1" s="206"/>
      <c r="B1" s="206" t="s">
        <v>427</v>
      </c>
    </row>
    <row r="2" spans="1:239" x14ac:dyDescent="0.2">
      <c r="A2" s="208" t="s">
        <v>428</v>
      </c>
    </row>
    <row r="3" spans="1:239" s="213" customFormat="1" ht="15" customHeight="1" x14ac:dyDescent="0.2">
      <c r="A3" s="210"/>
      <c r="B3" s="211"/>
      <c r="C3" s="212" t="s">
        <v>429</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187"/>
      <c r="AL3" s="187"/>
      <c r="AM3" s="187"/>
      <c r="AN3" s="187"/>
      <c r="AO3" s="187"/>
      <c r="AP3" s="187"/>
      <c r="AQ3" s="187"/>
      <c r="AR3" s="187"/>
      <c r="AS3" s="187"/>
      <c r="AT3" s="187"/>
    </row>
    <row r="4" spans="1:239" s="215" customFormat="1" ht="13.5" customHeight="1" x14ac:dyDescent="0.2">
      <c r="A4" s="214"/>
      <c r="B4" s="1059" t="s">
        <v>430</v>
      </c>
      <c r="C4" s="1060"/>
      <c r="D4" s="1060"/>
      <c r="E4" s="1060"/>
      <c r="F4" s="1060"/>
      <c r="G4" s="1060"/>
      <c r="H4" s="1060"/>
      <c r="I4" s="1060"/>
      <c r="J4" s="1060"/>
      <c r="K4" s="1060"/>
      <c r="L4" s="1060"/>
      <c r="M4" s="1060"/>
      <c r="N4" s="1061"/>
      <c r="O4" s="1140" t="s">
        <v>431</v>
      </c>
      <c r="P4" s="1141"/>
      <c r="Q4" s="1142"/>
      <c r="R4" s="1146" t="s">
        <v>1085</v>
      </c>
      <c r="S4" s="1147"/>
      <c r="T4" s="1147"/>
      <c r="U4" s="1150" t="s">
        <v>433</v>
      </c>
      <c r="V4" s="1151"/>
      <c r="W4" s="1151"/>
      <c r="X4" s="1151"/>
      <c r="Y4" s="1152"/>
      <c r="Z4" s="1176" t="s">
        <v>1080</v>
      </c>
      <c r="AA4" s="1177"/>
      <c r="AB4" s="1177"/>
      <c r="AC4" s="1177"/>
      <c r="AD4" s="1177"/>
      <c r="AE4" s="1177"/>
      <c r="AF4" s="1177"/>
      <c r="AG4" s="1177"/>
      <c r="AH4" s="1177"/>
      <c r="AI4" s="1177"/>
      <c r="AJ4" s="1177"/>
      <c r="AK4" s="1177"/>
      <c r="AL4" s="1177"/>
      <c r="AM4" s="1177"/>
      <c r="AN4" s="1177"/>
      <c r="AO4" s="1177"/>
      <c r="AP4" s="1177"/>
      <c r="AQ4" s="1177"/>
      <c r="AR4" s="1177"/>
      <c r="AS4" s="1177"/>
      <c r="AT4" s="1177"/>
      <c r="AU4" s="1177"/>
      <c r="AV4" s="1177"/>
      <c r="AW4" s="1178"/>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row>
    <row r="5" spans="1:239" s="208" customFormat="1" ht="13.5" customHeight="1" x14ac:dyDescent="0.2">
      <c r="A5" s="216"/>
      <c r="B5" s="1065"/>
      <c r="C5" s="1066"/>
      <c r="D5" s="1066"/>
      <c r="E5" s="1066"/>
      <c r="F5" s="1066"/>
      <c r="G5" s="1066"/>
      <c r="H5" s="1066"/>
      <c r="I5" s="1066"/>
      <c r="J5" s="1066"/>
      <c r="K5" s="1066"/>
      <c r="L5" s="1066"/>
      <c r="M5" s="1066"/>
      <c r="N5" s="1067"/>
      <c r="O5" s="1143"/>
      <c r="P5" s="1144"/>
      <c r="Q5" s="1145"/>
      <c r="R5" s="1148"/>
      <c r="S5" s="1149"/>
      <c r="T5" s="1149"/>
      <c r="U5" s="1153"/>
      <c r="V5" s="1154"/>
      <c r="W5" s="1154"/>
      <c r="X5" s="1154"/>
      <c r="Y5" s="1155"/>
      <c r="Z5" s="1179"/>
      <c r="AA5" s="1180"/>
      <c r="AB5" s="1180"/>
      <c r="AC5" s="1180"/>
      <c r="AD5" s="1180"/>
      <c r="AE5" s="1180"/>
      <c r="AF5" s="1180"/>
      <c r="AG5" s="1180"/>
      <c r="AH5" s="1180"/>
      <c r="AI5" s="1180"/>
      <c r="AJ5" s="1180"/>
      <c r="AK5" s="1180"/>
      <c r="AL5" s="1180"/>
      <c r="AM5" s="1180"/>
      <c r="AN5" s="1180"/>
      <c r="AO5" s="1180"/>
      <c r="AP5" s="1180"/>
      <c r="AQ5" s="1180"/>
      <c r="AR5" s="1180"/>
      <c r="AS5" s="1180"/>
      <c r="AT5" s="1180"/>
      <c r="AU5" s="1180"/>
      <c r="AV5" s="1180"/>
      <c r="AW5" s="1181"/>
    </row>
    <row r="6" spans="1:239" s="208" customFormat="1" ht="13.5" customHeight="1" x14ac:dyDescent="0.2">
      <c r="A6" s="216"/>
      <c r="B6" s="1091" t="s">
        <v>434</v>
      </c>
      <c r="C6" s="1092"/>
      <c r="D6" s="1092"/>
      <c r="E6" s="1092"/>
      <c r="F6" s="1092"/>
      <c r="G6" s="1092"/>
      <c r="H6" s="1092"/>
      <c r="I6" s="1092"/>
      <c r="J6" s="1092"/>
      <c r="K6" s="1092"/>
      <c r="L6" s="1092"/>
      <c r="M6" s="1092"/>
      <c r="N6" s="1093"/>
      <c r="O6" s="1167" t="s">
        <v>1086</v>
      </c>
      <c r="P6" s="1168"/>
      <c r="Q6" s="1168"/>
      <c r="R6" s="1168"/>
      <c r="S6" s="1168"/>
      <c r="T6" s="1168"/>
      <c r="U6" s="1168"/>
      <c r="V6" s="1168"/>
      <c r="W6" s="1168"/>
      <c r="X6" s="1168"/>
      <c r="Y6" s="1168"/>
      <c r="Z6" s="1168"/>
      <c r="AA6" s="1168"/>
      <c r="AB6" s="1168"/>
      <c r="AC6" s="1168"/>
      <c r="AD6" s="1168"/>
      <c r="AE6" s="1168"/>
      <c r="AF6" s="1168"/>
      <c r="AG6" s="1168"/>
      <c r="AH6" s="1168"/>
      <c r="AI6" s="1168"/>
      <c r="AJ6" s="1168"/>
      <c r="AK6" s="1168"/>
      <c r="AL6" s="1168"/>
      <c r="AM6" s="1168"/>
      <c r="AN6" s="1168"/>
      <c r="AO6" s="1168"/>
      <c r="AP6" s="1168"/>
      <c r="AQ6" s="1168"/>
      <c r="AR6" s="1168"/>
      <c r="AS6" s="1168"/>
      <c r="AT6" s="1168"/>
      <c r="AU6" s="1168"/>
      <c r="AV6" s="1168"/>
      <c r="AW6" s="1169"/>
    </row>
    <row r="7" spans="1:239" s="208" customFormat="1" ht="13.5" customHeight="1" x14ac:dyDescent="0.2">
      <c r="A7" s="216"/>
      <c r="B7" s="1107"/>
      <c r="C7" s="1108"/>
      <c r="D7" s="1108"/>
      <c r="E7" s="1108"/>
      <c r="F7" s="1108"/>
      <c r="G7" s="1108"/>
      <c r="H7" s="1108"/>
      <c r="I7" s="1108"/>
      <c r="J7" s="1108"/>
      <c r="K7" s="1108"/>
      <c r="L7" s="1108"/>
      <c r="M7" s="1108"/>
      <c r="N7" s="1109"/>
      <c r="O7" s="1170"/>
      <c r="P7" s="1171"/>
      <c r="Q7" s="1171"/>
      <c r="R7" s="1171"/>
      <c r="S7" s="1171"/>
      <c r="T7" s="1171"/>
      <c r="U7" s="1171"/>
      <c r="V7" s="1171"/>
      <c r="W7" s="1171"/>
      <c r="X7" s="1171"/>
      <c r="Y7" s="1171"/>
      <c r="Z7" s="1171"/>
      <c r="AA7" s="1171"/>
      <c r="AB7" s="1171"/>
      <c r="AC7" s="1171"/>
      <c r="AD7" s="1171"/>
      <c r="AE7" s="1171"/>
      <c r="AF7" s="1171"/>
      <c r="AG7" s="1171"/>
      <c r="AH7" s="1171"/>
      <c r="AI7" s="1171"/>
      <c r="AJ7" s="1171"/>
      <c r="AK7" s="1171"/>
      <c r="AL7" s="1171"/>
      <c r="AM7" s="1171"/>
      <c r="AN7" s="1171"/>
      <c r="AO7" s="1171"/>
      <c r="AP7" s="1171"/>
      <c r="AQ7" s="1171"/>
      <c r="AR7" s="1171"/>
      <c r="AS7" s="1171"/>
      <c r="AT7" s="1171"/>
      <c r="AU7" s="1171"/>
      <c r="AV7" s="1171"/>
      <c r="AW7" s="1172"/>
    </row>
    <row r="8" spans="1:239" s="208" customFormat="1" ht="13.5" customHeight="1" x14ac:dyDescent="0.2">
      <c r="A8" s="216"/>
      <c r="B8" s="1107"/>
      <c r="C8" s="1108"/>
      <c r="D8" s="1108"/>
      <c r="E8" s="1108"/>
      <c r="F8" s="1108"/>
      <c r="G8" s="1108"/>
      <c r="H8" s="1108"/>
      <c r="I8" s="1108"/>
      <c r="J8" s="1108"/>
      <c r="K8" s="1108"/>
      <c r="L8" s="1108"/>
      <c r="M8" s="1108"/>
      <c r="N8" s="1109"/>
      <c r="O8" s="1170"/>
      <c r="P8" s="1171"/>
      <c r="Q8" s="1171"/>
      <c r="R8" s="1171"/>
      <c r="S8" s="1171"/>
      <c r="T8" s="1171"/>
      <c r="U8" s="1171"/>
      <c r="V8" s="1171"/>
      <c r="W8" s="1171"/>
      <c r="X8" s="1171"/>
      <c r="Y8" s="1171"/>
      <c r="Z8" s="1171"/>
      <c r="AA8" s="1171"/>
      <c r="AB8" s="1171"/>
      <c r="AC8" s="1171"/>
      <c r="AD8" s="1171"/>
      <c r="AE8" s="1171"/>
      <c r="AF8" s="1171"/>
      <c r="AG8" s="1171"/>
      <c r="AH8" s="1171"/>
      <c r="AI8" s="1171"/>
      <c r="AJ8" s="1171"/>
      <c r="AK8" s="1171"/>
      <c r="AL8" s="1171"/>
      <c r="AM8" s="1171"/>
      <c r="AN8" s="1171"/>
      <c r="AO8" s="1171"/>
      <c r="AP8" s="1171"/>
      <c r="AQ8" s="1171"/>
      <c r="AR8" s="1171"/>
      <c r="AS8" s="1171"/>
      <c r="AT8" s="1171"/>
      <c r="AU8" s="1171"/>
      <c r="AV8" s="1171"/>
      <c r="AW8" s="1172"/>
    </row>
    <row r="9" spans="1:239" s="208" customFormat="1" ht="13.5" customHeight="1" x14ac:dyDescent="0.2">
      <c r="A9" s="216"/>
      <c r="B9" s="1107"/>
      <c r="C9" s="1108"/>
      <c r="D9" s="1108"/>
      <c r="E9" s="1108"/>
      <c r="F9" s="1108"/>
      <c r="G9" s="1108"/>
      <c r="H9" s="1108"/>
      <c r="I9" s="1108"/>
      <c r="J9" s="1108"/>
      <c r="K9" s="1108"/>
      <c r="L9" s="1108"/>
      <c r="M9" s="1108"/>
      <c r="N9" s="1109"/>
      <c r="O9" s="1170"/>
      <c r="P9" s="1171"/>
      <c r="Q9" s="1171"/>
      <c r="R9" s="1171"/>
      <c r="S9" s="1171"/>
      <c r="T9" s="1171"/>
      <c r="U9" s="1171"/>
      <c r="V9" s="1171"/>
      <c r="W9" s="1171"/>
      <c r="X9" s="1171"/>
      <c r="Y9" s="1171"/>
      <c r="Z9" s="1171"/>
      <c r="AA9" s="1171"/>
      <c r="AB9" s="1171"/>
      <c r="AC9" s="1171"/>
      <c r="AD9" s="1171"/>
      <c r="AE9" s="1171"/>
      <c r="AF9" s="1171"/>
      <c r="AG9" s="1171"/>
      <c r="AH9" s="1171"/>
      <c r="AI9" s="1171"/>
      <c r="AJ9" s="1171"/>
      <c r="AK9" s="1171"/>
      <c r="AL9" s="1171"/>
      <c r="AM9" s="1171"/>
      <c r="AN9" s="1171"/>
      <c r="AO9" s="1171"/>
      <c r="AP9" s="1171"/>
      <c r="AQ9" s="1171"/>
      <c r="AR9" s="1171"/>
      <c r="AS9" s="1171"/>
      <c r="AT9" s="1171"/>
      <c r="AU9" s="1171"/>
      <c r="AV9" s="1171"/>
      <c r="AW9" s="1172"/>
    </row>
    <row r="10" spans="1:239" s="208" customFormat="1" ht="13.5" customHeight="1" x14ac:dyDescent="0.2">
      <c r="A10" s="216"/>
      <c r="B10" s="1094"/>
      <c r="C10" s="1095"/>
      <c r="D10" s="1095"/>
      <c r="E10" s="1095"/>
      <c r="F10" s="1095"/>
      <c r="G10" s="1095"/>
      <c r="H10" s="1095"/>
      <c r="I10" s="1095"/>
      <c r="J10" s="1095"/>
      <c r="K10" s="1095"/>
      <c r="L10" s="1095"/>
      <c r="M10" s="1095"/>
      <c r="N10" s="1096"/>
      <c r="O10" s="1173"/>
      <c r="P10" s="1174"/>
      <c r="Q10" s="1174"/>
      <c r="R10" s="1174"/>
      <c r="S10" s="1174"/>
      <c r="T10" s="1174"/>
      <c r="U10" s="1174"/>
      <c r="V10" s="1174"/>
      <c r="W10" s="1174"/>
      <c r="X10" s="1174"/>
      <c r="Y10" s="1174"/>
      <c r="Z10" s="1174"/>
      <c r="AA10" s="1174"/>
      <c r="AB10" s="1174"/>
      <c r="AC10" s="1174"/>
      <c r="AD10" s="1174"/>
      <c r="AE10" s="1174"/>
      <c r="AF10" s="1174"/>
      <c r="AG10" s="1174"/>
      <c r="AH10" s="1174"/>
      <c r="AI10" s="1174"/>
      <c r="AJ10" s="1174"/>
      <c r="AK10" s="1174"/>
      <c r="AL10" s="1174"/>
      <c r="AM10" s="1174"/>
      <c r="AN10" s="1174"/>
      <c r="AO10" s="1174"/>
      <c r="AP10" s="1174"/>
      <c r="AQ10" s="1174"/>
      <c r="AR10" s="1174"/>
      <c r="AS10" s="1174"/>
      <c r="AT10" s="1174"/>
      <c r="AU10" s="1174"/>
      <c r="AV10" s="1174"/>
      <c r="AW10" s="1175"/>
    </row>
    <row r="11" spans="1:239" s="208" customFormat="1" ht="13.5" customHeight="1" x14ac:dyDescent="0.2">
      <c r="A11" s="216"/>
      <c r="B11" s="1091" t="s">
        <v>435</v>
      </c>
      <c r="C11" s="1092"/>
      <c r="D11" s="1092"/>
      <c r="E11" s="1092"/>
      <c r="F11" s="1092"/>
      <c r="G11" s="1092"/>
      <c r="H11" s="1092"/>
      <c r="I11" s="1092"/>
      <c r="J11" s="1092"/>
      <c r="K11" s="1092"/>
      <c r="L11" s="1092"/>
      <c r="M11" s="1092"/>
      <c r="N11" s="1093"/>
      <c r="O11" s="1182" t="s">
        <v>1081</v>
      </c>
      <c r="P11" s="1177"/>
      <c r="Q11" s="1177"/>
      <c r="R11" s="1177"/>
      <c r="S11" s="1177"/>
      <c r="T11" s="1177"/>
      <c r="U11" s="1177"/>
      <c r="V11" s="1177"/>
      <c r="W11" s="1177"/>
      <c r="X11" s="1177"/>
      <c r="Y11" s="1177"/>
      <c r="Z11" s="1177"/>
      <c r="AA11" s="1177"/>
      <c r="AB11" s="1177"/>
      <c r="AC11" s="1177"/>
      <c r="AD11" s="1177"/>
      <c r="AE11" s="1177"/>
      <c r="AF11" s="1177"/>
      <c r="AG11" s="1177"/>
      <c r="AH11" s="1177"/>
      <c r="AI11" s="1177"/>
      <c r="AJ11" s="1177"/>
      <c r="AK11" s="1177"/>
      <c r="AL11" s="1177"/>
      <c r="AM11" s="1177"/>
      <c r="AN11" s="1177"/>
      <c r="AO11" s="1177"/>
      <c r="AP11" s="1177"/>
      <c r="AQ11" s="1177"/>
      <c r="AR11" s="1177"/>
      <c r="AS11" s="1177"/>
      <c r="AT11" s="1177"/>
      <c r="AU11" s="1177"/>
      <c r="AV11" s="1177"/>
      <c r="AW11" s="1178"/>
    </row>
    <row r="12" spans="1:239" s="208" customFormat="1" ht="13.5" customHeight="1" x14ac:dyDescent="0.2">
      <c r="A12" s="216"/>
      <c r="B12" s="1094"/>
      <c r="C12" s="1095"/>
      <c r="D12" s="1095"/>
      <c r="E12" s="1095"/>
      <c r="F12" s="1095"/>
      <c r="G12" s="1095"/>
      <c r="H12" s="1095"/>
      <c r="I12" s="1095"/>
      <c r="J12" s="1095"/>
      <c r="K12" s="1095"/>
      <c r="L12" s="1095"/>
      <c r="M12" s="1095"/>
      <c r="N12" s="1096"/>
      <c r="O12" s="1183"/>
      <c r="P12" s="1180"/>
      <c r="Q12" s="1180"/>
      <c r="R12" s="1180"/>
      <c r="S12" s="1180"/>
      <c r="T12" s="1180"/>
      <c r="U12" s="1180"/>
      <c r="V12" s="1180"/>
      <c r="W12" s="1180"/>
      <c r="X12" s="1180"/>
      <c r="Y12" s="1180"/>
      <c r="Z12" s="1180"/>
      <c r="AA12" s="1180"/>
      <c r="AB12" s="1180"/>
      <c r="AC12" s="1180"/>
      <c r="AD12" s="1180"/>
      <c r="AE12" s="1180"/>
      <c r="AF12" s="1180"/>
      <c r="AG12" s="1180"/>
      <c r="AH12" s="1180"/>
      <c r="AI12" s="1180"/>
      <c r="AJ12" s="1180"/>
      <c r="AK12" s="1180"/>
      <c r="AL12" s="1180"/>
      <c r="AM12" s="1180"/>
      <c r="AN12" s="1180"/>
      <c r="AO12" s="1180"/>
      <c r="AP12" s="1180"/>
      <c r="AQ12" s="1180"/>
      <c r="AR12" s="1180"/>
      <c r="AS12" s="1180"/>
      <c r="AT12" s="1180"/>
      <c r="AU12" s="1180"/>
      <c r="AV12" s="1180"/>
      <c r="AW12" s="1181"/>
    </row>
    <row r="13" spans="1:239" s="208" customFormat="1" ht="13.5" customHeight="1" x14ac:dyDescent="0.2">
      <c r="A13" s="216"/>
      <c r="B13" s="1091" t="s">
        <v>436</v>
      </c>
      <c r="C13" s="1092"/>
      <c r="D13" s="1092"/>
      <c r="E13" s="1092"/>
      <c r="F13" s="1092"/>
      <c r="G13" s="1092"/>
      <c r="H13" s="1092"/>
      <c r="I13" s="1092"/>
      <c r="J13" s="1092"/>
      <c r="K13" s="1092"/>
      <c r="L13" s="1092"/>
      <c r="M13" s="1092"/>
      <c r="N13" s="1093"/>
      <c r="O13" s="1091" t="s">
        <v>437</v>
      </c>
      <c r="P13" s="1092"/>
      <c r="Q13" s="1092"/>
      <c r="R13" s="1110"/>
      <c r="S13" s="1184" t="s">
        <v>1082</v>
      </c>
      <c r="T13" s="1185"/>
      <c r="U13" s="1185"/>
      <c r="V13" s="1185"/>
      <c r="W13" s="1185"/>
      <c r="X13" s="1185"/>
      <c r="Y13" s="1185"/>
      <c r="Z13" s="1185"/>
      <c r="AA13" s="1185"/>
      <c r="AB13" s="1185"/>
      <c r="AC13" s="1185"/>
      <c r="AD13" s="1185"/>
      <c r="AE13" s="1185"/>
      <c r="AF13" s="1185"/>
      <c r="AG13" s="1185"/>
      <c r="AH13" s="1185"/>
      <c r="AI13" s="1185"/>
      <c r="AJ13" s="1185"/>
      <c r="AK13" s="1185"/>
      <c r="AL13" s="1185"/>
      <c r="AM13" s="1185"/>
      <c r="AN13" s="1185"/>
      <c r="AO13" s="1185"/>
      <c r="AP13" s="1185"/>
      <c r="AQ13" s="1185"/>
      <c r="AR13" s="1185"/>
      <c r="AS13" s="1185"/>
      <c r="AT13" s="1185"/>
      <c r="AU13" s="1185"/>
      <c r="AV13" s="1185"/>
      <c r="AW13" s="1186"/>
    </row>
    <row r="14" spans="1:239" s="208" customFormat="1" ht="13.5" customHeight="1" x14ac:dyDescent="0.2">
      <c r="A14" s="216"/>
      <c r="B14" s="1107"/>
      <c r="C14" s="1108"/>
      <c r="D14" s="1108"/>
      <c r="E14" s="1108"/>
      <c r="F14" s="1108"/>
      <c r="G14" s="1108"/>
      <c r="H14" s="1108"/>
      <c r="I14" s="1108"/>
      <c r="J14" s="1108"/>
      <c r="K14" s="1108"/>
      <c r="L14" s="1108"/>
      <c r="M14" s="1108"/>
      <c r="N14" s="1109"/>
      <c r="O14" s="1111"/>
      <c r="P14" s="1112"/>
      <c r="Q14" s="1112"/>
      <c r="R14" s="1113"/>
      <c r="S14" s="1187"/>
      <c r="T14" s="1188"/>
      <c r="U14" s="1188"/>
      <c r="V14" s="1188"/>
      <c r="W14" s="1188"/>
      <c r="X14" s="1188"/>
      <c r="Y14" s="1188"/>
      <c r="Z14" s="1188"/>
      <c r="AA14" s="1188"/>
      <c r="AB14" s="1188"/>
      <c r="AC14" s="1188"/>
      <c r="AD14" s="1188"/>
      <c r="AE14" s="1188"/>
      <c r="AF14" s="1188"/>
      <c r="AG14" s="1188"/>
      <c r="AH14" s="1188"/>
      <c r="AI14" s="1188"/>
      <c r="AJ14" s="1188"/>
      <c r="AK14" s="1188"/>
      <c r="AL14" s="1188"/>
      <c r="AM14" s="1188"/>
      <c r="AN14" s="1188"/>
      <c r="AO14" s="1188"/>
      <c r="AP14" s="1188"/>
      <c r="AQ14" s="1188"/>
      <c r="AR14" s="1188"/>
      <c r="AS14" s="1188"/>
      <c r="AT14" s="1188"/>
      <c r="AU14" s="1188"/>
      <c r="AV14" s="1188"/>
      <c r="AW14" s="1189"/>
    </row>
    <row r="15" spans="1:239" s="208" customFormat="1" ht="13.5" customHeight="1" x14ac:dyDescent="0.2">
      <c r="A15" s="216"/>
      <c r="B15" s="1107"/>
      <c r="C15" s="1108"/>
      <c r="D15" s="1108"/>
      <c r="E15" s="1108"/>
      <c r="F15" s="1108"/>
      <c r="G15" s="1108"/>
      <c r="H15" s="1108"/>
      <c r="I15" s="1108"/>
      <c r="J15" s="1108"/>
      <c r="K15" s="1108"/>
      <c r="L15" s="1108"/>
      <c r="M15" s="1108"/>
      <c r="N15" s="1109"/>
      <c r="O15" s="1091" t="s">
        <v>438</v>
      </c>
      <c r="P15" s="1092"/>
      <c r="Q15" s="1092"/>
      <c r="R15" s="1110"/>
      <c r="S15" s="1184" t="s">
        <v>1083</v>
      </c>
      <c r="T15" s="1185"/>
      <c r="U15" s="1185"/>
      <c r="V15" s="1185"/>
      <c r="W15" s="1185"/>
      <c r="X15" s="1185"/>
      <c r="Y15" s="1185"/>
      <c r="Z15" s="1185"/>
      <c r="AA15" s="1185"/>
      <c r="AB15" s="1185"/>
      <c r="AC15" s="1185"/>
      <c r="AD15" s="1185"/>
      <c r="AE15" s="1185"/>
      <c r="AF15" s="1185"/>
      <c r="AG15" s="1185"/>
      <c r="AH15" s="1185"/>
      <c r="AI15" s="1185"/>
      <c r="AJ15" s="1185"/>
      <c r="AK15" s="1185"/>
      <c r="AL15" s="1185"/>
      <c r="AM15" s="1185"/>
      <c r="AN15" s="1185"/>
      <c r="AO15" s="1185"/>
      <c r="AP15" s="1185"/>
      <c r="AQ15" s="1185"/>
      <c r="AR15" s="1185"/>
      <c r="AS15" s="1185"/>
      <c r="AT15" s="1185"/>
      <c r="AU15" s="1185"/>
      <c r="AV15" s="1185"/>
      <c r="AW15" s="1186"/>
    </row>
    <row r="16" spans="1:239" s="208" customFormat="1" ht="13.5" customHeight="1" x14ac:dyDescent="0.2">
      <c r="A16" s="216"/>
      <c r="B16" s="1094"/>
      <c r="C16" s="1095"/>
      <c r="D16" s="1095"/>
      <c r="E16" s="1095"/>
      <c r="F16" s="1095"/>
      <c r="G16" s="1095"/>
      <c r="H16" s="1095"/>
      <c r="I16" s="1095"/>
      <c r="J16" s="1095"/>
      <c r="K16" s="1095"/>
      <c r="L16" s="1095"/>
      <c r="M16" s="1095"/>
      <c r="N16" s="1096"/>
      <c r="O16" s="1111"/>
      <c r="P16" s="1112"/>
      <c r="Q16" s="1112"/>
      <c r="R16" s="1113"/>
      <c r="S16" s="1187"/>
      <c r="T16" s="1188"/>
      <c r="U16" s="1188"/>
      <c r="V16" s="1188"/>
      <c r="W16" s="1188"/>
      <c r="X16" s="1188"/>
      <c r="Y16" s="1188"/>
      <c r="Z16" s="1188"/>
      <c r="AA16" s="1188"/>
      <c r="AB16" s="1188"/>
      <c r="AC16" s="1188"/>
      <c r="AD16" s="1188"/>
      <c r="AE16" s="1188"/>
      <c r="AF16" s="1188"/>
      <c r="AG16" s="1188"/>
      <c r="AH16" s="1188"/>
      <c r="AI16" s="1188"/>
      <c r="AJ16" s="1188"/>
      <c r="AK16" s="1188"/>
      <c r="AL16" s="1188"/>
      <c r="AM16" s="1188"/>
      <c r="AN16" s="1188"/>
      <c r="AO16" s="1188"/>
      <c r="AP16" s="1188"/>
      <c r="AQ16" s="1188"/>
      <c r="AR16" s="1188"/>
      <c r="AS16" s="1188"/>
      <c r="AT16" s="1188"/>
      <c r="AU16" s="1188"/>
      <c r="AV16" s="1188"/>
      <c r="AW16" s="1189"/>
    </row>
    <row r="17" spans="1:49" s="208" customFormat="1" ht="13.5" customHeight="1" x14ac:dyDescent="0.2">
      <c r="A17" s="216"/>
      <c r="B17" s="1091" t="s">
        <v>439</v>
      </c>
      <c r="C17" s="1092"/>
      <c r="D17" s="1092"/>
      <c r="E17" s="1092"/>
      <c r="F17" s="1092"/>
      <c r="G17" s="1092"/>
      <c r="H17" s="1092"/>
      <c r="I17" s="1092"/>
      <c r="J17" s="1092"/>
      <c r="K17" s="1092"/>
      <c r="L17" s="1092"/>
      <c r="M17" s="1092"/>
      <c r="N17" s="1093"/>
      <c r="O17" s="1163" t="s">
        <v>1070</v>
      </c>
      <c r="P17" s="1164"/>
      <c r="Q17" s="1164"/>
      <c r="R17" s="1164"/>
      <c r="S17" s="1164"/>
      <c r="T17" s="1161">
        <v>7</v>
      </c>
      <c r="U17" s="1161"/>
      <c r="V17" s="1161"/>
      <c r="W17" s="1077" t="s">
        <v>360</v>
      </c>
      <c r="X17" s="1077"/>
      <c r="Y17" s="1161">
        <v>10</v>
      </c>
      <c r="Z17" s="1161"/>
      <c r="AA17" s="1077" t="s">
        <v>361</v>
      </c>
      <c r="AB17" s="1077"/>
      <c r="AC17" s="1077" t="s">
        <v>440</v>
      </c>
      <c r="AD17" s="1077"/>
      <c r="AE17" s="1077"/>
      <c r="AF17" s="1077"/>
      <c r="AG17" s="1077"/>
      <c r="AH17" s="1077"/>
      <c r="AI17" s="1077"/>
      <c r="AJ17" s="1077"/>
      <c r="AK17" s="1077"/>
      <c r="AL17" s="1077"/>
      <c r="AM17" s="1077"/>
      <c r="AN17" s="1077"/>
      <c r="AO17" s="1077"/>
      <c r="AP17" s="1077"/>
      <c r="AQ17" s="1077"/>
      <c r="AR17" s="1077"/>
      <c r="AS17" s="1077"/>
      <c r="AT17" s="1077"/>
      <c r="AU17" s="1077"/>
      <c r="AV17" s="1077"/>
      <c r="AW17" s="1079"/>
    </row>
    <row r="18" spans="1:49" s="208" customFormat="1" ht="13.5" customHeight="1" x14ac:dyDescent="0.2">
      <c r="A18" s="216"/>
      <c r="B18" s="1094"/>
      <c r="C18" s="1095"/>
      <c r="D18" s="1095"/>
      <c r="E18" s="1095"/>
      <c r="F18" s="1095"/>
      <c r="G18" s="1095"/>
      <c r="H18" s="1095"/>
      <c r="I18" s="1095"/>
      <c r="J18" s="1095"/>
      <c r="K18" s="1095"/>
      <c r="L18" s="1095"/>
      <c r="M18" s="1095"/>
      <c r="N18" s="1096"/>
      <c r="O18" s="1165"/>
      <c r="P18" s="1166"/>
      <c r="Q18" s="1166"/>
      <c r="R18" s="1166"/>
      <c r="S18" s="1166"/>
      <c r="T18" s="1162"/>
      <c r="U18" s="1162"/>
      <c r="V18" s="1162"/>
      <c r="W18" s="1078"/>
      <c r="X18" s="1078"/>
      <c r="Y18" s="1162"/>
      <c r="Z18" s="1162"/>
      <c r="AA18" s="1078"/>
      <c r="AB18" s="1078"/>
      <c r="AC18" s="1078"/>
      <c r="AD18" s="1078"/>
      <c r="AE18" s="1078"/>
      <c r="AF18" s="1078"/>
      <c r="AG18" s="1078"/>
      <c r="AH18" s="1078"/>
      <c r="AI18" s="1078"/>
      <c r="AJ18" s="1078"/>
      <c r="AK18" s="1078"/>
      <c r="AL18" s="1078"/>
      <c r="AM18" s="1078"/>
      <c r="AN18" s="1078"/>
      <c r="AO18" s="1078"/>
      <c r="AP18" s="1078"/>
      <c r="AQ18" s="1078"/>
      <c r="AR18" s="1078"/>
      <c r="AS18" s="1078"/>
      <c r="AT18" s="1078"/>
      <c r="AU18" s="1078"/>
      <c r="AV18" s="1078"/>
      <c r="AW18" s="1080"/>
    </row>
    <row r="19" spans="1:49" s="208" customFormat="1" ht="13.5" customHeight="1" x14ac:dyDescent="0.2">
      <c r="A19" s="216"/>
      <c r="B19" s="1059" t="s">
        <v>441</v>
      </c>
      <c r="C19" s="1060"/>
      <c r="D19" s="1060"/>
      <c r="E19" s="1060"/>
      <c r="F19" s="1060"/>
      <c r="G19" s="1060"/>
      <c r="H19" s="1060"/>
      <c r="I19" s="1060"/>
      <c r="J19" s="1060"/>
      <c r="K19" s="1060"/>
      <c r="L19" s="1060"/>
      <c r="M19" s="1060"/>
      <c r="N19" s="1061"/>
      <c r="O19" s="1081" t="s">
        <v>442</v>
      </c>
      <c r="P19" s="1082"/>
      <c r="Q19" s="1082"/>
      <c r="R19" s="1082"/>
      <c r="S19" s="1158">
        <v>250000</v>
      </c>
      <c r="T19" s="1158"/>
      <c r="U19" s="1158"/>
      <c r="V19" s="1158"/>
      <c r="W19" s="1158"/>
      <c r="X19" s="1158"/>
      <c r="Y19" s="1158"/>
      <c r="Z19" s="1158"/>
      <c r="AA19" s="1158"/>
      <c r="AB19" s="1158"/>
      <c r="AC19" s="1158"/>
      <c r="AD19" s="1158"/>
      <c r="AE19" s="1077" t="s">
        <v>363</v>
      </c>
      <c r="AF19" s="1077"/>
      <c r="AG19" s="1087" t="s">
        <v>443</v>
      </c>
      <c r="AH19" s="1087"/>
      <c r="AI19" s="1087"/>
      <c r="AJ19" s="1087"/>
      <c r="AK19" s="1087"/>
      <c r="AL19" s="1087"/>
      <c r="AM19" s="1087"/>
      <c r="AN19" s="1087"/>
      <c r="AO19" s="1087"/>
      <c r="AP19" s="1087"/>
      <c r="AQ19" s="1087"/>
      <c r="AR19" s="1087"/>
      <c r="AS19" s="1087"/>
      <c r="AT19" s="1087"/>
      <c r="AU19" s="1087"/>
      <c r="AV19" s="1087"/>
      <c r="AW19" s="1088"/>
    </row>
    <row r="20" spans="1:49" s="208" customFormat="1" ht="13.5" customHeight="1" x14ac:dyDescent="0.2">
      <c r="A20" s="216"/>
      <c r="B20" s="1062"/>
      <c r="C20" s="1063"/>
      <c r="D20" s="1063"/>
      <c r="E20" s="1063"/>
      <c r="F20" s="1063"/>
      <c r="G20" s="1063"/>
      <c r="H20" s="1063"/>
      <c r="I20" s="1063"/>
      <c r="J20" s="1063"/>
      <c r="K20" s="1063"/>
      <c r="L20" s="1063"/>
      <c r="M20" s="1063"/>
      <c r="N20" s="1064"/>
      <c r="O20" s="1083"/>
      <c r="P20" s="1084"/>
      <c r="Q20" s="1084"/>
      <c r="R20" s="1084"/>
      <c r="S20" s="1159"/>
      <c r="T20" s="1159"/>
      <c r="U20" s="1159"/>
      <c r="V20" s="1159"/>
      <c r="W20" s="1159"/>
      <c r="X20" s="1159"/>
      <c r="Y20" s="1159"/>
      <c r="Z20" s="1159"/>
      <c r="AA20" s="1159"/>
      <c r="AB20" s="1159"/>
      <c r="AC20" s="1159"/>
      <c r="AD20" s="1159"/>
      <c r="AE20" s="1078"/>
      <c r="AF20" s="1078"/>
      <c r="AG20" s="1089"/>
      <c r="AH20" s="1089"/>
      <c r="AI20" s="1089"/>
      <c r="AJ20" s="1089"/>
      <c r="AK20" s="1089"/>
      <c r="AL20" s="1089"/>
      <c r="AM20" s="1089"/>
      <c r="AN20" s="1089"/>
      <c r="AO20" s="1089"/>
      <c r="AP20" s="1089"/>
      <c r="AQ20" s="1089"/>
      <c r="AR20" s="1089"/>
      <c r="AS20" s="1089"/>
      <c r="AT20" s="1089"/>
      <c r="AU20" s="1089"/>
      <c r="AV20" s="1089"/>
      <c r="AW20" s="1090"/>
    </row>
    <row r="21" spans="1:49" s="208" customFormat="1" ht="13.5" customHeight="1" x14ac:dyDescent="0.2">
      <c r="A21" s="216"/>
      <c r="B21" s="1062"/>
      <c r="C21" s="1063"/>
      <c r="D21" s="1063"/>
      <c r="E21" s="1063"/>
      <c r="F21" s="1063"/>
      <c r="G21" s="1063"/>
      <c r="H21" s="1063"/>
      <c r="I21" s="1063"/>
      <c r="J21" s="1063"/>
      <c r="K21" s="1063"/>
      <c r="L21" s="1063"/>
      <c r="M21" s="1063"/>
      <c r="N21" s="1064"/>
      <c r="O21" s="401"/>
      <c r="P21" s="402"/>
      <c r="Q21" s="402"/>
      <c r="R21" s="402"/>
      <c r="S21" s="402"/>
      <c r="T21" s="402"/>
      <c r="U21" s="402"/>
      <c r="V21" s="402"/>
      <c r="W21" s="402"/>
      <c r="X21" s="402"/>
      <c r="Y21" s="402"/>
      <c r="Z21" s="403" t="s">
        <v>444</v>
      </c>
      <c r="AA21" s="402"/>
      <c r="AB21" s="402"/>
      <c r="AC21" s="402"/>
      <c r="AD21" s="402"/>
      <c r="AE21" s="404"/>
      <c r="AF21" s="404"/>
      <c r="AG21" s="404"/>
      <c r="AH21" s="404"/>
      <c r="AI21" s="404"/>
      <c r="AJ21" s="404"/>
      <c r="AK21" s="404"/>
      <c r="AL21" s="404"/>
      <c r="AM21" s="404"/>
      <c r="AN21" s="404"/>
      <c r="AO21" s="404"/>
      <c r="AP21" s="404"/>
      <c r="AQ21" s="404"/>
      <c r="AR21" s="404"/>
      <c r="AS21" s="404"/>
      <c r="AT21" s="404"/>
      <c r="AU21" s="404"/>
      <c r="AV21" s="404"/>
      <c r="AW21" s="405"/>
    </row>
    <row r="22" spans="1:49" s="208" customFormat="1" ht="13.5" customHeight="1" x14ac:dyDescent="0.2">
      <c r="A22" s="216"/>
      <c r="B22" s="1062"/>
      <c r="C22" s="1063"/>
      <c r="D22" s="1063"/>
      <c r="E22" s="1063"/>
      <c r="F22" s="1063"/>
      <c r="G22" s="1063"/>
      <c r="H22" s="1063"/>
      <c r="I22" s="1063"/>
      <c r="J22" s="1063"/>
      <c r="K22" s="1063"/>
      <c r="L22" s="1063"/>
      <c r="M22" s="1063"/>
      <c r="N22" s="1064"/>
      <c r="O22" s="401"/>
      <c r="P22" s="402"/>
      <c r="Q22" s="402"/>
      <c r="R22" s="406"/>
      <c r="S22" s="402"/>
      <c r="T22" s="402"/>
      <c r="U22" s="402"/>
      <c r="V22" s="407"/>
      <c r="W22" s="402"/>
      <c r="X22" s="407"/>
      <c r="Y22" s="402"/>
      <c r="Z22" s="402"/>
      <c r="AA22" s="407"/>
      <c r="AB22" s="408" t="s">
        <v>445</v>
      </c>
      <c r="AC22" s="408"/>
      <c r="AD22" s="404"/>
      <c r="AE22" s="404"/>
      <c r="AF22" s="404"/>
      <c r="AG22" s="407"/>
      <c r="AH22" s="407"/>
      <c r="AI22" s="407"/>
      <c r="AJ22" s="404"/>
      <c r="AK22" s="1160">
        <v>150000</v>
      </c>
      <c r="AL22" s="1160"/>
      <c r="AM22" s="1160"/>
      <c r="AN22" s="1160"/>
      <c r="AO22" s="1160"/>
      <c r="AP22" s="404" t="s">
        <v>446</v>
      </c>
      <c r="AQ22" s="409" t="s">
        <v>443</v>
      </c>
      <c r="AR22" s="409"/>
      <c r="AS22" s="409"/>
      <c r="AT22" s="409"/>
      <c r="AU22" s="409"/>
      <c r="AV22" s="407"/>
      <c r="AW22" s="405"/>
    </row>
    <row r="23" spans="1:49" s="208" customFormat="1" ht="13.5" customHeight="1" x14ac:dyDescent="0.2">
      <c r="A23" s="216"/>
      <c r="B23" s="1062"/>
      <c r="C23" s="1063"/>
      <c r="D23" s="1063"/>
      <c r="E23" s="1063"/>
      <c r="F23" s="1063"/>
      <c r="G23" s="1063"/>
      <c r="H23" s="1063"/>
      <c r="I23" s="1063"/>
      <c r="J23" s="1063"/>
      <c r="K23" s="1063"/>
      <c r="L23" s="1063"/>
      <c r="M23" s="1063"/>
      <c r="N23" s="1064"/>
      <c r="O23" s="401"/>
      <c r="P23" s="402"/>
      <c r="Q23" s="402"/>
      <c r="R23" s="402"/>
      <c r="S23" s="402"/>
      <c r="T23" s="402"/>
      <c r="U23" s="402"/>
      <c r="V23" s="402"/>
      <c r="W23" s="402"/>
      <c r="X23" s="402"/>
      <c r="Y23" s="402"/>
      <c r="Z23" s="402"/>
      <c r="AA23" s="402"/>
      <c r="AB23" s="408" t="s">
        <v>447</v>
      </c>
      <c r="AC23" s="408"/>
      <c r="AD23" s="404"/>
      <c r="AE23" s="404"/>
      <c r="AF23" s="404"/>
      <c r="AG23" s="407"/>
      <c r="AH23" s="407"/>
      <c r="AI23" s="407"/>
      <c r="AJ23" s="404"/>
      <c r="AK23" s="1160">
        <v>100000</v>
      </c>
      <c r="AL23" s="1160"/>
      <c r="AM23" s="1160"/>
      <c r="AN23" s="1160"/>
      <c r="AO23" s="1160"/>
      <c r="AP23" s="404" t="s">
        <v>446</v>
      </c>
      <c r="AQ23" s="409" t="s">
        <v>443</v>
      </c>
      <c r="AR23" s="409"/>
      <c r="AS23" s="409"/>
      <c r="AT23" s="409"/>
      <c r="AU23" s="409"/>
      <c r="AV23" s="407"/>
      <c r="AW23" s="405"/>
    </row>
    <row r="24" spans="1:49" s="208" customFormat="1" ht="13.5" customHeight="1" x14ac:dyDescent="0.2">
      <c r="A24" s="216"/>
      <c r="B24" s="1062"/>
      <c r="C24" s="1063"/>
      <c r="D24" s="1063"/>
      <c r="E24" s="1063"/>
      <c r="F24" s="1063"/>
      <c r="G24" s="1063"/>
      <c r="H24" s="1063"/>
      <c r="I24" s="1063"/>
      <c r="J24" s="1063"/>
      <c r="K24" s="1063"/>
      <c r="L24" s="1063"/>
      <c r="M24" s="1063"/>
      <c r="N24" s="1064"/>
      <c r="O24" s="410"/>
      <c r="P24" s="411"/>
      <c r="Q24" s="411"/>
      <c r="R24" s="411"/>
      <c r="S24" s="411"/>
      <c r="T24" s="411"/>
      <c r="U24" s="411"/>
      <c r="V24" s="411"/>
      <c r="W24" s="411"/>
      <c r="X24" s="411"/>
      <c r="Y24" s="411"/>
      <c r="Z24" s="411"/>
      <c r="AA24" s="411"/>
      <c r="AB24" s="398" t="s">
        <v>448</v>
      </c>
      <c r="AC24" s="398"/>
      <c r="AD24" s="396"/>
      <c r="AE24" s="396"/>
      <c r="AF24" s="396"/>
      <c r="AG24" s="412"/>
      <c r="AH24" s="412"/>
      <c r="AI24" s="412"/>
      <c r="AJ24" s="396"/>
      <c r="AK24" s="1121"/>
      <c r="AL24" s="1121"/>
      <c r="AM24" s="1121"/>
      <c r="AN24" s="1121"/>
      <c r="AO24" s="1121"/>
      <c r="AP24" s="396" t="s">
        <v>446</v>
      </c>
      <c r="AQ24" s="224" t="s">
        <v>443</v>
      </c>
      <c r="AR24" s="413"/>
      <c r="AS24" s="224"/>
      <c r="AT24" s="224"/>
      <c r="AU24" s="224"/>
      <c r="AV24" s="412"/>
      <c r="AW24" s="397"/>
    </row>
    <row r="25" spans="1:49" s="208" customFormat="1" ht="13.5" customHeight="1" x14ac:dyDescent="0.2">
      <c r="A25" s="216"/>
      <c r="B25" s="1062"/>
      <c r="C25" s="1063"/>
      <c r="D25" s="1063"/>
      <c r="E25" s="1063"/>
      <c r="F25" s="1063"/>
      <c r="G25" s="1063"/>
      <c r="H25" s="1063"/>
      <c r="I25" s="1063"/>
      <c r="J25" s="1063"/>
      <c r="K25" s="1063"/>
      <c r="L25" s="1063"/>
      <c r="M25" s="1063"/>
      <c r="N25" s="1064"/>
      <c r="O25" s="217"/>
      <c r="P25" s="218"/>
      <c r="Q25" s="218"/>
      <c r="R25" s="218"/>
      <c r="S25" s="218"/>
      <c r="T25" s="218"/>
      <c r="U25" s="218"/>
      <c r="V25" s="218"/>
      <c r="W25" s="218"/>
      <c r="X25" s="218"/>
      <c r="Y25" s="218"/>
      <c r="Z25" s="218"/>
      <c r="AA25" s="218"/>
      <c r="AB25" s="222" t="s">
        <v>449</v>
      </c>
      <c r="AC25" s="222"/>
      <c r="AD25" s="220"/>
      <c r="AE25" s="220"/>
      <c r="AF25" s="220"/>
      <c r="AG25" s="215"/>
      <c r="AH25" s="215"/>
      <c r="AI25" s="215"/>
      <c r="AJ25" s="220"/>
      <c r="AK25" s="1058"/>
      <c r="AL25" s="1058"/>
      <c r="AM25" s="1058"/>
      <c r="AN25" s="1058"/>
      <c r="AO25" s="1058"/>
      <c r="AP25" s="220" t="s">
        <v>446</v>
      </c>
      <c r="AQ25" s="223" t="s">
        <v>443</v>
      </c>
      <c r="AR25" s="223"/>
      <c r="AS25" s="223"/>
      <c r="AT25" s="223"/>
      <c r="AU25" s="223"/>
      <c r="AV25" s="215"/>
      <c r="AW25" s="221"/>
    </row>
    <row r="26" spans="1:49" s="208" customFormat="1" ht="13.5" customHeight="1" x14ac:dyDescent="0.2">
      <c r="A26" s="216"/>
      <c r="B26" s="1122" t="s">
        <v>450</v>
      </c>
      <c r="C26" s="1123"/>
      <c r="D26" s="1123"/>
      <c r="E26" s="1123"/>
      <c r="F26" s="1123"/>
      <c r="G26" s="1123"/>
      <c r="H26" s="1123"/>
      <c r="I26" s="1123"/>
      <c r="J26" s="1123"/>
      <c r="K26" s="1123"/>
      <c r="L26" s="1123"/>
      <c r="M26" s="1123"/>
      <c r="N26" s="1124"/>
      <c r="O26" s="1131" t="s">
        <v>1084</v>
      </c>
      <c r="P26" s="1132"/>
      <c r="Q26" s="1132"/>
      <c r="R26" s="1132"/>
      <c r="S26" s="1132"/>
      <c r="T26" s="1132"/>
      <c r="U26" s="1132"/>
      <c r="V26" s="1132"/>
      <c r="W26" s="1132"/>
      <c r="X26" s="1132"/>
      <c r="Y26" s="1132"/>
      <c r="Z26" s="1132"/>
      <c r="AA26" s="1132"/>
      <c r="AB26" s="1132"/>
      <c r="AC26" s="1132"/>
      <c r="AD26" s="1132"/>
      <c r="AE26" s="1132"/>
      <c r="AF26" s="1132"/>
      <c r="AG26" s="1132"/>
      <c r="AH26" s="1132"/>
      <c r="AI26" s="1132"/>
      <c r="AJ26" s="1132"/>
      <c r="AK26" s="1132"/>
      <c r="AL26" s="1132"/>
      <c r="AM26" s="1132"/>
      <c r="AN26" s="1132"/>
      <c r="AO26" s="1132"/>
      <c r="AP26" s="1132"/>
      <c r="AQ26" s="1132"/>
      <c r="AR26" s="1132"/>
      <c r="AS26" s="1132"/>
      <c r="AT26" s="1132"/>
      <c r="AU26" s="1132"/>
      <c r="AV26" s="1132"/>
      <c r="AW26" s="1133"/>
    </row>
    <row r="27" spans="1:49" s="208" customFormat="1" ht="13.5" customHeight="1" x14ac:dyDescent="0.2">
      <c r="A27" s="216"/>
      <c r="B27" s="1125"/>
      <c r="C27" s="1126"/>
      <c r="D27" s="1126"/>
      <c r="E27" s="1126"/>
      <c r="F27" s="1126"/>
      <c r="G27" s="1126"/>
      <c r="H27" s="1126"/>
      <c r="I27" s="1126"/>
      <c r="J27" s="1126"/>
      <c r="K27" s="1126"/>
      <c r="L27" s="1126"/>
      <c r="M27" s="1126"/>
      <c r="N27" s="1127"/>
      <c r="O27" s="1134"/>
      <c r="P27" s="1135"/>
      <c r="Q27" s="1135"/>
      <c r="R27" s="1135"/>
      <c r="S27" s="1135"/>
      <c r="T27" s="1135"/>
      <c r="U27" s="1135"/>
      <c r="V27" s="1135"/>
      <c r="W27" s="1135"/>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c r="AT27" s="1135"/>
      <c r="AU27" s="1135"/>
      <c r="AV27" s="1135"/>
      <c r="AW27" s="1136"/>
    </row>
    <row r="28" spans="1:49" s="208" customFormat="1" ht="13.5" customHeight="1" x14ac:dyDescent="0.2">
      <c r="A28" s="216"/>
      <c r="B28" s="1125"/>
      <c r="C28" s="1126"/>
      <c r="D28" s="1126"/>
      <c r="E28" s="1126"/>
      <c r="F28" s="1126"/>
      <c r="G28" s="1126"/>
      <c r="H28" s="1126"/>
      <c r="I28" s="1126"/>
      <c r="J28" s="1126"/>
      <c r="K28" s="1126"/>
      <c r="L28" s="1126"/>
      <c r="M28" s="1126"/>
      <c r="N28" s="1127"/>
      <c r="O28" s="1134"/>
      <c r="P28" s="1135"/>
      <c r="Q28" s="1135"/>
      <c r="R28" s="1135"/>
      <c r="S28" s="1135"/>
      <c r="T28" s="1135"/>
      <c r="U28" s="1135"/>
      <c r="V28" s="1135"/>
      <c r="W28" s="1135"/>
      <c r="X28" s="1135"/>
      <c r="Y28" s="1135"/>
      <c r="Z28" s="1135"/>
      <c r="AA28" s="1135"/>
      <c r="AB28" s="1135"/>
      <c r="AC28" s="1135"/>
      <c r="AD28" s="1135"/>
      <c r="AE28" s="1135"/>
      <c r="AF28" s="1135"/>
      <c r="AG28" s="1135"/>
      <c r="AH28" s="1135"/>
      <c r="AI28" s="1135"/>
      <c r="AJ28" s="1135"/>
      <c r="AK28" s="1135"/>
      <c r="AL28" s="1135"/>
      <c r="AM28" s="1135"/>
      <c r="AN28" s="1135"/>
      <c r="AO28" s="1135"/>
      <c r="AP28" s="1135"/>
      <c r="AQ28" s="1135"/>
      <c r="AR28" s="1135"/>
      <c r="AS28" s="1135"/>
      <c r="AT28" s="1135"/>
      <c r="AU28" s="1135"/>
      <c r="AV28" s="1135"/>
      <c r="AW28" s="1136"/>
    </row>
    <row r="29" spans="1:49" s="208" customFormat="1" ht="13.5" customHeight="1" x14ac:dyDescent="0.2">
      <c r="A29" s="216"/>
      <c r="B29" s="1125"/>
      <c r="C29" s="1126"/>
      <c r="D29" s="1126"/>
      <c r="E29" s="1126"/>
      <c r="F29" s="1126"/>
      <c r="G29" s="1126"/>
      <c r="H29" s="1126"/>
      <c r="I29" s="1126"/>
      <c r="J29" s="1126"/>
      <c r="K29" s="1126"/>
      <c r="L29" s="1126"/>
      <c r="M29" s="1126"/>
      <c r="N29" s="1127"/>
      <c r="O29" s="1134"/>
      <c r="P29" s="1135"/>
      <c r="Q29" s="1135"/>
      <c r="R29" s="1135"/>
      <c r="S29" s="1135"/>
      <c r="T29" s="1135"/>
      <c r="U29" s="1135"/>
      <c r="V29" s="1135"/>
      <c r="W29" s="1135"/>
      <c r="X29" s="1135"/>
      <c r="Y29" s="1135"/>
      <c r="Z29" s="1135"/>
      <c r="AA29" s="1135"/>
      <c r="AB29" s="1135"/>
      <c r="AC29" s="1135"/>
      <c r="AD29" s="1135"/>
      <c r="AE29" s="1135"/>
      <c r="AF29" s="1135"/>
      <c r="AG29" s="1135"/>
      <c r="AH29" s="1135"/>
      <c r="AI29" s="1135"/>
      <c r="AJ29" s="1135"/>
      <c r="AK29" s="1135"/>
      <c r="AL29" s="1135"/>
      <c r="AM29" s="1135"/>
      <c r="AN29" s="1135"/>
      <c r="AO29" s="1135"/>
      <c r="AP29" s="1135"/>
      <c r="AQ29" s="1135"/>
      <c r="AR29" s="1135"/>
      <c r="AS29" s="1135"/>
      <c r="AT29" s="1135"/>
      <c r="AU29" s="1135"/>
      <c r="AV29" s="1135"/>
      <c r="AW29" s="1136"/>
    </row>
    <row r="30" spans="1:49" s="208" customFormat="1" ht="13.5" customHeight="1" x14ac:dyDescent="0.2">
      <c r="A30" s="216"/>
      <c r="B30" s="1128"/>
      <c r="C30" s="1129"/>
      <c r="D30" s="1129"/>
      <c r="E30" s="1129"/>
      <c r="F30" s="1129"/>
      <c r="G30" s="1129"/>
      <c r="H30" s="1129"/>
      <c r="I30" s="1129"/>
      <c r="J30" s="1129"/>
      <c r="K30" s="1129"/>
      <c r="L30" s="1129"/>
      <c r="M30" s="1129"/>
      <c r="N30" s="1130"/>
      <c r="O30" s="1137"/>
      <c r="P30" s="1138"/>
      <c r="Q30" s="1138"/>
      <c r="R30" s="1138"/>
      <c r="S30" s="1138"/>
      <c r="T30" s="1138"/>
      <c r="U30" s="1138"/>
      <c r="V30" s="1138"/>
      <c r="W30" s="1138"/>
      <c r="X30" s="1138"/>
      <c r="Y30" s="1138"/>
      <c r="Z30" s="1138"/>
      <c r="AA30" s="1138"/>
      <c r="AB30" s="1138"/>
      <c r="AC30" s="1138"/>
      <c r="AD30" s="1138"/>
      <c r="AE30" s="1138"/>
      <c r="AF30" s="1138"/>
      <c r="AG30" s="1138"/>
      <c r="AH30" s="1138"/>
      <c r="AI30" s="1138"/>
      <c r="AJ30" s="1138"/>
      <c r="AK30" s="1138"/>
      <c r="AL30" s="1138"/>
      <c r="AM30" s="1138"/>
      <c r="AN30" s="1138"/>
      <c r="AO30" s="1138"/>
      <c r="AP30" s="1138"/>
      <c r="AQ30" s="1138"/>
      <c r="AR30" s="1138"/>
      <c r="AS30" s="1138"/>
      <c r="AT30" s="1138"/>
      <c r="AU30" s="1138"/>
      <c r="AV30" s="1138"/>
      <c r="AW30" s="1139"/>
    </row>
    <row r="31" spans="1:49" x14ac:dyDescent="0.2">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row>
    <row r="32" spans="1:49" x14ac:dyDescent="0.2">
      <c r="B32" s="1059" t="s">
        <v>430</v>
      </c>
      <c r="C32" s="1060"/>
      <c r="D32" s="1060"/>
      <c r="E32" s="1060"/>
      <c r="F32" s="1060"/>
      <c r="G32" s="1060"/>
      <c r="H32" s="1060"/>
      <c r="I32" s="1060"/>
      <c r="J32" s="1060"/>
      <c r="K32" s="1060"/>
      <c r="L32" s="1060"/>
      <c r="M32" s="1060"/>
      <c r="N32" s="1061"/>
      <c r="O32" s="1140" t="s">
        <v>431</v>
      </c>
      <c r="P32" s="1141"/>
      <c r="Q32" s="1142"/>
      <c r="R32" s="1146" t="s">
        <v>432</v>
      </c>
      <c r="S32" s="1147"/>
      <c r="T32" s="1147"/>
      <c r="U32" s="1150" t="s">
        <v>433</v>
      </c>
      <c r="V32" s="1151"/>
      <c r="W32" s="1151"/>
      <c r="X32" s="1151"/>
      <c r="Y32" s="1152"/>
      <c r="Z32" s="1102"/>
      <c r="AA32" s="1102"/>
      <c r="AB32" s="1102"/>
      <c r="AC32" s="1102"/>
      <c r="AD32" s="1102"/>
      <c r="AE32" s="1102"/>
      <c r="AF32" s="1102"/>
      <c r="AG32" s="1102"/>
      <c r="AH32" s="1102"/>
      <c r="AI32" s="1102"/>
      <c r="AJ32" s="1102"/>
      <c r="AK32" s="1102"/>
      <c r="AL32" s="1102"/>
      <c r="AM32" s="1102"/>
      <c r="AN32" s="1102"/>
      <c r="AO32" s="1102"/>
      <c r="AP32" s="1102"/>
      <c r="AQ32" s="1102"/>
      <c r="AR32" s="1102"/>
      <c r="AS32" s="1102"/>
      <c r="AT32" s="1102"/>
      <c r="AU32" s="1102"/>
      <c r="AV32" s="1102"/>
      <c r="AW32" s="1156"/>
    </row>
    <row r="33" spans="2:49" x14ac:dyDescent="0.2">
      <c r="B33" s="1065"/>
      <c r="C33" s="1066"/>
      <c r="D33" s="1066"/>
      <c r="E33" s="1066"/>
      <c r="F33" s="1066"/>
      <c r="G33" s="1066"/>
      <c r="H33" s="1066"/>
      <c r="I33" s="1066"/>
      <c r="J33" s="1066"/>
      <c r="K33" s="1066"/>
      <c r="L33" s="1066"/>
      <c r="M33" s="1066"/>
      <c r="N33" s="1067"/>
      <c r="O33" s="1143"/>
      <c r="P33" s="1144"/>
      <c r="Q33" s="1145"/>
      <c r="R33" s="1148"/>
      <c r="S33" s="1149"/>
      <c r="T33" s="1149"/>
      <c r="U33" s="1153"/>
      <c r="V33" s="1154"/>
      <c r="W33" s="1154"/>
      <c r="X33" s="1154"/>
      <c r="Y33" s="1155"/>
      <c r="Z33" s="1105"/>
      <c r="AA33" s="1105"/>
      <c r="AB33" s="1105"/>
      <c r="AC33" s="1105"/>
      <c r="AD33" s="1105"/>
      <c r="AE33" s="1105"/>
      <c r="AF33" s="1105"/>
      <c r="AG33" s="1105"/>
      <c r="AH33" s="1105"/>
      <c r="AI33" s="1105"/>
      <c r="AJ33" s="1105"/>
      <c r="AK33" s="1105"/>
      <c r="AL33" s="1105"/>
      <c r="AM33" s="1105"/>
      <c r="AN33" s="1105"/>
      <c r="AO33" s="1105"/>
      <c r="AP33" s="1105"/>
      <c r="AQ33" s="1105"/>
      <c r="AR33" s="1105"/>
      <c r="AS33" s="1105"/>
      <c r="AT33" s="1105"/>
      <c r="AU33" s="1105"/>
      <c r="AV33" s="1105"/>
      <c r="AW33" s="1157"/>
    </row>
    <row r="34" spans="2:49" x14ac:dyDescent="0.2">
      <c r="B34" s="1091" t="s">
        <v>434</v>
      </c>
      <c r="C34" s="1092"/>
      <c r="D34" s="1092"/>
      <c r="E34" s="1092"/>
      <c r="F34" s="1092"/>
      <c r="G34" s="1092"/>
      <c r="H34" s="1092"/>
      <c r="I34" s="1092"/>
      <c r="J34" s="1092"/>
      <c r="K34" s="1092"/>
      <c r="L34" s="1092"/>
      <c r="M34" s="1092"/>
      <c r="N34" s="1093"/>
      <c r="O34" s="1101"/>
      <c r="P34" s="1102"/>
      <c r="Q34" s="1102"/>
      <c r="R34" s="1102"/>
      <c r="S34" s="1102"/>
      <c r="T34" s="1102"/>
      <c r="U34" s="1102"/>
      <c r="V34" s="1102"/>
      <c r="W34" s="1102"/>
      <c r="X34" s="1102"/>
      <c r="Y34" s="1102"/>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102"/>
      <c r="AU34" s="1102"/>
      <c r="AV34" s="1102"/>
      <c r="AW34" s="1103"/>
    </row>
    <row r="35" spans="2:49" x14ac:dyDescent="0.2">
      <c r="B35" s="1107"/>
      <c r="C35" s="1108"/>
      <c r="D35" s="1108"/>
      <c r="E35" s="1108"/>
      <c r="F35" s="1108"/>
      <c r="G35" s="1108"/>
      <c r="H35" s="1108"/>
      <c r="I35" s="1108"/>
      <c r="J35" s="1108"/>
      <c r="K35" s="1108"/>
      <c r="L35" s="1108"/>
      <c r="M35" s="1108"/>
      <c r="N35" s="1109"/>
      <c r="O35" s="1118"/>
      <c r="P35" s="1119"/>
      <c r="Q35" s="1119"/>
      <c r="R35" s="1119"/>
      <c r="S35" s="1119"/>
      <c r="T35" s="1119"/>
      <c r="U35" s="1119"/>
      <c r="V35" s="1119"/>
      <c r="W35" s="1119"/>
      <c r="X35" s="1119"/>
      <c r="Y35" s="1119"/>
      <c r="Z35" s="1119"/>
      <c r="AA35" s="1119"/>
      <c r="AB35" s="1119"/>
      <c r="AC35" s="1119"/>
      <c r="AD35" s="1119"/>
      <c r="AE35" s="1119"/>
      <c r="AF35" s="1119"/>
      <c r="AG35" s="1119"/>
      <c r="AH35" s="1119"/>
      <c r="AI35" s="1119"/>
      <c r="AJ35" s="1119"/>
      <c r="AK35" s="1119"/>
      <c r="AL35" s="1119"/>
      <c r="AM35" s="1119"/>
      <c r="AN35" s="1119"/>
      <c r="AO35" s="1119"/>
      <c r="AP35" s="1119"/>
      <c r="AQ35" s="1119"/>
      <c r="AR35" s="1119"/>
      <c r="AS35" s="1119"/>
      <c r="AT35" s="1119"/>
      <c r="AU35" s="1119"/>
      <c r="AV35" s="1119"/>
      <c r="AW35" s="1120"/>
    </row>
    <row r="36" spans="2:49" x14ac:dyDescent="0.2">
      <c r="B36" s="1107"/>
      <c r="C36" s="1108"/>
      <c r="D36" s="1108"/>
      <c r="E36" s="1108"/>
      <c r="F36" s="1108"/>
      <c r="G36" s="1108"/>
      <c r="H36" s="1108"/>
      <c r="I36" s="1108"/>
      <c r="J36" s="1108"/>
      <c r="K36" s="1108"/>
      <c r="L36" s="1108"/>
      <c r="M36" s="1108"/>
      <c r="N36" s="1109"/>
      <c r="O36" s="1118"/>
      <c r="P36" s="1119"/>
      <c r="Q36" s="1119"/>
      <c r="R36" s="1119"/>
      <c r="S36" s="1119"/>
      <c r="T36" s="1119"/>
      <c r="U36" s="1119"/>
      <c r="V36" s="1119"/>
      <c r="W36" s="1119"/>
      <c r="X36" s="1119"/>
      <c r="Y36" s="1119"/>
      <c r="Z36" s="1119"/>
      <c r="AA36" s="1119"/>
      <c r="AB36" s="1119"/>
      <c r="AC36" s="1119"/>
      <c r="AD36" s="1119"/>
      <c r="AE36" s="1119"/>
      <c r="AF36" s="1119"/>
      <c r="AG36" s="1119"/>
      <c r="AH36" s="1119"/>
      <c r="AI36" s="1119"/>
      <c r="AJ36" s="1119"/>
      <c r="AK36" s="1119"/>
      <c r="AL36" s="1119"/>
      <c r="AM36" s="1119"/>
      <c r="AN36" s="1119"/>
      <c r="AO36" s="1119"/>
      <c r="AP36" s="1119"/>
      <c r="AQ36" s="1119"/>
      <c r="AR36" s="1119"/>
      <c r="AS36" s="1119"/>
      <c r="AT36" s="1119"/>
      <c r="AU36" s="1119"/>
      <c r="AV36" s="1119"/>
      <c r="AW36" s="1120"/>
    </row>
    <row r="37" spans="2:49" x14ac:dyDescent="0.2">
      <c r="B37" s="1107"/>
      <c r="C37" s="1108"/>
      <c r="D37" s="1108"/>
      <c r="E37" s="1108"/>
      <c r="F37" s="1108"/>
      <c r="G37" s="1108"/>
      <c r="H37" s="1108"/>
      <c r="I37" s="1108"/>
      <c r="J37" s="1108"/>
      <c r="K37" s="1108"/>
      <c r="L37" s="1108"/>
      <c r="M37" s="1108"/>
      <c r="N37" s="1109"/>
      <c r="O37" s="1118"/>
      <c r="P37" s="1119"/>
      <c r="Q37" s="1119"/>
      <c r="R37" s="1119"/>
      <c r="S37" s="1119"/>
      <c r="T37" s="1119"/>
      <c r="U37" s="1119"/>
      <c r="V37" s="1119"/>
      <c r="W37" s="1119"/>
      <c r="X37" s="1119"/>
      <c r="Y37" s="1119"/>
      <c r="Z37" s="1119"/>
      <c r="AA37" s="1119"/>
      <c r="AB37" s="1119"/>
      <c r="AC37" s="1119"/>
      <c r="AD37" s="1119"/>
      <c r="AE37" s="1119"/>
      <c r="AF37" s="1119"/>
      <c r="AG37" s="1119"/>
      <c r="AH37" s="1119"/>
      <c r="AI37" s="1119"/>
      <c r="AJ37" s="1119"/>
      <c r="AK37" s="1119"/>
      <c r="AL37" s="1119"/>
      <c r="AM37" s="1119"/>
      <c r="AN37" s="1119"/>
      <c r="AO37" s="1119"/>
      <c r="AP37" s="1119"/>
      <c r="AQ37" s="1119"/>
      <c r="AR37" s="1119"/>
      <c r="AS37" s="1119"/>
      <c r="AT37" s="1119"/>
      <c r="AU37" s="1119"/>
      <c r="AV37" s="1119"/>
      <c r="AW37" s="1120"/>
    </row>
    <row r="38" spans="2:49" x14ac:dyDescent="0.2">
      <c r="B38" s="1094"/>
      <c r="C38" s="1095"/>
      <c r="D38" s="1095"/>
      <c r="E38" s="1095"/>
      <c r="F38" s="1095"/>
      <c r="G38" s="1095"/>
      <c r="H38" s="1095"/>
      <c r="I38" s="1095"/>
      <c r="J38" s="1095"/>
      <c r="K38" s="1095"/>
      <c r="L38" s="1095"/>
      <c r="M38" s="1095"/>
      <c r="N38" s="1096"/>
      <c r="O38" s="1104"/>
      <c r="P38" s="1105"/>
      <c r="Q38" s="1105"/>
      <c r="R38" s="1105"/>
      <c r="S38" s="1105"/>
      <c r="T38" s="1105"/>
      <c r="U38" s="1105"/>
      <c r="V38" s="1105"/>
      <c r="W38" s="1105"/>
      <c r="X38" s="1105"/>
      <c r="Y38" s="1105"/>
      <c r="Z38" s="1105"/>
      <c r="AA38" s="1105"/>
      <c r="AB38" s="1105"/>
      <c r="AC38" s="1105"/>
      <c r="AD38" s="1105"/>
      <c r="AE38" s="1105"/>
      <c r="AF38" s="1105"/>
      <c r="AG38" s="1105"/>
      <c r="AH38" s="1105"/>
      <c r="AI38" s="1105"/>
      <c r="AJ38" s="1105"/>
      <c r="AK38" s="1105"/>
      <c r="AL38" s="1105"/>
      <c r="AM38" s="1105"/>
      <c r="AN38" s="1105"/>
      <c r="AO38" s="1105"/>
      <c r="AP38" s="1105"/>
      <c r="AQ38" s="1105"/>
      <c r="AR38" s="1105"/>
      <c r="AS38" s="1105"/>
      <c r="AT38" s="1105"/>
      <c r="AU38" s="1105"/>
      <c r="AV38" s="1105"/>
      <c r="AW38" s="1106"/>
    </row>
    <row r="39" spans="2:49" x14ac:dyDescent="0.2">
      <c r="B39" s="1091" t="s">
        <v>435</v>
      </c>
      <c r="C39" s="1092"/>
      <c r="D39" s="1092"/>
      <c r="E39" s="1092"/>
      <c r="F39" s="1092"/>
      <c r="G39" s="1092"/>
      <c r="H39" s="1092"/>
      <c r="I39" s="1092"/>
      <c r="J39" s="1092"/>
      <c r="K39" s="1092"/>
      <c r="L39" s="1092"/>
      <c r="M39" s="1092"/>
      <c r="N39" s="1093"/>
      <c r="O39" s="1101"/>
      <c r="P39" s="1102"/>
      <c r="Q39" s="1102"/>
      <c r="R39" s="1102"/>
      <c r="S39" s="1102"/>
      <c r="T39" s="1102"/>
      <c r="U39" s="1102"/>
      <c r="V39" s="1102"/>
      <c r="W39" s="1102"/>
      <c r="X39" s="1102"/>
      <c r="Y39" s="1102"/>
      <c r="Z39" s="1102"/>
      <c r="AA39" s="1102"/>
      <c r="AB39" s="1102"/>
      <c r="AC39" s="1102"/>
      <c r="AD39" s="1102"/>
      <c r="AE39" s="1102"/>
      <c r="AF39" s="1102"/>
      <c r="AG39" s="1102"/>
      <c r="AH39" s="1102"/>
      <c r="AI39" s="1102"/>
      <c r="AJ39" s="1102"/>
      <c r="AK39" s="1102"/>
      <c r="AL39" s="1102"/>
      <c r="AM39" s="1102"/>
      <c r="AN39" s="1102"/>
      <c r="AO39" s="1102"/>
      <c r="AP39" s="1102"/>
      <c r="AQ39" s="1102"/>
      <c r="AR39" s="1102"/>
      <c r="AS39" s="1102"/>
      <c r="AT39" s="1102"/>
      <c r="AU39" s="1102"/>
      <c r="AV39" s="1102"/>
      <c r="AW39" s="1103"/>
    </row>
    <row r="40" spans="2:49" x14ac:dyDescent="0.2">
      <c r="B40" s="1094"/>
      <c r="C40" s="1095"/>
      <c r="D40" s="1095"/>
      <c r="E40" s="1095"/>
      <c r="F40" s="1095"/>
      <c r="G40" s="1095"/>
      <c r="H40" s="1095"/>
      <c r="I40" s="1095"/>
      <c r="J40" s="1095"/>
      <c r="K40" s="1095"/>
      <c r="L40" s="1095"/>
      <c r="M40" s="1095"/>
      <c r="N40" s="1096"/>
      <c r="O40" s="1104"/>
      <c r="P40" s="1105"/>
      <c r="Q40" s="1105"/>
      <c r="R40" s="1105"/>
      <c r="S40" s="1105"/>
      <c r="T40" s="1105"/>
      <c r="U40" s="1105"/>
      <c r="V40" s="1105"/>
      <c r="W40" s="1105"/>
      <c r="X40" s="1105"/>
      <c r="Y40" s="1105"/>
      <c r="Z40" s="1105"/>
      <c r="AA40" s="1105"/>
      <c r="AB40" s="1105"/>
      <c r="AC40" s="1105"/>
      <c r="AD40" s="1105"/>
      <c r="AE40" s="1105"/>
      <c r="AF40" s="1105"/>
      <c r="AG40" s="1105"/>
      <c r="AH40" s="1105"/>
      <c r="AI40" s="1105"/>
      <c r="AJ40" s="1105"/>
      <c r="AK40" s="1105"/>
      <c r="AL40" s="1105"/>
      <c r="AM40" s="1105"/>
      <c r="AN40" s="1105"/>
      <c r="AO40" s="1105"/>
      <c r="AP40" s="1105"/>
      <c r="AQ40" s="1105"/>
      <c r="AR40" s="1105"/>
      <c r="AS40" s="1105"/>
      <c r="AT40" s="1105"/>
      <c r="AU40" s="1105"/>
      <c r="AV40" s="1105"/>
      <c r="AW40" s="1106"/>
    </row>
    <row r="41" spans="2:49" x14ac:dyDescent="0.2">
      <c r="B41" s="1091" t="s">
        <v>436</v>
      </c>
      <c r="C41" s="1092"/>
      <c r="D41" s="1092"/>
      <c r="E41" s="1092"/>
      <c r="F41" s="1092"/>
      <c r="G41" s="1092"/>
      <c r="H41" s="1092"/>
      <c r="I41" s="1092"/>
      <c r="J41" s="1092"/>
      <c r="K41" s="1092"/>
      <c r="L41" s="1092"/>
      <c r="M41" s="1092"/>
      <c r="N41" s="1093"/>
      <c r="O41" s="1091" t="s">
        <v>437</v>
      </c>
      <c r="P41" s="1092"/>
      <c r="Q41" s="1092"/>
      <c r="R41" s="1110"/>
      <c r="S41" s="1114"/>
      <c r="T41" s="1087"/>
      <c r="U41" s="1087"/>
      <c r="V41" s="1087"/>
      <c r="W41" s="1087"/>
      <c r="X41" s="1087"/>
      <c r="Y41" s="1087"/>
      <c r="Z41" s="1087"/>
      <c r="AA41" s="1087"/>
      <c r="AB41" s="1087"/>
      <c r="AC41" s="1087"/>
      <c r="AD41" s="1087"/>
      <c r="AE41" s="1087"/>
      <c r="AF41" s="1087"/>
      <c r="AG41" s="1087"/>
      <c r="AH41" s="1087"/>
      <c r="AI41" s="1087"/>
      <c r="AJ41" s="1087"/>
      <c r="AK41" s="1087"/>
      <c r="AL41" s="1087"/>
      <c r="AM41" s="1087"/>
      <c r="AN41" s="1087"/>
      <c r="AO41" s="1087"/>
      <c r="AP41" s="1087"/>
      <c r="AQ41" s="1087"/>
      <c r="AR41" s="1087"/>
      <c r="AS41" s="1087"/>
      <c r="AT41" s="1087"/>
      <c r="AU41" s="1087"/>
      <c r="AV41" s="1087"/>
      <c r="AW41" s="1088"/>
    </row>
    <row r="42" spans="2:49" x14ac:dyDescent="0.2">
      <c r="B42" s="1107"/>
      <c r="C42" s="1108"/>
      <c r="D42" s="1108"/>
      <c r="E42" s="1108"/>
      <c r="F42" s="1108"/>
      <c r="G42" s="1108"/>
      <c r="H42" s="1108"/>
      <c r="I42" s="1108"/>
      <c r="J42" s="1108"/>
      <c r="K42" s="1108"/>
      <c r="L42" s="1108"/>
      <c r="M42" s="1108"/>
      <c r="N42" s="1109"/>
      <c r="O42" s="1111"/>
      <c r="P42" s="1112"/>
      <c r="Q42" s="1112"/>
      <c r="R42" s="1113"/>
      <c r="S42" s="1115"/>
      <c r="T42" s="1116"/>
      <c r="U42" s="1116"/>
      <c r="V42" s="1116"/>
      <c r="W42" s="1116"/>
      <c r="X42" s="1116"/>
      <c r="Y42" s="1116"/>
      <c r="Z42" s="1116"/>
      <c r="AA42" s="1116"/>
      <c r="AB42" s="1116"/>
      <c r="AC42" s="1116"/>
      <c r="AD42" s="1116"/>
      <c r="AE42" s="1116"/>
      <c r="AF42" s="1116"/>
      <c r="AG42" s="1116"/>
      <c r="AH42" s="1116"/>
      <c r="AI42" s="1116"/>
      <c r="AJ42" s="1116"/>
      <c r="AK42" s="1116"/>
      <c r="AL42" s="1116"/>
      <c r="AM42" s="1116"/>
      <c r="AN42" s="1116"/>
      <c r="AO42" s="1116"/>
      <c r="AP42" s="1116"/>
      <c r="AQ42" s="1116"/>
      <c r="AR42" s="1116"/>
      <c r="AS42" s="1116"/>
      <c r="AT42" s="1116"/>
      <c r="AU42" s="1116"/>
      <c r="AV42" s="1116"/>
      <c r="AW42" s="1117"/>
    </row>
    <row r="43" spans="2:49" x14ac:dyDescent="0.2">
      <c r="B43" s="1107"/>
      <c r="C43" s="1108"/>
      <c r="D43" s="1108"/>
      <c r="E43" s="1108"/>
      <c r="F43" s="1108"/>
      <c r="G43" s="1108"/>
      <c r="H43" s="1108"/>
      <c r="I43" s="1108"/>
      <c r="J43" s="1108"/>
      <c r="K43" s="1108"/>
      <c r="L43" s="1108"/>
      <c r="M43" s="1108"/>
      <c r="N43" s="1109"/>
      <c r="O43" s="1091" t="s">
        <v>438</v>
      </c>
      <c r="P43" s="1092"/>
      <c r="Q43" s="1092"/>
      <c r="R43" s="1110"/>
      <c r="S43" s="1114"/>
      <c r="T43" s="1087"/>
      <c r="U43" s="1087"/>
      <c r="V43" s="1087"/>
      <c r="W43" s="1087"/>
      <c r="X43" s="1087"/>
      <c r="Y43" s="1087"/>
      <c r="Z43" s="1087"/>
      <c r="AA43" s="1087"/>
      <c r="AB43" s="1087"/>
      <c r="AC43" s="1087"/>
      <c r="AD43" s="1087"/>
      <c r="AE43" s="1087"/>
      <c r="AF43" s="1087"/>
      <c r="AG43" s="1087"/>
      <c r="AH43" s="1087"/>
      <c r="AI43" s="1087"/>
      <c r="AJ43" s="1087"/>
      <c r="AK43" s="1087"/>
      <c r="AL43" s="1087"/>
      <c r="AM43" s="1087"/>
      <c r="AN43" s="1087"/>
      <c r="AO43" s="1087"/>
      <c r="AP43" s="1087"/>
      <c r="AQ43" s="1087"/>
      <c r="AR43" s="1087"/>
      <c r="AS43" s="1087"/>
      <c r="AT43" s="1087"/>
      <c r="AU43" s="1087"/>
      <c r="AV43" s="1087"/>
      <c r="AW43" s="1088"/>
    </row>
    <row r="44" spans="2:49" x14ac:dyDescent="0.2">
      <c r="B44" s="1094"/>
      <c r="C44" s="1095"/>
      <c r="D44" s="1095"/>
      <c r="E44" s="1095"/>
      <c r="F44" s="1095"/>
      <c r="G44" s="1095"/>
      <c r="H44" s="1095"/>
      <c r="I44" s="1095"/>
      <c r="J44" s="1095"/>
      <c r="K44" s="1095"/>
      <c r="L44" s="1095"/>
      <c r="M44" s="1095"/>
      <c r="N44" s="1096"/>
      <c r="O44" s="1111"/>
      <c r="P44" s="1112"/>
      <c r="Q44" s="1112"/>
      <c r="R44" s="1113"/>
      <c r="S44" s="1115"/>
      <c r="T44" s="1116"/>
      <c r="U44" s="1116"/>
      <c r="V44" s="1116"/>
      <c r="W44" s="1116"/>
      <c r="X44" s="1116"/>
      <c r="Y44" s="1116"/>
      <c r="Z44" s="1116"/>
      <c r="AA44" s="1116"/>
      <c r="AB44" s="1116"/>
      <c r="AC44" s="1116"/>
      <c r="AD44" s="1116"/>
      <c r="AE44" s="1116"/>
      <c r="AF44" s="1116"/>
      <c r="AG44" s="1116"/>
      <c r="AH44" s="1116"/>
      <c r="AI44" s="1116"/>
      <c r="AJ44" s="1116"/>
      <c r="AK44" s="1116"/>
      <c r="AL44" s="1116"/>
      <c r="AM44" s="1116"/>
      <c r="AN44" s="1116"/>
      <c r="AO44" s="1116"/>
      <c r="AP44" s="1116"/>
      <c r="AQ44" s="1116"/>
      <c r="AR44" s="1116"/>
      <c r="AS44" s="1116"/>
      <c r="AT44" s="1116"/>
      <c r="AU44" s="1116"/>
      <c r="AV44" s="1116"/>
      <c r="AW44" s="1117"/>
    </row>
    <row r="45" spans="2:49" x14ac:dyDescent="0.2">
      <c r="B45" s="1091" t="s">
        <v>439</v>
      </c>
      <c r="C45" s="1092"/>
      <c r="D45" s="1092"/>
      <c r="E45" s="1092"/>
      <c r="F45" s="1092"/>
      <c r="G45" s="1092"/>
      <c r="H45" s="1092"/>
      <c r="I45" s="1092"/>
      <c r="J45" s="1092"/>
      <c r="K45" s="1092"/>
      <c r="L45" s="1092"/>
      <c r="M45" s="1092"/>
      <c r="N45" s="1093"/>
      <c r="O45" s="1097"/>
      <c r="P45" s="1077"/>
      <c r="Q45" s="1077"/>
      <c r="R45" s="1099"/>
      <c r="S45" s="1099"/>
      <c r="T45" s="1077"/>
      <c r="U45" s="1077"/>
      <c r="V45" s="1077"/>
      <c r="W45" s="1077" t="s">
        <v>360</v>
      </c>
      <c r="X45" s="1077"/>
      <c r="Y45" s="1077"/>
      <c r="Z45" s="1077"/>
      <c r="AA45" s="1077" t="s">
        <v>361</v>
      </c>
      <c r="AB45" s="1077"/>
      <c r="AC45" s="1077" t="s">
        <v>440</v>
      </c>
      <c r="AD45" s="1077"/>
      <c r="AE45" s="1077"/>
      <c r="AF45" s="1077"/>
      <c r="AG45" s="1077"/>
      <c r="AH45" s="1077"/>
      <c r="AI45" s="1077"/>
      <c r="AJ45" s="1077"/>
      <c r="AK45" s="1077"/>
      <c r="AL45" s="1077"/>
      <c r="AM45" s="1077"/>
      <c r="AN45" s="1077"/>
      <c r="AO45" s="1077"/>
      <c r="AP45" s="1077"/>
      <c r="AQ45" s="1077"/>
      <c r="AR45" s="1077"/>
      <c r="AS45" s="1077"/>
      <c r="AT45" s="1077"/>
      <c r="AU45" s="1077"/>
      <c r="AV45" s="1077"/>
      <c r="AW45" s="1079"/>
    </row>
    <row r="46" spans="2:49" x14ac:dyDescent="0.2">
      <c r="B46" s="1094"/>
      <c r="C46" s="1095"/>
      <c r="D46" s="1095"/>
      <c r="E46" s="1095"/>
      <c r="F46" s="1095"/>
      <c r="G46" s="1095"/>
      <c r="H46" s="1095"/>
      <c r="I46" s="1095"/>
      <c r="J46" s="1095"/>
      <c r="K46" s="1095"/>
      <c r="L46" s="1095"/>
      <c r="M46" s="1095"/>
      <c r="N46" s="1096"/>
      <c r="O46" s="1098"/>
      <c r="P46" s="1078"/>
      <c r="Q46" s="1078"/>
      <c r="R46" s="1100"/>
      <c r="S46" s="1100"/>
      <c r="T46" s="1078"/>
      <c r="U46" s="1078"/>
      <c r="V46" s="1078"/>
      <c r="W46" s="1078"/>
      <c r="X46" s="1078"/>
      <c r="Y46" s="1078"/>
      <c r="Z46" s="1078"/>
      <c r="AA46" s="1078"/>
      <c r="AB46" s="1078"/>
      <c r="AC46" s="1078"/>
      <c r="AD46" s="1078"/>
      <c r="AE46" s="1078"/>
      <c r="AF46" s="1078"/>
      <c r="AG46" s="1078"/>
      <c r="AH46" s="1078"/>
      <c r="AI46" s="1078"/>
      <c r="AJ46" s="1078"/>
      <c r="AK46" s="1078"/>
      <c r="AL46" s="1078"/>
      <c r="AM46" s="1078"/>
      <c r="AN46" s="1078"/>
      <c r="AO46" s="1078"/>
      <c r="AP46" s="1078"/>
      <c r="AQ46" s="1078"/>
      <c r="AR46" s="1078"/>
      <c r="AS46" s="1078"/>
      <c r="AT46" s="1078"/>
      <c r="AU46" s="1078"/>
      <c r="AV46" s="1078"/>
      <c r="AW46" s="1080"/>
    </row>
    <row r="47" spans="2:49" x14ac:dyDescent="0.2">
      <c r="B47" s="1059" t="s">
        <v>441</v>
      </c>
      <c r="C47" s="1060"/>
      <c r="D47" s="1060"/>
      <c r="E47" s="1060"/>
      <c r="F47" s="1060"/>
      <c r="G47" s="1060"/>
      <c r="H47" s="1060"/>
      <c r="I47" s="1060"/>
      <c r="J47" s="1060"/>
      <c r="K47" s="1060"/>
      <c r="L47" s="1060"/>
      <c r="M47" s="1060"/>
      <c r="N47" s="1061"/>
      <c r="O47" s="1081" t="s">
        <v>442</v>
      </c>
      <c r="P47" s="1082"/>
      <c r="Q47" s="1082"/>
      <c r="R47" s="1082"/>
      <c r="S47" s="1085">
        <f>AK50+AK51+AK52+AK53+AK54</f>
        <v>0</v>
      </c>
      <c r="T47" s="1085"/>
      <c r="U47" s="1085"/>
      <c r="V47" s="1085"/>
      <c r="W47" s="1085"/>
      <c r="X47" s="1085"/>
      <c r="Y47" s="1085"/>
      <c r="Z47" s="1085"/>
      <c r="AA47" s="1085"/>
      <c r="AB47" s="1085"/>
      <c r="AC47" s="1085"/>
      <c r="AD47" s="1085"/>
      <c r="AE47" s="1077" t="s">
        <v>363</v>
      </c>
      <c r="AF47" s="1077"/>
      <c r="AG47" s="1087" t="s">
        <v>443</v>
      </c>
      <c r="AH47" s="1087"/>
      <c r="AI47" s="1087"/>
      <c r="AJ47" s="1087"/>
      <c r="AK47" s="1087"/>
      <c r="AL47" s="1087"/>
      <c r="AM47" s="1087"/>
      <c r="AN47" s="1087"/>
      <c r="AO47" s="1087"/>
      <c r="AP47" s="1087"/>
      <c r="AQ47" s="1087"/>
      <c r="AR47" s="1087"/>
      <c r="AS47" s="1087"/>
      <c r="AT47" s="1087"/>
      <c r="AU47" s="1087"/>
      <c r="AV47" s="1087"/>
      <c r="AW47" s="1088"/>
    </row>
    <row r="48" spans="2:49" x14ac:dyDescent="0.2">
      <c r="B48" s="1062"/>
      <c r="C48" s="1063"/>
      <c r="D48" s="1063"/>
      <c r="E48" s="1063"/>
      <c r="F48" s="1063"/>
      <c r="G48" s="1063"/>
      <c r="H48" s="1063"/>
      <c r="I48" s="1063"/>
      <c r="J48" s="1063"/>
      <c r="K48" s="1063"/>
      <c r="L48" s="1063"/>
      <c r="M48" s="1063"/>
      <c r="N48" s="1064"/>
      <c r="O48" s="1083"/>
      <c r="P48" s="1084"/>
      <c r="Q48" s="1084"/>
      <c r="R48" s="1084"/>
      <c r="S48" s="1086"/>
      <c r="T48" s="1086"/>
      <c r="U48" s="1086"/>
      <c r="V48" s="1086"/>
      <c r="W48" s="1086"/>
      <c r="X48" s="1086"/>
      <c r="Y48" s="1086"/>
      <c r="Z48" s="1086"/>
      <c r="AA48" s="1086"/>
      <c r="AB48" s="1086"/>
      <c r="AC48" s="1086"/>
      <c r="AD48" s="1086"/>
      <c r="AE48" s="1078"/>
      <c r="AF48" s="1078"/>
      <c r="AG48" s="1089"/>
      <c r="AH48" s="1089"/>
      <c r="AI48" s="1089"/>
      <c r="AJ48" s="1089"/>
      <c r="AK48" s="1089"/>
      <c r="AL48" s="1089"/>
      <c r="AM48" s="1089"/>
      <c r="AN48" s="1089"/>
      <c r="AO48" s="1089"/>
      <c r="AP48" s="1089"/>
      <c r="AQ48" s="1089"/>
      <c r="AR48" s="1089"/>
      <c r="AS48" s="1089"/>
      <c r="AT48" s="1089"/>
      <c r="AU48" s="1089"/>
      <c r="AV48" s="1089"/>
      <c r="AW48" s="1090"/>
    </row>
    <row r="49" spans="2:49" x14ac:dyDescent="0.2">
      <c r="B49" s="1062"/>
      <c r="C49" s="1063"/>
      <c r="D49" s="1063"/>
      <c r="E49" s="1063"/>
      <c r="F49" s="1063"/>
      <c r="G49" s="1063"/>
      <c r="H49" s="1063"/>
      <c r="I49" s="1063"/>
      <c r="J49" s="1063"/>
      <c r="K49" s="1063"/>
      <c r="L49" s="1063"/>
      <c r="M49" s="1063"/>
      <c r="N49" s="1064"/>
      <c r="O49" s="217"/>
      <c r="P49" s="218"/>
      <c r="Q49" s="218"/>
      <c r="R49" s="218"/>
      <c r="S49" s="218"/>
      <c r="T49" s="218"/>
      <c r="U49" s="218"/>
      <c r="V49" s="218"/>
      <c r="W49" s="218"/>
      <c r="X49" s="218"/>
      <c r="Y49" s="218"/>
      <c r="Z49" s="219" t="s">
        <v>444</v>
      </c>
      <c r="AA49" s="218"/>
      <c r="AB49" s="218"/>
      <c r="AC49" s="218"/>
      <c r="AD49" s="218"/>
      <c r="AE49" s="220"/>
      <c r="AF49" s="220"/>
      <c r="AG49" s="220"/>
      <c r="AH49" s="220"/>
      <c r="AI49" s="220"/>
      <c r="AJ49" s="220"/>
      <c r="AK49" s="220"/>
      <c r="AL49" s="220"/>
      <c r="AM49" s="220"/>
      <c r="AN49" s="220"/>
      <c r="AO49" s="220"/>
      <c r="AP49" s="220"/>
      <c r="AQ49" s="220"/>
      <c r="AR49" s="220"/>
      <c r="AS49" s="220"/>
      <c r="AT49" s="220"/>
      <c r="AU49" s="220"/>
      <c r="AV49" s="220"/>
      <c r="AW49" s="221"/>
    </row>
    <row r="50" spans="2:49" x14ac:dyDescent="0.2">
      <c r="B50" s="1062"/>
      <c r="C50" s="1063"/>
      <c r="D50" s="1063"/>
      <c r="E50" s="1063"/>
      <c r="F50" s="1063"/>
      <c r="G50" s="1063"/>
      <c r="H50" s="1063"/>
      <c r="I50" s="1063"/>
      <c r="J50" s="1063"/>
      <c r="K50" s="1063"/>
      <c r="L50" s="1063"/>
      <c r="M50" s="1063"/>
      <c r="N50" s="1064"/>
      <c r="O50" s="217"/>
      <c r="P50" s="218"/>
      <c r="Q50" s="218"/>
      <c r="R50" s="218"/>
      <c r="S50" s="218"/>
      <c r="T50" s="218"/>
      <c r="U50" s="218"/>
      <c r="V50" s="215"/>
      <c r="W50" s="218"/>
      <c r="X50" s="215"/>
      <c r="Y50" s="218"/>
      <c r="Z50" s="218"/>
      <c r="AA50" s="215"/>
      <c r="AB50" s="222" t="s">
        <v>445</v>
      </c>
      <c r="AC50" s="222"/>
      <c r="AD50" s="220"/>
      <c r="AE50" s="220"/>
      <c r="AF50" s="220"/>
      <c r="AG50" s="215"/>
      <c r="AH50" s="215"/>
      <c r="AI50" s="215"/>
      <c r="AJ50" s="220"/>
      <c r="AK50" s="1058"/>
      <c r="AL50" s="1058"/>
      <c r="AM50" s="1058"/>
      <c r="AN50" s="1058"/>
      <c r="AO50" s="1058"/>
      <c r="AP50" s="220" t="s">
        <v>446</v>
      </c>
      <c r="AQ50" s="223" t="s">
        <v>443</v>
      </c>
      <c r="AR50" s="223"/>
      <c r="AS50" s="223"/>
      <c r="AT50" s="223"/>
      <c r="AU50" s="223"/>
      <c r="AV50" s="215"/>
      <c r="AW50" s="221"/>
    </row>
    <row r="51" spans="2:49" x14ac:dyDescent="0.2">
      <c r="B51" s="1062"/>
      <c r="C51" s="1063"/>
      <c r="D51" s="1063"/>
      <c r="E51" s="1063"/>
      <c r="F51" s="1063"/>
      <c r="G51" s="1063"/>
      <c r="H51" s="1063"/>
      <c r="I51" s="1063"/>
      <c r="J51" s="1063"/>
      <c r="K51" s="1063"/>
      <c r="L51" s="1063"/>
      <c r="M51" s="1063"/>
      <c r="N51" s="1064"/>
      <c r="O51" s="217"/>
      <c r="P51" s="218"/>
      <c r="Q51" s="218"/>
      <c r="R51" s="218"/>
      <c r="S51" s="218"/>
      <c r="T51" s="218"/>
      <c r="U51" s="218"/>
      <c r="V51" s="218"/>
      <c r="W51" s="218"/>
      <c r="X51" s="218"/>
      <c r="Y51" s="218"/>
      <c r="Z51" s="218"/>
      <c r="AA51" s="218"/>
      <c r="AB51" s="222" t="s">
        <v>447</v>
      </c>
      <c r="AC51" s="222"/>
      <c r="AD51" s="220"/>
      <c r="AE51" s="220"/>
      <c r="AF51" s="220"/>
      <c r="AG51" s="215"/>
      <c r="AH51" s="215"/>
      <c r="AI51" s="215"/>
      <c r="AJ51" s="220"/>
      <c r="AK51" s="1058"/>
      <c r="AL51" s="1058"/>
      <c r="AM51" s="1058"/>
      <c r="AN51" s="1058"/>
      <c r="AO51" s="1058"/>
      <c r="AP51" s="220" t="s">
        <v>446</v>
      </c>
      <c r="AQ51" s="223" t="s">
        <v>443</v>
      </c>
      <c r="AR51" s="223"/>
      <c r="AS51" s="223"/>
      <c r="AT51" s="223"/>
      <c r="AU51" s="223"/>
      <c r="AV51" s="215"/>
      <c r="AW51" s="221"/>
    </row>
    <row r="52" spans="2:49" x14ac:dyDescent="0.2">
      <c r="B52" s="1062"/>
      <c r="C52" s="1063"/>
      <c r="D52" s="1063"/>
      <c r="E52" s="1063"/>
      <c r="F52" s="1063"/>
      <c r="G52" s="1063"/>
      <c r="H52" s="1063"/>
      <c r="I52" s="1063"/>
      <c r="J52" s="1063"/>
      <c r="K52" s="1063"/>
      <c r="L52" s="1063"/>
      <c r="M52" s="1063"/>
      <c r="N52" s="1064"/>
      <c r="O52" s="217"/>
      <c r="P52" s="218"/>
      <c r="Q52" s="218"/>
      <c r="R52" s="218"/>
      <c r="S52" s="218"/>
      <c r="T52" s="218"/>
      <c r="U52" s="218"/>
      <c r="V52" s="218"/>
      <c r="W52" s="218"/>
      <c r="X52" s="218"/>
      <c r="Y52" s="218"/>
      <c r="Z52" s="218"/>
      <c r="AA52" s="218"/>
      <c r="AB52" s="222" t="s">
        <v>448</v>
      </c>
      <c r="AC52" s="222"/>
      <c r="AD52" s="220"/>
      <c r="AE52" s="220"/>
      <c r="AF52" s="220"/>
      <c r="AG52" s="215"/>
      <c r="AH52" s="215"/>
      <c r="AI52" s="215"/>
      <c r="AJ52" s="220"/>
      <c r="AK52" s="1058"/>
      <c r="AL52" s="1058"/>
      <c r="AM52" s="1058"/>
      <c r="AN52" s="1058"/>
      <c r="AO52" s="1058"/>
      <c r="AP52" s="220" t="s">
        <v>446</v>
      </c>
      <c r="AQ52" s="223" t="s">
        <v>443</v>
      </c>
      <c r="AR52" s="223"/>
      <c r="AS52" s="223"/>
      <c r="AT52" s="223"/>
      <c r="AU52" s="223"/>
      <c r="AV52" s="215"/>
      <c r="AW52" s="221"/>
    </row>
    <row r="53" spans="2:49" x14ac:dyDescent="0.2">
      <c r="B53" s="1062"/>
      <c r="C53" s="1063"/>
      <c r="D53" s="1063"/>
      <c r="E53" s="1063"/>
      <c r="F53" s="1063"/>
      <c r="G53" s="1063"/>
      <c r="H53" s="1063"/>
      <c r="I53" s="1063"/>
      <c r="J53" s="1063"/>
      <c r="K53" s="1063"/>
      <c r="L53" s="1063"/>
      <c r="M53" s="1063"/>
      <c r="N53" s="1064"/>
      <c r="O53" s="217"/>
      <c r="P53" s="218"/>
      <c r="Q53" s="218"/>
      <c r="R53" s="218"/>
      <c r="S53" s="218"/>
      <c r="T53" s="218"/>
      <c r="U53" s="218"/>
      <c r="V53" s="218"/>
      <c r="W53" s="218"/>
      <c r="X53" s="218"/>
      <c r="Y53" s="218"/>
      <c r="Z53" s="218"/>
      <c r="AA53" s="218"/>
      <c r="AB53" s="222" t="s">
        <v>449</v>
      </c>
      <c r="AC53" s="222"/>
      <c r="AD53" s="220"/>
      <c r="AE53" s="220"/>
      <c r="AF53" s="220"/>
      <c r="AG53" s="215"/>
      <c r="AH53" s="215"/>
      <c r="AI53" s="215"/>
      <c r="AJ53" s="220"/>
      <c r="AK53" s="1058"/>
      <c r="AL53" s="1058"/>
      <c r="AM53" s="1058"/>
      <c r="AN53" s="1058"/>
      <c r="AO53" s="1058"/>
      <c r="AP53" s="220" t="s">
        <v>446</v>
      </c>
      <c r="AQ53" s="223" t="s">
        <v>443</v>
      </c>
      <c r="AR53" s="223"/>
      <c r="AS53" s="223"/>
      <c r="AT53" s="223"/>
      <c r="AU53" s="223"/>
      <c r="AV53" s="215"/>
      <c r="AW53" s="221"/>
    </row>
    <row r="54" spans="2:49" x14ac:dyDescent="0.2">
      <c r="B54" s="1062"/>
      <c r="C54" s="1063"/>
      <c r="D54" s="1063"/>
      <c r="E54" s="1063"/>
      <c r="F54" s="1063"/>
      <c r="G54" s="1063"/>
      <c r="H54" s="1063"/>
      <c r="I54" s="1063"/>
      <c r="J54" s="1063"/>
      <c r="K54" s="1063"/>
      <c r="L54" s="1063"/>
      <c r="M54" s="1063"/>
      <c r="N54" s="1064"/>
      <c r="O54" s="217"/>
      <c r="P54" s="218"/>
      <c r="Q54" s="218"/>
      <c r="R54" s="218"/>
      <c r="S54" s="218"/>
      <c r="T54" s="218"/>
      <c r="U54" s="218"/>
      <c r="V54" s="218"/>
      <c r="W54" s="218"/>
      <c r="X54" s="218"/>
      <c r="Y54" s="218"/>
      <c r="Z54" s="218"/>
      <c r="AA54" s="218"/>
      <c r="AB54" s="222"/>
      <c r="AC54" s="222"/>
      <c r="AD54" s="220"/>
      <c r="AE54" s="220"/>
      <c r="AF54" s="220"/>
      <c r="AG54" s="215"/>
      <c r="AH54" s="215"/>
      <c r="AI54" s="215"/>
      <c r="AJ54" s="220"/>
      <c r="AK54" s="1058"/>
      <c r="AL54" s="1058"/>
      <c r="AM54" s="1058"/>
      <c r="AN54" s="1058"/>
      <c r="AO54" s="1058"/>
      <c r="AP54" s="220"/>
      <c r="AQ54" s="223"/>
      <c r="AR54" s="223"/>
      <c r="AS54" s="223"/>
      <c r="AT54" s="223"/>
      <c r="AU54" s="223"/>
      <c r="AV54" s="215"/>
      <c r="AW54" s="221"/>
    </row>
    <row r="55" spans="2:49" x14ac:dyDescent="0.2">
      <c r="B55" s="1065"/>
      <c r="C55" s="1066"/>
      <c r="D55" s="1066"/>
      <c r="E55" s="1066"/>
      <c r="F55" s="1066"/>
      <c r="G55" s="1066"/>
      <c r="H55" s="1066"/>
      <c r="I55" s="1066"/>
      <c r="J55" s="1066"/>
      <c r="K55" s="1066"/>
      <c r="L55" s="1066"/>
      <c r="M55" s="1066"/>
      <c r="N55" s="1067"/>
      <c r="O55" s="217"/>
      <c r="P55" s="218"/>
      <c r="Q55" s="218"/>
      <c r="R55" s="218"/>
      <c r="S55" s="218"/>
      <c r="T55" s="218"/>
      <c r="U55" s="218"/>
      <c r="V55" s="218"/>
      <c r="W55" s="218"/>
      <c r="X55" s="218"/>
      <c r="Y55" s="218"/>
      <c r="Z55" s="218"/>
      <c r="AA55" s="218"/>
      <c r="AB55" s="218"/>
      <c r="AC55" s="218"/>
      <c r="AD55" s="218"/>
      <c r="AE55" s="215"/>
      <c r="AF55" s="215"/>
      <c r="AG55" s="215"/>
      <c r="AH55" s="215"/>
      <c r="AI55" s="215"/>
      <c r="AJ55" s="215"/>
      <c r="AK55" s="1058"/>
      <c r="AL55" s="1058"/>
      <c r="AM55" s="1058"/>
      <c r="AN55" s="1058"/>
      <c r="AO55" s="1058"/>
      <c r="AP55" s="220"/>
      <c r="AQ55" s="223"/>
      <c r="AR55" s="224"/>
      <c r="AS55" s="224"/>
      <c r="AT55" s="224"/>
      <c r="AU55" s="224"/>
      <c r="AV55" s="220"/>
      <c r="AW55" s="221"/>
    </row>
    <row r="56" spans="2:49" x14ac:dyDescent="0.2">
      <c r="B56" s="1059" t="s">
        <v>450</v>
      </c>
      <c r="C56" s="1060"/>
      <c r="D56" s="1060"/>
      <c r="E56" s="1060"/>
      <c r="F56" s="1060"/>
      <c r="G56" s="1060"/>
      <c r="H56" s="1060"/>
      <c r="I56" s="1060"/>
      <c r="J56" s="1060"/>
      <c r="K56" s="1060"/>
      <c r="L56" s="1060"/>
      <c r="M56" s="1060"/>
      <c r="N56" s="1061"/>
      <c r="O56" s="1068"/>
      <c r="P56" s="1069"/>
      <c r="Q56" s="1069"/>
      <c r="R56" s="1069"/>
      <c r="S56" s="1069"/>
      <c r="T56" s="1069"/>
      <c r="U56" s="1069"/>
      <c r="V56" s="1069"/>
      <c r="W56" s="1069"/>
      <c r="X56" s="1069"/>
      <c r="Y56" s="1069"/>
      <c r="Z56" s="1069"/>
      <c r="AA56" s="1069"/>
      <c r="AB56" s="1069"/>
      <c r="AC56" s="1069"/>
      <c r="AD56" s="1069"/>
      <c r="AE56" s="1069"/>
      <c r="AF56" s="1069"/>
      <c r="AG56" s="1069"/>
      <c r="AH56" s="1069"/>
      <c r="AI56" s="1069"/>
      <c r="AJ56" s="1069"/>
      <c r="AK56" s="1069"/>
      <c r="AL56" s="1069"/>
      <c r="AM56" s="1069"/>
      <c r="AN56" s="1069"/>
      <c r="AO56" s="1069"/>
      <c r="AP56" s="1069"/>
      <c r="AQ56" s="1069"/>
      <c r="AR56" s="1069"/>
      <c r="AS56" s="1069"/>
      <c r="AT56" s="1069"/>
      <c r="AU56" s="1069"/>
      <c r="AV56" s="1069"/>
      <c r="AW56" s="1070"/>
    </row>
    <row r="57" spans="2:49" x14ac:dyDescent="0.2">
      <c r="B57" s="1062"/>
      <c r="C57" s="1063"/>
      <c r="D57" s="1063"/>
      <c r="E57" s="1063"/>
      <c r="F57" s="1063"/>
      <c r="G57" s="1063"/>
      <c r="H57" s="1063"/>
      <c r="I57" s="1063"/>
      <c r="J57" s="1063"/>
      <c r="K57" s="1063"/>
      <c r="L57" s="1063"/>
      <c r="M57" s="1063"/>
      <c r="N57" s="1064"/>
      <c r="O57" s="1071"/>
      <c r="P57" s="1072"/>
      <c r="Q57" s="1072"/>
      <c r="R57" s="1072"/>
      <c r="S57" s="1072"/>
      <c r="T57" s="1072"/>
      <c r="U57" s="1072"/>
      <c r="V57" s="1072"/>
      <c r="W57" s="1072"/>
      <c r="X57" s="1072"/>
      <c r="Y57" s="1072"/>
      <c r="Z57" s="1072"/>
      <c r="AA57" s="1072"/>
      <c r="AB57" s="1072"/>
      <c r="AC57" s="1072"/>
      <c r="AD57" s="1072"/>
      <c r="AE57" s="1072"/>
      <c r="AF57" s="1072"/>
      <c r="AG57" s="1072"/>
      <c r="AH57" s="1072"/>
      <c r="AI57" s="1072"/>
      <c r="AJ57" s="1072"/>
      <c r="AK57" s="1072"/>
      <c r="AL57" s="1072"/>
      <c r="AM57" s="1072"/>
      <c r="AN57" s="1072"/>
      <c r="AO57" s="1072"/>
      <c r="AP57" s="1072"/>
      <c r="AQ57" s="1072"/>
      <c r="AR57" s="1072"/>
      <c r="AS57" s="1072"/>
      <c r="AT57" s="1072"/>
      <c r="AU57" s="1072"/>
      <c r="AV57" s="1072"/>
      <c r="AW57" s="1073"/>
    </row>
    <row r="58" spans="2:49" x14ac:dyDescent="0.2">
      <c r="B58" s="1062"/>
      <c r="C58" s="1063"/>
      <c r="D58" s="1063"/>
      <c r="E58" s="1063"/>
      <c r="F58" s="1063"/>
      <c r="G58" s="1063"/>
      <c r="H58" s="1063"/>
      <c r="I58" s="1063"/>
      <c r="J58" s="1063"/>
      <c r="K58" s="1063"/>
      <c r="L58" s="1063"/>
      <c r="M58" s="1063"/>
      <c r="N58" s="1064"/>
      <c r="O58" s="1071"/>
      <c r="P58" s="1072"/>
      <c r="Q58" s="1072"/>
      <c r="R58" s="1072"/>
      <c r="S58" s="1072"/>
      <c r="T58" s="1072"/>
      <c r="U58" s="1072"/>
      <c r="V58" s="1072"/>
      <c r="W58" s="1072"/>
      <c r="X58" s="1072"/>
      <c r="Y58" s="1072"/>
      <c r="Z58" s="1072"/>
      <c r="AA58" s="1072"/>
      <c r="AB58" s="1072"/>
      <c r="AC58" s="1072"/>
      <c r="AD58" s="1072"/>
      <c r="AE58" s="1072"/>
      <c r="AF58" s="1072"/>
      <c r="AG58" s="1072"/>
      <c r="AH58" s="1072"/>
      <c r="AI58" s="1072"/>
      <c r="AJ58" s="1072"/>
      <c r="AK58" s="1072"/>
      <c r="AL58" s="1072"/>
      <c r="AM58" s="1072"/>
      <c r="AN58" s="1072"/>
      <c r="AO58" s="1072"/>
      <c r="AP58" s="1072"/>
      <c r="AQ58" s="1072"/>
      <c r="AR58" s="1072"/>
      <c r="AS58" s="1072"/>
      <c r="AT58" s="1072"/>
      <c r="AU58" s="1072"/>
      <c r="AV58" s="1072"/>
      <c r="AW58" s="1073"/>
    </row>
    <row r="59" spans="2:49" x14ac:dyDescent="0.2">
      <c r="B59" s="1062"/>
      <c r="C59" s="1063"/>
      <c r="D59" s="1063"/>
      <c r="E59" s="1063"/>
      <c r="F59" s="1063"/>
      <c r="G59" s="1063"/>
      <c r="H59" s="1063"/>
      <c r="I59" s="1063"/>
      <c r="J59" s="1063"/>
      <c r="K59" s="1063"/>
      <c r="L59" s="1063"/>
      <c r="M59" s="1063"/>
      <c r="N59" s="1064"/>
      <c r="O59" s="1071"/>
      <c r="P59" s="1072"/>
      <c r="Q59" s="1072"/>
      <c r="R59" s="1072"/>
      <c r="S59" s="1072"/>
      <c r="T59" s="1072"/>
      <c r="U59" s="1072"/>
      <c r="V59" s="1072"/>
      <c r="W59" s="1072"/>
      <c r="X59" s="1072"/>
      <c r="Y59" s="1072"/>
      <c r="Z59" s="1072"/>
      <c r="AA59" s="1072"/>
      <c r="AB59" s="1072"/>
      <c r="AC59" s="1072"/>
      <c r="AD59" s="1072"/>
      <c r="AE59" s="1072"/>
      <c r="AF59" s="1072"/>
      <c r="AG59" s="1072"/>
      <c r="AH59" s="1072"/>
      <c r="AI59" s="1072"/>
      <c r="AJ59" s="1072"/>
      <c r="AK59" s="1072"/>
      <c r="AL59" s="1072"/>
      <c r="AM59" s="1072"/>
      <c r="AN59" s="1072"/>
      <c r="AO59" s="1072"/>
      <c r="AP59" s="1072"/>
      <c r="AQ59" s="1072"/>
      <c r="AR59" s="1072"/>
      <c r="AS59" s="1072"/>
      <c r="AT59" s="1072"/>
      <c r="AU59" s="1072"/>
      <c r="AV59" s="1072"/>
      <c r="AW59" s="1073"/>
    </row>
    <row r="60" spans="2:49" x14ac:dyDescent="0.2">
      <c r="B60" s="1065"/>
      <c r="C60" s="1066"/>
      <c r="D60" s="1066"/>
      <c r="E60" s="1066"/>
      <c r="F60" s="1066"/>
      <c r="G60" s="1066"/>
      <c r="H60" s="1066"/>
      <c r="I60" s="1066"/>
      <c r="J60" s="1066"/>
      <c r="K60" s="1066"/>
      <c r="L60" s="1066"/>
      <c r="M60" s="1066"/>
      <c r="N60" s="1067"/>
      <c r="O60" s="1074"/>
      <c r="P60" s="1075"/>
      <c r="Q60" s="1075"/>
      <c r="R60" s="1075"/>
      <c r="S60" s="1075"/>
      <c r="T60" s="1075"/>
      <c r="U60" s="1075"/>
      <c r="V60" s="1075"/>
      <c r="W60" s="1075"/>
      <c r="X60" s="1075"/>
      <c r="Y60" s="1075"/>
      <c r="Z60" s="1075"/>
      <c r="AA60" s="1075"/>
      <c r="AB60" s="1075"/>
      <c r="AC60" s="1075"/>
      <c r="AD60" s="1075"/>
      <c r="AE60" s="1075"/>
      <c r="AF60" s="1075"/>
      <c r="AG60" s="1075"/>
      <c r="AH60" s="1075"/>
      <c r="AI60" s="1075"/>
      <c r="AJ60" s="1075"/>
      <c r="AK60" s="1075"/>
      <c r="AL60" s="1075"/>
      <c r="AM60" s="1075"/>
      <c r="AN60" s="1075"/>
      <c r="AO60" s="1075"/>
      <c r="AP60" s="1075"/>
      <c r="AQ60" s="1075"/>
      <c r="AR60" s="1075"/>
      <c r="AS60" s="1075"/>
      <c r="AT60" s="1075"/>
      <c r="AU60" s="1075"/>
      <c r="AV60" s="1075"/>
      <c r="AW60" s="1076"/>
    </row>
  </sheetData>
  <mergeCells count="69">
    <mergeCell ref="B11:N12"/>
    <mergeCell ref="O11:AW12"/>
    <mergeCell ref="B13:N16"/>
    <mergeCell ref="O13:R14"/>
    <mergeCell ref="S13:AW14"/>
    <mergeCell ref="O15:R16"/>
    <mergeCell ref="S15:AW16"/>
    <mergeCell ref="B6:N10"/>
    <mergeCell ref="O6:AW10"/>
    <mergeCell ref="B4:N5"/>
    <mergeCell ref="O4:Q5"/>
    <mergeCell ref="R4:T5"/>
    <mergeCell ref="U4:Y5"/>
    <mergeCell ref="Z4:AW5"/>
    <mergeCell ref="AC17:AD18"/>
    <mergeCell ref="AE17:AW18"/>
    <mergeCell ref="B19:N25"/>
    <mergeCell ref="O19:R20"/>
    <mergeCell ref="S19:AD20"/>
    <mergeCell ref="AE19:AF20"/>
    <mergeCell ref="AG19:AW20"/>
    <mergeCell ref="AK22:AO22"/>
    <mergeCell ref="AK23:AO23"/>
    <mergeCell ref="B17:N18"/>
    <mergeCell ref="T17:V18"/>
    <mergeCell ref="W17:X18"/>
    <mergeCell ref="Y17:Z18"/>
    <mergeCell ref="O17:S18"/>
    <mergeCell ref="AA17:AB18"/>
    <mergeCell ref="B34:N38"/>
    <mergeCell ref="O34:AW38"/>
    <mergeCell ref="AK24:AO24"/>
    <mergeCell ref="AK25:AO25"/>
    <mergeCell ref="B26:N30"/>
    <mergeCell ref="O26:AW30"/>
    <mergeCell ref="B32:N33"/>
    <mergeCell ref="O32:Q33"/>
    <mergeCell ref="R32:T33"/>
    <mergeCell ref="U32:Y33"/>
    <mergeCell ref="Z32:AW33"/>
    <mergeCell ref="B39:N40"/>
    <mergeCell ref="O39:AW40"/>
    <mergeCell ref="B41:N44"/>
    <mergeCell ref="O41:R42"/>
    <mergeCell ref="S41:AW42"/>
    <mergeCell ref="O43:R44"/>
    <mergeCell ref="S43:AW44"/>
    <mergeCell ref="AA45:AB46"/>
    <mergeCell ref="AC45:AD46"/>
    <mergeCell ref="AE45:AW46"/>
    <mergeCell ref="B47:N55"/>
    <mergeCell ref="O47:R48"/>
    <mergeCell ref="S47:AD48"/>
    <mergeCell ref="AE47:AF48"/>
    <mergeCell ref="AG47:AW48"/>
    <mergeCell ref="AK50:AO50"/>
    <mergeCell ref="AK51:AO51"/>
    <mergeCell ref="B45:N46"/>
    <mergeCell ref="O45:Q46"/>
    <mergeCell ref="R45:S46"/>
    <mergeCell ref="T45:V46"/>
    <mergeCell ref="W45:X46"/>
    <mergeCell ref="Y45:Z46"/>
    <mergeCell ref="AK52:AO52"/>
    <mergeCell ref="AK53:AO53"/>
    <mergeCell ref="AK54:AO54"/>
    <mergeCell ref="AK55:AO55"/>
    <mergeCell ref="B56:N60"/>
    <mergeCell ref="O56:AW60"/>
  </mergeCells>
  <phoneticPr fontId="1"/>
  <dataValidations count="1">
    <dataValidation allowBlank="1" showInputMessage="1" showErrorMessage="1" prompt="自社内で開催する場合、小間代は対象になりません" sqref="AK22:AO22"/>
  </dataValidations>
  <pageMargins left="0.51181102362204722" right="0.31496062992125984" top="0.43307086614173229" bottom="0.31496062992125984" header="0.23622047244094491" footer="0.23622047244094491"/>
  <pageSetup paperSize="9"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Q65455:S65455 JS65460 TO65460 ADK65460 ANG65460 AXC65460 BGY65460 BQU65460 CAQ65460 CKM65460 CUI65460 DEE65460 DOA65460 DXW65460 EHS65460 ERO65460 FBK65460 FLG65460 FVC65460 GEY65460 GOU65460 GYQ65460 HIM65460 HSI65460 ICE65460 IMA65460 IVW65460 JFS65460 JPO65460 JZK65460 KJG65460 KTC65460 LCY65460 LMU65460 LWQ65460 MGM65460 MQI65460 NAE65460 NKA65460 NTW65460 ODS65460 ONO65460 OXK65460 PHG65460 PRC65460 QAY65460 QKU65460 QUQ65460 REM65460 ROI65460 RYE65460 SIA65460 SRW65460 TBS65460 TLO65460 TVK65460 UFG65460 UPC65460 UYY65460 VIU65460 VSQ65460 WCM65460 WMI65460 WWE65460 Q130991:S130991 JS130996 TO130996 ADK130996 ANG130996 AXC130996 BGY130996 BQU130996 CAQ130996 CKM130996 CUI130996 DEE130996 DOA130996 DXW130996 EHS130996 ERO130996 FBK130996 FLG130996 FVC130996 GEY130996 GOU130996 GYQ130996 HIM130996 HSI130996 ICE130996 IMA130996 IVW130996 JFS130996 JPO130996 JZK130996 KJG130996 KTC130996 LCY130996 LMU130996 LWQ130996 MGM130996 MQI130996 NAE130996 NKA130996 NTW130996 ODS130996 ONO130996 OXK130996 PHG130996 PRC130996 QAY130996 QKU130996 QUQ130996 REM130996 ROI130996 RYE130996 SIA130996 SRW130996 TBS130996 TLO130996 TVK130996 UFG130996 UPC130996 UYY130996 VIU130996 VSQ130996 WCM130996 WMI130996 WWE130996 Q196527:S196527 JS196532 TO196532 ADK196532 ANG196532 AXC196532 BGY196532 BQU196532 CAQ196532 CKM196532 CUI196532 DEE196532 DOA196532 DXW196532 EHS196532 ERO196532 FBK196532 FLG196532 FVC196532 GEY196532 GOU196532 GYQ196532 HIM196532 HSI196532 ICE196532 IMA196532 IVW196532 JFS196532 JPO196532 JZK196532 KJG196532 KTC196532 LCY196532 LMU196532 LWQ196532 MGM196532 MQI196532 NAE196532 NKA196532 NTW196532 ODS196532 ONO196532 OXK196532 PHG196532 PRC196532 QAY196532 QKU196532 QUQ196532 REM196532 ROI196532 RYE196532 SIA196532 SRW196532 TBS196532 TLO196532 TVK196532 UFG196532 UPC196532 UYY196532 VIU196532 VSQ196532 WCM196532 WMI196532 WWE196532 Q262063:S262063 JS262068 TO262068 ADK262068 ANG262068 AXC262068 BGY262068 BQU262068 CAQ262068 CKM262068 CUI262068 DEE262068 DOA262068 DXW262068 EHS262068 ERO262068 FBK262068 FLG262068 FVC262068 GEY262068 GOU262068 GYQ262068 HIM262068 HSI262068 ICE262068 IMA262068 IVW262068 JFS262068 JPO262068 JZK262068 KJG262068 KTC262068 LCY262068 LMU262068 LWQ262068 MGM262068 MQI262068 NAE262068 NKA262068 NTW262068 ODS262068 ONO262068 OXK262068 PHG262068 PRC262068 QAY262068 QKU262068 QUQ262068 REM262068 ROI262068 RYE262068 SIA262068 SRW262068 TBS262068 TLO262068 TVK262068 UFG262068 UPC262068 UYY262068 VIU262068 VSQ262068 WCM262068 WMI262068 WWE262068 Q327599:S327599 JS327604 TO327604 ADK327604 ANG327604 AXC327604 BGY327604 BQU327604 CAQ327604 CKM327604 CUI327604 DEE327604 DOA327604 DXW327604 EHS327604 ERO327604 FBK327604 FLG327604 FVC327604 GEY327604 GOU327604 GYQ327604 HIM327604 HSI327604 ICE327604 IMA327604 IVW327604 JFS327604 JPO327604 JZK327604 KJG327604 KTC327604 LCY327604 LMU327604 LWQ327604 MGM327604 MQI327604 NAE327604 NKA327604 NTW327604 ODS327604 ONO327604 OXK327604 PHG327604 PRC327604 QAY327604 QKU327604 QUQ327604 REM327604 ROI327604 RYE327604 SIA327604 SRW327604 TBS327604 TLO327604 TVK327604 UFG327604 UPC327604 UYY327604 VIU327604 VSQ327604 WCM327604 WMI327604 WWE327604 Q393135:S393135 JS393140 TO393140 ADK393140 ANG393140 AXC393140 BGY393140 BQU393140 CAQ393140 CKM393140 CUI393140 DEE393140 DOA393140 DXW393140 EHS393140 ERO393140 FBK393140 FLG393140 FVC393140 GEY393140 GOU393140 GYQ393140 HIM393140 HSI393140 ICE393140 IMA393140 IVW393140 JFS393140 JPO393140 JZK393140 KJG393140 KTC393140 LCY393140 LMU393140 LWQ393140 MGM393140 MQI393140 NAE393140 NKA393140 NTW393140 ODS393140 ONO393140 OXK393140 PHG393140 PRC393140 QAY393140 QKU393140 QUQ393140 REM393140 ROI393140 RYE393140 SIA393140 SRW393140 TBS393140 TLO393140 TVK393140 UFG393140 UPC393140 UYY393140 VIU393140 VSQ393140 WCM393140 WMI393140 WWE393140 Q458671:S458671 JS458676 TO458676 ADK458676 ANG458676 AXC458676 BGY458676 BQU458676 CAQ458676 CKM458676 CUI458676 DEE458676 DOA458676 DXW458676 EHS458676 ERO458676 FBK458676 FLG458676 FVC458676 GEY458676 GOU458676 GYQ458676 HIM458676 HSI458676 ICE458676 IMA458676 IVW458676 JFS458676 JPO458676 JZK458676 KJG458676 KTC458676 LCY458676 LMU458676 LWQ458676 MGM458676 MQI458676 NAE458676 NKA458676 NTW458676 ODS458676 ONO458676 OXK458676 PHG458676 PRC458676 QAY458676 QKU458676 QUQ458676 REM458676 ROI458676 RYE458676 SIA458676 SRW458676 TBS458676 TLO458676 TVK458676 UFG458676 UPC458676 UYY458676 VIU458676 VSQ458676 WCM458676 WMI458676 WWE458676 Q524207:S524207 JS524212 TO524212 ADK524212 ANG524212 AXC524212 BGY524212 BQU524212 CAQ524212 CKM524212 CUI524212 DEE524212 DOA524212 DXW524212 EHS524212 ERO524212 FBK524212 FLG524212 FVC524212 GEY524212 GOU524212 GYQ524212 HIM524212 HSI524212 ICE524212 IMA524212 IVW524212 JFS524212 JPO524212 JZK524212 KJG524212 KTC524212 LCY524212 LMU524212 LWQ524212 MGM524212 MQI524212 NAE524212 NKA524212 NTW524212 ODS524212 ONO524212 OXK524212 PHG524212 PRC524212 QAY524212 QKU524212 QUQ524212 REM524212 ROI524212 RYE524212 SIA524212 SRW524212 TBS524212 TLO524212 TVK524212 UFG524212 UPC524212 UYY524212 VIU524212 VSQ524212 WCM524212 WMI524212 WWE524212 Q589743:S589743 JS589748 TO589748 ADK589748 ANG589748 AXC589748 BGY589748 BQU589748 CAQ589748 CKM589748 CUI589748 DEE589748 DOA589748 DXW589748 EHS589748 ERO589748 FBK589748 FLG589748 FVC589748 GEY589748 GOU589748 GYQ589748 HIM589748 HSI589748 ICE589748 IMA589748 IVW589748 JFS589748 JPO589748 JZK589748 KJG589748 KTC589748 LCY589748 LMU589748 LWQ589748 MGM589748 MQI589748 NAE589748 NKA589748 NTW589748 ODS589748 ONO589748 OXK589748 PHG589748 PRC589748 QAY589748 QKU589748 QUQ589748 REM589748 ROI589748 RYE589748 SIA589748 SRW589748 TBS589748 TLO589748 TVK589748 UFG589748 UPC589748 UYY589748 VIU589748 VSQ589748 WCM589748 WMI589748 WWE589748 Q655279:S655279 JS655284 TO655284 ADK655284 ANG655284 AXC655284 BGY655284 BQU655284 CAQ655284 CKM655284 CUI655284 DEE655284 DOA655284 DXW655284 EHS655284 ERO655284 FBK655284 FLG655284 FVC655284 GEY655284 GOU655284 GYQ655284 HIM655284 HSI655284 ICE655284 IMA655284 IVW655284 JFS655284 JPO655284 JZK655284 KJG655284 KTC655284 LCY655284 LMU655284 LWQ655284 MGM655284 MQI655284 NAE655284 NKA655284 NTW655284 ODS655284 ONO655284 OXK655284 PHG655284 PRC655284 QAY655284 QKU655284 QUQ655284 REM655284 ROI655284 RYE655284 SIA655284 SRW655284 TBS655284 TLO655284 TVK655284 UFG655284 UPC655284 UYY655284 VIU655284 VSQ655284 WCM655284 WMI655284 WWE655284 Q720815:S720815 JS720820 TO720820 ADK720820 ANG720820 AXC720820 BGY720820 BQU720820 CAQ720820 CKM720820 CUI720820 DEE720820 DOA720820 DXW720820 EHS720820 ERO720820 FBK720820 FLG720820 FVC720820 GEY720820 GOU720820 GYQ720820 HIM720820 HSI720820 ICE720820 IMA720820 IVW720820 JFS720820 JPO720820 JZK720820 KJG720820 KTC720820 LCY720820 LMU720820 LWQ720820 MGM720820 MQI720820 NAE720820 NKA720820 NTW720820 ODS720820 ONO720820 OXK720820 PHG720820 PRC720820 QAY720820 QKU720820 QUQ720820 REM720820 ROI720820 RYE720820 SIA720820 SRW720820 TBS720820 TLO720820 TVK720820 UFG720820 UPC720820 UYY720820 VIU720820 VSQ720820 WCM720820 WMI720820 WWE720820 Q786351:S786351 JS786356 TO786356 ADK786356 ANG786356 AXC786356 BGY786356 BQU786356 CAQ786356 CKM786356 CUI786356 DEE786356 DOA786356 DXW786356 EHS786356 ERO786356 FBK786356 FLG786356 FVC786356 GEY786356 GOU786356 GYQ786356 HIM786356 HSI786356 ICE786356 IMA786356 IVW786356 JFS786356 JPO786356 JZK786356 KJG786356 KTC786356 LCY786356 LMU786356 LWQ786356 MGM786356 MQI786356 NAE786356 NKA786356 NTW786356 ODS786356 ONO786356 OXK786356 PHG786356 PRC786356 QAY786356 QKU786356 QUQ786356 REM786356 ROI786356 RYE786356 SIA786356 SRW786356 TBS786356 TLO786356 TVK786356 UFG786356 UPC786356 UYY786356 VIU786356 VSQ786356 WCM786356 WMI786356 WWE786356 Q851887:S851887 JS851892 TO851892 ADK851892 ANG851892 AXC851892 BGY851892 BQU851892 CAQ851892 CKM851892 CUI851892 DEE851892 DOA851892 DXW851892 EHS851892 ERO851892 FBK851892 FLG851892 FVC851892 GEY851892 GOU851892 GYQ851892 HIM851892 HSI851892 ICE851892 IMA851892 IVW851892 JFS851892 JPO851892 JZK851892 KJG851892 KTC851892 LCY851892 LMU851892 LWQ851892 MGM851892 MQI851892 NAE851892 NKA851892 NTW851892 ODS851892 ONO851892 OXK851892 PHG851892 PRC851892 QAY851892 QKU851892 QUQ851892 REM851892 ROI851892 RYE851892 SIA851892 SRW851892 TBS851892 TLO851892 TVK851892 UFG851892 UPC851892 UYY851892 VIU851892 VSQ851892 WCM851892 WMI851892 WWE851892 Q917423:S917423 JS917428 TO917428 ADK917428 ANG917428 AXC917428 BGY917428 BQU917428 CAQ917428 CKM917428 CUI917428 DEE917428 DOA917428 DXW917428 EHS917428 ERO917428 FBK917428 FLG917428 FVC917428 GEY917428 GOU917428 GYQ917428 HIM917428 HSI917428 ICE917428 IMA917428 IVW917428 JFS917428 JPO917428 JZK917428 KJG917428 KTC917428 LCY917428 LMU917428 LWQ917428 MGM917428 MQI917428 NAE917428 NKA917428 NTW917428 ODS917428 ONO917428 OXK917428 PHG917428 PRC917428 QAY917428 QKU917428 QUQ917428 REM917428 ROI917428 RYE917428 SIA917428 SRW917428 TBS917428 TLO917428 TVK917428 UFG917428 UPC917428 UYY917428 VIU917428 VSQ917428 WCM917428 WMI917428 WWE917428 Q982959:S982959 JS982964 TO982964 ADK982964 ANG982964 AXC982964 BGY982964 BQU982964 CAQ982964 CKM982964 CUI982964 DEE982964 DOA982964 DXW982964 EHS982964 ERO982964 FBK982964 FLG982964 FVC982964 GEY982964 GOU982964 GYQ982964 HIM982964 HSI982964 ICE982964 IMA982964 IVW982964 JFS982964 JPO982964 JZK982964 KJG982964 KTC982964 LCY982964 LMU982964 LWQ982964 MGM982964 MQI982964 NAE982964 NKA982964 NTW982964 ODS982964 ONO982964 OXK982964 PHG982964 PRC982964 QAY982964 QKU982964 QUQ982964 REM982964 ROI982964 RYE982964 SIA982964 SRW982964 TBS982964 TLO982964 TVK982964 UFG982964 UPC982964 UYY982964 VIU982964 VSQ982964 WCM982964 WMI982964 WWE982964 V65455 JV65460 TR65460 ADN65460 ANJ65460 AXF65460 BHB65460 BQX65460 CAT65460 CKP65460 CUL65460 DEH65460 DOD65460 DXZ65460 EHV65460 ERR65460 FBN65460 FLJ65460 FVF65460 GFB65460 GOX65460 GYT65460 HIP65460 HSL65460 ICH65460 IMD65460 IVZ65460 JFV65460 JPR65460 JZN65460 KJJ65460 KTF65460 LDB65460 LMX65460 LWT65460 MGP65460 MQL65460 NAH65460 NKD65460 NTZ65460 ODV65460 ONR65460 OXN65460 PHJ65460 PRF65460 QBB65460 QKX65460 QUT65460 REP65460 ROL65460 RYH65460 SID65460 SRZ65460 TBV65460 TLR65460 TVN65460 UFJ65460 UPF65460 UZB65460 VIX65460 VST65460 WCP65460 WML65460 WWH65460 V130991 JV130996 TR130996 ADN130996 ANJ130996 AXF130996 BHB130996 BQX130996 CAT130996 CKP130996 CUL130996 DEH130996 DOD130996 DXZ130996 EHV130996 ERR130996 FBN130996 FLJ130996 FVF130996 GFB130996 GOX130996 GYT130996 HIP130996 HSL130996 ICH130996 IMD130996 IVZ130996 JFV130996 JPR130996 JZN130996 KJJ130996 KTF130996 LDB130996 LMX130996 LWT130996 MGP130996 MQL130996 NAH130996 NKD130996 NTZ130996 ODV130996 ONR130996 OXN130996 PHJ130996 PRF130996 QBB130996 QKX130996 QUT130996 REP130996 ROL130996 RYH130996 SID130996 SRZ130996 TBV130996 TLR130996 TVN130996 UFJ130996 UPF130996 UZB130996 VIX130996 VST130996 WCP130996 WML130996 WWH130996 V196527 JV196532 TR196532 ADN196532 ANJ196532 AXF196532 BHB196532 BQX196532 CAT196532 CKP196532 CUL196532 DEH196532 DOD196532 DXZ196532 EHV196532 ERR196532 FBN196532 FLJ196532 FVF196532 GFB196532 GOX196532 GYT196532 HIP196532 HSL196532 ICH196532 IMD196532 IVZ196532 JFV196532 JPR196532 JZN196532 KJJ196532 KTF196532 LDB196532 LMX196532 LWT196532 MGP196532 MQL196532 NAH196532 NKD196532 NTZ196532 ODV196532 ONR196532 OXN196532 PHJ196532 PRF196532 QBB196532 QKX196532 QUT196532 REP196532 ROL196532 RYH196532 SID196532 SRZ196532 TBV196532 TLR196532 TVN196532 UFJ196532 UPF196532 UZB196532 VIX196532 VST196532 WCP196532 WML196532 WWH196532 V262063 JV262068 TR262068 ADN262068 ANJ262068 AXF262068 BHB262068 BQX262068 CAT262068 CKP262068 CUL262068 DEH262068 DOD262068 DXZ262068 EHV262068 ERR262068 FBN262068 FLJ262068 FVF262068 GFB262068 GOX262068 GYT262068 HIP262068 HSL262068 ICH262068 IMD262068 IVZ262068 JFV262068 JPR262068 JZN262068 KJJ262068 KTF262068 LDB262068 LMX262068 LWT262068 MGP262068 MQL262068 NAH262068 NKD262068 NTZ262068 ODV262068 ONR262068 OXN262068 PHJ262068 PRF262068 QBB262068 QKX262068 QUT262068 REP262068 ROL262068 RYH262068 SID262068 SRZ262068 TBV262068 TLR262068 TVN262068 UFJ262068 UPF262068 UZB262068 VIX262068 VST262068 WCP262068 WML262068 WWH262068 V327599 JV327604 TR327604 ADN327604 ANJ327604 AXF327604 BHB327604 BQX327604 CAT327604 CKP327604 CUL327604 DEH327604 DOD327604 DXZ327604 EHV327604 ERR327604 FBN327604 FLJ327604 FVF327604 GFB327604 GOX327604 GYT327604 HIP327604 HSL327604 ICH327604 IMD327604 IVZ327604 JFV327604 JPR327604 JZN327604 KJJ327604 KTF327604 LDB327604 LMX327604 LWT327604 MGP327604 MQL327604 NAH327604 NKD327604 NTZ327604 ODV327604 ONR327604 OXN327604 PHJ327604 PRF327604 QBB327604 QKX327604 QUT327604 REP327604 ROL327604 RYH327604 SID327604 SRZ327604 TBV327604 TLR327604 TVN327604 UFJ327604 UPF327604 UZB327604 VIX327604 VST327604 WCP327604 WML327604 WWH327604 V393135 JV393140 TR393140 ADN393140 ANJ393140 AXF393140 BHB393140 BQX393140 CAT393140 CKP393140 CUL393140 DEH393140 DOD393140 DXZ393140 EHV393140 ERR393140 FBN393140 FLJ393140 FVF393140 GFB393140 GOX393140 GYT393140 HIP393140 HSL393140 ICH393140 IMD393140 IVZ393140 JFV393140 JPR393140 JZN393140 KJJ393140 KTF393140 LDB393140 LMX393140 LWT393140 MGP393140 MQL393140 NAH393140 NKD393140 NTZ393140 ODV393140 ONR393140 OXN393140 PHJ393140 PRF393140 QBB393140 QKX393140 QUT393140 REP393140 ROL393140 RYH393140 SID393140 SRZ393140 TBV393140 TLR393140 TVN393140 UFJ393140 UPF393140 UZB393140 VIX393140 VST393140 WCP393140 WML393140 WWH393140 V458671 JV458676 TR458676 ADN458676 ANJ458676 AXF458676 BHB458676 BQX458676 CAT458676 CKP458676 CUL458676 DEH458676 DOD458676 DXZ458676 EHV458676 ERR458676 FBN458676 FLJ458676 FVF458676 GFB458676 GOX458676 GYT458676 HIP458676 HSL458676 ICH458676 IMD458676 IVZ458676 JFV458676 JPR458676 JZN458676 KJJ458676 KTF458676 LDB458676 LMX458676 LWT458676 MGP458676 MQL458676 NAH458676 NKD458676 NTZ458676 ODV458676 ONR458676 OXN458676 PHJ458676 PRF458676 QBB458676 QKX458676 QUT458676 REP458676 ROL458676 RYH458676 SID458676 SRZ458676 TBV458676 TLR458676 TVN458676 UFJ458676 UPF458676 UZB458676 VIX458676 VST458676 WCP458676 WML458676 WWH458676 V524207 JV524212 TR524212 ADN524212 ANJ524212 AXF524212 BHB524212 BQX524212 CAT524212 CKP524212 CUL524212 DEH524212 DOD524212 DXZ524212 EHV524212 ERR524212 FBN524212 FLJ524212 FVF524212 GFB524212 GOX524212 GYT524212 HIP524212 HSL524212 ICH524212 IMD524212 IVZ524212 JFV524212 JPR524212 JZN524212 KJJ524212 KTF524212 LDB524212 LMX524212 LWT524212 MGP524212 MQL524212 NAH524212 NKD524212 NTZ524212 ODV524212 ONR524212 OXN524212 PHJ524212 PRF524212 QBB524212 QKX524212 QUT524212 REP524212 ROL524212 RYH524212 SID524212 SRZ524212 TBV524212 TLR524212 TVN524212 UFJ524212 UPF524212 UZB524212 VIX524212 VST524212 WCP524212 WML524212 WWH524212 V589743 JV589748 TR589748 ADN589748 ANJ589748 AXF589748 BHB589748 BQX589748 CAT589748 CKP589748 CUL589748 DEH589748 DOD589748 DXZ589748 EHV589748 ERR589748 FBN589748 FLJ589748 FVF589748 GFB589748 GOX589748 GYT589748 HIP589748 HSL589748 ICH589748 IMD589748 IVZ589748 JFV589748 JPR589748 JZN589748 KJJ589748 KTF589748 LDB589748 LMX589748 LWT589748 MGP589748 MQL589748 NAH589748 NKD589748 NTZ589748 ODV589748 ONR589748 OXN589748 PHJ589748 PRF589748 QBB589748 QKX589748 QUT589748 REP589748 ROL589748 RYH589748 SID589748 SRZ589748 TBV589748 TLR589748 TVN589748 UFJ589748 UPF589748 UZB589748 VIX589748 VST589748 WCP589748 WML589748 WWH589748 V655279 JV655284 TR655284 ADN655284 ANJ655284 AXF655284 BHB655284 BQX655284 CAT655284 CKP655284 CUL655284 DEH655284 DOD655284 DXZ655284 EHV655284 ERR655284 FBN655284 FLJ655284 FVF655284 GFB655284 GOX655284 GYT655284 HIP655284 HSL655284 ICH655284 IMD655284 IVZ655284 JFV655284 JPR655284 JZN655284 KJJ655284 KTF655284 LDB655284 LMX655284 LWT655284 MGP655284 MQL655284 NAH655284 NKD655284 NTZ655284 ODV655284 ONR655284 OXN655284 PHJ655284 PRF655284 QBB655284 QKX655284 QUT655284 REP655284 ROL655284 RYH655284 SID655284 SRZ655284 TBV655284 TLR655284 TVN655284 UFJ655284 UPF655284 UZB655284 VIX655284 VST655284 WCP655284 WML655284 WWH655284 V720815 JV720820 TR720820 ADN720820 ANJ720820 AXF720820 BHB720820 BQX720820 CAT720820 CKP720820 CUL720820 DEH720820 DOD720820 DXZ720820 EHV720820 ERR720820 FBN720820 FLJ720820 FVF720820 GFB720820 GOX720820 GYT720820 HIP720820 HSL720820 ICH720820 IMD720820 IVZ720820 JFV720820 JPR720820 JZN720820 KJJ720820 KTF720820 LDB720820 LMX720820 LWT720820 MGP720820 MQL720820 NAH720820 NKD720820 NTZ720820 ODV720820 ONR720820 OXN720820 PHJ720820 PRF720820 QBB720820 QKX720820 QUT720820 REP720820 ROL720820 RYH720820 SID720820 SRZ720820 TBV720820 TLR720820 TVN720820 UFJ720820 UPF720820 UZB720820 VIX720820 VST720820 WCP720820 WML720820 WWH720820 V786351 JV786356 TR786356 ADN786356 ANJ786356 AXF786356 BHB786356 BQX786356 CAT786356 CKP786356 CUL786356 DEH786356 DOD786356 DXZ786356 EHV786356 ERR786356 FBN786356 FLJ786356 FVF786356 GFB786356 GOX786356 GYT786356 HIP786356 HSL786356 ICH786356 IMD786356 IVZ786356 JFV786356 JPR786356 JZN786356 KJJ786356 KTF786356 LDB786356 LMX786356 LWT786356 MGP786356 MQL786356 NAH786356 NKD786356 NTZ786356 ODV786356 ONR786356 OXN786356 PHJ786356 PRF786356 QBB786356 QKX786356 QUT786356 REP786356 ROL786356 RYH786356 SID786356 SRZ786356 TBV786356 TLR786356 TVN786356 UFJ786356 UPF786356 UZB786356 VIX786356 VST786356 WCP786356 WML786356 WWH786356 V851887 JV851892 TR851892 ADN851892 ANJ851892 AXF851892 BHB851892 BQX851892 CAT851892 CKP851892 CUL851892 DEH851892 DOD851892 DXZ851892 EHV851892 ERR851892 FBN851892 FLJ851892 FVF851892 GFB851892 GOX851892 GYT851892 HIP851892 HSL851892 ICH851892 IMD851892 IVZ851892 JFV851892 JPR851892 JZN851892 KJJ851892 KTF851892 LDB851892 LMX851892 LWT851892 MGP851892 MQL851892 NAH851892 NKD851892 NTZ851892 ODV851892 ONR851892 OXN851892 PHJ851892 PRF851892 QBB851892 QKX851892 QUT851892 REP851892 ROL851892 RYH851892 SID851892 SRZ851892 TBV851892 TLR851892 TVN851892 UFJ851892 UPF851892 UZB851892 VIX851892 VST851892 WCP851892 WML851892 WWH851892 V917423 JV917428 TR917428 ADN917428 ANJ917428 AXF917428 BHB917428 BQX917428 CAT917428 CKP917428 CUL917428 DEH917428 DOD917428 DXZ917428 EHV917428 ERR917428 FBN917428 FLJ917428 FVF917428 GFB917428 GOX917428 GYT917428 HIP917428 HSL917428 ICH917428 IMD917428 IVZ917428 JFV917428 JPR917428 JZN917428 KJJ917428 KTF917428 LDB917428 LMX917428 LWT917428 MGP917428 MQL917428 NAH917428 NKD917428 NTZ917428 ODV917428 ONR917428 OXN917428 PHJ917428 PRF917428 QBB917428 QKX917428 QUT917428 REP917428 ROL917428 RYH917428 SID917428 SRZ917428 TBV917428 TLR917428 TVN917428 UFJ917428 UPF917428 UZB917428 VIX917428 VST917428 WCP917428 WML917428 WWH917428 V982959 JV982964 TR982964 ADN982964 ANJ982964 AXF982964 BHB982964 BQX982964 CAT982964 CKP982964 CUL982964 DEH982964 DOD982964 DXZ982964 EHV982964 ERR982964 FBN982964 FLJ982964 FVF982964 GFB982964 GOX982964 GYT982964 HIP982964 HSL982964 ICH982964 IMD982964 IVZ982964 JFV982964 JPR982964 JZN982964 KJJ982964 KTF982964 LDB982964 LMX982964 LWT982964 MGP982964 MQL982964 NAH982964 NKD982964 NTZ982964 ODV982964 ONR982964 OXN982964 PHJ982964 PRF982964 QBB982964 QKX982964 QUT982964 REP982964 ROL982964 RYH982964 SID982964 SRZ982964 TBV982964 TLR982964 TVN982964 UFJ982964 UPF982964 UZB982964 VIX982964 VST982964 WCP982964 WML982964 WWH982964 JS65475:LA65480 TO65475:UW65480 ADK65475:AES65480 ANG65475:AOO65480 AXC65475:AYK65480 BGY65475:BIG65480 BQU65475:BSC65480 CAQ65475:CBY65480 CKM65475:CLU65480 CUI65475:CVQ65480 DEE65475:DFM65480 DOA65475:DPI65480 DXW65475:DZE65480 EHS65475:EJA65480 ERO65475:ESW65480 FBK65475:FCS65480 FLG65475:FMO65480 FVC65475:FWK65480 GEY65475:GGG65480 GOU65475:GQC65480 GYQ65475:GZY65480 HIM65475:HJU65480 HSI65475:HTQ65480 ICE65475:IDM65480 IMA65475:INI65480 IVW65475:IXE65480 JFS65475:JHA65480 JPO65475:JQW65480 JZK65475:KAS65480 KJG65475:KKO65480 KTC65475:KUK65480 LCY65475:LEG65480 LMU65475:LOC65480 LWQ65475:LXY65480 MGM65475:MHU65480 MQI65475:MRQ65480 NAE65475:NBM65480 NKA65475:NLI65480 NTW65475:NVE65480 ODS65475:OFA65480 ONO65475:OOW65480 OXK65475:OYS65480 PHG65475:PIO65480 PRC65475:PSK65480 QAY65475:QCG65480 QKU65475:QMC65480 QUQ65475:QVY65480 REM65475:RFU65480 ROI65475:RPQ65480 RYE65475:RZM65480 SIA65475:SJI65480 SRW65475:STE65480 TBS65475:TDA65480 TLO65475:TMW65480 TVK65475:TWS65480 UFG65475:UGO65480 UPC65475:UQK65480 UYY65475:VAG65480 VIU65475:VKC65480 VSQ65475:VTY65480 WCM65475:WDU65480 WMI65475:WNQ65480 WWE65475:WXM65480 JS131011:LA131016 TO131011:UW131016 ADK131011:AES131016 ANG131011:AOO131016 AXC131011:AYK131016 BGY131011:BIG131016 BQU131011:BSC131016 CAQ131011:CBY131016 CKM131011:CLU131016 CUI131011:CVQ131016 DEE131011:DFM131016 DOA131011:DPI131016 DXW131011:DZE131016 EHS131011:EJA131016 ERO131011:ESW131016 FBK131011:FCS131016 FLG131011:FMO131016 FVC131011:FWK131016 GEY131011:GGG131016 GOU131011:GQC131016 GYQ131011:GZY131016 HIM131011:HJU131016 HSI131011:HTQ131016 ICE131011:IDM131016 IMA131011:INI131016 IVW131011:IXE131016 JFS131011:JHA131016 JPO131011:JQW131016 JZK131011:KAS131016 KJG131011:KKO131016 KTC131011:KUK131016 LCY131011:LEG131016 LMU131011:LOC131016 LWQ131011:LXY131016 MGM131011:MHU131016 MQI131011:MRQ131016 NAE131011:NBM131016 NKA131011:NLI131016 NTW131011:NVE131016 ODS131011:OFA131016 ONO131011:OOW131016 OXK131011:OYS131016 PHG131011:PIO131016 PRC131011:PSK131016 QAY131011:QCG131016 QKU131011:QMC131016 QUQ131011:QVY131016 REM131011:RFU131016 ROI131011:RPQ131016 RYE131011:RZM131016 SIA131011:SJI131016 SRW131011:STE131016 TBS131011:TDA131016 TLO131011:TMW131016 TVK131011:TWS131016 UFG131011:UGO131016 UPC131011:UQK131016 UYY131011:VAG131016 VIU131011:VKC131016 VSQ131011:VTY131016 WCM131011:WDU131016 WMI131011:WNQ131016 WWE131011:WXM131016 JS196547:LA196552 TO196547:UW196552 ADK196547:AES196552 ANG196547:AOO196552 AXC196547:AYK196552 BGY196547:BIG196552 BQU196547:BSC196552 CAQ196547:CBY196552 CKM196547:CLU196552 CUI196547:CVQ196552 DEE196547:DFM196552 DOA196547:DPI196552 DXW196547:DZE196552 EHS196547:EJA196552 ERO196547:ESW196552 FBK196547:FCS196552 FLG196547:FMO196552 FVC196547:FWK196552 GEY196547:GGG196552 GOU196547:GQC196552 GYQ196547:GZY196552 HIM196547:HJU196552 HSI196547:HTQ196552 ICE196547:IDM196552 IMA196547:INI196552 IVW196547:IXE196552 JFS196547:JHA196552 JPO196547:JQW196552 JZK196547:KAS196552 KJG196547:KKO196552 KTC196547:KUK196552 LCY196547:LEG196552 LMU196547:LOC196552 LWQ196547:LXY196552 MGM196547:MHU196552 MQI196547:MRQ196552 NAE196547:NBM196552 NKA196547:NLI196552 NTW196547:NVE196552 ODS196547:OFA196552 ONO196547:OOW196552 OXK196547:OYS196552 PHG196547:PIO196552 PRC196547:PSK196552 QAY196547:QCG196552 QKU196547:QMC196552 QUQ196547:QVY196552 REM196547:RFU196552 ROI196547:RPQ196552 RYE196547:RZM196552 SIA196547:SJI196552 SRW196547:STE196552 TBS196547:TDA196552 TLO196547:TMW196552 TVK196547:TWS196552 UFG196547:UGO196552 UPC196547:UQK196552 UYY196547:VAG196552 VIU196547:VKC196552 VSQ196547:VTY196552 WCM196547:WDU196552 WMI196547:WNQ196552 WWE196547:WXM196552 JS262083:LA262088 TO262083:UW262088 ADK262083:AES262088 ANG262083:AOO262088 AXC262083:AYK262088 BGY262083:BIG262088 BQU262083:BSC262088 CAQ262083:CBY262088 CKM262083:CLU262088 CUI262083:CVQ262088 DEE262083:DFM262088 DOA262083:DPI262088 DXW262083:DZE262088 EHS262083:EJA262088 ERO262083:ESW262088 FBK262083:FCS262088 FLG262083:FMO262088 FVC262083:FWK262088 GEY262083:GGG262088 GOU262083:GQC262088 GYQ262083:GZY262088 HIM262083:HJU262088 HSI262083:HTQ262088 ICE262083:IDM262088 IMA262083:INI262088 IVW262083:IXE262088 JFS262083:JHA262088 JPO262083:JQW262088 JZK262083:KAS262088 KJG262083:KKO262088 KTC262083:KUK262088 LCY262083:LEG262088 LMU262083:LOC262088 LWQ262083:LXY262088 MGM262083:MHU262088 MQI262083:MRQ262088 NAE262083:NBM262088 NKA262083:NLI262088 NTW262083:NVE262088 ODS262083:OFA262088 ONO262083:OOW262088 OXK262083:OYS262088 PHG262083:PIO262088 PRC262083:PSK262088 QAY262083:QCG262088 QKU262083:QMC262088 QUQ262083:QVY262088 REM262083:RFU262088 ROI262083:RPQ262088 RYE262083:RZM262088 SIA262083:SJI262088 SRW262083:STE262088 TBS262083:TDA262088 TLO262083:TMW262088 TVK262083:TWS262088 UFG262083:UGO262088 UPC262083:UQK262088 UYY262083:VAG262088 VIU262083:VKC262088 VSQ262083:VTY262088 WCM262083:WDU262088 WMI262083:WNQ262088 WWE262083:WXM262088 JS327619:LA327624 TO327619:UW327624 ADK327619:AES327624 ANG327619:AOO327624 AXC327619:AYK327624 BGY327619:BIG327624 BQU327619:BSC327624 CAQ327619:CBY327624 CKM327619:CLU327624 CUI327619:CVQ327624 DEE327619:DFM327624 DOA327619:DPI327624 DXW327619:DZE327624 EHS327619:EJA327624 ERO327619:ESW327624 FBK327619:FCS327624 FLG327619:FMO327624 FVC327619:FWK327624 GEY327619:GGG327624 GOU327619:GQC327624 GYQ327619:GZY327624 HIM327619:HJU327624 HSI327619:HTQ327624 ICE327619:IDM327624 IMA327619:INI327624 IVW327619:IXE327624 JFS327619:JHA327624 JPO327619:JQW327624 JZK327619:KAS327624 KJG327619:KKO327624 KTC327619:KUK327624 LCY327619:LEG327624 LMU327619:LOC327624 LWQ327619:LXY327624 MGM327619:MHU327624 MQI327619:MRQ327624 NAE327619:NBM327624 NKA327619:NLI327624 NTW327619:NVE327624 ODS327619:OFA327624 ONO327619:OOW327624 OXK327619:OYS327624 PHG327619:PIO327624 PRC327619:PSK327624 QAY327619:QCG327624 QKU327619:QMC327624 QUQ327619:QVY327624 REM327619:RFU327624 ROI327619:RPQ327624 RYE327619:RZM327624 SIA327619:SJI327624 SRW327619:STE327624 TBS327619:TDA327624 TLO327619:TMW327624 TVK327619:TWS327624 UFG327619:UGO327624 UPC327619:UQK327624 UYY327619:VAG327624 VIU327619:VKC327624 VSQ327619:VTY327624 WCM327619:WDU327624 WMI327619:WNQ327624 WWE327619:WXM327624 JS393155:LA393160 TO393155:UW393160 ADK393155:AES393160 ANG393155:AOO393160 AXC393155:AYK393160 BGY393155:BIG393160 BQU393155:BSC393160 CAQ393155:CBY393160 CKM393155:CLU393160 CUI393155:CVQ393160 DEE393155:DFM393160 DOA393155:DPI393160 DXW393155:DZE393160 EHS393155:EJA393160 ERO393155:ESW393160 FBK393155:FCS393160 FLG393155:FMO393160 FVC393155:FWK393160 GEY393155:GGG393160 GOU393155:GQC393160 GYQ393155:GZY393160 HIM393155:HJU393160 HSI393155:HTQ393160 ICE393155:IDM393160 IMA393155:INI393160 IVW393155:IXE393160 JFS393155:JHA393160 JPO393155:JQW393160 JZK393155:KAS393160 KJG393155:KKO393160 KTC393155:KUK393160 LCY393155:LEG393160 LMU393155:LOC393160 LWQ393155:LXY393160 MGM393155:MHU393160 MQI393155:MRQ393160 NAE393155:NBM393160 NKA393155:NLI393160 NTW393155:NVE393160 ODS393155:OFA393160 ONO393155:OOW393160 OXK393155:OYS393160 PHG393155:PIO393160 PRC393155:PSK393160 QAY393155:QCG393160 QKU393155:QMC393160 QUQ393155:QVY393160 REM393155:RFU393160 ROI393155:RPQ393160 RYE393155:RZM393160 SIA393155:SJI393160 SRW393155:STE393160 TBS393155:TDA393160 TLO393155:TMW393160 TVK393155:TWS393160 UFG393155:UGO393160 UPC393155:UQK393160 UYY393155:VAG393160 VIU393155:VKC393160 VSQ393155:VTY393160 WCM393155:WDU393160 WMI393155:WNQ393160 WWE393155:WXM393160 JS458691:LA458696 TO458691:UW458696 ADK458691:AES458696 ANG458691:AOO458696 AXC458691:AYK458696 BGY458691:BIG458696 BQU458691:BSC458696 CAQ458691:CBY458696 CKM458691:CLU458696 CUI458691:CVQ458696 DEE458691:DFM458696 DOA458691:DPI458696 DXW458691:DZE458696 EHS458691:EJA458696 ERO458691:ESW458696 FBK458691:FCS458696 FLG458691:FMO458696 FVC458691:FWK458696 GEY458691:GGG458696 GOU458691:GQC458696 GYQ458691:GZY458696 HIM458691:HJU458696 HSI458691:HTQ458696 ICE458691:IDM458696 IMA458691:INI458696 IVW458691:IXE458696 JFS458691:JHA458696 JPO458691:JQW458696 JZK458691:KAS458696 KJG458691:KKO458696 KTC458691:KUK458696 LCY458691:LEG458696 LMU458691:LOC458696 LWQ458691:LXY458696 MGM458691:MHU458696 MQI458691:MRQ458696 NAE458691:NBM458696 NKA458691:NLI458696 NTW458691:NVE458696 ODS458691:OFA458696 ONO458691:OOW458696 OXK458691:OYS458696 PHG458691:PIO458696 PRC458691:PSK458696 QAY458691:QCG458696 QKU458691:QMC458696 QUQ458691:QVY458696 REM458691:RFU458696 ROI458691:RPQ458696 RYE458691:RZM458696 SIA458691:SJI458696 SRW458691:STE458696 TBS458691:TDA458696 TLO458691:TMW458696 TVK458691:TWS458696 UFG458691:UGO458696 UPC458691:UQK458696 UYY458691:VAG458696 VIU458691:VKC458696 VSQ458691:VTY458696 WCM458691:WDU458696 WMI458691:WNQ458696 WWE458691:WXM458696 JS524227:LA524232 TO524227:UW524232 ADK524227:AES524232 ANG524227:AOO524232 AXC524227:AYK524232 BGY524227:BIG524232 BQU524227:BSC524232 CAQ524227:CBY524232 CKM524227:CLU524232 CUI524227:CVQ524232 DEE524227:DFM524232 DOA524227:DPI524232 DXW524227:DZE524232 EHS524227:EJA524232 ERO524227:ESW524232 FBK524227:FCS524232 FLG524227:FMO524232 FVC524227:FWK524232 GEY524227:GGG524232 GOU524227:GQC524232 GYQ524227:GZY524232 HIM524227:HJU524232 HSI524227:HTQ524232 ICE524227:IDM524232 IMA524227:INI524232 IVW524227:IXE524232 JFS524227:JHA524232 JPO524227:JQW524232 JZK524227:KAS524232 KJG524227:KKO524232 KTC524227:KUK524232 LCY524227:LEG524232 LMU524227:LOC524232 LWQ524227:LXY524232 MGM524227:MHU524232 MQI524227:MRQ524232 NAE524227:NBM524232 NKA524227:NLI524232 NTW524227:NVE524232 ODS524227:OFA524232 ONO524227:OOW524232 OXK524227:OYS524232 PHG524227:PIO524232 PRC524227:PSK524232 QAY524227:QCG524232 QKU524227:QMC524232 QUQ524227:QVY524232 REM524227:RFU524232 ROI524227:RPQ524232 RYE524227:RZM524232 SIA524227:SJI524232 SRW524227:STE524232 TBS524227:TDA524232 TLO524227:TMW524232 TVK524227:TWS524232 UFG524227:UGO524232 UPC524227:UQK524232 UYY524227:VAG524232 VIU524227:VKC524232 VSQ524227:VTY524232 WCM524227:WDU524232 WMI524227:WNQ524232 WWE524227:WXM524232 JS589763:LA589768 TO589763:UW589768 ADK589763:AES589768 ANG589763:AOO589768 AXC589763:AYK589768 BGY589763:BIG589768 BQU589763:BSC589768 CAQ589763:CBY589768 CKM589763:CLU589768 CUI589763:CVQ589768 DEE589763:DFM589768 DOA589763:DPI589768 DXW589763:DZE589768 EHS589763:EJA589768 ERO589763:ESW589768 FBK589763:FCS589768 FLG589763:FMO589768 FVC589763:FWK589768 GEY589763:GGG589768 GOU589763:GQC589768 GYQ589763:GZY589768 HIM589763:HJU589768 HSI589763:HTQ589768 ICE589763:IDM589768 IMA589763:INI589768 IVW589763:IXE589768 JFS589763:JHA589768 JPO589763:JQW589768 JZK589763:KAS589768 KJG589763:KKO589768 KTC589763:KUK589768 LCY589763:LEG589768 LMU589763:LOC589768 LWQ589763:LXY589768 MGM589763:MHU589768 MQI589763:MRQ589768 NAE589763:NBM589768 NKA589763:NLI589768 NTW589763:NVE589768 ODS589763:OFA589768 ONO589763:OOW589768 OXK589763:OYS589768 PHG589763:PIO589768 PRC589763:PSK589768 QAY589763:QCG589768 QKU589763:QMC589768 QUQ589763:QVY589768 REM589763:RFU589768 ROI589763:RPQ589768 RYE589763:RZM589768 SIA589763:SJI589768 SRW589763:STE589768 TBS589763:TDA589768 TLO589763:TMW589768 TVK589763:TWS589768 UFG589763:UGO589768 UPC589763:UQK589768 UYY589763:VAG589768 VIU589763:VKC589768 VSQ589763:VTY589768 WCM589763:WDU589768 WMI589763:WNQ589768 WWE589763:WXM589768 JS655299:LA655304 TO655299:UW655304 ADK655299:AES655304 ANG655299:AOO655304 AXC655299:AYK655304 BGY655299:BIG655304 BQU655299:BSC655304 CAQ655299:CBY655304 CKM655299:CLU655304 CUI655299:CVQ655304 DEE655299:DFM655304 DOA655299:DPI655304 DXW655299:DZE655304 EHS655299:EJA655304 ERO655299:ESW655304 FBK655299:FCS655304 FLG655299:FMO655304 FVC655299:FWK655304 GEY655299:GGG655304 GOU655299:GQC655304 GYQ655299:GZY655304 HIM655299:HJU655304 HSI655299:HTQ655304 ICE655299:IDM655304 IMA655299:INI655304 IVW655299:IXE655304 JFS655299:JHA655304 JPO655299:JQW655304 JZK655299:KAS655304 KJG655299:KKO655304 KTC655299:KUK655304 LCY655299:LEG655304 LMU655299:LOC655304 LWQ655299:LXY655304 MGM655299:MHU655304 MQI655299:MRQ655304 NAE655299:NBM655304 NKA655299:NLI655304 NTW655299:NVE655304 ODS655299:OFA655304 ONO655299:OOW655304 OXK655299:OYS655304 PHG655299:PIO655304 PRC655299:PSK655304 QAY655299:QCG655304 QKU655299:QMC655304 QUQ655299:QVY655304 REM655299:RFU655304 ROI655299:RPQ655304 RYE655299:RZM655304 SIA655299:SJI655304 SRW655299:STE655304 TBS655299:TDA655304 TLO655299:TMW655304 TVK655299:TWS655304 UFG655299:UGO655304 UPC655299:UQK655304 UYY655299:VAG655304 VIU655299:VKC655304 VSQ655299:VTY655304 WCM655299:WDU655304 WMI655299:WNQ655304 WWE655299:WXM655304 JS720835:LA720840 TO720835:UW720840 ADK720835:AES720840 ANG720835:AOO720840 AXC720835:AYK720840 BGY720835:BIG720840 BQU720835:BSC720840 CAQ720835:CBY720840 CKM720835:CLU720840 CUI720835:CVQ720840 DEE720835:DFM720840 DOA720835:DPI720840 DXW720835:DZE720840 EHS720835:EJA720840 ERO720835:ESW720840 FBK720835:FCS720840 FLG720835:FMO720840 FVC720835:FWK720840 GEY720835:GGG720840 GOU720835:GQC720840 GYQ720835:GZY720840 HIM720835:HJU720840 HSI720835:HTQ720840 ICE720835:IDM720840 IMA720835:INI720840 IVW720835:IXE720840 JFS720835:JHA720840 JPO720835:JQW720840 JZK720835:KAS720840 KJG720835:KKO720840 KTC720835:KUK720840 LCY720835:LEG720840 LMU720835:LOC720840 LWQ720835:LXY720840 MGM720835:MHU720840 MQI720835:MRQ720840 NAE720835:NBM720840 NKA720835:NLI720840 NTW720835:NVE720840 ODS720835:OFA720840 ONO720835:OOW720840 OXK720835:OYS720840 PHG720835:PIO720840 PRC720835:PSK720840 QAY720835:QCG720840 QKU720835:QMC720840 QUQ720835:QVY720840 REM720835:RFU720840 ROI720835:RPQ720840 RYE720835:RZM720840 SIA720835:SJI720840 SRW720835:STE720840 TBS720835:TDA720840 TLO720835:TMW720840 TVK720835:TWS720840 UFG720835:UGO720840 UPC720835:UQK720840 UYY720835:VAG720840 VIU720835:VKC720840 VSQ720835:VTY720840 WCM720835:WDU720840 WMI720835:WNQ720840 WWE720835:WXM720840 JS786371:LA786376 TO786371:UW786376 ADK786371:AES786376 ANG786371:AOO786376 AXC786371:AYK786376 BGY786371:BIG786376 BQU786371:BSC786376 CAQ786371:CBY786376 CKM786371:CLU786376 CUI786371:CVQ786376 DEE786371:DFM786376 DOA786371:DPI786376 DXW786371:DZE786376 EHS786371:EJA786376 ERO786371:ESW786376 FBK786371:FCS786376 FLG786371:FMO786376 FVC786371:FWK786376 GEY786371:GGG786376 GOU786371:GQC786376 GYQ786371:GZY786376 HIM786371:HJU786376 HSI786371:HTQ786376 ICE786371:IDM786376 IMA786371:INI786376 IVW786371:IXE786376 JFS786371:JHA786376 JPO786371:JQW786376 JZK786371:KAS786376 KJG786371:KKO786376 KTC786371:KUK786376 LCY786371:LEG786376 LMU786371:LOC786376 LWQ786371:LXY786376 MGM786371:MHU786376 MQI786371:MRQ786376 NAE786371:NBM786376 NKA786371:NLI786376 NTW786371:NVE786376 ODS786371:OFA786376 ONO786371:OOW786376 OXK786371:OYS786376 PHG786371:PIO786376 PRC786371:PSK786376 QAY786371:QCG786376 QKU786371:QMC786376 QUQ786371:QVY786376 REM786371:RFU786376 ROI786371:RPQ786376 RYE786371:RZM786376 SIA786371:SJI786376 SRW786371:STE786376 TBS786371:TDA786376 TLO786371:TMW786376 TVK786371:TWS786376 UFG786371:UGO786376 UPC786371:UQK786376 UYY786371:VAG786376 VIU786371:VKC786376 VSQ786371:VTY786376 WCM786371:WDU786376 WMI786371:WNQ786376 WWE786371:WXM786376 JS851907:LA851912 TO851907:UW851912 ADK851907:AES851912 ANG851907:AOO851912 AXC851907:AYK851912 BGY851907:BIG851912 BQU851907:BSC851912 CAQ851907:CBY851912 CKM851907:CLU851912 CUI851907:CVQ851912 DEE851907:DFM851912 DOA851907:DPI851912 DXW851907:DZE851912 EHS851907:EJA851912 ERO851907:ESW851912 FBK851907:FCS851912 FLG851907:FMO851912 FVC851907:FWK851912 GEY851907:GGG851912 GOU851907:GQC851912 GYQ851907:GZY851912 HIM851907:HJU851912 HSI851907:HTQ851912 ICE851907:IDM851912 IMA851907:INI851912 IVW851907:IXE851912 JFS851907:JHA851912 JPO851907:JQW851912 JZK851907:KAS851912 KJG851907:KKO851912 KTC851907:KUK851912 LCY851907:LEG851912 LMU851907:LOC851912 LWQ851907:LXY851912 MGM851907:MHU851912 MQI851907:MRQ851912 NAE851907:NBM851912 NKA851907:NLI851912 NTW851907:NVE851912 ODS851907:OFA851912 ONO851907:OOW851912 OXK851907:OYS851912 PHG851907:PIO851912 PRC851907:PSK851912 QAY851907:QCG851912 QKU851907:QMC851912 QUQ851907:QVY851912 REM851907:RFU851912 ROI851907:RPQ851912 RYE851907:RZM851912 SIA851907:SJI851912 SRW851907:STE851912 TBS851907:TDA851912 TLO851907:TMW851912 TVK851907:TWS851912 UFG851907:UGO851912 UPC851907:UQK851912 UYY851907:VAG851912 VIU851907:VKC851912 VSQ851907:VTY851912 WCM851907:WDU851912 WMI851907:WNQ851912 WWE851907:WXM851912 JS917443:LA917448 TO917443:UW917448 ADK917443:AES917448 ANG917443:AOO917448 AXC917443:AYK917448 BGY917443:BIG917448 BQU917443:BSC917448 CAQ917443:CBY917448 CKM917443:CLU917448 CUI917443:CVQ917448 DEE917443:DFM917448 DOA917443:DPI917448 DXW917443:DZE917448 EHS917443:EJA917448 ERO917443:ESW917448 FBK917443:FCS917448 FLG917443:FMO917448 FVC917443:FWK917448 GEY917443:GGG917448 GOU917443:GQC917448 GYQ917443:GZY917448 HIM917443:HJU917448 HSI917443:HTQ917448 ICE917443:IDM917448 IMA917443:INI917448 IVW917443:IXE917448 JFS917443:JHA917448 JPO917443:JQW917448 JZK917443:KAS917448 KJG917443:KKO917448 KTC917443:KUK917448 LCY917443:LEG917448 LMU917443:LOC917448 LWQ917443:LXY917448 MGM917443:MHU917448 MQI917443:MRQ917448 NAE917443:NBM917448 NKA917443:NLI917448 NTW917443:NVE917448 ODS917443:OFA917448 ONO917443:OOW917448 OXK917443:OYS917448 PHG917443:PIO917448 PRC917443:PSK917448 QAY917443:QCG917448 QKU917443:QMC917448 QUQ917443:QVY917448 REM917443:RFU917448 ROI917443:RPQ917448 RYE917443:RZM917448 SIA917443:SJI917448 SRW917443:STE917448 TBS917443:TDA917448 TLO917443:TMW917448 TVK917443:TWS917448 UFG917443:UGO917448 UPC917443:UQK917448 UYY917443:VAG917448 VIU917443:VKC917448 VSQ917443:VTY917448 WCM917443:WDU917448 WMI917443:WNQ917448 WWE917443:WXM917448 JS982979:LA982984 TO982979:UW982984 ADK982979:AES982984 ANG982979:AOO982984 AXC982979:AYK982984 BGY982979:BIG982984 BQU982979:BSC982984 CAQ982979:CBY982984 CKM982979:CLU982984 CUI982979:CVQ982984 DEE982979:DFM982984 DOA982979:DPI982984 DXW982979:DZE982984 EHS982979:EJA982984 ERO982979:ESW982984 FBK982979:FCS982984 FLG982979:FMO982984 FVC982979:FWK982984 GEY982979:GGG982984 GOU982979:GQC982984 GYQ982979:GZY982984 HIM982979:HJU982984 HSI982979:HTQ982984 ICE982979:IDM982984 IMA982979:INI982984 IVW982979:IXE982984 JFS982979:JHA982984 JPO982979:JQW982984 JZK982979:KAS982984 KJG982979:KKO982984 KTC982979:KUK982984 LCY982979:LEG982984 LMU982979:LOC982984 LWQ982979:LXY982984 MGM982979:MHU982984 MQI982979:MRQ982984 NAE982979:NBM982984 NKA982979:NLI982984 NTW982979:NVE982984 ODS982979:OFA982984 ONO982979:OOW982984 OXK982979:OYS982984 PHG982979:PIO982984 PRC982979:PSK982984 QAY982979:QCG982984 QKU982979:QMC982984 QUQ982979:QVY982984 REM982979:RFU982984 ROI982979:RPQ982984 RYE982979:RZM982984 SIA982979:SJI982984 SRW982979:STE982984 TBS982979:TDA982984 TLO982979:TMW982984 TVK982979:TWS982984 UFG982979:UGO982984 UPC982979:UQK982984 UYY982979:VAG982984 VIU982979:VKC982984 VSQ982979:VTY982984 WCM982979:WDU982984 WMI982979:WNQ982984 WWE982979:WXM982984 Q65477:S65477 JS65482 TO65482 ADK65482 ANG65482 AXC65482 BGY65482 BQU65482 CAQ65482 CKM65482 CUI65482 DEE65482 DOA65482 DXW65482 EHS65482 ERO65482 FBK65482 FLG65482 FVC65482 GEY65482 GOU65482 GYQ65482 HIM65482 HSI65482 ICE65482 IMA65482 IVW65482 JFS65482 JPO65482 JZK65482 KJG65482 KTC65482 LCY65482 LMU65482 LWQ65482 MGM65482 MQI65482 NAE65482 NKA65482 NTW65482 ODS65482 ONO65482 OXK65482 PHG65482 PRC65482 QAY65482 QKU65482 QUQ65482 REM65482 ROI65482 RYE65482 SIA65482 SRW65482 TBS65482 TLO65482 TVK65482 UFG65482 UPC65482 UYY65482 VIU65482 VSQ65482 WCM65482 WMI65482 WWE65482 Q131013:S131013 JS131018 TO131018 ADK131018 ANG131018 AXC131018 BGY131018 BQU131018 CAQ131018 CKM131018 CUI131018 DEE131018 DOA131018 DXW131018 EHS131018 ERO131018 FBK131018 FLG131018 FVC131018 GEY131018 GOU131018 GYQ131018 HIM131018 HSI131018 ICE131018 IMA131018 IVW131018 JFS131018 JPO131018 JZK131018 KJG131018 KTC131018 LCY131018 LMU131018 LWQ131018 MGM131018 MQI131018 NAE131018 NKA131018 NTW131018 ODS131018 ONO131018 OXK131018 PHG131018 PRC131018 QAY131018 QKU131018 QUQ131018 REM131018 ROI131018 RYE131018 SIA131018 SRW131018 TBS131018 TLO131018 TVK131018 UFG131018 UPC131018 UYY131018 VIU131018 VSQ131018 WCM131018 WMI131018 WWE131018 Q196549:S196549 JS196554 TO196554 ADK196554 ANG196554 AXC196554 BGY196554 BQU196554 CAQ196554 CKM196554 CUI196554 DEE196554 DOA196554 DXW196554 EHS196554 ERO196554 FBK196554 FLG196554 FVC196554 GEY196554 GOU196554 GYQ196554 HIM196554 HSI196554 ICE196554 IMA196554 IVW196554 JFS196554 JPO196554 JZK196554 KJG196554 KTC196554 LCY196554 LMU196554 LWQ196554 MGM196554 MQI196554 NAE196554 NKA196554 NTW196554 ODS196554 ONO196554 OXK196554 PHG196554 PRC196554 QAY196554 QKU196554 QUQ196554 REM196554 ROI196554 RYE196554 SIA196554 SRW196554 TBS196554 TLO196554 TVK196554 UFG196554 UPC196554 UYY196554 VIU196554 VSQ196554 WCM196554 WMI196554 WWE196554 Q262085:S262085 JS262090 TO262090 ADK262090 ANG262090 AXC262090 BGY262090 BQU262090 CAQ262090 CKM262090 CUI262090 DEE262090 DOA262090 DXW262090 EHS262090 ERO262090 FBK262090 FLG262090 FVC262090 GEY262090 GOU262090 GYQ262090 HIM262090 HSI262090 ICE262090 IMA262090 IVW262090 JFS262090 JPO262090 JZK262090 KJG262090 KTC262090 LCY262090 LMU262090 LWQ262090 MGM262090 MQI262090 NAE262090 NKA262090 NTW262090 ODS262090 ONO262090 OXK262090 PHG262090 PRC262090 QAY262090 QKU262090 QUQ262090 REM262090 ROI262090 RYE262090 SIA262090 SRW262090 TBS262090 TLO262090 TVK262090 UFG262090 UPC262090 UYY262090 VIU262090 VSQ262090 WCM262090 WMI262090 WWE262090 Q327621:S327621 JS327626 TO327626 ADK327626 ANG327626 AXC327626 BGY327626 BQU327626 CAQ327626 CKM327626 CUI327626 DEE327626 DOA327626 DXW327626 EHS327626 ERO327626 FBK327626 FLG327626 FVC327626 GEY327626 GOU327626 GYQ327626 HIM327626 HSI327626 ICE327626 IMA327626 IVW327626 JFS327626 JPO327626 JZK327626 KJG327626 KTC327626 LCY327626 LMU327626 LWQ327626 MGM327626 MQI327626 NAE327626 NKA327626 NTW327626 ODS327626 ONO327626 OXK327626 PHG327626 PRC327626 QAY327626 QKU327626 QUQ327626 REM327626 ROI327626 RYE327626 SIA327626 SRW327626 TBS327626 TLO327626 TVK327626 UFG327626 UPC327626 UYY327626 VIU327626 VSQ327626 WCM327626 WMI327626 WWE327626 Q393157:S393157 JS393162 TO393162 ADK393162 ANG393162 AXC393162 BGY393162 BQU393162 CAQ393162 CKM393162 CUI393162 DEE393162 DOA393162 DXW393162 EHS393162 ERO393162 FBK393162 FLG393162 FVC393162 GEY393162 GOU393162 GYQ393162 HIM393162 HSI393162 ICE393162 IMA393162 IVW393162 JFS393162 JPO393162 JZK393162 KJG393162 KTC393162 LCY393162 LMU393162 LWQ393162 MGM393162 MQI393162 NAE393162 NKA393162 NTW393162 ODS393162 ONO393162 OXK393162 PHG393162 PRC393162 QAY393162 QKU393162 QUQ393162 REM393162 ROI393162 RYE393162 SIA393162 SRW393162 TBS393162 TLO393162 TVK393162 UFG393162 UPC393162 UYY393162 VIU393162 VSQ393162 WCM393162 WMI393162 WWE393162 Q458693:S458693 JS458698 TO458698 ADK458698 ANG458698 AXC458698 BGY458698 BQU458698 CAQ458698 CKM458698 CUI458698 DEE458698 DOA458698 DXW458698 EHS458698 ERO458698 FBK458698 FLG458698 FVC458698 GEY458698 GOU458698 GYQ458698 HIM458698 HSI458698 ICE458698 IMA458698 IVW458698 JFS458698 JPO458698 JZK458698 KJG458698 KTC458698 LCY458698 LMU458698 LWQ458698 MGM458698 MQI458698 NAE458698 NKA458698 NTW458698 ODS458698 ONO458698 OXK458698 PHG458698 PRC458698 QAY458698 QKU458698 QUQ458698 REM458698 ROI458698 RYE458698 SIA458698 SRW458698 TBS458698 TLO458698 TVK458698 UFG458698 UPC458698 UYY458698 VIU458698 VSQ458698 WCM458698 WMI458698 WWE458698 Q524229:S524229 JS524234 TO524234 ADK524234 ANG524234 AXC524234 BGY524234 BQU524234 CAQ524234 CKM524234 CUI524234 DEE524234 DOA524234 DXW524234 EHS524234 ERO524234 FBK524234 FLG524234 FVC524234 GEY524234 GOU524234 GYQ524234 HIM524234 HSI524234 ICE524234 IMA524234 IVW524234 JFS524234 JPO524234 JZK524234 KJG524234 KTC524234 LCY524234 LMU524234 LWQ524234 MGM524234 MQI524234 NAE524234 NKA524234 NTW524234 ODS524234 ONO524234 OXK524234 PHG524234 PRC524234 QAY524234 QKU524234 QUQ524234 REM524234 ROI524234 RYE524234 SIA524234 SRW524234 TBS524234 TLO524234 TVK524234 UFG524234 UPC524234 UYY524234 VIU524234 VSQ524234 WCM524234 WMI524234 WWE524234 Q589765:S589765 JS589770 TO589770 ADK589770 ANG589770 AXC589770 BGY589770 BQU589770 CAQ589770 CKM589770 CUI589770 DEE589770 DOA589770 DXW589770 EHS589770 ERO589770 FBK589770 FLG589770 FVC589770 GEY589770 GOU589770 GYQ589770 HIM589770 HSI589770 ICE589770 IMA589770 IVW589770 JFS589770 JPO589770 JZK589770 KJG589770 KTC589770 LCY589770 LMU589770 LWQ589770 MGM589770 MQI589770 NAE589770 NKA589770 NTW589770 ODS589770 ONO589770 OXK589770 PHG589770 PRC589770 QAY589770 QKU589770 QUQ589770 REM589770 ROI589770 RYE589770 SIA589770 SRW589770 TBS589770 TLO589770 TVK589770 UFG589770 UPC589770 UYY589770 VIU589770 VSQ589770 WCM589770 WMI589770 WWE589770 Q655301:S655301 JS655306 TO655306 ADK655306 ANG655306 AXC655306 BGY655306 BQU655306 CAQ655306 CKM655306 CUI655306 DEE655306 DOA655306 DXW655306 EHS655306 ERO655306 FBK655306 FLG655306 FVC655306 GEY655306 GOU655306 GYQ655306 HIM655306 HSI655306 ICE655306 IMA655306 IVW655306 JFS655306 JPO655306 JZK655306 KJG655306 KTC655306 LCY655306 LMU655306 LWQ655306 MGM655306 MQI655306 NAE655306 NKA655306 NTW655306 ODS655306 ONO655306 OXK655306 PHG655306 PRC655306 QAY655306 QKU655306 QUQ655306 REM655306 ROI655306 RYE655306 SIA655306 SRW655306 TBS655306 TLO655306 TVK655306 UFG655306 UPC655306 UYY655306 VIU655306 VSQ655306 WCM655306 WMI655306 WWE655306 Q720837:S720837 JS720842 TO720842 ADK720842 ANG720842 AXC720842 BGY720842 BQU720842 CAQ720842 CKM720842 CUI720842 DEE720842 DOA720842 DXW720842 EHS720842 ERO720842 FBK720842 FLG720842 FVC720842 GEY720842 GOU720842 GYQ720842 HIM720842 HSI720842 ICE720842 IMA720842 IVW720842 JFS720842 JPO720842 JZK720842 KJG720842 KTC720842 LCY720842 LMU720842 LWQ720842 MGM720842 MQI720842 NAE720842 NKA720842 NTW720842 ODS720842 ONO720842 OXK720842 PHG720842 PRC720842 QAY720842 QKU720842 QUQ720842 REM720842 ROI720842 RYE720842 SIA720842 SRW720842 TBS720842 TLO720842 TVK720842 UFG720842 UPC720842 UYY720842 VIU720842 VSQ720842 WCM720842 WMI720842 WWE720842 Q786373:S786373 JS786378 TO786378 ADK786378 ANG786378 AXC786378 BGY786378 BQU786378 CAQ786378 CKM786378 CUI786378 DEE786378 DOA786378 DXW786378 EHS786378 ERO786378 FBK786378 FLG786378 FVC786378 GEY786378 GOU786378 GYQ786378 HIM786378 HSI786378 ICE786378 IMA786378 IVW786378 JFS786378 JPO786378 JZK786378 KJG786378 KTC786378 LCY786378 LMU786378 LWQ786378 MGM786378 MQI786378 NAE786378 NKA786378 NTW786378 ODS786378 ONO786378 OXK786378 PHG786378 PRC786378 QAY786378 QKU786378 QUQ786378 REM786378 ROI786378 RYE786378 SIA786378 SRW786378 TBS786378 TLO786378 TVK786378 UFG786378 UPC786378 UYY786378 VIU786378 VSQ786378 WCM786378 WMI786378 WWE786378 Q851909:S851909 JS851914 TO851914 ADK851914 ANG851914 AXC851914 BGY851914 BQU851914 CAQ851914 CKM851914 CUI851914 DEE851914 DOA851914 DXW851914 EHS851914 ERO851914 FBK851914 FLG851914 FVC851914 GEY851914 GOU851914 GYQ851914 HIM851914 HSI851914 ICE851914 IMA851914 IVW851914 JFS851914 JPO851914 JZK851914 KJG851914 KTC851914 LCY851914 LMU851914 LWQ851914 MGM851914 MQI851914 NAE851914 NKA851914 NTW851914 ODS851914 ONO851914 OXK851914 PHG851914 PRC851914 QAY851914 QKU851914 QUQ851914 REM851914 ROI851914 RYE851914 SIA851914 SRW851914 TBS851914 TLO851914 TVK851914 UFG851914 UPC851914 UYY851914 VIU851914 VSQ851914 WCM851914 WMI851914 WWE851914 Q917445:S917445 JS917450 TO917450 ADK917450 ANG917450 AXC917450 BGY917450 BQU917450 CAQ917450 CKM917450 CUI917450 DEE917450 DOA917450 DXW917450 EHS917450 ERO917450 FBK917450 FLG917450 FVC917450 GEY917450 GOU917450 GYQ917450 HIM917450 HSI917450 ICE917450 IMA917450 IVW917450 JFS917450 JPO917450 JZK917450 KJG917450 KTC917450 LCY917450 LMU917450 LWQ917450 MGM917450 MQI917450 NAE917450 NKA917450 NTW917450 ODS917450 ONO917450 OXK917450 PHG917450 PRC917450 QAY917450 QKU917450 QUQ917450 REM917450 ROI917450 RYE917450 SIA917450 SRW917450 TBS917450 TLO917450 TVK917450 UFG917450 UPC917450 UYY917450 VIU917450 VSQ917450 WCM917450 WMI917450 WWE917450 Q982981:S982981 JS982986 TO982986 ADK982986 ANG982986 AXC982986 BGY982986 BQU982986 CAQ982986 CKM982986 CUI982986 DEE982986 DOA982986 DXW982986 EHS982986 ERO982986 FBK982986 FLG982986 FVC982986 GEY982986 GOU982986 GYQ982986 HIM982986 HSI982986 ICE982986 IMA982986 IVW982986 JFS982986 JPO982986 JZK982986 KJG982986 KTC982986 LCY982986 LMU982986 LWQ982986 MGM982986 MQI982986 NAE982986 NKA982986 NTW982986 ODS982986 ONO982986 OXK982986 PHG982986 PRC982986 QAY982986 QKU982986 QUQ982986 REM982986 ROI982986 RYE982986 SIA982986 SRW982986 TBS982986 TLO982986 TVK982986 UFG982986 UPC982986 UYY982986 VIU982986 VSQ982986 WCM982986 WMI982986 WWE982986 V65477 JV65482 TR65482 ADN65482 ANJ65482 AXF65482 BHB65482 BQX65482 CAT65482 CKP65482 CUL65482 DEH65482 DOD65482 DXZ65482 EHV65482 ERR65482 FBN65482 FLJ65482 FVF65482 GFB65482 GOX65482 GYT65482 HIP65482 HSL65482 ICH65482 IMD65482 IVZ65482 JFV65482 JPR65482 JZN65482 KJJ65482 KTF65482 LDB65482 LMX65482 LWT65482 MGP65482 MQL65482 NAH65482 NKD65482 NTZ65482 ODV65482 ONR65482 OXN65482 PHJ65482 PRF65482 QBB65482 QKX65482 QUT65482 REP65482 ROL65482 RYH65482 SID65482 SRZ65482 TBV65482 TLR65482 TVN65482 UFJ65482 UPF65482 UZB65482 VIX65482 VST65482 WCP65482 WML65482 WWH65482 V131013 JV131018 TR131018 ADN131018 ANJ131018 AXF131018 BHB131018 BQX131018 CAT131018 CKP131018 CUL131018 DEH131018 DOD131018 DXZ131018 EHV131018 ERR131018 FBN131018 FLJ131018 FVF131018 GFB131018 GOX131018 GYT131018 HIP131018 HSL131018 ICH131018 IMD131018 IVZ131018 JFV131018 JPR131018 JZN131018 KJJ131018 KTF131018 LDB131018 LMX131018 LWT131018 MGP131018 MQL131018 NAH131018 NKD131018 NTZ131018 ODV131018 ONR131018 OXN131018 PHJ131018 PRF131018 QBB131018 QKX131018 QUT131018 REP131018 ROL131018 RYH131018 SID131018 SRZ131018 TBV131018 TLR131018 TVN131018 UFJ131018 UPF131018 UZB131018 VIX131018 VST131018 WCP131018 WML131018 WWH131018 V196549 JV196554 TR196554 ADN196554 ANJ196554 AXF196554 BHB196554 BQX196554 CAT196554 CKP196554 CUL196554 DEH196554 DOD196554 DXZ196554 EHV196554 ERR196554 FBN196554 FLJ196554 FVF196554 GFB196554 GOX196554 GYT196554 HIP196554 HSL196554 ICH196554 IMD196554 IVZ196554 JFV196554 JPR196554 JZN196554 KJJ196554 KTF196554 LDB196554 LMX196554 LWT196554 MGP196554 MQL196554 NAH196554 NKD196554 NTZ196554 ODV196554 ONR196554 OXN196554 PHJ196554 PRF196554 QBB196554 QKX196554 QUT196554 REP196554 ROL196554 RYH196554 SID196554 SRZ196554 TBV196554 TLR196554 TVN196554 UFJ196554 UPF196554 UZB196554 VIX196554 VST196554 WCP196554 WML196554 WWH196554 V262085 JV262090 TR262090 ADN262090 ANJ262090 AXF262090 BHB262090 BQX262090 CAT262090 CKP262090 CUL262090 DEH262090 DOD262090 DXZ262090 EHV262090 ERR262090 FBN262090 FLJ262090 FVF262090 GFB262090 GOX262090 GYT262090 HIP262090 HSL262090 ICH262090 IMD262090 IVZ262090 JFV262090 JPR262090 JZN262090 KJJ262090 KTF262090 LDB262090 LMX262090 LWT262090 MGP262090 MQL262090 NAH262090 NKD262090 NTZ262090 ODV262090 ONR262090 OXN262090 PHJ262090 PRF262090 QBB262090 QKX262090 QUT262090 REP262090 ROL262090 RYH262090 SID262090 SRZ262090 TBV262090 TLR262090 TVN262090 UFJ262090 UPF262090 UZB262090 VIX262090 VST262090 WCP262090 WML262090 WWH262090 V327621 JV327626 TR327626 ADN327626 ANJ327626 AXF327626 BHB327626 BQX327626 CAT327626 CKP327626 CUL327626 DEH327626 DOD327626 DXZ327626 EHV327626 ERR327626 FBN327626 FLJ327626 FVF327626 GFB327626 GOX327626 GYT327626 HIP327626 HSL327626 ICH327626 IMD327626 IVZ327626 JFV327626 JPR327626 JZN327626 KJJ327626 KTF327626 LDB327626 LMX327626 LWT327626 MGP327626 MQL327626 NAH327626 NKD327626 NTZ327626 ODV327626 ONR327626 OXN327626 PHJ327626 PRF327626 QBB327626 QKX327626 QUT327626 REP327626 ROL327626 RYH327626 SID327626 SRZ327626 TBV327626 TLR327626 TVN327626 UFJ327626 UPF327626 UZB327626 VIX327626 VST327626 WCP327626 WML327626 WWH327626 V393157 JV393162 TR393162 ADN393162 ANJ393162 AXF393162 BHB393162 BQX393162 CAT393162 CKP393162 CUL393162 DEH393162 DOD393162 DXZ393162 EHV393162 ERR393162 FBN393162 FLJ393162 FVF393162 GFB393162 GOX393162 GYT393162 HIP393162 HSL393162 ICH393162 IMD393162 IVZ393162 JFV393162 JPR393162 JZN393162 KJJ393162 KTF393162 LDB393162 LMX393162 LWT393162 MGP393162 MQL393162 NAH393162 NKD393162 NTZ393162 ODV393162 ONR393162 OXN393162 PHJ393162 PRF393162 QBB393162 QKX393162 QUT393162 REP393162 ROL393162 RYH393162 SID393162 SRZ393162 TBV393162 TLR393162 TVN393162 UFJ393162 UPF393162 UZB393162 VIX393162 VST393162 WCP393162 WML393162 WWH393162 V458693 JV458698 TR458698 ADN458698 ANJ458698 AXF458698 BHB458698 BQX458698 CAT458698 CKP458698 CUL458698 DEH458698 DOD458698 DXZ458698 EHV458698 ERR458698 FBN458698 FLJ458698 FVF458698 GFB458698 GOX458698 GYT458698 HIP458698 HSL458698 ICH458698 IMD458698 IVZ458698 JFV458698 JPR458698 JZN458698 KJJ458698 KTF458698 LDB458698 LMX458698 LWT458698 MGP458698 MQL458698 NAH458698 NKD458698 NTZ458698 ODV458698 ONR458698 OXN458698 PHJ458698 PRF458698 QBB458698 QKX458698 QUT458698 REP458698 ROL458698 RYH458698 SID458698 SRZ458698 TBV458698 TLR458698 TVN458698 UFJ458698 UPF458698 UZB458698 VIX458698 VST458698 WCP458698 WML458698 WWH458698 V524229 JV524234 TR524234 ADN524234 ANJ524234 AXF524234 BHB524234 BQX524234 CAT524234 CKP524234 CUL524234 DEH524234 DOD524234 DXZ524234 EHV524234 ERR524234 FBN524234 FLJ524234 FVF524234 GFB524234 GOX524234 GYT524234 HIP524234 HSL524234 ICH524234 IMD524234 IVZ524234 JFV524234 JPR524234 JZN524234 KJJ524234 KTF524234 LDB524234 LMX524234 LWT524234 MGP524234 MQL524234 NAH524234 NKD524234 NTZ524234 ODV524234 ONR524234 OXN524234 PHJ524234 PRF524234 QBB524234 QKX524234 QUT524234 REP524234 ROL524234 RYH524234 SID524234 SRZ524234 TBV524234 TLR524234 TVN524234 UFJ524234 UPF524234 UZB524234 VIX524234 VST524234 WCP524234 WML524234 WWH524234 V589765 JV589770 TR589770 ADN589770 ANJ589770 AXF589770 BHB589770 BQX589770 CAT589770 CKP589770 CUL589770 DEH589770 DOD589770 DXZ589770 EHV589770 ERR589770 FBN589770 FLJ589770 FVF589770 GFB589770 GOX589770 GYT589770 HIP589770 HSL589770 ICH589770 IMD589770 IVZ589770 JFV589770 JPR589770 JZN589770 KJJ589770 KTF589770 LDB589770 LMX589770 LWT589770 MGP589770 MQL589770 NAH589770 NKD589770 NTZ589770 ODV589770 ONR589770 OXN589770 PHJ589770 PRF589770 QBB589770 QKX589770 QUT589770 REP589770 ROL589770 RYH589770 SID589770 SRZ589770 TBV589770 TLR589770 TVN589770 UFJ589770 UPF589770 UZB589770 VIX589770 VST589770 WCP589770 WML589770 WWH589770 V655301 JV655306 TR655306 ADN655306 ANJ655306 AXF655306 BHB655306 BQX655306 CAT655306 CKP655306 CUL655306 DEH655306 DOD655306 DXZ655306 EHV655306 ERR655306 FBN655306 FLJ655306 FVF655306 GFB655306 GOX655306 GYT655306 HIP655306 HSL655306 ICH655306 IMD655306 IVZ655306 JFV655306 JPR655306 JZN655306 KJJ655306 KTF655306 LDB655306 LMX655306 LWT655306 MGP655306 MQL655306 NAH655306 NKD655306 NTZ655306 ODV655306 ONR655306 OXN655306 PHJ655306 PRF655306 QBB655306 QKX655306 QUT655306 REP655306 ROL655306 RYH655306 SID655306 SRZ655306 TBV655306 TLR655306 TVN655306 UFJ655306 UPF655306 UZB655306 VIX655306 VST655306 WCP655306 WML655306 WWH655306 V720837 JV720842 TR720842 ADN720842 ANJ720842 AXF720842 BHB720842 BQX720842 CAT720842 CKP720842 CUL720842 DEH720842 DOD720842 DXZ720842 EHV720842 ERR720842 FBN720842 FLJ720842 FVF720842 GFB720842 GOX720842 GYT720842 HIP720842 HSL720842 ICH720842 IMD720842 IVZ720842 JFV720842 JPR720842 JZN720842 KJJ720842 KTF720842 LDB720842 LMX720842 LWT720842 MGP720842 MQL720842 NAH720842 NKD720842 NTZ720842 ODV720842 ONR720842 OXN720842 PHJ720842 PRF720842 QBB720842 QKX720842 QUT720842 REP720842 ROL720842 RYH720842 SID720842 SRZ720842 TBV720842 TLR720842 TVN720842 UFJ720842 UPF720842 UZB720842 VIX720842 VST720842 WCP720842 WML720842 WWH720842 V786373 JV786378 TR786378 ADN786378 ANJ786378 AXF786378 BHB786378 BQX786378 CAT786378 CKP786378 CUL786378 DEH786378 DOD786378 DXZ786378 EHV786378 ERR786378 FBN786378 FLJ786378 FVF786378 GFB786378 GOX786378 GYT786378 HIP786378 HSL786378 ICH786378 IMD786378 IVZ786378 JFV786378 JPR786378 JZN786378 KJJ786378 KTF786378 LDB786378 LMX786378 LWT786378 MGP786378 MQL786378 NAH786378 NKD786378 NTZ786378 ODV786378 ONR786378 OXN786378 PHJ786378 PRF786378 QBB786378 QKX786378 QUT786378 REP786378 ROL786378 RYH786378 SID786378 SRZ786378 TBV786378 TLR786378 TVN786378 UFJ786378 UPF786378 UZB786378 VIX786378 VST786378 WCP786378 WML786378 WWH786378 V851909 JV851914 TR851914 ADN851914 ANJ851914 AXF851914 BHB851914 BQX851914 CAT851914 CKP851914 CUL851914 DEH851914 DOD851914 DXZ851914 EHV851914 ERR851914 FBN851914 FLJ851914 FVF851914 GFB851914 GOX851914 GYT851914 HIP851914 HSL851914 ICH851914 IMD851914 IVZ851914 JFV851914 JPR851914 JZN851914 KJJ851914 KTF851914 LDB851914 LMX851914 LWT851914 MGP851914 MQL851914 NAH851914 NKD851914 NTZ851914 ODV851914 ONR851914 OXN851914 PHJ851914 PRF851914 QBB851914 QKX851914 QUT851914 REP851914 ROL851914 RYH851914 SID851914 SRZ851914 TBV851914 TLR851914 TVN851914 UFJ851914 UPF851914 UZB851914 VIX851914 VST851914 WCP851914 WML851914 WWH851914 V917445 JV917450 TR917450 ADN917450 ANJ917450 AXF917450 BHB917450 BQX917450 CAT917450 CKP917450 CUL917450 DEH917450 DOD917450 DXZ917450 EHV917450 ERR917450 FBN917450 FLJ917450 FVF917450 GFB917450 GOX917450 GYT917450 HIP917450 HSL917450 ICH917450 IMD917450 IVZ917450 JFV917450 JPR917450 JZN917450 KJJ917450 KTF917450 LDB917450 LMX917450 LWT917450 MGP917450 MQL917450 NAH917450 NKD917450 NTZ917450 ODV917450 ONR917450 OXN917450 PHJ917450 PRF917450 QBB917450 QKX917450 QUT917450 REP917450 ROL917450 RYH917450 SID917450 SRZ917450 TBV917450 TLR917450 TVN917450 UFJ917450 UPF917450 UZB917450 VIX917450 VST917450 WCP917450 WML917450 WWH917450 V982981 JV982986 TR982986 ADN982986 ANJ982986 AXF982986 BHB982986 BQX982986 CAT982986 CKP982986 CUL982986 DEH982986 DOD982986 DXZ982986 EHV982986 ERR982986 FBN982986 FLJ982986 FVF982986 GFB982986 GOX982986 GYT982986 HIP982986 HSL982986 ICH982986 IMD982986 IVZ982986 JFV982986 JPR982986 JZN982986 KJJ982986 KTF982986 LDB982986 LMX982986 LWT982986 MGP982986 MQL982986 NAH982986 NKD982986 NTZ982986 ODV982986 ONR982986 OXN982986 PHJ982986 PRF982986 QBB982986 QKX982986 QUT982986 REP982986 ROL982986 RYH982986 SID982986 SRZ982986 TBV982986 TLR982986 TVN982986 UFJ982986 UPF982986 UZB982986 VIX982986 VST982986 WCP982986 WML982986 WWH982986 JS65497:LA65502 TO65497:UW65502 ADK65497:AES65502 ANG65497:AOO65502 AXC65497:AYK65502 BGY65497:BIG65502 BQU65497:BSC65502 CAQ65497:CBY65502 CKM65497:CLU65502 CUI65497:CVQ65502 DEE65497:DFM65502 DOA65497:DPI65502 DXW65497:DZE65502 EHS65497:EJA65502 ERO65497:ESW65502 FBK65497:FCS65502 FLG65497:FMO65502 FVC65497:FWK65502 GEY65497:GGG65502 GOU65497:GQC65502 GYQ65497:GZY65502 HIM65497:HJU65502 HSI65497:HTQ65502 ICE65497:IDM65502 IMA65497:INI65502 IVW65497:IXE65502 JFS65497:JHA65502 JPO65497:JQW65502 JZK65497:KAS65502 KJG65497:KKO65502 KTC65497:KUK65502 LCY65497:LEG65502 LMU65497:LOC65502 LWQ65497:LXY65502 MGM65497:MHU65502 MQI65497:MRQ65502 NAE65497:NBM65502 NKA65497:NLI65502 NTW65497:NVE65502 ODS65497:OFA65502 ONO65497:OOW65502 OXK65497:OYS65502 PHG65497:PIO65502 PRC65497:PSK65502 QAY65497:QCG65502 QKU65497:QMC65502 QUQ65497:QVY65502 REM65497:RFU65502 ROI65497:RPQ65502 RYE65497:RZM65502 SIA65497:SJI65502 SRW65497:STE65502 TBS65497:TDA65502 TLO65497:TMW65502 TVK65497:TWS65502 UFG65497:UGO65502 UPC65497:UQK65502 UYY65497:VAG65502 VIU65497:VKC65502 VSQ65497:VTY65502 WCM65497:WDU65502 WMI65497:WNQ65502 WWE65497:WXM65502 JS131033:LA131038 TO131033:UW131038 ADK131033:AES131038 ANG131033:AOO131038 AXC131033:AYK131038 BGY131033:BIG131038 BQU131033:BSC131038 CAQ131033:CBY131038 CKM131033:CLU131038 CUI131033:CVQ131038 DEE131033:DFM131038 DOA131033:DPI131038 DXW131033:DZE131038 EHS131033:EJA131038 ERO131033:ESW131038 FBK131033:FCS131038 FLG131033:FMO131038 FVC131033:FWK131038 GEY131033:GGG131038 GOU131033:GQC131038 GYQ131033:GZY131038 HIM131033:HJU131038 HSI131033:HTQ131038 ICE131033:IDM131038 IMA131033:INI131038 IVW131033:IXE131038 JFS131033:JHA131038 JPO131033:JQW131038 JZK131033:KAS131038 KJG131033:KKO131038 KTC131033:KUK131038 LCY131033:LEG131038 LMU131033:LOC131038 LWQ131033:LXY131038 MGM131033:MHU131038 MQI131033:MRQ131038 NAE131033:NBM131038 NKA131033:NLI131038 NTW131033:NVE131038 ODS131033:OFA131038 ONO131033:OOW131038 OXK131033:OYS131038 PHG131033:PIO131038 PRC131033:PSK131038 QAY131033:QCG131038 QKU131033:QMC131038 QUQ131033:QVY131038 REM131033:RFU131038 ROI131033:RPQ131038 RYE131033:RZM131038 SIA131033:SJI131038 SRW131033:STE131038 TBS131033:TDA131038 TLO131033:TMW131038 TVK131033:TWS131038 UFG131033:UGO131038 UPC131033:UQK131038 UYY131033:VAG131038 VIU131033:VKC131038 VSQ131033:VTY131038 WCM131033:WDU131038 WMI131033:WNQ131038 WWE131033:WXM131038 JS196569:LA196574 TO196569:UW196574 ADK196569:AES196574 ANG196569:AOO196574 AXC196569:AYK196574 BGY196569:BIG196574 BQU196569:BSC196574 CAQ196569:CBY196574 CKM196569:CLU196574 CUI196569:CVQ196574 DEE196569:DFM196574 DOA196569:DPI196574 DXW196569:DZE196574 EHS196569:EJA196574 ERO196569:ESW196574 FBK196569:FCS196574 FLG196569:FMO196574 FVC196569:FWK196574 GEY196569:GGG196574 GOU196569:GQC196574 GYQ196569:GZY196574 HIM196569:HJU196574 HSI196569:HTQ196574 ICE196569:IDM196574 IMA196569:INI196574 IVW196569:IXE196574 JFS196569:JHA196574 JPO196569:JQW196574 JZK196569:KAS196574 KJG196569:KKO196574 KTC196569:KUK196574 LCY196569:LEG196574 LMU196569:LOC196574 LWQ196569:LXY196574 MGM196569:MHU196574 MQI196569:MRQ196574 NAE196569:NBM196574 NKA196569:NLI196574 NTW196569:NVE196574 ODS196569:OFA196574 ONO196569:OOW196574 OXK196569:OYS196574 PHG196569:PIO196574 PRC196569:PSK196574 QAY196569:QCG196574 QKU196569:QMC196574 QUQ196569:QVY196574 REM196569:RFU196574 ROI196569:RPQ196574 RYE196569:RZM196574 SIA196569:SJI196574 SRW196569:STE196574 TBS196569:TDA196574 TLO196569:TMW196574 TVK196569:TWS196574 UFG196569:UGO196574 UPC196569:UQK196574 UYY196569:VAG196574 VIU196569:VKC196574 VSQ196569:VTY196574 WCM196569:WDU196574 WMI196569:WNQ196574 WWE196569:WXM196574 JS262105:LA262110 TO262105:UW262110 ADK262105:AES262110 ANG262105:AOO262110 AXC262105:AYK262110 BGY262105:BIG262110 BQU262105:BSC262110 CAQ262105:CBY262110 CKM262105:CLU262110 CUI262105:CVQ262110 DEE262105:DFM262110 DOA262105:DPI262110 DXW262105:DZE262110 EHS262105:EJA262110 ERO262105:ESW262110 FBK262105:FCS262110 FLG262105:FMO262110 FVC262105:FWK262110 GEY262105:GGG262110 GOU262105:GQC262110 GYQ262105:GZY262110 HIM262105:HJU262110 HSI262105:HTQ262110 ICE262105:IDM262110 IMA262105:INI262110 IVW262105:IXE262110 JFS262105:JHA262110 JPO262105:JQW262110 JZK262105:KAS262110 KJG262105:KKO262110 KTC262105:KUK262110 LCY262105:LEG262110 LMU262105:LOC262110 LWQ262105:LXY262110 MGM262105:MHU262110 MQI262105:MRQ262110 NAE262105:NBM262110 NKA262105:NLI262110 NTW262105:NVE262110 ODS262105:OFA262110 ONO262105:OOW262110 OXK262105:OYS262110 PHG262105:PIO262110 PRC262105:PSK262110 QAY262105:QCG262110 QKU262105:QMC262110 QUQ262105:QVY262110 REM262105:RFU262110 ROI262105:RPQ262110 RYE262105:RZM262110 SIA262105:SJI262110 SRW262105:STE262110 TBS262105:TDA262110 TLO262105:TMW262110 TVK262105:TWS262110 UFG262105:UGO262110 UPC262105:UQK262110 UYY262105:VAG262110 VIU262105:VKC262110 VSQ262105:VTY262110 WCM262105:WDU262110 WMI262105:WNQ262110 WWE262105:WXM262110 JS327641:LA327646 TO327641:UW327646 ADK327641:AES327646 ANG327641:AOO327646 AXC327641:AYK327646 BGY327641:BIG327646 BQU327641:BSC327646 CAQ327641:CBY327646 CKM327641:CLU327646 CUI327641:CVQ327646 DEE327641:DFM327646 DOA327641:DPI327646 DXW327641:DZE327646 EHS327641:EJA327646 ERO327641:ESW327646 FBK327641:FCS327646 FLG327641:FMO327646 FVC327641:FWK327646 GEY327641:GGG327646 GOU327641:GQC327646 GYQ327641:GZY327646 HIM327641:HJU327646 HSI327641:HTQ327646 ICE327641:IDM327646 IMA327641:INI327646 IVW327641:IXE327646 JFS327641:JHA327646 JPO327641:JQW327646 JZK327641:KAS327646 KJG327641:KKO327646 KTC327641:KUK327646 LCY327641:LEG327646 LMU327641:LOC327646 LWQ327641:LXY327646 MGM327641:MHU327646 MQI327641:MRQ327646 NAE327641:NBM327646 NKA327641:NLI327646 NTW327641:NVE327646 ODS327641:OFA327646 ONO327641:OOW327646 OXK327641:OYS327646 PHG327641:PIO327646 PRC327641:PSK327646 QAY327641:QCG327646 QKU327641:QMC327646 QUQ327641:QVY327646 REM327641:RFU327646 ROI327641:RPQ327646 RYE327641:RZM327646 SIA327641:SJI327646 SRW327641:STE327646 TBS327641:TDA327646 TLO327641:TMW327646 TVK327641:TWS327646 UFG327641:UGO327646 UPC327641:UQK327646 UYY327641:VAG327646 VIU327641:VKC327646 VSQ327641:VTY327646 WCM327641:WDU327646 WMI327641:WNQ327646 WWE327641:WXM327646 JS393177:LA393182 TO393177:UW393182 ADK393177:AES393182 ANG393177:AOO393182 AXC393177:AYK393182 BGY393177:BIG393182 BQU393177:BSC393182 CAQ393177:CBY393182 CKM393177:CLU393182 CUI393177:CVQ393182 DEE393177:DFM393182 DOA393177:DPI393182 DXW393177:DZE393182 EHS393177:EJA393182 ERO393177:ESW393182 FBK393177:FCS393182 FLG393177:FMO393182 FVC393177:FWK393182 GEY393177:GGG393182 GOU393177:GQC393182 GYQ393177:GZY393182 HIM393177:HJU393182 HSI393177:HTQ393182 ICE393177:IDM393182 IMA393177:INI393182 IVW393177:IXE393182 JFS393177:JHA393182 JPO393177:JQW393182 JZK393177:KAS393182 KJG393177:KKO393182 KTC393177:KUK393182 LCY393177:LEG393182 LMU393177:LOC393182 LWQ393177:LXY393182 MGM393177:MHU393182 MQI393177:MRQ393182 NAE393177:NBM393182 NKA393177:NLI393182 NTW393177:NVE393182 ODS393177:OFA393182 ONO393177:OOW393182 OXK393177:OYS393182 PHG393177:PIO393182 PRC393177:PSK393182 QAY393177:QCG393182 QKU393177:QMC393182 QUQ393177:QVY393182 REM393177:RFU393182 ROI393177:RPQ393182 RYE393177:RZM393182 SIA393177:SJI393182 SRW393177:STE393182 TBS393177:TDA393182 TLO393177:TMW393182 TVK393177:TWS393182 UFG393177:UGO393182 UPC393177:UQK393182 UYY393177:VAG393182 VIU393177:VKC393182 VSQ393177:VTY393182 WCM393177:WDU393182 WMI393177:WNQ393182 WWE393177:WXM393182 JS458713:LA458718 TO458713:UW458718 ADK458713:AES458718 ANG458713:AOO458718 AXC458713:AYK458718 BGY458713:BIG458718 BQU458713:BSC458718 CAQ458713:CBY458718 CKM458713:CLU458718 CUI458713:CVQ458718 DEE458713:DFM458718 DOA458713:DPI458718 DXW458713:DZE458718 EHS458713:EJA458718 ERO458713:ESW458718 FBK458713:FCS458718 FLG458713:FMO458718 FVC458713:FWK458718 GEY458713:GGG458718 GOU458713:GQC458718 GYQ458713:GZY458718 HIM458713:HJU458718 HSI458713:HTQ458718 ICE458713:IDM458718 IMA458713:INI458718 IVW458713:IXE458718 JFS458713:JHA458718 JPO458713:JQW458718 JZK458713:KAS458718 KJG458713:KKO458718 KTC458713:KUK458718 LCY458713:LEG458718 LMU458713:LOC458718 LWQ458713:LXY458718 MGM458713:MHU458718 MQI458713:MRQ458718 NAE458713:NBM458718 NKA458713:NLI458718 NTW458713:NVE458718 ODS458713:OFA458718 ONO458713:OOW458718 OXK458713:OYS458718 PHG458713:PIO458718 PRC458713:PSK458718 QAY458713:QCG458718 QKU458713:QMC458718 QUQ458713:QVY458718 REM458713:RFU458718 ROI458713:RPQ458718 RYE458713:RZM458718 SIA458713:SJI458718 SRW458713:STE458718 TBS458713:TDA458718 TLO458713:TMW458718 TVK458713:TWS458718 UFG458713:UGO458718 UPC458713:UQK458718 UYY458713:VAG458718 VIU458713:VKC458718 VSQ458713:VTY458718 WCM458713:WDU458718 WMI458713:WNQ458718 WWE458713:WXM458718 JS524249:LA524254 TO524249:UW524254 ADK524249:AES524254 ANG524249:AOO524254 AXC524249:AYK524254 BGY524249:BIG524254 BQU524249:BSC524254 CAQ524249:CBY524254 CKM524249:CLU524254 CUI524249:CVQ524254 DEE524249:DFM524254 DOA524249:DPI524254 DXW524249:DZE524254 EHS524249:EJA524254 ERO524249:ESW524254 FBK524249:FCS524254 FLG524249:FMO524254 FVC524249:FWK524254 GEY524249:GGG524254 GOU524249:GQC524254 GYQ524249:GZY524254 HIM524249:HJU524254 HSI524249:HTQ524254 ICE524249:IDM524254 IMA524249:INI524254 IVW524249:IXE524254 JFS524249:JHA524254 JPO524249:JQW524254 JZK524249:KAS524254 KJG524249:KKO524254 KTC524249:KUK524254 LCY524249:LEG524254 LMU524249:LOC524254 LWQ524249:LXY524254 MGM524249:MHU524254 MQI524249:MRQ524254 NAE524249:NBM524254 NKA524249:NLI524254 NTW524249:NVE524254 ODS524249:OFA524254 ONO524249:OOW524254 OXK524249:OYS524254 PHG524249:PIO524254 PRC524249:PSK524254 QAY524249:QCG524254 QKU524249:QMC524254 QUQ524249:QVY524254 REM524249:RFU524254 ROI524249:RPQ524254 RYE524249:RZM524254 SIA524249:SJI524254 SRW524249:STE524254 TBS524249:TDA524254 TLO524249:TMW524254 TVK524249:TWS524254 UFG524249:UGO524254 UPC524249:UQK524254 UYY524249:VAG524254 VIU524249:VKC524254 VSQ524249:VTY524254 WCM524249:WDU524254 WMI524249:WNQ524254 WWE524249:WXM524254 JS589785:LA589790 TO589785:UW589790 ADK589785:AES589790 ANG589785:AOO589790 AXC589785:AYK589790 BGY589785:BIG589790 BQU589785:BSC589790 CAQ589785:CBY589790 CKM589785:CLU589790 CUI589785:CVQ589790 DEE589785:DFM589790 DOA589785:DPI589790 DXW589785:DZE589790 EHS589785:EJA589790 ERO589785:ESW589790 FBK589785:FCS589790 FLG589785:FMO589790 FVC589785:FWK589790 GEY589785:GGG589790 GOU589785:GQC589790 GYQ589785:GZY589790 HIM589785:HJU589790 HSI589785:HTQ589790 ICE589785:IDM589790 IMA589785:INI589790 IVW589785:IXE589790 JFS589785:JHA589790 JPO589785:JQW589790 JZK589785:KAS589790 KJG589785:KKO589790 KTC589785:KUK589790 LCY589785:LEG589790 LMU589785:LOC589790 LWQ589785:LXY589790 MGM589785:MHU589790 MQI589785:MRQ589790 NAE589785:NBM589790 NKA589785:NLI589790 NTW589785:NVE589790 ODS589785:OFA589790 ONO589785:OOW589790 OXK589785:OYS589790 PHG589785:PIO589790 PRC589785:PSK589790 QAY589785:QCG589790 QKU589785:QMC589790 QUQ589785:QVY589790 REM589785:RFU589790 ROI589785:RPQ589790 RYE589785:RZM589790 SIA589785:SJI589790 SRW589785:STE589790 TBS589785:TDA589790 TLO589785:TMW589790 TVK589785:TWS589790 UFG589785:UGO589790 UPC589785:UQK589790 UYY589785:VAG589790 VIU589785:VKC589790 VSQ589785:VTY589790 WCM589785:WDU589790 WMI589785:WNQ589790 WWE589785:WXM589790 JS655321:LA655326 TO655321:UW655326 ADK655321:AES655326 ANG655321:AOO655326 AXC655321:AYK655326 BGY655321:BIG655326 BQU655321:BSC655326 CAQ655321:CBY655326 CKM655321:CLU655326 CUI655321:CVQ655326 DEE655321:DFM655326 DOA655321:DPI655326 DXW655321:DZE655326 EHS655321:EJA655326 ERO655321:ESW655326 FBK655321:FCS655326 FLG655321:FMO655326 FVC655321:FWK655326 GEY655321:GGG655326 GOU655321:GQC655326 GYQ655321:GZY655326 HIM655321:HJU655326 HSI655321:HTQ655326 ICE655321:IDM655326 IMA655321:INI655326 IVW655321:IXE655326 JFS655321:JHA655326 JPO655321:JQW655326 JZK655321:KAS655326 KJG655321:KKO655326 KTC655321:KUK655326 LCY655321:LEG655326 LMU655321:LOC655326 LWQ655321:LXY655326 MGM655321:MHU655326 MQI655321:MRQ655326 NAE655321:NBM655326 NKA655321:NLI655326 NTW655321:NVE655326 ODS655321:OFA655326 ONO655321:OOW655326 OXK655321:OYS655326 PHG655321:PIO655326 PRC655321:PSK655326 QAY655321:QCG655326 QKU655321:QMC655326 QUQ655321:QVY655326 REM655321:RFU655326 ROI655321:RPQ655326 RYE655321:RZM655326 SIA655321:SJI655326 SRW655321:STE655326 TBS655321:TDA655326 TLO655321:TMW655326 TVK655321:TWS655326 UFG655321:UGO655326 UPC655321:UQK655326 UYY655321:VAG655326 VIU655321:VKC655326 VSQ655321:VTY655326 WCM655321:WDU655326 WMI655321:WNQ655326 WWE655321:WXM655326 JS720857:LA720862 TO720857:UW720862 ADK720857:AES720862 ANG720857:AOO720862 AXC720857:AYK720862 BGY720857:BIG720862 BQU720857:BSC720862 CAQ720857:CBY720862 CKM720857:CLU720862 CUI720857:CVQ720862 DEE720857:DFM720862 DOA720857:DPI720862 DXW720857:DZE720862 EHS720857:EJA720862 ERO720857:ESW720862 FBK720857:FCS720862 FLG720857:FMO720862 FVC720857:FWK720862 GEY720857:GGG720862 GOU720857:GQC720862 GYQ720857:GZY720862 HIM720857:HJU720862 HSI720857:HTQ720862 ICE720857:IDM720862 IMA720857:INI720862 IVW720857:IXE720862 JFS720857:JHA720862 JPO720857:JQW720862 JZK720857:KAS720862 KJG720857:KKO720862 KTC720857:KUK720862 LCY720857:LEG720862 LMU720857:LOC720862 LWQ720857:LXY720862 MGM720857:MHU720862 MQI720857:MRQ720862 NAE720857:NBM720862 NKA720857:NLI720862 NTW720857:NVE720862 ODS720857:OFA720862 ONO720857:OOW720862 OXK720857:OYS720862 PHG720857:PIO720862 PRC720857:PSK720862 QAY720857:QCG720862 QKU720857:QMC720862 QUQ720857:QVY720862 REM720857:RFU720862 ROI720857:RPQ720862 RYE720857:RZM720862 SIA720857:SJI720862 SRW720857:STE720862 TBS720857:TDA720862 TLO720857:TMW720862 TVK720857:TWS720862 UFG720857:UGO720862 UPC720857:UQK720862 UYY720857:VAG720862 VIU720857:VKC720862 VSQ720857:VTY720862 WCM720857:WDU720862 WMI720857:WNQ720862 WWE720857:WXM720862 JS786393:LA786398 TO786393:UW786398 ADK786393:AES786398 ANG786393:AOO786398 AXC786393:AYK786398 BGY786393:BIG786398 BQU786393:BSC786398 CAQ786393:CBY786398 CKM786393:CLU786398 CUI786393:CVQ786398 DEE786393:DFM786398 DOA786393:DPI786398 DXW786393:DZE786398 EHS786393:EJA786398 ERO786393:ESW786398 FBK786393:FCS786398 FLG786393:FMO786398 FVC786393:FWK786398 GEY786393:GGG786398 GOU786393:GQC786398 GYQ786393:GZY786398 HIM786393:HJU786398 HSI786393:HTQ786398 ICE786393:IDM786398 IMA786393:INI786398 IVW786393:IXE786398 JFS786393:JHA786398 JPO786393:JQW786398 JZK786393:KAS786398 KJG786393:KKO786398 KTC786393:KUK786398 LCY786393:LEG786398 LMU786393:LOC786398 LWQ786393:LXY786398 MGM786393:MHU786398 MQI786393:MRQ786398 NAE786393:NBM786398 NKA786393:NLI786398 NTW786393:NVE786398 ODS786393:OFA786398 ONO786393:OOW786398 OXK786393:OYS786398 PHG786393:PIO786398 PRC786393:PSK786398 QAY786393:QCG786398 QKU786393:QMC786398 QUQ786393:QVY786398 REM786393:RFU786398 ROI786393:RPQ786398 RYE786393:RZM786398 SIA786393:SJI786398 SRW786393:STE786398 TBS786393:TDA786398 TLO786393:TMW786398 TVK786393:TWS786398 UFG786393:UGO786398 UPC786393:UQK786398 UYY786393:VAG786398 VIU786393:VKC786398 VSQ786393:VTY786398 WCM786393:WDU786398 WMI786393:WNQ786398 WWE786393:WXM786398 JS851929:LA851934 TO851929:UW851934 ADK851929:AES851934 ANG851929:AOO851934 AXC851929:AYK851934 BGY851929:BIG851934 BQU851929:BSC851934 CAQ851929:CBY851934 CKM851929:CLU851934 CUI851929:CVQ851934 DEE851929:DFM851934 DOA851929:DPI851934 DXW851929:DZE851934 EHS851929:EJA851934 ERO851929:ESW851934 FBK851929:FCS851934 FLG851929:FMO851934 FVC851929:FWK851934 GEY851929:GGG851934 GOU851929:GQC851934 GYQ851929:GZY851934 HIM851929:HJU851934 HSI851929:HTQ851934 ICE851929:IDM851934 IMA851929:INI851934 IVW851929:IXE851934 JFS851929:JHA851934 JPO851929:JQW851934 JZK851929:KAS851934 KJG851929:KKO851934 KTC851929:KUK851934 LCY851929:LEG851934 LMU851929:LOC851934 LWQ851929:LXY851934 MGM851929:MHU851934 MQI851929:MRQ851934 NAE851929:NBM851934 NKA851929:NLI851934 NTW851929:NVE851934 ODS851929:OFA851934 ONO851929:OOW851934 OXK851929:OYS851934 PHG851929:PIO851934 PRC851929:PSK851934 QAY851929:QCG851934 QKU851929:QMC851934 QUQ851929:QVY851934 REM851929:RFU851934 ROI851929:RPQ851934 RYE851929:RZM851934 SIA851929:SJI851934 SRW851929:STE851934 TBS851929:TDA851934 TLO851929:TMW851934 TVK851929:TWS851934 UFG851929:UGO851934 UPC851929:UQK851934 UYY851929:VAG851934 VIU851929:VKC851934 VSQ851929:VTY851934 WCM851929:WDU851934 WMI851929:WNQ851934 WWE851929:WXM851934 JS917465:LA917470 TO917465:UW917470 ADK917465:AES917470 ANG917465:AOO917470 AXC917465:AYK917470 BGY917465:BIG917470 BQU917465:BSC917470 CAQ917465:CBY917470 CKM917465:CLU917470 CUI917465:CVQ917470 DEE917465:DFM917470 DOA917465:DPI917470 DXW917465:DZE917470 EHS917465:EJA917470 ERO917465:ESW917470 FBK917465:FCS917470 FLG917465:FMO917470 FVC917465:FWK917470 GEY917465:GGG917470 GOU917465:GQC917470 GYQ917465:GZY917470 HIM917465:HJU917470 HSI917465:HTQ917470 ICE917465:IDM917470 IMA917465:INI917470 IVW917465:IXE917470 JFS917465:JHA917470 JPO917465:JQW917470 JZK917465:KAS917470 KJG917465:KKO917470 KTC917465:KUK917470 LCY917465:LEG917470 LMU917465:LOC917470 LWQ917465:LXY917470 MGM917465:MHU917470 MQI917465:MRQ917470 NAE917465:NBM917470 NKA917465:NLI917470 NTW917465:NVE917470 ODS917465:OFA917470 ONO917465:OOW917470 OXK917465:OYS917470 PHG917465:PIO917470 PRC917465:PSK917470 QAY917465:QCG917470 QKU917465:QMC917470 QUQ917465:QVY917470 REM917465:RFU917470 ROI917465:RPQ917470 RYE917465:RZM917470 SIA917465:SJI917470 SRW917465:STE917470 TBS917465:TDA917470 TLO917465:TMW917470 TVK917465:TWS917470 UFG917465:UGO917470 UPC917465:UQK917470 UYY917465:VAG917470 VIU917465:VKC917470 VSQ917465:VTY917470 WCM917465:WDU917470 WMI917465:WNQ917470 WWE917465:WXM917470 JS983001:LA983006 TO983001:UW983006 ADK983001:AES983006 ANG983001:AOO983006 AXC983001:AYK983006 BGY983001:BIG983006 BQU983001:BSC983006 CAQ983001:CBY983006 CKM983001:CLU983006 CUI983001:CVQ983006 DEE983001:DFM983006 DOA983001:DPI983006 DXW983001:DZE983006 EHS983001:EJA983006 ERO983001:ESW983006 FBK983001:FCS983006 FLG983001:FMO983006 FVC983001:FWK983006 GEY983001:GGG983006 GOU983001:GQC983006 GYQ983001:GZY983006 HIM983001:HJU983006 HSI983001:HTQ983006 ICE983001:IDM983006 IMA983001:INI983006 IVW983001:IXE983006 JFS983001:JHA983006 JPO983001:JQW983006 JZK983001:KAS983006 KJG983001:KKO983006 KTC983001:KUK983006 LCY983001:LEG983006 LMU983001:LOC983006 LWQ983001:LXY983006 MGM983001:MHU983006 MQI983001:MRQ983006 NAE983001:NBM983006 NKA983001:NLI983006 NTW983001:NVE983006 ODS983001:OFA983006 ONO983001:OOW983006 OXK983001:OYS983006 PHG983001:PIO983006 PRC983001:PSK983006 QAY983001:QCG983006 QKU983001:QMC983006 QUQ983001:QVY983006 REM983001:RFU983006 ROI983001:RPQ983006 RYE983001:RZM983006 SIA983001:SJI983006 SRW983001:STE983006 TBS983001:TDA983006 TLO983001:TMW983006 TVK983001:TWS983006 UFG983001:UGO983006 UPC983001:UQK983006 UYY983001:VAG983006 VIU983001:VKC983006 VSQ983001:VTY983006 WCM983001:WDU983006 WMI983001:WNQ983006 WWE983001:WXM983006 Q65499:S65499 JS65504 TO65504 ADK65504 ANG65504 AXC65504 BGY65504 BQU65504 CAQ65504 CKM65504 CUI65504 DEE65504 DOA65504 DXW65504 EHS65504 ERO65504 FBK65504 FLG65504 FVC65504 GEY65504 GOU65504 GYQ65504 HIM65504 HSI65504 ICE65504 IMA65504 IVW65504 JFS65504 JPO65504 JZK65504 KJG65504 KTC65504 LCY65504 LMU65504 LWQ65504 MGM65504 MQI65504 NAE65504 NKA65504 NTW65504 ODS65504 ONO65504 OXK65504 PHG65504 PRC65504 QAY65504 QKU65504 QUQ65504 REM65504 ROI65504 RYE65504 SIA65504 SRW65504 TBS65504 TLO65504 TVK65504 UFG65504 UPC65504 UYY65504 VIU65504 VSQ65504 WCM65504 WMI65504 WWE65504 Q131035:S131035 JS131040 TO131040 ADK131040 ANG131040 AXC131040 BGY131040 BQU131040 CAQ131040 CKM131040 CUI131040 DEE131040 DOA131040 DXW131040 EHS131040 ERO131040 FBK131040 FLG131040 FVC131040 GEY131040 GOU131040 GYQ131040 HIM131040 HSI131040 ICE131040 IMA131040 IVW131040 JFS131040 JPO131040 JZK131040 KJG131040 KTC131040 LCY131040 LMU131040 LWQ131040 MGM131040 MQI131040 NAE131040 NKA131040 NTW131040 ODS131040 ONO131040 OXK131040 PHG131040 PRC131040 QAY131040 QKU131040 QUQ131040 REM131040 ROI131040 RYE131040 SIA131040 SRW131040 TBS131040 TLO131040 TVK131040 UFG131040 UPC131040 UYY131040 VIU131040 VSQ131040 WCM131040 WMI131040 WWE131040 Q196571:S196571 JS196576 TO196576 ADK196576 ANG196576 AXC196576 BGY196576 BQU196576 CAQ196576 CKM196576 CUI196576 DEE196576 DOA196576 DXW196576 EHS196576 ERO196576 FBK196576 FLG196576 FVC196576 GEY196576 GOU196576 GYQ196576 HIM196576 HSI196576 ICE196576 IMA196576 IVW196576 JFS196576 JPO196576 JZK196576 KJG196576 KTC196576 LCY196576 LMU196576 LWQ196576 MGM196576 MQI196576 NAE196576 NKA196576 NTW196576 ODS196576 ONO196576 OXK196576 PHG196576 PRC196576 QAY196576 QKU196576 QUQ196576 REM196576 ROI196576 RYE196576 SIA196576 SRW196576 TBS196576 TLO196576 TVK196576 UFG196576 UPC196576 UYY196576 VIU196576 VSQ196576 WCM196576 WMI196576 WWE196576 Q262107:S262107 JS262112 TO262112 ADK262112 ANG262112 AXC262112 BGY262112 BQU262112 CAQ262112 CKM262112 CUI262112 DEE262112 DOA262112 DXW262112 EHS262112 ERO262112 FBK262112 FLG262112 FVC262112 GEY262112 GOU262112 GYQ262112 HIM262112 HSI262112 ICE262112 IMA262112 IVW262112 JFS262112 JPO262112 JZK262112 KJG262112 KTC262112 LCY262112 LMU262112 LWQ262112 MGM262112 MQI262112 NAE262112 NKA262112 NTW262112 ODS262112 ONO262112 OXK262112 PHG262112 PRC262112 QAY262112 QKU262112 QUQ262112 REM262112 ROI262112 RYE262112 SIA262112 SRW262112 TBS262112 TLO262112 TVK262112 UFG262112 UPC262112 UYY262112 VIU262112 VSQ262112 WCM262112 WMI262112 WWE262112 Q327643:S327643 JS327648 TO327648 ADK327648 ANG327648 AXC327648 BGY327648 BQU327648 CAQ327648 CKM327648 CUI327648 DEE327648 DOA327648 DXW327648 EHS327648 ERO327648 FBK327648 FLG327648 FVC327648 GEY327648 GOU327648 GYQ327648 HIM327648 HSI327648 ICE327648 IMA327648 IVW327648 JFS327648 JPO327648 JZK327648 KJG327648 KTC327648 LCY327648 LMU327648 LWQ327648 MGM327648 MQI327648 NAE327648 NKA327648 NTW327648 ODS327648 ONO327648 OXK327648 PHG327648 PRC327648 QAY327648 QKU327648 QUQ327648 REM327648 ROI327648 RYE327648 SIA327648 SRW327648 TBS327648 TLO327648 TVK327648 UFG327648 UPC327648 UYY327648 VIU327648 VSQ327648 WCM327648 WMI327648 WWE327648 Q393179:S393179 JS393184 TO393184 ADK393184 ANG393184 AXC393184 BGY393184 BQU393184 CAQ393184 CKM393184 CUI393184 DEE393184 DOA393184 DXW393184 EHS393184 ERO393184 FBK393184 FLG393184 FVC393184 GEY393184 GOU393184 GYQ393184 HIM393184 HSI393184 ICE393184 IMA393184 IVW393184 JFS393184 JPO393184 JZK393184 KJG393184 KTC393184 LCY393184 LMU393184 LWQ393184 MGM393184 MQI393184 NAE393184 NKA393184 NTW393184 ODS393184 ONO393184 OXK393184 PHG393184 PRC393184 QAY393184 QKU393184 QUQ393184 REM393184 ROI393184 RYE393184 SIA393184 SRW393184 TBS393184 TLO393184 TVK393184 UFG393184 UPC393184 UYY393184 VIU393184 VSQ393184 WCM393184 WMI393184 WWE393184 Q458715:S458715 JS458720 TO458720 ADK458720 ANG458720 AXC458720 BGY458720 BQU458720 CAQ458720 CKM458720 CUI458720 DEE458720 DOA458720 DXW458720 EHS458720 ERO458720 FBK458720 FLG458720 FVC458720 GEY458720 GOU458720 GYQ458720 HIM458720 HSI458720 ICE458720 IMA458720 IVW458720 JFS458720 JPO458720 JZK458720 KJG458720 KTC458720 LCY458720 LMU458720 LWQ458720 MGM458720 MQI458720 NAE458720 NKA458720 NTW458720 ODS458720 ONO458720 OXK458720 PHG458720 PRC458720 QAY458720 QKU458720 QUQ458720 REM458720 ROI458720 RYE458720 SIA458720 SRW458720 TBS458720 TLO458720 TVK458720 UFG458720 UPC458720 UYY458720 VIU458720 VSQ458720 WCM458720 WMI458720 WWE458720 Q524251:S524251 JS524256 TO524256 ADK524256 ANG524256 AXC524256 BGY524256 BQU524256 CAQ524256 CKM524256 CUI524256 DEE524256 DOA524256 DXW524256 EHS524256 ERO524256 FBK524256 FLG524256 FVC524256 GEY524256 GOU524256 GYQ524256 HIM524256 HSI524256 ICE524256 IMA524256 IVW524256 JFS524256 JPO524256 JZK524256 KJG524256 KTC524256 LCY524256 LMU524256 LWQ524256 MGM524256 MQI524256 NAE524256 NKA524256 NTW524256 ODS524256 ONO524256 OXK524256 PHG524256 PRC524256 QAY524256 QKU524256 QUQ524256 REM524256 ROI524256 RYE524256 SIA524256 SRW524256 TBS524256 TLO524256 TVK524256 UFG524256 UPC524256 UYY524256 VIU524256 VSQ524256 WCM524256 WMI524256 WWE524256 Q589787:S589787 JS589792 TO589792 ADK589792 ANG589792 AXC589792 BGY589792 BQU589792 CAQ589792 CKM589792 CUI589792 DEE589792 DOA589792 DXW589792 EHS589792 ERO589792 FBK589792 FLG589792 FVC589792 GEY589792 GOU589792 GYQ589792 HIM589792 HSI589792 ICE589792 IMA589792 IVW589792 JFS589792 JPO589792 JZK589792 KJG589792 KTC589792 LCY589792 LMU589792 LWQ589792 MGM589792 MQI589792 NAE589792 NKA589792 NTW589792 ODS589792 ONO589792 OXK589792 PHG589792 PRC589792 QAY589792 QKU589792 QUQ589792 REM589792 ROI589792 RYE589792 SIA589792 SRW589792 TBS589792 TLO589792 TVK589792 UFG589792 UPC589792 UYY589792 VIU589792 VSQ589792 WCM589792 WMI589792 WWE589792 Q655323:S655323 JS655328 TO655328 ADK655328 ANG655328 AXC655328 BGY655328 BQU655328 CAQ655328 CKM655328 CUI655328 DEE655328 DOA655328 DXW655328 EHS655328 ERO655328 FBK655328 FLG655328 FVC655328 GEY655328 GOU655328 GYQ655328 HIM655328 HSI655328 ICE655328 IMA655328 IVW655328 JFS655328 JPO655328 JZK655328 KJG655328 KTC655328 LCY655328 LMU655328 LWQ655328 MGM655328 MQI655328 NAE655328 NKA655328 NTW655328 ODS655328 ONO655328 OXK655328 PHG655328 PRC655328 QAY655328 QKU655328 QUQ655328 REM655328 ROI655328 RYE655328 SIA655328 SRW655328 TBS655328 TLO655328 TVK655328 UFG655328 UPC655328 UYY655328 VIU655328 VSQ655328 WCM655328 WMI655328 WWE655328 Q720859:S720859 JS720864 TO720864 ADK720864 ANG720864 AXC720864 BGY720864 BQU720864 CAQ720864 CKM720864 CUI720864 DEE720864 DOA720864 DXW720864 EHS720864 ERO720864 FBK720864 FLG720864 FVC720864 GEY720864 GOU720864 GYQ720864 HIM720864 HSI720864 ICE720864 IMA720864 IVW720864 JFS720864 JPO720864 JZK720864 KJG720864 KTC720864 LCY720864 LMU720864 LWQ720864 MGM720864 MQI720864 NAE720864 NKA720864 NTW720864 ODS720864 ONO720864 OXK720864 PHG720864 PRC720864 QAY720864 QKU720864 QUQ720864 REM720864 ROI720864 RYE720864 SIA720864 SRW720864 TBS720864 TLO720864 TVK720864 UFG720864 UPC720864 UYY720864 VIU720864 VSQ720864 WCM720864 WMI720864 WWE720864 Q786395:S786395 JS786400 TO786400 ADK786400 ANG786400 AXC786400 BGY786400 BQU786400 CAQ786400 CKM786400 CUI786400 DEE786400 DOA786400 DXW786400 EHS786400 ERO786400 FBK786400 FLG786400 FVC786400 GEY786400 GOU786400 GYQ786400 HIM786400 HSI786400 ICE786400 IMA786400 IVW786400 JFS786400 JPO786400 JZK786400 KJG786400 KTC786400 LCY786400 LMU786400 LWQ786400 MGM786400 MQI786400 NAE786400 NKA786400 NTW786400 ODS786400 ONO786400 OXK786400 PHG786400 PRC786400 QAY786400 QKU786400 QUQ786400 REM786400 ROI786400 RYE786400 SIA786400 SRW786400 TBS786400 TLO786400 TVK786400 UFG786400 UPC786400 UYY786400 VIU786400 VSQ786400 WCM786400 WMI786400 WWE786400 Q851931:S851931 JS851936 TO851936 ADK851936 ANG851936 AXC851936 BGY851936 BQU851936 CAQ851936 CKM851936 CUI851936 DEE851936 DOA851936 DXW851936 EHS851936 ERO851936 FBK851936 FLG851936 FVC851936 GEY851936 GOU851936 GYQ851936 HIM851936 HSI851936 ICE851936 IMA851936 IVW851936 JFS851936 JPO851936 JZK851936 KJG851936 KTC851936 LCY851936 LMU851936 LWQ851936 MGM851936 MQI851936 NAE851936 NKA851936 NTW851936 ODS851936 ONO851936 OXK851936 PHG851936 PRC851936 QAY851936 QKU851936 QUQ851936 REM851936 ROI851936 RYE851936 SIA851936 SRW851936 TBS851936 TLO851936 TVK851936 UFG851936 UPC851936 UYY851936 VIU851936 VSQ851936 WCM851936 WMI851936 WWE851936 Q917467:S917467 JS917472 TO917472 ADK917472 ANG917472 AXC917472 BGY917472 BQU917472 CAQ917472 CKM917472 CUI917472 DEE917472 DOA917472 DXW917472 EHS917472 ERO917472 FBK917472 FLG917472 FVC917472 GEY917472 GOU917472 GYQ917472 HIM917472 HSI917472 ICE917472 IMA917472 IVW917472 JFS917472 JPO917472 JZK917472 KJG917472 KTC917472 LCY917472 LMU917472 LWQ917472 MGM917472 MQI917472 NAE917472 NKA917472 NTW917472 ODS917472 ONO917472 OXK917472 PHG917472 PRC917472 QAY917472 QKU917472 QUQ917472 REM917472 ROI917472 RYE917472 SIA917472 SRW917472 TBS917472 TLO917472 TVK917472 UFG917472 UPC917472 UYY917472 VIU917472 VSQ917472 WCM917472 WMI917472 WWE917472 Q983003:S983003 JS983008 TO983008 ADK983008 ANG983008 AXC983008 BGY983008 BQU983008 CAQ983008 CKM983008 CUI983008 DEE983008 DOA983008 DXW983008 EHS983008 ERO983008 FBK983008 FLG983008 FVC983008 GEY983008 GOU983008 GYQ983008 HIM983008 HSI983008 ICE983008 IMA983008 IVW983008 JFS983008 JPO983008 JZK983008 KJG983008 KTC983008 LCY983008 LMU983008 LWQ983008 MGM983008 MQI983008 NAE983008 NKA983008 NTW983008 ODS983008 ONO983008 OXK983008 PHG983008 PRC983008 QAY983008 QKU983008 QUQ983008 REM983008 ROI983008 RYE983008 SIA983008 SRW983008 TBS983008 TLO983008 TVK983008 UFG983008 UPC983008 UYY983008 VIU983008 VSQ983008 WCM983008 WMI983008 WWE983008 JS65519:LA65524 TO65519:UW65524 ADK65519:AES65524 ANG65519:AOO65524 AXC65519:AYK65524 BGY65519:BIG65524 BQU65519:BSC65524 CAQ65519:CBY65524 CKM65519:CLU65524 CUI65519:CVQ65524 DEE65519:DFM65524 DOA65519:DPI65524 DXW65519:DZE65524 EHS65519:EJA65524 ERO65519:ESW65524 FBK65519:FCS65524 FLG65519:FMO65524 FVC65519:FWK65524 GEY65519:GGG65524 GOU65519:GQC65524 GYQ65519:GZY65524 HIM65519:HJU65524 HSI65519:HTQ65524 ICE65519:IDM65524 IMA65519:INI65524 IVW65519:IXE65524 JFS65519:JHA65524 JPO65519:JQW65524 JZK65519:KAS65524 KJG65519:KKO65524 KTC65519:KUK65524 LCY65519:LEG65524 LMU65519:LOC65524 LWQ65519:LXY65524 MGM65519:MHU65524 MQI65519:MRQ65524 NAE65519:NBM65524 NKA65519:NLI65524 NTW65519:NVE65524 ODS65519:OFA65524 ONO65519:OOW65524 OXK65519:OYS65524 PHG65519:PIO65524 PRC65519:PSK65524 QAY65519:QCG65524 QKU65519:QMC65524 QUQ65519:QVY65524 REM65519:RFU65524 ROI65519:RPQ65524 RYE65519:RZM65524 SIA65519:SJI65524 SRW65519:STE65524 TBS65519:TDA65524 TLO65519:TMW65524 TVK65519:TWS65524 UFG65519:UGO65524 UPC65519:UQK65524 UYY65519:VAG65524 VIU65519:VKC65524 VSQ65519:VTY65524 WCM65519:WDU65524 WMI65519:WNQ65524 WWE65519:WXM65524 JS131055:LA131060 TO131055:UW131060 ADK131055:AES131060 ANG131055:AOO131060 AXC131055:AYK131060 BGY131055:BIG131060 BQU131055:BSC131060 CAQ131055:CBY131060 CKM131055:CLU131060 CUI131055:CVQ131060 DEE131055:DFM131060 DOA131055:DPI131060 DXW131055:DZE131060 EHS131055:EJA131060 ERO131055:ESW131060 FBK131055:FCS131060 FLG131055:FMO131060 FVC131055:FWK131060 GEY131055:GGG131060 GOU131055:GQC131060 GYQ131055:GZY131060 HIM131055:HJU131060 HSI131055:HTQ131060 ICE131055:IDM131060 IMA131055:INI131060 IVW131055:IXE131060 JFS131055:JHA131060 JPO131055:JQW131060 JZK131055:KAS131060 KJG131055:KKO131060 KTC131055:KUK131060 LCY131055:LEG131060 LMU131055:LOC131060 LWQ131055:LXY131060 MGM131055:MHU131060 MQI131055:MRQ131060 NAE131055:NBM131060 NKA131055:NLI131060 NTW131055:NVE131060 ODS131055:OFA131060 ONO131055:OOW131060 OXK131055:OYS131060 PHG131055:PIO131060 PRC131055:PSK131060 QAY131055:QCG131060 QKU131055:QMC131060 QUQ131055:QVY131060 REM131055:RFU131060 ROI131055:RPQ131060 RYE131055:RZM131060 SIA131055:SJI131060 SRW131055:STE131060 TBS131055:TDA131060 TLO131055:TMW131060 TVK131055:TWS131060 UFG131055:UGO131060 UPC131055:UQK131060 UYY131055:VAG131060 VIU131055:VKC131060 VSQ131055:VTY131060 WCM131055:WDU131060 WMI131055:WNQ131060 WWE131055:WXM131060 JS196591:LA196596 TO196591:UW196596 ADK196591:AES196596 ANG196591:AOO196596 AXC196591:AYK196596 BGY196591:BIG196596 BQU196591:BSC196596 CAQ196591:CBY196596 CKM196591:CLU196596 CUI196591:CVQ196596 DEE196591:DFM196596 DOA196591:DPI196596 DXW196591:DZE196596 EHS196591:EJA196596 ERO196591:ESW196596 FBK196591:FCS196596 FLG196591:FMO196596 FVC196591:FWK196596 GEY196591:GGG196596 GOU196591:GQC196596 GYQ196591:GZY196596 HIM196591:HJU196596 HSI196591:HTQ196596 ICE196591:IDM196596 IMA196591:INI196596 IVW196591:IXE196596 JFS196591:JHA196596 JPO196591:JQW196596 JZK196591:KAS196596 KJG196591:KKO196596 KTC196591:KUK196596 LCY196591:LEG196596 LMU196591:LOC196596 LWQ196591:LXY196596 MGM196591:MHU196596 MQI196591:MRQ196596 NAE196591:NBM196596 NKA196591:NLI196596 NTW196591:NVE196596 ODS196591:OFA196596 ONO196591:OOW196596 OXK196591:OYS196596 PHG196591:PIO196596 PRC196591:PSK196596 QAY196591:QCG196596 QKU196591:QMC196596 QUQ196591:QVY196596 REM196591:RFU196596 ROI196591:RPQ196596 RYE196591:RZM196596 SIA196591:SJI196596 SRW196591:STE196596 TBS196591:TDA196596 TLO196591:TMW196596 TVK196591:TWS196596 UFG196591:UGO196596 UPC196591:UQK196596 UYY196591:VAG196596 VIU196591:VKC196596 VSQ196591:VTY196596 WCM196591:WDU196596 WMI196591:WNQ196596 WWE196591:WXM196596 JS262127:LA262132 TO262127:UW262132 ADK262127:AES262132 ANG262127:AOO262132 AXC262127:AYK262132 BGY262127:BIG262132 BQU262127:BSC262132 CAQ262127:CBY262132 CKM262127:CLU262132 CUI262127:CVQ262132 DEE262127:DFM262132 DOA262127:DPI262132 DXW262127:DZE262132 EHS262127:EJA262132 ERO262127:ESW262132 FBK262127:FCS262132 FLG262127:FMO262132 FVC262127:FWK262132 GEY262127:GGG262132 GOU262127:GQC262132 GYQ262127:GZY262132 HIM262127:HJU262132 HSI262127:HTQ262132 ICE262127:IDM262132 IMA262127:INI262132 IVW262127:IXE262132 JFS262127:JHA262132 JPO262127:JQW262132 JZK262127:KAS262132 KJG262127:KKO262132 KTC262127:KUK262132 LCY262127:LEG262132 LMU262127:LOC262132 LWQ262127:LXY262132 MGM262127:MHU262132 MQI262127:MRQ262132 NAE262127:NBM262132 NKA262127:NLI262132 NTW262127:NVE262132 ODS262127:OFA262132 ONO262127:OOW262132 OXK262127:OYS262132 PHG262127:PIO262132 PRC262127:PSK262132 QAY262127:QCG262132 QKU262127:QMC262132 QUQ262127:QVY262132 REM262127:RFU262132 ROI262127:RPQ262132 RYE262127:RZM262132 SIA262127:SJI262132 SRW262127:STE262132 TBS262127:TDA262132 TLO262127:TMW262132 TVK262127:TWS262132 UFG262127:UGO262132 UPC262127:UQK262132 UYY262127:VAG262132 VIU262127:VKC262132 VSQ262127:VTY262132 WCM262127:WDU262132 WMI262127:WNQ262132 WWE262127:WXM262132 JS327663:LA327668 TO327663:UW327668 ADK327663:AES327668 ANG327663:AOO327668 AXC327663:AYK327668 BGY327663:BIG327668 BQU327663:BSC327668 CAQ327663:CBY327668 CKM327663:CLU327668 CUI327663:CVQ327668 DEE327663:DFM327668 DOA327663:DPI327668 DXW327663:DZE327668 EHS327663:EJA327668 ERO327663:ESW327668 FBK327663:FCS327668 FLG327663:FMO327668 FVC327663:FWK327668 GEY327663:GGG327668 GOU327663:GQC327668 GYQ327663:GZY327668 HIM327663:HJU327668 HSI327663:HTQ327668 ICE327663:IDM327668 IMA327663:INI327668 IVW327663:IXE327668 JFS327663:JHA327668 JPO327663:JQW327668 JZK327663:KAS327668 KJG327663:KKO327668 KTC327663:KUK327668 LCY327663:LEG327668 LMU327663:LOC327668 LWQ327663:LXY327668 MGM327663:MHU327668 MQI327663:MRQ327668 NAE327663:NBM327668 NKA327663:NLI327668 NTW327663:NVE327668 ODS327663:OFA327668 ONO327663:OOW327668 OXK327663:OYS327668 PHG327663:PIO327668 PRC327663:PSK327668 QAY327663:QCG327668 QKU327663:QMC327668 QUQ327663:QVY327668 REM327663:RFU327668 ROI327663:RPQ327668 RYE327663:RZM327668 SIA327663:SJI327668 SRW327663:STE327668 TBS327663:TDA327668 TLO327663:TMW327668 TVK327663:TWS327668 UFG327663:UGO327668 UPC327663:UQK327668 UYY327663:VAG327668 VIU327663:VKC327668 VSQ327663:VTY327668 WCM327663:WDU327668 WMI327663:WNQ327668 WWE327663:WXM327668 JS393199:LA393204 TO393199:UW393204 ADK393199:AES393204 ANG393199:AOO393204 AXC393199:AYK393204 BGY393199:BIG393204 BQU393199:BSC393204 CAQ393199:CBY393204 CKM393199:CLU393204 CUI393199:CVQ393204 DEE393199:DFM393204 DOA393199:DPI393204 DXW393199:DZE393204 EHS393199:EJA393204 ERO393199:ESW393204 FBK393199:FCS393204 FLG393199:FMO393204 FVC393199:FWK393204 GEY393199:GGG393204 GOU393199:GQC393204 GYQ393199:GZY393204 HIM393199:HJU393204 HSI393199:HTQ393204 ICE393199:IDM393204 IMA393199:INI393204 IVW393199:IXE393204 JFS393199:JHA393204 JPO393199:JQW393204 JZK393199:KAS393204 KJG393199:KKO393204 KTC393199:KUK393204 LCY393199:LEG393204 LMU393199:LOC393204 LWQ393199:LXY393204 MGM393199:MHU393204 MQI393199:MRQ393204 NAE393199:NBM393204 NKA393199:NLI393204 NTW393199:NVE393204 ODS393199:OFA393204 ONO393199:OOW393204 OXK393199:OYS393204 PHG393199:PIO393204 PRC393199:PSK393204 QAY393199:QCG393204 QKU393199:QMC393204 QUQ393199:QVY393204 REM393199:RFU393204 ROI393199:RPQ393204 RYE393199:RZM393204 SIA393199:SJI393204 SRW393199:STE393204 TBS393199:TDA393204 TLO393199:TMW393204 TVK393199:TWS393204 UFG393199:UGO393204 UPC393199:UQK393204 UYY393199:VAG393204 VIU393199:VKC393204 VSQ393199:VTY393204 WCM393199:WDU393204 WMI393199:WNQ393204 WWE393199:WXM393204 JS458735:LA458740 TO458735:UW458740 ADK458735:AES458740 ANG458735:AOO458740 AXC458735:AYK458740 BGY458735:BIG458740 BQU458735:BSC458740 CAQ458735:CBY458740 CKM458735:CLU458740 CUI458735:CVQ458740 DEE458735:DFM458740 DOA458735:DPI458740 DXW458735:DZE458740 EHS458735:EJA458740 ERO458735:ESW458740 FBK458735:FCS458740 FLG458735:FMO458740 FVC458735:FWK458740 GEY458735:GGG458740 GOU458735:GQC458740 GYQ458735:GZY458740 HIM458735:HJU458740 HSI458735:HTQ458740 ICE458735:IDM458740 IMA458735:INI458740 IVW458735:IXE458740 JFS458735:JHA458740 JPO458735:JQW458740 JZK458735:KAS458740 KJG458735:KKO458740 KTC458735:KUK458740 LCY458735:LEG458740 LMU458735:LOC458740 LWQ458735:LXY458740 MGM458735:MHU458740 MQI458735:MRQ458740 NAE458735:NBM458740 NKA458735:NLI458740 NTW458735:NVE458740 ODS458735:OFA458740 ONO458735:OOW458740 OXK458735:OYS458740 PHG458735:PIO458740 PRC458735:PSK458740 QAY458735:QCG458740 QKU458735:QMC458740 QUQ458735:QVY458740 REM458735:RFU458740 ROI458735:RPQ458740 RYE458735:RZM458740 SIA458735:SJI458740 SRW458735:STE458740 TBS458735:TDA458740 TLO458735:TMW458740 TVK458735:TWS458740 UFG458735:UGO458740 UPC458735:UQK458740 UYY458735:VAG458740 VIU458735:VKC458740 VSQ458735:VTY458740 WCM458735:WDU458740 WMI458735:WNQ458740 WWE458735:WXM458740 JS524271:LA524276 TO524271:UW524276 ADK524271:AES524276 ANG524271:AOO524276 AXC524271:AYK524276 BGY524271:BIG524276 BQU524271:BSC524276 CAQ524271:CBY524276 CKM524271:CLU524276 CUI524271:CVQ524276 DEE524271:DFM524276 DOA524271:DPI524276 DXW524271:DZE524276 EHS524271:EJA524276 ERO524271:ESW524276 FBK524271:FCS524276 FLG524271:FMO524276 FVC524271:FWK524276 GEY524271:GGG524276 GOU524271:GQC524276 GYQ524271:GZY524276 HIM524271:HJU524276 HSI524271:HTQ524276 ICE524271:IDM524276 IMA524271:INI524276 IVW524271:IXE524276 JFS524271:JHA524276 JPO524271:JQW524276 JZK524271:KAS524276 KJG524271:KKO524276 KTC524271:KUK524276 LCY524271:LEG524276 LMU524271:LOC524276 LWQ524271:LXY524276 MGM524271:MHU524276 MQI524271:MRQ524276 NAE524271:NBM524276 NKA524271:NLI524276 NTW524271:NVE524276 ODS524271:OFA524276 ONO524271:OOW524276 OXK524271:OYS524276 PHG524271:PIO524276 PRC524271:PSK524276 QAY524271:QCG524276 QKU524271:QMC524276 QUQ524271:QVY524276 REM524271:RFU524276 ROI524271:RPQ524276 RYE524271:RZM524276 SIA524271:SJI524276 SRW524271:STE524276 TBS524271:TDA524276 TLO524271:TMW524276 TVK524271:TWS524276 UFG524271:UGO524276 UPC524271:UQK524276 UYY524271:VAG524276 VIU524271:VKC524276 VSQ524271:VTY524276 WCM524271:WDU524276 WMI524271:WNQ524276 WWE524271:WXM524276 JS589807:LA589812 TO589807:UW589812 ADK589807:AES589812 ANG589807:AOO589812 AXC589807:AYK589812 BGY589807:BIG589812 BQU589807:BSC589812 CAQ589807:CBY589812 CKM589807:CLU589812 CUI589807:CVQ589812 DEE589807:DFM589812 DOA589807:DPI589812 DXW589807:DZE589812 EHS589807:EJA589812 ERO589807:ESW589812 FBK589807:FCS589812 FLG589807:FMO589812 FVC589807:FWK589812 GEY589807:GGG589812 GOU589807:GQC589812 GYQ589807:GZY589812 HIM589807:HJU589812 HSI589807:HTQ589812 ICE589807:IDM589812 IMA589807:INI589812 IVW589807:IXE589812 JFS589807:JHA589812 JPO589807:JQW589812 JZK589807:KAS589812 KJG589807:KKO589812 KTC589807:KUK589812 LCY589807:LEG589812 LMU589807:LOC589812 LWQ589807:LXY589812 MGM589807:MHU589812 MQI589807:MRQ589812 NAE589807:NBM589812 NKA589807:NLI589812 NTW589807:NVE589812 ODS589807:OFA589812 ONO589807:OOW589812 OXK589807:OYS589812 PHG589807:PIO589812 PRC589807:PSK589812 QAY589807:QCG589812 QKU589807:QMC589812 QUQ589807:QVY589812 REM589807:RFU589812 ROI589807:RPQ589812 RYE589807:RZM589812 SIA589807:SJI589812 SRW589807:STE589812 TBS589807:TDA589812 TLO589807:TMW589812 TVK589807:TWS589812 UFG589807:UGO589812 UPC589807:UQK589812 UYY589807:VAG589812 VIU589807:VKC589812 VSQ589807:VTY589812 WCM589807:WDU589812 WMI589807:WNQ589812 WWE589807:WXM589812 JS655343:LA655348 TO655343:UW655348 ADK655343:AES655348 ANG655343:AOO655348 AXC655343:AYK655348 BGY655343:BIG655348 BQU655343:BSC655348 CAQ655343:CBY655348 CKM655343:CLU655348 CUI655343:CVQ655348 DEE655343:DFM655348 DOA655343:DPI655348 DXW655343:DZE655348 EHS655343:EJA655348 ERO655343:ESW655348 FBK655343:FCS655348 FLG655343:FMO655348 FVC655343:FWK655348 GEY655343:GGG655348 GOU655343:GQC655348 GYQ655343:GZY655348 HIM655343:HJU655348 HSI655343:HTQ655348 ICE655343:IDM655348 IMA655343:INI655348 IVW655343:IXE655348 JFS655343:JHA655348 JPO655343:JQW655348 JZK655343:KAS655348 KJG655343:KKO655348 KTC655343:KUK655348 LCY655343:LEG655348 LMU655343:LOC655348 LWQ655343:LXY655348 MGM655343:MHU655348 MQI655343:MRQ655348 NAE655343:NBM655348 NKA655343:NLI655348 NTW655343:NVE655348 ODS655343:OFA655348 ONO655343:OOW655348 OXK655343:OYS655348 PHG655343:PIO655348 PRC655343:PSK655348 QAY655343:QCG655348 QKU655343:QMC655348 QUQ655343:QVY655348 REM655343:RFU655348 ROI655343:RPQ655348 RYE655343:RZM655348 SIA655343:SJI655348 SRW655343:STE655348 TBS655343:TDA655348 TLO655343:TMW655348 TVK655343:TWS655348 UFG655343:UGO655348 UPC655343:UQK655348 UYY655343:VAG655348 VIU655343:VKC655348 VSQ655343:VTY655348 WCM655343:WDU655348 WMI655343:WNQ655348 WWE655343:WXM655348 JS720879:LA720884 TO720879:UW720884 ADK720879:AES720884 ANG720879:AOO720884 AXC720879:AYK720884 BGY720879:BIG720884 BQU720879:BSC720884 CAQ720879:CBY720884 CKM720879:CLU720884 CUI720879:CVQ720884 DEE720879:DFM720884 DOA720879:DPI720884 DXW720879:DZE720884 EHS720879:EJA720884 ERO720879:ESW720884 FBK720879:FCS720884 FLG720879:FMO720884 FVC720879:FWK720884 GEY720879:GGG720884 GOU720879:GQC720884 GYQ720879:GZY720884 HIM720879:HJU720884 HSI720879:HTQ720884 ICE720879:IDM720884 IMA720879:INI720884 IVW720879:IXE720884 JFS720879:JHA720884 JPO720879:JQW720884 JZK720879:KAS720884 KJG720879:KKO720884 KTC720879:KUK720884 LCY720879:LEG720884 LMU720879:LOC720884 LWQ720879:LXY720884 MGM720879:MHU720884 MQI720879:MRQ720884 NAE720879:NBM720884 NKA720879:NLI720884 NTW720879:NVE720884 ODS720879:OFA720884 ONO720879:OOW720884 OXK720879:OYS720884 PHG720879:PIO720884 PRC720879:PSK720884 QAY720879:QCG720884 QKU720879:QMC720884 QUQ720879:QVY720884 REM720879:RFU720884 ROI720879:RPQ720884 RYE720879:RZM720884 SIA720879:SJI720884 SRW720879:STE720884 TBS720879:TDA720884 TLO720879:TMW720884 TVK720879:TWS720884 UFG720879:UGO720884 UPC720879:UQK720884 UYY720879:VAG720884 VIU720879:VKC720884 VSQ720879:VTY720884 WCM720879:WDU720884 WMI720879:WNQ720884 WWE720879:WXM720884 JS786415:LA786420 TO786415:UW786420 ADK786415:AES786420 ANG786415:AOO786420 AXC786415:AYK786420 BGY786415:BIG786420 BQU786415:BSC786420 CAQ786415:CBY786420 CKM786415:CLU786420 CUI786415:CVQ786420 DEE786415:DFM786420 DOA786415:DPI786420 DXW786415:DZE786420 EHS786415:EJA786420 ERO786415:ESW786420 FBK786415:FCS786420 FLG786415:FMO786420 FVC786415:FWK786420 GEY786415:GGG786420 GOU786415:GQC786420 GYQ786415:GZY786420 HIM786415:HJU786420 HSI786415:HTQ786420 ICE786415:IDM786420 IMA786415:INI786420 IVW786415:IXE786420 JFS786415:JHA786420 JPO786415:JQW786420 JZK786415:KAS786420 KJG786415:KKO786420 KTC786415:KUK786420 LCY786415:LEG786420 LMU786415:LOC786420 LWQ786415:LXY786420 MGM786415:MHU786420 MQI786415:MRQ786420 NAE786415:NBM786420 NKA786415:NLI786420 NTW786415:NVE786420 ODS786415:OFA786420 ONO786415:OOW786420 OXK786415:OYS786420 PHG786415:PIO786420 PRC786415:PSK786420 QAY786415:QCG786420 QKU786415:QMC786420 QUQ786415:QVY786420 REM786415:RFU786420 ROI786415:RPQ786420 RYE786415:RZM786420 SIA786415:SJI786420 SRW786415:STE786420 TBS786415:TDA786420 TLO786415:TMW786420 TVK786415:TWS786420 UFG786415:UGO786420 UPC786415:UQK786420 UYY786415:VAG786420 VIU786415:VKC786420 VSQ786415:VTY786420 WCM786415:WDU786420 WMI786415:WNQ786420 WWE786415:WXM786420 JS851951:LA851956 TO851951:UW851956 ADK851951:AES851956 ANG851951:AOO851956 AXC851951:AYK851956 BGY851951:BIG851956 BQU851951:BSC851956 CAQ851951:CBY851956 CKM851951:CLU851956 CUI851951:CVQ851956 DEE851951:DFM851956 DOA851951:DPI851956 DXW851951:DZE851956 EHS851951:EJA851956 ERO851951:ESW851956 FBK851951:FCS851956 FLG851951:FMO851956 FVC851951:FWK851956 GEY851951:GGG851956 GOU851951:GQC851956 GYQ851951:GZY851956 HIM851951:HJU851956 HSI851951:HTQ851956 ICE851951:IDM851956 IMA851951:INI851956 IVW851951:IXE851956 JFS851951:JHA851956 JPO851951:JQW851956 JZK851951:KAS851956 KJG851951:KKO851956 KTC851951:KUK851956 LCY851951:LEG851956 LMU851951:LOC851956 LWQ851951:LXY851956 MGM851951:MHU851956 MQI851951:MRQ851956 NAE851951:NBM851956 NKA851951:NLI851956 NTW851951:NVE851956 ODS851951:OFA851956 ONO851951:OOW851956 OXK851951:OYS851956 PHG851951:PIO851956 PRC851951:PSK851956 QAY851951:QCG851956 QKU851951:QMC851956 QUQ851951:QVY851956 REM851951:RFU851956 ROI851951:RPQ851956 RYE851951:RZM851956 SIA851951:SJI851956 SRW851951:STE851956 TBS851951:TDA851956 TLO851951:TMW851956 TVK851951:TWS851956 UFG851951:UGO851956 UPC851951:UQK851956 UYY851951:VAG851956 VIU851951:VKC851956 VSQ851951:VTY851956 WCM851951:WDU851956 WMI851951:WNQ851956 WWE851951:WXM851956 JS917487:LA917492 TO917487:UW917492 ADK917487:AES917492 ANG917487:AOO917492 AXC917487:AYK917492 BGY917487:BIG917492 BQU917487:BSC917492 CAQ917487:CBY917492 CKM917487:CLU917492 CUI917487:CVQ917492 DEE917487:DFM917492 DOA917487:DPI917492 DXW917487:DZE917492 EHS917487:EJA917492 ERO917487:ESW917492 FBK917487:FCS917492 FLG917487:FMO917492 FVC917487:FWK917492 GEY917487:GGG917492 GOU917487:GQC917492 GYQ917487:GZY917492 HIM917487:HJU917492 HSI917487:HTQ917492 ICE917487:IDM917492 IMA917487:INI917492 IVW917487:IXE917492 JFS917487:JHA917492 JPO917487:JQW917492 JZK917487:KAS917492 KJG917487:KKO917492 KTC917487:KUK917492 LCY917487:LEG917492 LMU917487:LOC917492 LWQ917487:LXY917492 MGM917487:MHU917492 MQI917487:MRQ917492 NAE917487:NBM917492 NKA917487:NLI917492 NTW917487:NVE917492 ODS917487:OFA917492 ONO917487:OOW917492 OXK917487:OYS917492 PHG917487:PIO917492 PRC917487:PSK917492 QAY917487:QCG917492 QKU917487:QMC917492 QUQ917487:QVY917492 REM917487:RFU917492 ROI917487:RPQ917492 RYE917487:RZM917492 SIA917487:SJI917492 SRW917487:STE917492 TBS917487:TDA917492 TLO917487:TMW917492 TVK917487:TWS917492 UFG917487:UGO917492 UPC917487:UQK917492 UYY917487:VAG917492 VIU917487:VKC917492 VSQ917487:VTY917492 WCM917487:WDU917492 WMI917487:WNQ917492 WWE917487:WXM917492 JS983023:LA983028 TO983023:UW983028 ADK983023:AES983028 ANG983023:AOO983028 AXC983023:AYK983028 BGY983023:BIG983028 BQU983023:BSC983028 CAQ983023:CBY983028 CKM983023:CLU983028 CUI983023:CVQ983028 DEE983023:DFM983028 DOA983023:DPI983028 DXW983023:DZE983028 EHS983023:EJA983028 ERO983023:ESW983028 FBK983023:FCS983028 FLG983023:FMO983028 FVC983023:FWK983028 GEY983023:GGG983028 GOU983023:GQC983028 GYQ983023:GZY983028 HIM983023:HJU983028 HSI983023:HTQ983028 ICE983023:IDM983028 IMA983023:INI983028 IVW983023:IXE983028 JFS983023:JHA983028 JPO983023:JQW983028 JZK983023:KAS983028 KJG983023:KKO983028 KTC983023:KUK983028 LCY983023:LEG983028 LMU983023:LOC983028 LWQ983023:LXY983028 MGM983023:MHU983028 MQI983023:MRQ983028 NAE983023:NBM983028 NKA983023:NLI983028 NTW983023:NVE983028 ODS983023:OFA983028 ONO983023:OOW983028 OXK983023:OYS983028 PHG983023:PIO983028 PRC983023:PSK983028 QAY983023:QCG983028 QKU983023:QMC983028 QUQ983023:QVY983028 REM983023:RFU983028 ROI983023:RPQ983028 RYE983023:RZM983028 SIA983023:SJI983028 SRW983023:STE983028 TBS983023:TDA983028 TLO983023:TMW983028 TVK983023:TWS983028 UFG983023:UGO983028 UPC983023:UQK983028 UYY983023:VAG983028 VIU983023:VKC983028 VSQ983023:VTY983028 WCM983023:WDU983028 WMI983023:WNQ983028 WWE983023:WXM983028 V65499 JV65504 TR65504 ADN65504 ANJ65504 AXF65504 BHB65504 BQX65504 CAT65504 CKP65504 CUL65504 DEH65504 DOD65504 DXZ65504 EHV65504 ERR65504 FBN65504 FLJ65504 FVF65504 GFB65504 GOX65504 GYT65504 HIP65504 HSL65504 ICH65504 IMD65504 IVZ65504 JFV65504 JPR65504 JZN65504 KJJ65504 KTF65504 LDB65504 LMX65504 LWT65504 MGP65504 MQL65504 NAH65504 NKD65504 NTZ65504 ODV65504 ONR65504 OXN65504 PHJ65504 PRF65504 QBB65504 QKX65504 QUT65504 REP65504 ROL65504 RYH65504 SID65504 SRZ65504 TBV65504 TLR65504 TVN65504 UFJ65504 UPF65504 UZB65504 VIX65504 VST65504 WCP65504 WML65504 WWH65504 V131035 JV131040 TR131040 ADN131040 ANJ131040 AXF131040 BHB131040 BQX131040 CAT131040 CKP131040 CUL131040 DEH131040 DOD131040 DXZ131040 EHV131040 ERR131040 FBN131040 FLJ131040 FVF131040 GFB131040 GOX131040 GYT131040 HIP131040 HSL131040 ICH131040 IMD131040 IVZ131040 JFV131040 JPR131040 JZN131040 KJJ131040 KTF131040 LDB131040 LMX131040 LWT131040 MGP131040 MQL131040 NAH131040 NKD131040 NTZ131040 ODV131040 ONR131040 OXN131040 PHJ131040 PRF131040 QBB131040 QKX131040 QUT131040 REP131040 ROL131040 RYH131040 SID131040 SRZ131040 TBV131040 TLR131040 TVN131040 UFJ131040 UPF131040 UZB131040 VIX131040 VST131040 WCP131040 WML131040 WWH131040 V196571 JV196576 TR196576 ADN196576 ANJ196576 AXF196576 BHB196576 BQX196576 CAT196576 CKP196576 CUL196576 DEH196576 DOD196576 DXZ196576 EHV196576 ERR196576 FBN196576 FLJ196576 FVF196576 GFB196576 GOX196576 GYT196576 HIP196576 HSL196576 ICH196576 IMD196576 IVZ196576 JFV196576 JPR196576 JZN196576 KJJ196576 KTF196576 LDB196576 LMX196576 LWT196576 MGP196576 MQL196576 NAH196576 NKD196576 NTZ196576 ODV196576 ONR196576 OXN196576 PHJ196576 PRF196576 QBB196576 QKX196576 QUT196576 REP196576 ROL196576 RYH196576 SID196576 SRZ196576 TBV196576 TLR196576 TVN196576 UFJ196576 UPF196576 UZB196576 VIX196576 VST196576 WCP196576 WML196576 WWH196576 V262107 JV262112 TR262112 ADN262112 ANJ262112 AXF262112 BHB262112 BQX262112 CAT262112 CKP262112 CUL262112 DEH262112 DOD262112 DXZ262112 EHV262112 ERR262112 FBN262112 FLJ262112 FVF262112 GFB262112 GOX262112 GYT262112 HIP262112 HSL262112 ICH262112 IMD262112 IVZ262112 JFV262112 JPR262112 JZN262112 KJJ262112 KTF262112 LDB262112 LMX262112 LWT262112 MGP262112 MQL262112 NAH262112 NKD262112 NTZ262112 ODV262112 ONR262112 OXN262112 PHJ262112 PRF262112 QBB262112 QKX262112 QUT262112 REP262112 ROL262112 RYH262112 SID262112 SRZ262112 TBV262112 TLR262112 TVN262112 UFJ262112 UPF262112 UZB262112 VIX262112 VST262112 WCP262112 WML262112 WWH262112 V327643 JV327648 TR327648 ADN327648 ANJ327648 AXF327648 BHB327648 BQX327648 CAT327648 CKP327648 CUL327648 DEH327648 DOD327648 DXZ327648 EHV327648 ERR327648 FBN327648 FLJ327648 FVF327648 GFB327648 GOX327648 GYT327648 HIP327648 HSL327648 ICH327648 IMD327648 IVZ327648 JFV327648 JPR327648 JZN327648 KJJ327648 KTF327648 LDB327648 LMX327648 LWT327648 MGP327648 MQL327648 NAH327648 NKD327648 NTZ327648 ODV327648 ONR327648 OXN327648 PHJ327648 PRF327648 QBB327648 QKX327648 QUT327648 REP327648 ROL327648 RYH327648 SID327648 SRZ327648 TBV327648 TLR327648 TVN327648 UFJ327648 UPF327648 UZB327648 VIX327648 VST327648 WCP327648 WML327648 WWH327648 V393179 JV393184 TR393184 ADN393184 ANJ393184 AXF393184 BHB393184 BQX393184 CAT393184 CKP393184 CUL393184 DEH393184 DOD393184 DXZ393184 EHV393184 ERR393184 FBN393184 FLJ393184 FVF393184 GFB393184 GOX393184 GYT393184 HIP393184 HSL393184 ICH393184 IMD393184 IVZ393184 JFV393184 JPR393184 JZN393184 KJJ393184 KTF393184 LDB393184 LMX393184 LWT393184 MGP393184 MQL393184 NAH393184 NKD393184 NTZ393184 ODV393184 ONR393184 OXN393184 PHJ393184 PRF393184 QBB393184 QKX393184 QUT393184 REP393184 ROL393184 RYH393184 SID393184 SRZ393184 TBV393184 TLR393184 TVN393184 UFJ393184 UPF393184 UZB393184 VIX393184 VST393184 WCP393184 WML393184 WWH393184 V458715 JV458720 TR458720 ADN458720 ANJ458720 AXF458720 BHB458720 BQX458720 CAT458720 CKP458720 CUL458720 DEH458720 DOD458720 DXZ458720 EHV458720 ERR458720 FBN458720 FLJ458720 FVF458720 GFB458720 GOX458720 GYT458720 HIP458720 HSL458720 ICH458720 IMD458720 IVZ458720 JFV458720 JPR458720 JZN458720 KJJ458720 KTF458720 LDB458720 LMX458720 LWT458720 MGP458720 MQL458720 NAH458720 NKD458720 NTZ458720 ODV458720 ONR458720 OXN458720 PHJ458720 PRF458720 QBB458720 QKX458720 QUT458720 REP458720 ROL458720 RYH458720 SID458720 SRZ458720 TBV458720 TLR458720 TVN458720 UFJ458720 UPF458720 UZB458720 VIX458720 VST458720 WCP458720 WML458720 WWH458720 V524251 JV524256 TR524256 ADN524256 ANJ524256 AXF524256 BHB524256 BQX524256 CAT524256 CKP524256 CUL524256 DEH524256 DOD524256 DXZ524256 EHV524256 ERR524256 FBN524256 FLJ524256 FVF524256 GFB524256 GOX524256 GYT524256 HIP524256 HSL524256 ICH524256 IMD524256 IVZ524256 JFV524256 JPR524256 JZN524256 KJJ524256 KTF524256 LDB524256 LMX524256 LWT524256 MGP524256 MQL524256 NAH524256 NKD524256 NTZ524256 ODV524256 ONR524256 OXN524256 PHJ524256 PRF524256 QBB524256 QKX524256 QUT524256 REP524256 ROL524256 RYH524256 SID524256 SRZ524256 TBV524256 TLR524256 TVN524256 UFJ524256 UPF524256 UZB524256 VIX524256 VST524256 WCP524256 WML524256 WWH524256 V589787 JV589792 TR589792 ADN589792 ANJ589792 AXF589792 BHB589792 BQX589792 CAT589792 CKP589792 CUL589792 DEH589792 DOD589792 DXZ589792 EHV589792 ERR589792 FBN589792 FLJ589792 FVF589792 GFB589792 GOX589792 GYT589792 HIP589792 HSL589792 ICH589792 IMD589792 IVZ589792 JFV589792 JPR589792 JZN589792 KJJ589792 KTF589792 LDB589792 LMX589792 LWT589792 MGP589792 MQL589792 NAH589792 NKD589792 NTZ589792 ODV589792 ONR589792 OXN589792 PHJ589792 PRF589792 QBB589792 QKX589792 QUT589792 REP589792 ROL589792 RYH589792 SID589792 SRZ589792 TBV589792 TLR589792 TVN589792 UFJ589792 UPF589792 UZB589792 VIX589792 VST589792 WCP589792 WML589792 WWH589792 V655323 JV655328 TR655328 ADN655328 ANJ655328 AXF655328 BHB655328 BQX655328 CAT655328 CKP655328 CUL655328 DEH655328 DOD655328 DXZ655328 EHV655328 ERR655328 FBN655328 FLJ655328 FVF655328 GFB655328 GOX655328 GYT655328 HIP655328 HSL655328 ICH655328 IMD655328 IVZ655328 JFV655328 JPR655328 JZN655328 KJJ655328 KTF655328 LDB655328 LMX655328 LWT655328 MGP655328 MQL655328 NAH655328 NKD655328 NTZ655328 ODV655328 ONR655328 OXN655328 PHJ655328 PRF655328 QBB655328 QKX655328 QUT655328 REP655328 ROL655328 RYH655328 SID655328 SRZ655328 TBV655328 TLR655328 TVN655328 UFJ655328 UPF655328 UZB655328 VIX655328 VST655328 WCP655328 WML655328 WWH655328 V720859 JV720864 TR720864 ADN720864 ANJ720864 AXF720864 BHB720864 BQX720864 CAT720864 CKP720864 CUL720864 DEH720864 DOD720864 DXZ720864 EHV720864 ERR720864 FBN720864 FLJ720864 FVF720864 GFB720864 GOX720864 GYT720864 HIP720864 HSL720864 ICH720864 IMD720864 IVZ720864 JFV720864 JPR720864 JZN720864 KJJ720864 KTF720864 LDB720864 LMX720864 LWT720864 MGP720864 MQL720864 NAH720864 NKD720864 NTZ720864 ODV720864 ONR720864 OXN720864 PHJ720864 PRF720864 QBB720864 QKX720864 QUT720864 REP720864 ROL720864 RYH720864 SID720864 SRZ720864 TBV720864 TLR720864 TVN720864 UFJ720864 UPF720864 UZB720864 VIX720864 VST720864 WCP720864 WML720864 WWH720864 V786395 JV786400 TR786400 ADN786400 ANJ786400 AXF786400 BHB786400 BQX786400 CAT786400 CKP786400 CUL786400 DEH786400 DOD786400 DXZ786400 EHV786400 ERR786400 FBN786400 FLJ786400 FVF786400 GFB786400 GOX786400 GYT786400 HIP786400 HSL786400 ICH786400 IMD786400 IVZ786400 JFV786400 JPR786400 JZN786400 KJJ786400 KTF786400 LDB786400 LMX786400 LWT786400 MGP786400 MQL786400 NAH786400 NKD786400 NTZ786400 ODV786400 ONR786400 OXN786400 PHJ786400 PRF786400 QBB786400 QKX786400 QUT786400 REP786400 ROL786400 RYH786400 SID786400 SRZ786400 TBV786400 TLR786400 TVN786400 UFJ786400 UPF786400 UZB786400 VIX786400 VST786400 WCP786400 WML786400 WWH786400 V851931 JV851936 TR851936 ADN851936 ANJ851936 AXF851936 BHB851936 BQX851936 CAT851936 CKP851936 CUL851936 DEH851936 DOD851936 DXZ851936 EHV851936 ERR851936 FBN851936 FLJ851936 FVF851936 GFB851936 GOX851936 GYT851936 HIP851936 HSL851936 ICH851936 IMD851936 IVZ851936 JFV851936 JPR851936 JZN851936 KJJ851936 KTF851936 LDB851936 LMX851936 LWT851936 MGP851936 MQL851936 NAH851936 NKD851936 NTZ851936 ODV851936 ONR851936 OXN851936 PHJ851936 PRF851936 QBB851936 QKX851936 QUT851936 REP851936 ROL851936 RYH851936 SID851936 SRZ851936 TBV851936 TLR851936 TVN851936 UFJ851936 UPF851936 UZB851936 VIX851936 VST851936 WCP851936 WML851936 WWH851936 V917467 JV917472 TR917472 ADN917472 ANJ917472 AXF917472 BHB917472 BQX917472 CAT917472 CKP917472 CUL917472 DEH917472 DOD917472 DXZ917472 EHV917472 ERR917472 FBN917472 FLJ917472 FVF917472 GFB917472 GOX917472 GYT917472 HIP917472 HSL917472 ICH917472 IMD917472 IVZ917472 JFV917472 JPR917472 JZN917472 KJJ917472 KTF917472 LDB917472 LMX917472 LWT917472 MGP917472 MQL917472 NAH917472 NKD917472 NTZ917472 ODV917472 ONR917472 OXN917472 PHJ917472 PRF917472 QBB917472 QKX917472 QUT917472 REP917472 ROL917472 RYH917472 SID917472 SRZ917472 TBV917472 TLR917472 TVN917472 UFJ917472 UPF917472 UZB917472 VIX917472 VST917472 WCP917472 WML917472 WWH917472 V983003 JV983008 TR983008 ADN983008 ANJ983008 AXF983008 BHB983008 BQX983008 CAT983008 CKP983008 CUL983008 DEH983008 DOD983008 DXZ983008 EHV983008 ERR983008 FBN983008 FLJ983008 FVF983008 GFB983008 GOX983008 GYT983008 HIP983008 HSL983008 ICH983008 IMD983008 IVZ983008 JFV983008 JPR983008 JZN983008 KJJ983008 KTF983008 LDB983008 LMX983008 LWT983008 MGP983008 MQL983008 NAH983008 NKD983008 NTZ983008 ODV983008 ONR983008 OXN983008 PHJ983008 PRF983008 QBB983008 QKX983008 QUT983008 REP983008 ROL983008 RYH983008 SID983008 SRZ983008 TBV983008 TLR983008 TVN983008 UFJ983008 UPF983008 UZB983008 VIX983008 VST983008 WCP983008 WML983008 WWH983008 AW65469:BE65474 Q983018:AV983023 AW983017:BE983022 Q917482:AV917487 AW917481:BE917486 Q851946:AV851951 AW851945:BE851950 Q786410:AV786415 AW786409:BE786414 Q720874:AV720879 AW720873:BE720878 Q655338:AV655343 AW655337:BE655342 Q589802:AV589807 AW589801:BE589806 Q524266:AV524271 AW524265:BE524270 Q458730:AV458735 AW458729:BE458734 Q393194:AV393199 AW393193:BE393198 Q327658:AV327663 AW327657:BE327662 Q262122:AV262127 AW262121:BE262126 Q196586:AV196591 AW196585:BE196590 Q131050:AV131055 AW131049:BE131054 Q65514:AV65519 AW65513:BE65518 Q982996:AV983001 AW982995:BE983000 Q917460:AV917465 AW917459:BE917464 Q851924:AV851929 AW851923:BE851928 Q786388:AV786393 AW786387:BE786392 Q720852:AV720857 AW720851:BE720856 Q655316:AV655321 AW655315:BE655320 Q589780:AV589785 AW589779:BE589784 Q524244:AV524249 AW524243:BE524248 Q458708:AV458713 AW458707:BE458712 Q393172:AV393177 AW393171:BE393176 Q327636:AV327641 AW327635:BE327640 Q262100:AV262105 AW262099:BE262104 Q196564:AV196569 AW196563:BE196568 Q131028:AV131033 AW131027:BE131032 Q65492:AV65497 AW65491:BE65496 Q65470:AV65475 Q982974:AV982979 AW982973:BE982978 Q917438:AV917443 AW917437:BE917442 Q851902:AV851907 AW851901:BE851906 Q786366:AV786371 AW786365:BE786370 Q720830:AV720835 AW720829:BE720834 Q655294:AV655299 AW655293:BE655298 Q589758:AV589763 AW589757:BE589762 Q524222:AV524227 AW524221:BE524226 Q458686:AV458691 AW458685:BE458690 Q393150:AV393155 AW393149:BE393154 Q327614:AV327619 AW327613:BE327618 Q262078:AV262083 AW262077:BE262082 Q196542:AV196547 AW196541:BE196546 Q131006:AV131011 AW131005:BE131010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WMW26 WWS26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KG26 UC26 ADY26 ANU26 AXQ26 BHM26 BRI26 CBE26 CLA26 CUW26 DES26 DOO26 DYK26 EIG26 ESC26 FBY26 FLU26 FVQ26 GFM26 GPI26 GZE26 HJA26 HSW26 ICS26 IMO26 IWK26 JGG26 JQC26 JZY26 KJU26 KTQ26 LDM26 LNI26 LXE26 MHA26 MQW26 NAS26 NKO26 NUK26 OEG26 OOC26 OXY26 PHU26 PRQ26 QBM26 QLI26 QVE26 RFA26 ROW26 RYS26 SIO26 SSK26 TCG26 TMC26 TVY26 UFU26 UPQ26 UZM26 VJI26 VTE26 WDA26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O56:AW60 WMA28:WNI30 WVW28:WXE30 JK28:KS30 TG28:UO30 ADC28:AEK30 AMY28:AOG30 AWU28:AYC30 BGQ28:BHY30 BQM28:BRU30 CAI28:CBQ30 CKE28:CLM30 CUA28:CVI30 DDW28:DFE30 DNS28:DPA30 DXO28:DYW30 EHK28:EIS30 ERG28:ESO30 FBC28:FCK30 FKY28:FMG30 FUU28:FWC30 GEQ28:GFY30 GOM28:GPU30 GYI28:GZQ30 HIE28:HJM30 HSA28:HTI30 IBW28:IDE30 ILS28:INA30 IVO28:IWW30 JFK28:JGS30 JPG28:JQO30 JZC28:KAK30 KIY28:KKG30 KSU28:KUC30 LCQ28:LDY30 LMM28:LNU30 LWI28:LXQ30 MGE28:MHM30 MQA28:MRI30 MZW28:NBE30 NJS28:NLA30 NTO28:NUW30 ODK28:OES30 ONG28:OOO30 OXC28:OYK30 PGY28:PIG30 PQU28:PSC30 QAQ28:QBY30 QKM28:QLU30 QUI28:QVQ30 REE28:RFM30 ROA28:RPI30 RXW28:RZE30 SHS28:SJA30 SRO28:SSW30 TBK28:TCS30 TLG28:TMO30 TVC28:TWK30 UEY28:UGG30 UOU28:UQC30 UYQ28:UZY30 VIM28:VJU30 VSI28:VTQ30 WCE28:WDM30 O26:AW30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sheetPr>
  <dimension ref="A1:J12"/>
  <sheetViews>
    <sheetView showGridLines="0" showZeros="0" zoomScaleNormal="100" zoomScaleSheetLayoutView="100" zoomScalePageLayoutView="115" workbookViewId="0">
      <selection activeCell="E12" sqref="E12"/>
    </sheetView>
  </sheetViews>
  <sheetFormatPr defaultColWidth="2.1796875" defaultRowHeight="12" x14ac:dyDescent="0.2"/>
  <cols>
    <col min="1" max="1" width="6.453125" style="108" customWidth="1"/>
    <col min="2" max="2" width="17.81640625" style="108" customWidth="1"/>
    <col min="3" max="3" width="16" style="108" customWidth="1"/>
    <col min="4" max="4" width="6.26953125" style="108" customWidth="1"/>
    <col min="5" max="5" width="11.81640625" style="108" customWidth="1"/>
    <col min="6" max="7" width="14.7265625" style="108" customWidth="1"/>
    <col min="8" max="8" width="12.453125" style="108" customWidth="1"/>
    <col min="9" max="9" width="2.453125" style="109" customWidth="1"/>
    <col min="10" max="10" width="11.26953125" style="109" customWidth="1"/>
    <col min="11" max="11" width="9.453125" style="109" customWidth="1"/>
    <col min="12" max="12" width="6.26953125" style="109" customWidth="1"/>
    <col min="13" max="211" width="2.1796875" style="109" customWidth="1"/>
    <col min="212" max="16384" width="2.1796875" style="109"/>
  </cols>
  <sheetData>
    <row r="1" spans="1:10" ht="19.5" customHeight="1" x14ac:dyDescent="0.2">
      <c r="A1" s="1190" t="s">
        <v>400</v>
      </c>
      <c r="B1" s="1190"/>
      <c r="C1" s="1190"/>
      <c r="D1" s="1190"/>
      <c r="E1" s="1190"/>
      <c r="F1" s="1190"/>
      <c r="G1" s="1190"/>
    </row>
    <row r="2" spans="1:10" ht="15" customHeight="1" x14ac:dyDescent="0.2">
      <c r="B2" s="1191"/>
      <c r="C2" s="1192"/>
      <c r="D2" s="1192"/>
      <c r="E2" s="1192"/>
      <c r="F2" s="1192"/>
      <c r="G2" s="1192"/>
      <c r="H2" s="110" t="s">
        <v>320</v>
      </c>
    </row>
    <row r="3" spans="1:10" ht="41.15" customHeight="1" x14ac:dyDescent="0.2">
      <c r="A3" s="111" t="s">
        <v>321</v>
      </c>
      <c r="B3" s="111" t="s">
        <v>401</v>
      </c>
      <c r="C3" s="111" t="s">
        <v>402</v>
      </c>
      <c r="D3" s="111" t="s">
        <v>403</v>
      </c>
      <c r="E3" s="111" t="s">
        <v>404</v>
      </c>
      <c r="F3" s="111" t="s">
        <v>328</v>
      </c>
      <c r="G3" s="111" t="s">
        <v>329</v>
      </c>
      <c r="H3" s="111" t="s">
        <v>405</v>
      </c>
      <c r="I3" s="113" t="s">
        <v>331</v>
      </c>
      <c r="J3" s="114"/>
    </row>
    <row r="4" spans="1:10" ht="41.15" customHeight="1" x14ac:dyDescent="0.2">
      <c r="A4" s="371" t="s">
        <v>847</v>
      </c>
      <c r="B4" s="244" t="s">
        <v>1020</v>
      </c>
      <c r="C4" s="244" t="s">
        <v>1021</v>
      </c>
      <c r="D4" s="253">
        <v>21</v>
      </c>
      <c r="E4" s="291">
        <v>80000</v>
      </c>
      <c r="F4" s="365">
        <f>賃借費[[#This Row],[助成対象経費
(A)×(B)
（税抜）]]*1.1</f>
        <v>1848000.0000000002</v>
      </c>
      <c r="G4" s="365">
        <f>賃借費[[#This Row],[月数
(A)]]*賃借費[[#This Row],[月額賃料(B)
（税抜）]]</f>
        <v>1680000</v>
      </c>
      <c r="H4" s="244" t="s">
        <v>1022</v>
      </c>
      <c r="I4" s="11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114"/>
    </row>
    <row r="5" spans="1:10" s="120" customFormat="1" ht="26.25" customHeight="1" x14ac:dyDescent="0.2">
      <c r="A5" s="196"/>
      <c r="B5" s="197"/>
      <c r="C5" s="197"/>
      <c r="D5" s="376"/>
      <c r="E5" s="377" t="s">
        <v>332</v>
      </c>
      <c r="F5" s="366">
        <f>SUBTOTAL(109,賃借費[助成事業に
要する経費
（税込）])</f>
        <v>1848000.0000000002</v>
      </c>
      <c r="G5" s="366">
        <f>SUBTOTAL(109,賃借費[助成対象経費
(A)×(B)
（税抜）])</f>
        <v>1680000</v>
      </c>
      <c r="H5" s="198"/>
      <c r="I5" s="128"/>
    </row>
    <row r="6" spans="1:10" ht="27" customHeight="1" x14ac:dyDescent="0.2"/>
    <row r="7" spans="1:10" ht="27" customHeight="1" x14ac:dyDescent="0.2"/>
    <row r="8" spans="1:10" ht="27" customHeight="1" x14ac:dyDescent="0.2"/>
    <row r="9" spans="1:10" ht="27" customHeight="1" x14ac:dyDescent="0.2"/>
    <row r="10" spans="1:10" ht="27" customHeight="1" x14ac:dyDescent="0.2"/>
    <row r="11" spans="1:10" ht="27" customHeight="1" x14ac:dyDescent="0.2"/>
    <row r="12" spans="1:10" ht="27" customHeight="1" x14ac:dyDescent="0.2"/>
  </sheetData>
  <sheetProtection formatCells="0" formatRows="0" insertRows="0" deleteRows="0" selectLockedCells="1"/>
  <mergeCells count="2">
    <mergeCell ref="A1:G1"/>
    <mergeCell ref="B2:G2"/>
  </mergeCells>
  <phoneticPr fontId="1"/>
  <conditionalFormatting sqref="B4:E4">
    <cfRule type="expression" dxfId="256" priority="2">
      <formula>AND(OR($B4&lt;&gt;"",$C4&lt;&gt;"",$D4&lt;&gt;"",$E4&lt;&gt;""),B4="")</formula>
    </cfRule>
  </conditionalFormatting>
  <conditionalFormatting sqref="H4">
    <cfRule type="expression" dxfId="255" priority="1">
      <formula>AND(OR($B4&lt;&gt;"",$C4&lt;&gt;"",$D4&lt;&gt;"",$E4&lt;&gt;""),H4="")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
    <dataValidation imeMode="halfAlpha" allowBlank="1" showInputMessage="1" showErrorMessage="1" promptTitle="礼金・仲介料・敷金・共益費などは対象外です" prompt="月額賃料を記入してください" sqref="E4"/>
    <dataValidation allowBlank="1" showInputMessage="1" showErrorMessage="1" promptTitle="場所・延床面積を必ず記入してください" prompt="例：倉庫（昭島市・200㎡）_x000a_" sqref="B4"/>
    <dataValidation imeMode="halfAlpha" allowBlank="1" showInputMessage="1" showErrorMessage="1" sqref="D4"/>
    <dataValidation type="custom" allowBlank="1" showInputMessage="1" showErrorMessage="1" sqref="I4">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11"/>
  <sheetViews>
    <sheetView view="pageBreakPreview" zoomScaleNormal="100" zoomScaleSheetLayoutView="100" workbookViewId="0">
      <selection activeCell="A18" sqref="A18"/>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339" t="s">
        <v>552</v>
      </c>
      <c r="P1" s="441" t="s">
        <v>0</v>
      </c>
      <c r="Q1" s="441"/>
      <c r="R1" s="441"/>
      <c r="S1" s="441"/>
      <c r="T1" s="441"/>
      <c r="U1" s="441"/>
      <c r="V1" s="441"/>
      <c r="W1" s="441"/>
    </row>
    <row r="2" spans="1:24" ht="16.5" customHeight="1" x14ac:dyDescent="0.2">
      <c r="P2" s="441" t="s">
        <v>1</v>
      </c>
      <c r="Q2" s="441"/>
      <c r="R2" s="441"/>
      <c r="S2" s="443" t="s">
        <v>836</v>
      </c>
      <c r="T2" s="443"/>
      <c r="U2" s="443"/>
      <c r="V2" s="443"/>
      <c r="W2" s="443"/>
    </row>
    <row r="3" spans="1:24" ht="16.5" customHeight="1" x14ac:dyDescent="0.2">
      <c r="P3" s="441" t="s">
        <v>2</v>
      </c>
      <c r="Q3" s="441"/>
      <c r="R3" s="441"/>
      <c r="S3" s="441"/>
      <c r="T3" s="441"/>
      <c r="U3" s="441"/>
      <c r="V3" s="441"/>
      <c r="W3" s="441"/>
    </row>
    <row r="4" spans="1:24" ht="16.5" customHeight="1" x14ac:dyDescent="0.2">
      <c r="P4" s="441" t="s">
        <v>3</v>
      </c>
      <c r="Q4" s="441"/>
      <c r="R4" s="441"/>
      <c r="S4" s="441"/>
      <c r="T4" s="441"/>
      <c r="U4" s="441"/>
      <c r="V4" s="441"/>
      <c r="W4" s="441"/>
    </row>
    <row r="5" spans="1:24" ht="20.25" customHeight="1" x14ac:dyDescent="0.2">
      <c r="B5" s="3"/>
    </row>
    <row r="6" spans="1:24" ht="20.25" customHeight="1" x14ac:dyDescent="0.2">
      <c r="B6" s="339" t="s">
        <v>4</v>
      </c>
    </row>
    <row r="7" spans="1:24" ht="20.25" customHeight="1" x14ac:dyDescent="0.2">
      <c r="B7" s="339" t="s">
        <v>11</v>
      </c>
    </row>
    <row r="8" spans="1:24" ht="20.25" customHeight="1" x14ac:dyDescent="0.2">
      <c r="B8" s="3"/>
    </row>
    <row r="9" spans="1:24" ht="16.5" customHeight="1" x14ac:dyDescent="0.2">
      <c r="J9" s="438" t="s">
        <v>5</v>
      </c>
      <c r="K9" s="438"/>
      <c r="L9" s="12"/>
      <c r="M9" s="439" t="str">
        <f>実施計画!G6</f>
        <v>東京都○○区○○　○-○○-○○</v>
      </c>
      <c r="N9" s="439"/>
      <c r="O9" s="439"/>
      <c r="P9" s="439"/>
      <c r="Q9" s="439"/>
      <c r="R9" s="439"/>
      <c r="S9" s="439"/>
      <c r="T9" s="439"/>
      <c r="U9" s="439"/>
      <c r="V9" s="439"/>
      <c r="W9" s="439"/>
    </row>
    <row r="10" spans="1:24" ht="16.5" customHeight="1" x14ac:dyDescent="0.2">
      <c r="B10" s="3"/>
      <c r="J10" s="438"/>
      <c r="K10" s="438"/>
      <c r="L10" s="11"/>
      <c r="M10" s="439"/>
      <c r="N10" s="439"/>
      <c r="O10" s="439"/>
      <c r="P10" s="439"/>
      <c r="Q10" s="439"/>
      <c r="R10" s="439"/>
      <c r="S10" s="439"/>
      <c r="T10" s="439"/>
      <c r="U10" s="439"/>
      <c r="V10" s="439"/>
      <c r="W10" s="439"/>
    </row>
    <row r="11" spans="1:24" ht="16.5" customHeight="1" x14ac:dyDescent="0.2">
      <c r="J11" s="438" t="s">
        <v>19</v>
      </c>
      <c r="K11" s="438"/>
      <c r="L11" s="12"/>
      <c r="M11" s="440" t="str">
        <f>実施計画!C4</f>
        <v>株式会社○○○</v>
      </c>
      <c r="N11" s="440"/>
      <c r="O11" s="440"/>
      <c r="P11" s="440"/>
      <c r="Q11" s="440"/>
      <c r="R11" s="440"/>
      <c r="S11" s="440"/>
      <c r="T11" s="440"/>
      <c r="U11" s="440"/>
      <c r="V11" s="440"/>
      <c r="W11" s="440"/>
    </row>
    <row r="12" spans="1:24" ht="16.5" customHeight="1" x14ac:dyDescent="0.2">
      <c r="B12" s="3"/>
      <c r="J12" s="438"/>
      <c r="K12" s="438"/>
      <c r="L12" s="11"/>
      <c r="M12" s="440"/>
      <c r="N12" s="440"/>
      <c r="O12" s="440"/>
      <c r="P12" s="440"/>
      <c r="Q12" s="440"/>
      <c r="R12" s="440"/>
      <c r="S12" s="440"/>
      <c r="T12" s="440"/>
      <c r="U12" s="440"/>
      <c r="V12" s="440"/>
      <c r="W12" s="440"/>
    </row>
    <row r="13" spans="1:24" ht="17.25" customHeight="1" x14ac:dyDescent="0.2">
      <c r="J13" s="438" t="s">
        <v>13</v>
      </c>
      <c r="K13" s="438"/>
      <c r="L13" s="431" t="s">
        <v>14</v>
      </c>
      <c r="M13" s="431"/>
      <c r="N13" s="431"/>
      <c r="O13" s="11"/>
      <c r="P13" s="432" t="str">
        <f>実施計画!L5</f>
        <v>代表取締役</v>
      </c>
      <c r="Q13" s="432"/>
      <c r="R13" s="432"/>
      <c r="S13" s="432"/>
      <c r="T13" s="432"/>
      <c r="U13" s="432"/>
      <c r="V13" s="432"/>
      <c r="W13" s="432"/>
      <c r="X13" s="339"/>
    </row>
    <row r="14" spans="1:24" ht="17.25" customHeight="1" x14ac:dyDescent="0.2">
      <c r="J14" s="8"/>
      <c r="K14" s="8"/>
      <c r="L14" s="431" t="s">
        <v>15</v>
      </c>
      <c r="M14" s="431"/>
      <c r="N14" s="431"/>
      <c r="O14" s="11"/>
      <c r="P14" s="432" t="str">
        <f>実施計画!L4</f>
        <v>東京　太郎</v>
      </c>
      <c r="Q14" s="432"/>
      <c r="R14" s="432"/>
      <c r="S14" s="432"/>
      <c r="T14" s="432"/>
      <c r="U14" s="432"/>
      <c r="V14" s="433"/>
      <c r="W14" s="433"/>
      <c r="X14" s="339"/>
    </row>
    <row r="15" spans="1:24" ht="30.75" customHeight="1" x14ac:dyDescent="0.2">
      <c r="B15" s="3"/>
      <c r="T15" s="442"/>
      <c r="U15" s="442"/>
      <c r="V15" s="442"/>
      <c r="W15" s="442"/>
    </row>
    <row r="16" spans="1:24" ht="20.25" customHeight="1" x14ac:dyDescent="0.2">
      <c r="A16" s="434" t="s">
        <v>1088</v>
      </c>
      <c r="B16" s="435"/>
      <c r="C16" s="435"/>
      <c r="D16" s="435"/>
      <c r="E16" s="435"/>
      <c r="F16" s="435"/>
      <c r="G16" s="435"/>
      <c r="H16" s="435"/>
      <c r="I16" s="435"/>
      <c r="J16" s="435"/>
      <c r="K16" s="435"/>
      <c r="L16" s="435"/>
      <c r="M16" s="435"/>
      <c r="N16" s="435"/>
      <c r="O16" s="435"/>
      <c r="P16" s="435"/>
      <c r="Q16" s="435"/>
      <c r="R16" s="435"/>
      <c r="S16" s="435"/>
      <c r="T16" s="435"/>
      <c r="U16" s="435"/>
      <c r="V16" s="435"/>
      <c r="W16" s="435"/>
    </row>
    <row r="17" spans="1:24" ht="19.5" customHeight="1" x14ac:dyDescent="0.2">
      <c r="A17" s="434" t="s">
        <v>850</v>
      </c>
      <c r="B17" s="436"/>
      <c r="C17" s="436"/>
      <c r="D17" s="436"/>
      <c r="E17" s="436"/>
      <c r="F17" s="436"/>
      <c r="G17" s="436"/>
      <c r="H17" s="436"/>
      <c r="I17" s="436"/>
      <c r="J17" s="436"/>
      <c r="K17" s="436"/>
      <c r="L17" s="436"/>
      <c r="M17" s="436"/>
      <c r="N17" s="436"/>
      <c r="O17" s="436"/>
      <c r="P17" s="436"/>
      <c r="Q17" s="436"/>
      <c r="R17" s="436"/>
      <c r="S17" s="436"/>
      <c r="T17" s="436"/>
      <c r="U17" s="436"/>
      <c r="V17" s="436"/>
      <c r="W17" s="436"/>
    </row>
    <row r="18" spans="1:24" ht="30.75" customHeight="1" x14ac:dyDescent="0.2">
      <c r="B18" s="339"/>
      <c r="C18" s="339"/>
      <c r="D18" s="339"/>
      <c r="E18" s="339"/>
      <c r="F18" s="339"/>
    </row>
    <row r="19" spans="1:24" ht="20.25" customHeight="1" x14ac:dyDescent="0.2">
      <c r="B19" s="339" t="s">
        <v>6</v>
      </c>
      <c r="C19" s="339"/>
      <c r="D19" s="339"/>
      <c r="E19" s="339"/>
      <c r="F19" s="339"/>
    </row>
    <row r="20" spans="1:24" ht="30.75" customHeight="1" x14ac:dyDescent="0.2">
      <c r="B20" s="339"/>
      <c r="C20" s="339"/>
      <c r="D20" s="339"/>
      <c r="E20" s="339"/>
      <c r="F20" s="339"/>
    </row>
    <row r="21" spans="1:24" ht="20.25" customHeight="1" x14ac:dyDescent="0.2">
      <c r="B21" s="437" t="s">
        <v>7</v>
      </c>
      <c r="C21" s="437"/>
      <c r="D21" s="437"/>
      <c r="E21" s="437"/>
      <c r="F21" s="437"/>
      <c r="G21" s="437"/>
      <c r="H21" s="437"/>
      <c r="I21" s="437"/>
      <c r="J21" s="437"/>
      <c r="K21" s="437"/>
      <c r="L21" s="437"/>
      <c r="M21" s="437"/>
      <c r="N21" s="437"/>
      <c r="O21" s="437"/>
      <c r="P21" s="437"/>
      <c r="Q21" s="437"/>
      <c r="R21" s="437"/>
      <c r="S21" s="437"/>
      <c r="T21" s="437"/>
      <c r="U21" s="437"/>
      <c r="V21" s="437"/>
      <c r="W21" s="437"/>
    </row>
    <row r="22" spans="1:24" ht="30.75" customHeight="1" x14ac:dyDescent="0.2">
      <c r="B22" s="4"/>
      <c r="C22" s="339"/>
      <c r="D22" s="339"/>
      <c r="E22" s="339"/>
      <c r="F22" s="339"/>
    </row>
    <row r="23" spans="1:24" ht="20.25" customHeight="1" x14ac:dyDescent="0.2">
      <c r="A23" s="5">
        <v>1</v>
      </c>
      <c r="B23" s="2" t="s">
        <v>201</v>
      </c>
      <c r="C23" s="339"/>
      <c r="D23" s="339"/>
      <c r="E23" s="339"/>
      <c r="F23" s="339"/>
      <c r="X23" s="342" t="s">
        <v>551</v>
      </c>
    </row>
    <row r="24" spans="1:24" ht="30.75" customHeight="1" x14ac:dyDescent="0.2">
      <c r="A24" s="373"/>
      <c r="B24" s="422" t="s">
        <v>1046</v>
      </c>
      <c r="C24" s="423"/>
      <c r="D24" s="423"/>
      <c r="E24" s="423"/>
      <c r="F24" s="423"/>
      <c r="G24" s="423"/>
      <c r="H24" s="423"/>
      <c r="I24" s="423"/>
      <c r="J24" s="423"/>
      <c r="K24" s="423"/>
      <c r="L24" s="423"/>
      <c r="M24" s="423"/>
      <c r="N24" s="423"/>
      <c r="O24" s="423"/>
      <c r="P24" s="423"/>
      <c r="Q24" s="423"/>
      <c r="R24" s="423"/>
      <c r="S24" s="423"/>
      <c r="T24" s="423"/>
      <c r="U24" s="423"/>
      <c r="V24" s="423"/>
      <c r="W24" s="424"/>
      <c r="X24" s="343">
        <f>LEN(B24)</f>
        <v>18</v>
      </c>
    </row>
    <row r="25" spans="1:24" ht="19.5" customHeight="1" x14ac:dyDescent="0.2">
      <c r="A25" s="373"/>
      <c r="B25" s="358" t="s">
        <v>557</v>
      </c>
      <c r="C25" s="339"/>
      <c r="D25" s="339"/>
      <c r="E25" s="339"/>
      <c r="F25" s="339"/>
    </row>
    <row r="26" spans="1:24" ht="20.25" customHeight="1" x14ac:dyDescent="0.2">
      <c r="A26" s="5">
        <v>2</v>
      </c>
      <c r="B26" s="339" t="s">
        <v>10</v>
      </c>
      <c r="C26" s="339"/>
      <c r="D26" s="339"/>
      <c r="E26" s="339"/>
      <c r="F26" s="339"/>
    </row>
    <row r="27" spans="1:24" ht="11.25" customHeight="1" x14ac:dyDescent="0.15">
      <c r="A27" s="373"/>
      <c r="B27" s="339"/>
      <c r="C27" s="339"/>
      <c r="D27" s="6"/>
      <c r="E27" s="339"/>
    </row>
    <row r="28" spans="1:24" ht="30.75" customHeight="1" x14ac:dyDescent="0.2">
      <c r="A28" s="373"/>
      <c r="B28" s="425">
        <f>'資金計画書 (環境エネ）'!AI20</f>
        <v>13277000</v>
      </c>
      <c r="C28" s="426"/>
      <c r="D28" s="426"/>
      <c r="E28" s="427"/>
      <c r="F28" s="428" t="s">
        <v>136</v>
      </c>
      <c r="G28" s="429"/>
      <c r="X28" s="14"/>
    </row>
    <row r="29" spans="1:24" ht="30" customHeight="1" x14ac:dyDescent="0.2">
      <c r="A29" s="373"/>
      <c r="B29" s="339"/>
      <c r="C29" s="339"/>
      <c r="D29" s="339"/>
      <c r="E29" s="339"/>
      <c r="F29" s="339"/>
    </row>
    <row r="30" spans="1:24" ht="20.25" customHeight="1" x14ac:dyDescent="0.2">
      <c r="A30" s="5">
        <v>3</v>
      </c>
      <c r="B30" s="339" t="s">
        <v>9</v>
      </c>
      <c r="C30" s="339"/>
      <c r="D30" s="339"/>
      <c r="E30" s="339"/>
      <c r="F30" s="339"/>
    </row>
    <row r="31" spans="1:24" ht="30.75" customHeight="1" x14ac:dyDescent="0.2">
      <c r="B31" s="10"/>
      <c r="C31" s="430">
        <v>8</v>
      </c>
      <c r="D31" s="430"/>
      <c r="E31" s="13" t="s">
        <v>16</v>
      </c>
      <c r="F31" s="372">
        <v>10</v>
      </c>
      <c r="G31" s="11" t="s">
        <v>17</v>
      </c>
      <c r="H31" s="372">
        <v>10</v>
      </c>
      <c r="I31" s="11" t="s">
        <v>18</v>
      </c>
    </row>
    <row r="32" spans="1:24" x14ac:dyDescent="0.2">
      <c r="B32" s="1"/>
      <c r="D32" s="339"/>
      <c r="E32" s="339"/>
      <c r="F32" s="339"/>
    </row>
    <row r="33" spans="2:6" x14ac:dyDescent="0.2">
      <c r="B33" s="339"/>
      <c r="C33" s="339"/>
      <c r="D33" s="339"/>
      <c r="E33" s="339"/>
      <c r="F33" s="339"/>
    </row>
    <row r="34" spans="2:6" x14ac:dyDescent="0.2">
      <c r="B34" s="373"/>
      <c r="C34" s="339"/>
      <c r="D34" s="339"/>
      <c r="E34" s="339"/>
      <c r="F34" s="339"/>
    </row>
    <row r="35" spans="2:6" x14ac:dyDescent="0.2">
      <c r="B35" s="373"/>
      <c r="C35" s="339"/>
      <c r="D35" s="339"/>
      <c r="E35" s="339"/>
      <c r="F35" s="339"/>
    </row>
    <row r="36" spans="2:6" x14ac:dyDescent="0.2">
      <c r="B36" s="373"/>
      <c r="C36" s="339"/>
      <c r="D36" s="339"/>
      <c r="E36" s="339"/>
      <c r="F36" s="339"/>
    </row>
    <row r="37" spans="2:6" x14ac:dyDescent="0.2">
      <c r="B37" s="373"/>
      <c r="C37" s="339"/>
      <c r="D37" s="339"/>
      <c r="E37" s="339"/>
      <c r="F37" s="339"/>
    </row>
    <row r="38" spans="2:6" ht="12" customHeight="1" x14ac:dyDescent="0.2">
      <c r="B38" s="373"/>
    </row>
    <row r="39" spans="2:6" x14ac:dyDescent="0.2">
      <c r="B39" s="373"/>
    </row>
    <row r="40" spans="2:6" x14ac:dyDescent="0.2">
      <c r="B40" s="373"/>
    </row>
    <row r="41" spans="2:6" x14ac:dyDescent="0.2">
      <c r="B41" s="373"/>
    </row>
    <row r="42" spans="2:6" x14ac:dyDescent="0.2">
      <c r="B42" s="373"/>
    </row>
    <row r="74" spans="2:13" x14ac:dyDescent="0.2">
      <c r="B74" s="2">
        <v>4</v>
      </c>
    </row>
    <row r="75" spans="2:13" x14ac:dyDescent="0.2">
      <c r="B75" s="2">
        <v>5</v>
      </c>
    </row>
    <row r="76" spans="2:13" x14ac:dyDescent="0.2">
      <c r="B76" s="2">
        <v>6</v>
      </c>
    </row>
    <row r="77" spans="2:13" x14ac:dyDescent="0.2">
      <c r="B77" s="2">
        <v>7</v>
      </c>
    </row>
    <row r="78" spans="2:13" x14ac:dyDescent="0.2">
      <c r="B78" s="2">
        <v>8</v>
      </c>
    </row>
    <row r="80" spans="2:13" x14ac:dyDescent="0.2">
      <c r="B80" s="2">
        <v>1</v>
      </c>
      <c r="C80" s="2">
        <v>2</v>
      </c>
      <c r="D80" s="2">
        <v>3</v>
      </c>
      <c r="E80" s="2">
        <v>4</v>
      </c>
      <c r="F80" s="2">
        <v>5</v>
      </c>
      <c r="G80" s="2">
        <v>6</v>
      </c>
      <c r="H80" s="2">
        <v>7</v>
      </c>
      <c r="I80" s="2">
        <v>8</v>
      </c>
      <c r="J80" s="2">
        <v>9</v>
      </c>
      <c r="K80" s="2">
        <v>10</v>
      </c>
      <c r="L80" s="2">
        <v>11</v>
      </c>
      <c r="M80" s="2">
        <v>12</v>
      </c>
    </row>
    <row r="81" spans="2:2" x14ac:dyDescent="0.2">
      <c r="B81" s="2">
        <v>1</v>
      </c>
    </row>
    <row r="82" spans="2:2" x14ac:dyDescent="0.2">
      <c r="B82" s="2">
        <v>2</v>
      </c>
    </row>
    <row r="83" spans="2:2" x14ac:dyDescent="0.2">
      <c r="B83" s="2">
        <v>3</v>
      </c>
    </row>
    <row r="84" spans="2:2" x14ac:dyDescent="0.2">
      <c r="B84" s="2">
        <v>4</v>
      </c>
    </row>
    <row r="85" spans="2:2" x14ac:dyDescent="0.2">
      <c r="B85" s="2">
        <v>5</v>
      </c>
    </row>
    <row r="86" spans="2:2" x14ac:dyDescent="0.2">
      <c r="B86" s="2">
        <v>6</v>
      </c>
    </row>
    <row r="87" spans="2:2" x14ac:dyDescent="0.2">
      <c r="B87" s="2">
        <v>7</v>
      </c>
    </row>
    <row r="88" spans="2:2" x14ac:dyDescent="0.2">
      <c r="B88" s="2">
        <v>8</v>
      </c>
    </row>
    <row r="89" spans="2:2" x14ac:dyDescent="0.2">
      <c r="B89" s="2">
        <v>9</v>
      </c>
    </row>
    <row r="90" spans="2:2" x14ac:dyDescent="0.2">
      <c r="B90" s="2">
        <v>10</v>
      </c>
    </row>
    <row r="91" spans="2:2" x14ac:dyDescent="0.2">
      <c r="B91" s="2">
        <v>11</v>
      </c>
    </row>
    <row r="92" spans="2:2" x14ac:dyDescent="0.2">
      <c r="B92" s="2">
        <v>12</v>
      </c>
    </row>
    <row r="93" spans="2:2" x14ac:dyDescent="0.2">
      <c r="B93" s="2">
        <v>13</v>
      </c>
    </row>
    <row r="94" spans="2:2" x14ac:dyDescent="0.2">
      <c r="B94" s="2">
        <v>14</v>
      </c>
    </row>
    <row r="95" spans="2:2" x14ac:dyDescent="0.2">
      <c r="B95" s="2">
        <v>15</v>
      </c>
    </row>
    <row r="96" spans="2:2" x14ac:dyDescent="0.2">
      <c r="B96" s="2">
        <v>16</v>
      </c>
    </row>
    <row r="97" spans="2:2" x14ac:dyDescent="0.2">
      <c r="B97" s="2">
        <v>17</v>
      </c>
    </row>
    <row r="98" spans="2:2" x14ac:dyDescent="0.2">
      <c r="B98" s="2">
        <v>18</v>
      </c>
    </row>
    <row r="99" spans="2:2" x14ac:dyDescent="0.2">
      <c r="B99" s="2">
        <v>19</v>
      </c>
    </row>
    <row r="100" spans="2:2" x14ac:dyDescent="0.2">
      <c r="B100" s="2">
        <v>20</v>
      </c>
    </row>
    <row r="101" spans="2:2" x14ac:dyDescent="0.2">
      <c r="B101" s="2">
        <v>21</v>
      </c>
    </row>
    <row r="102" spans="2:2" x14ac:dyDescent="0.2">
      <c r="B102" s="2">
        <v>22</v>
      </c>
    </row>
    <row r="103" spans="2:2" x14ac:dyDescent="0.2">
      <c r="B103" s="2">
        <v>23</v>
      </c>
    </row>
    <row r="104" spans="2:2" x14ac:dyDescent="0.2">
      <c r="B104" s="2">
        <v>24</v>
      </c>
    </row>
    <row r="105" spans="2:2" x14ac:dyDescent="0.2">
      <c r="B105" s="2">
        <v>25</v>
      </c>
    </row>
    <row r="106" spans="2:2" x14ac:dyDescent="0.2">
      <c r="B106" s="2">
        <v>26</v>
      </c>
    </row>
    <row r="107" spans="2:2" x14ac:dyDescent="0.2">
      <c r="B107" s="2">
        <v>27</v>
      </c>
    </row>
    <row r="108" spans="2:2" x14ac:dyDescent="0.2">
      <c r="B108" s="2">
        <v>28</v>
      </c>
    </row>
    <row r="109" spans="2:2" x14ac:dyDescent="0.2">
      <c r="B109" s="2">
        <v>29</v>
      </c>
    </row>
    <row r="110" spans="2:2" x14ac:dyDescent="0.2">
      <c r="B110" s="2">
        <v>30</v>
      </c>
    </row>
    <row r="111" spans="2:2" x14ac:dyDescent="0.2">
      <c r="B111" s="2">
        <v>31</v>
      </c>
    </row>
  </sheetData>
  <sheetProtection selectLockedCells="1"/>
  <dataConsolidate/>
  <mergeCells count="25">
    <mergeCell ref="P4:R4"/>
    <mergeCell ref="S4:W4"/>
    <mergeCell ref="P1:W1"/>
    <mergeCell ref="P2:R2"/>
    <mergeCell ref="S2:W2"/>
    <mergeCell ref="P3:R3"/>
    <mergeCell ref="S3:W3"/>
    <mergeCell ref="A17:W17"/>
    <mergeCell ref="J9:K10"/>
    <mergeCell ref="M9:W10"/>
    <mergeCell ref="J11:K12"/>
    <mergeCell ref="M11:W12"/>
    <mergeCell ref="J13:K13"/>
    <mergeCell ref="L13:N13"/>
    <mergeCell ref="P13:W13"/>
    <mergeCell ref="L14:N14"/>
    <mergeCell ref="P14:U14"/>
    <mergeCell ref="V14:W14"/>
    <mergeCell ref="T15:W15"/>
    <mergeCell ref="A16:W16"/>
    <mergeCell ref="B21:W21"/>
    <mergeCell ref="B24:W24"/>
    <mergeCell ref="B28:E28"/>
    <mergeCell ref="F28:G28"/>
    <mergeCell ref="C31:D31"/>
  </mergeCells>
  <phoneticPr fontId="1"/>
  <dataValidations xWindow="1074" yWindow="744" count="5">
    <dataValidation type="textLength" operator="lessThanOrEqual" allowBlank="1" showInputMessage="1" showErrorMessage="1" sqref="B24:W24">
      <formula1>20</formula1>
    </dataValidation>
    <dataValidation type="list" allowBlank="1" showInputMessage="1" sqref="H31">
      <formula1>$B$81:$B$111</formula1>
    </dataValidation>
    <dataValidation type="list" allowBlank="1" showInputMessage="1" sqref="F31">
      <formula1>$B$80:$M$80</formula1>
    </dataValidation>
    <dataValidation type="list" allowBlank="1" showInputMessage="1" sqref="C31:D31">
      <formula1>$B$74:$B$78</formula1>
    </dataValidation>
    <dataValidation allowBlank="1" showInputMessage="1" showErrorMessage="1" prompt="事業計画１から転記されます" sqref="M11 P13:W13 P14:U14 M9"/>
  </dataValidations>
  <pageMargins left="0.7" right="0.26" top="0.54" bottom="0.38" header="0.3" footer="0.3"/>
  <pageSetup paperSize="9" firstPageNumber="44" orientation="portrait" useFirstPageNumber="1" r:id="rId1"/>
  <headerFooter>
    <oddFooter>&amp;A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AS5"/>
  <sheetViews>
    <sheetView showGridLines="0" zoomScaleNormal="100" zoomScaleSheetLayoutView="100" workbookViewId="0">
      <selection activeCell="G4" sqref="G4"/>
    </sheetView>
  </sheetViews>
  <sheetFormatPr defaultColWidth="2.1796875" defaultRowHeight="12" x14ac:dyDescent="0.2"/>
  <cols>
    <col min="1" max="1" width="6.453125" style="109" customWidth="1"/>
    <col min="2" max="2" width="15" style="109" customWidth="1"/>
    <col min="3" max="5" width="13.7265625" style="109" customWidth="1"/>
    <col min="6" max="6" width="5" style="109" bestFit="1" customWidth="1"/>
    <col min="7" max="7" width="11.81640625" style="109" bestFit="1" customWidth="1"/>
    <col min="8" max="9" width="14.36328125" style="109" customWidth="1"/>
    <col min="10" max="11" width="2.1796875" style="109" customWidth="1"/>
    <col min="12" max="12" width="11.26953125" style="109" customWidth="1"/>
    <col min="13" max="13" width="9.453125" style="109" customWidth="1"/>
    <col min="14" max="14" width="6.26953125" style="109" customWidth="1"/>
    <col min="15" max="213" width="2.1796875" style="109" customWidth="1"/>
    <col min="214" max="16384" width="2.1796875" style="109"/>
  </cols>
  <sheetData>
    <row r="1" spans="1:45" ht="30" customHeight="1" x14ac:dyDescent="0.2">
      <c r="A1" s="129" t="s">
        <v>386</v>
      </c>
      <c r="B1" s="150"/>
      <c r="C1" s="150"/>
      <c r="D1" s="150"/>
      <c r="E1" s="150"/>
      <c r="F1" s="150"/>
      <c r="G1" s="150"/>
      <c r="H1" s="179"/>
    </row>
    <row r="2" spans="1:45" ht="15" customHeight="1" x14ac:dyDescent="0.2">
      <c r="A2" s="129"/>
      <c r="B2" s="180"/>
      <c r="C2" s="150"/>
      <c r="D2" s="150"/>
      <c r="E2" s="150"/>
      <c r="F2" s="150"/>
      <c r="G2" s="150"/>
      <c r="H2" s="179"/>
      <c r="I2" s="161" t="s">
        <v>320</v>
      </c>
    </row>
    <row r="3" spans="1:45" ht="67.5" customHeight="1" x14ac:dyDescent="0.2">
      <c r="A3" s="137" t="s">
        <v>321</v>
      </c>
      <c r="B3" s="138" t="s">
        <v>387</v>
      </c>
      <c r="C3" s="138" t="s">
        <v>388</v>
      </c>
      <c r="D3" s="138" t="s">
        <v>389</v>
      </c>
      <c r="E3" s="138" t="s">
        <v>390</v>
      </c>
      <c r="F3" s="138" t="s">
        <v>391</v>
      </c>
      <c r="G3" s="138" t="s">
        <v>372</v>
      </c>
      <c r="H3" s="138" t="s">
        <v>341</v>
      </c>
      <c r="I3" s="138" t="s">
        <v>392</v>
      </c>
      <c r="J3" s="163" t="s">
        <v>344</v>
      </c>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row>
    <row r="4" spans="1:45" s="120" customFormat="1" ht="39.75" customHeight="1" x14ac:dyDescent="0.2">
      <c r="A4" s="181">
        <f>ROW()-ROW(専門家指導費[[#Headers],[番　号]])</f>
        <v>1</v>
      </c>
      <c r="B4" s="243" t="s">
        <v>1017</v>
      </c>
      <c r="C4" s="244" t="s">
        <v>989</v>
      </c>
      <c r="D4" s="244" t="s">
        <v>1018</v>
      </c>
      <c r="E4" s="244" t="s">
        <v>1019</v>
      </c>
      <c r="F4" s="250">
        <v>5</v>
      </c>
      <c r="G4" s="250">
        <v>20000</v>
      </c>
      <c r="H4" s="165">
        <f>専門家指導費[[#This Row],[助成対象経費
(A)×(B)
(税抜)]]*1.1</f>
        <v>110000.00000000001</v>
      </c>
      <c r="I4" s="165">
        <f>専門家指導費[[#This Row],[指導
日数
(A)]]*専門家指導費[[#This Row],[単価(B)
(税抜)]]</f>
        <v>100000</v>
      </c>
      <c r="J4" s="166"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K4" s="119"/>
      <c r="L4" s="119"/>
      <c r="M4" s="119"/>
      <c r="N4" s="119"/>
      <c r="O4" s="119"/>
      <c r="P4" s="119"/>
      <c r="Q4" s="119"/>
      <c r="R4" s="119"/>
      <c r="S4" s="119"/>
      <c r="T4" s="119"/>
      <c r="U4" s="119"/>
      <c r="V4" s="119"/>
      <c r="W4" s="119"/>
      <c r="X4" s="119"/>
      <c r="Y4" s="119"/>
      <c r="Z4" s="119"/>
      <c r="AA4" s="119"/>
    </row>
    <row r="5" spans="1:45" s="120" customFormat="1" ht="26.25" customHeight="1" x14ac:dyDescent="0.2">
      <c r="A5" s="182"/>
      <c r="B5" s="167"/>
      <c r="C5" s="167"/>
      <c r="D5" s="167"/>
      <c r="E5" s="167"/>
      <c r="F5" s="167"/>
      <c r="G5" s="183" t="s">
        <v>345</v>
      </c>
      <c r="H5" s="170">
        <f>SUBTOTAL(109,専門家指導費[助成事業に
要する経費
（税込）])</f>
        <v>110000.00000000001</v>
      </c>
      <c r="I5" s="171">
        <f>SUBTOTAL(109,専門家指導費[助成対象経費
(A)×(B)
(税抜)])</f>
        <v>100000</v>
      </c>
      <c r="J5" s="184"/>
    </row>
  </sheetData>
  <sheetProtection formatCells="0" formatRows="0" insertRows="0" deleteRows="0" selectLockedCells="1"/>
  <phoneticPr fontId="1"/>
  <conditionalFormatting sqref="B4:G4">
    <cfRule type="expression" dxfId="235" priority="1">
      <formula>AND(OR($B4&lt;&gt;"",$C4&lt;&gt;"",$D4&lt;&gt;"",$E4&lt;&gt;"",$F4&lt;&gt;"",$G4&lt;&gt;""),B4="")</formula>
    </cfRule>
  </conditionalFormatting>
  <dataValidations count="2">
    <dataValidation type="custom" allowBlank="1" showInputMessage="1" showErrorMessage="1" sqref="J4">
      <formula1>ISERROR(FIND(CHAR(10),J4))</formula1>
    </dataValidation>
    <dataValidation imeMode="halfAlpha" allowBlank="1" showInputMessage="1" showErrorMessage="1" sqref="F4:G4"/>
  </dataValidations>
  <pageMargins left="0.31496062992125984" right="0.31496062992125984" top="0.55118110236220474" bottom="0.55118110236220474" header="0.31496062992125984" footer="0.31496062992125984"/>
  <pageSetup paperSize="9" scale="91" fitToWidth="0" fitToHeight="0" orientation="portrait" r:id="rId1"/>
  <headerFooter>
    <oddFooter>&amp;C&amp;A</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sheetPr>
  <dimension ref="A2:AA14"/>
  <sheetViews>
    <sheetView showGridLines="0" showZeros="0" zoomScaleNormal="100" zoomScaleSheetLayoutView="100" zoomScalePageLayoutView="115" workbookViewId="0">
      <selection activeCell="A9" sqref="A9:I12"/>
    </sheetView>
  </sheetViews>
  <sheetFormatPr defaultColWidth="2.1796875" defaultRowHeight="12" x14ac:dyDescent="0.2"/>
  <cols>
    <col min="1" max="1" width="6.453125" style="108" customWidth="1"/>
    <col min="2" max="2" width="15.90625" style="108" customWidth="1"/>
    <col min="3" max="3" width="11.7265625" style="108" customWidth="1"/>
    <col min="4" max="4" width="7.7265625" style="108" bestFit="1" customWidth="1"/>
    <col min="5" max="5" width="4.36328125" style="108" customWidth="1"/>
    <col min="6" max="6" width="11.81640625" style="108" customWidth="1"/>
    <col min="7" max="7" width="14.7265625" style="108" customWidth="1"/>
    <col min="8" max="8" width="13.1796875" style="108" customWidth="1"/>
    <col min="9" max="9" width="12.453125" style="108" customWidth="1"/>
    <col min="10" max="10" width="2.453125" style="109" customWidth="1"/>
    <col min="11" max="11" width="11.26953125" style="109" customWidth="1"/>
    <col min="12" max="12" width="9.453125" style="109" customWidth="1"/>
    <col min="13" max="13" width="6.26953125" style="109" customWidth="1"/>
    <col min="14" max="212" width="2.1796875" style="109" customWidth="1"/>
    <col min="213" max="16384" width="2.1796875" style="109"/>
  </cols>
  <sheetData>
    <row r="2" spans="1:27" ht="15" customHeight="1" x14ac:dyDescent="0.2">
      <c r="A2" s="1193" t="s">
        <v>418</v>
      </c>
      <c r="B2" s="1193"/>
      <c r="C2" s="1193"/>
      <c r="D2" s="1193"/>
      <c r="E2" s="1193"/>
      <c r="F2" s="1193"/>
      <c r="G2" s="1193"/>
      <c r="H2" s="1193"/>
    </row>
    <row r="3" spans="1:27" ht="15" customHeight="1" x14ac:dyDescent="0.2">
      <c r="B3" s="1191"/>
      <c r="C3" s="1191"/>
      <c r="D3" s="1191"/>
      <c r="E3" s="1191"/>
      <c r="F3" s="1191"/>
      <c r="G3" s="1191"/>
      <c r="H3" s="1191"/>
      <c r="I3" s="110" t="s">
        <v>320</v>
      </c>
    </row>
    <row r="4" spans="1:27" ht="45" customHeight="1" x14ac:dyDescent="0.2">
      <c r="A4" s="111" t="s">
        <v>321</v>
      </c>
      <c r="B4" s="111" t="s">
        <v>419</v>
      </c>
      <c r="C4" s="111" t="s">
        <v>559</v>
      </c>
      <c r="D4" s="111" t="s">
        <v>325</v>
      </c>
      <c r="E4" s="112" t="s">
        <v>326</v>
      </c>
      <c r="F4" s="111" t="s">
        <v>327</v>
      </c>
      <c r="G4" s="111" t="s">
        <v>328</v>
      </c>
      <c r="H4" s="111" t="s">
        <v>329</v>
      </c>
      <c r="I4" s="111" t="s">
        <v>424</v>
      </c>
      <c r="J4" s="113" t="s">
        <v>331</v>
      </c>
      <c r="K4" s="114"/>
    </row>
    <row r="5" spans="1:27" s="120" customFormat="1" ht="33.5" customHeight="1" x14ac:dyDescent="0.2">
      <c r="A5" s="202">
        <f>ROW()-ROW(広告費[[#Headers],[番　号]])</f>
        <v>1</v>
      </c>
      <c r="B5" s="243" t="s">
        <v>1030</v>
      </c>
      <c r="C5" s="244" t="s">
        <v>1031</v>
      </c>
      <c r="D5" s="253">
        <v>1000</v>
      </c>
      <c r="E5" s="255" t="s">
        <v>1032</v>
      </c>
      <c r="F5" s="254">
        <v>400</v>
      </c>
      <c r="G5" s="364">
        <f>広告費[[#This Row],[助成対象経費
(A)×(B)
（税抜）]]*1.1</f>
        <v>440000.00000000006</v>
      </c>
      <c r="H5" s="364">
        <f>広告費[[#This Row],[数量
(A)]]*広告費[[#This Row],[単価(B)
（税抜）]]</f>
        <v>400000</v>
      </c>
      <c r="I5" s="244" t="s">
        <v>1033</v>
      </c>
      <c r="J5" s="117"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118"/>
      <c r="L5" s="119"/>
      <c r="M5" s="119"/>
      <c r="N5" s="119"/>
      <c r="O5" s="119"/>
      <c r="P5" s="119"/>
      <c r="Q5" s="119"/>
      <c r="R5" s="119"/>
      <c r="S5" s="119"/>
      <c r="T5" s="119"/>
      <c r="U5" s="119"/>
      <c r="V5" s="119"/>
      <c r="W5" s="119"/>
      <c r="X5" s="119"/>
      <c r="Y5" s="119"/>
      <c r="Z5" s="119"/>
      <c r="AA5" s="119"/>
    </row>
    <row r="6" spans="1:27" s="120" customFormat="1" ht="33.5" customHeight="1" x14ac:dyDescent="0.2">
      <c r="A6" s="202">
        <f>ROW()-ROW(広告費[[#Headers],[番　号]])</f>
        <v>2</v>
      </c>
      <c r="B6" s="243" t="s">
        <v>1035</v>
      </c>
      <c r="C6" s="244" t="s">
        <v>1031</v>
      </c>
      <c r="D6" s="253">
        <v>1</v>
      </c>
      <c r="E6" s="255" t="s">
        <v>1010</v>
      </c>
      <c r="F6" s="291">
        <v>150000</v>
      </c>
      <c r="G6" s="364">
        <f>広告費[[#This Row],[助成対象経費
(A)×(B)
（税抜）]]*1.1</f>
        <v>165000</v>
      </c>
      <c r="H6" s="364">
        <f>広告費[[#This Row],[数量
(A)]]*広告費[[#This Row],[単価(B)
（税抜）]]</f>
        <v>150000</v>
      </c>
      <c r="I6" s="244" t="s">
        <v>1034</v>
      </c>
      <c r="J6" s="117"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118"/>
      <c r="L6" s="119"/>
      <c r="M6" s="119"/>
      <c r="N6" s="119"/>
      <c r="O6" s="119"/>
      <c r="P6" s="119"/>
      <c r="Q6" s="119"/>
      <c r="R6" s="119"/>
      <c r="S6" s="119"/>
      <c r="T6" s="119"/>
      <c r="U6" s="119"/>
      <c r="V6" s="119"/>
      <c r="W6" s="119"/>
      <c r="X6" s="119"/>
      <c r="Y6" s="119"/>
      <c r="Z6" s="119"/>
      <c r="AA6" s="119"/>
    </row>
    <row r="7" spans="1:27" s="120" customFormat="1" ht="33.5" customHeight="1" x14ac:dyDescent="0.2">
      <c r="A7" s="196"/>
      <c r="B7" s="197"/>
      <c r="C7" s="197"/>
      <c r="D7" s="197"/>
      <c r="E7" s="197"/>
      <c r="F7" s="203" t="s">
        <v>332</v>
      </c>
      <c r="G7" s="366">
        <f>SUBTOTAL(109,広告費[助成事業に
要する経費
（税込）])</f>
        <v>605000</v>
      </c>
      <c r="H7" s="366">
        <f>SUBTOTAL(109,広告費[助成対象経費
(A)×(B)
（税抜）])</f>
        <v>550000</v>
      </c>
      <c r="I7" s="198"/>
      <c r="J7" s="128"/>
    </row>
    <row r="8" spans="1:27" ht="27" customHeight="1" x14ac:dyDescent="0.2"/>
    <row r="9" spans="1:27" ht="27" customHeight="1" x14ac:dyDescent="0.2">
      <c r="A9" s="1194" t="s">
        <v>1110</v>
      </c>
      <c r="B9" s="1194"/>
      <c r="C9" s="1194"/>
      <c r="D9" s="1194"/>
      <c r="E9" s="1194"/>
      <c r="F9" s="1194"/>
      <c r="G9" s="1194"/>
      <c r="H9" s="1194"/>
      <c r="I9" s="1194"/>
    </row>
    <row r="10" spans="1:27" ht="27" customHeight="1" x14ac:dyDescent="0.2">
      <c r="A10" s="1194"/>
      <c r="B10" s="1194"/>
      <c r="C10" s="1194"/>
      <c r="D10" s="1194"/>
      <c r="E10" s="1194"/>
      <c r="F10" s="1194"/>
      <c r="G10" s="1194"/>
      <c r="H10" s="1194"/>
      <c r="I10" s="1194"/>
    </row>
    <row r="11" spans="1:27" ht="27" customHeight="1" x14ac:dyDescent="0.2">
      <c r="A11" s="1194"/>
      <c r="B11" s="1194"/>
      <c r="C11" s="1194"/>
      <c r="D11" s="1194"/>
      <c r="E11" s="1194"/>
      <c r="F11" s="1194"/>
      <c r="G11" s="1194"/>
      <c r="H11" s="1194"/>
      <c r="I11" s="1194"/>
    </row>
    <row r="12" spans="1:27" ht="27" customHeight="1" x14ac:dyDescent="0.2">
      <c r="A12" s="1194"/>
      <c r="B12" s="1194"/>
      <c r="C12" s="1194"/>
      <c r="D12" s="1194"/>
      <c r="E12" s="1194"/>
      <c r="F12" s="1194"/>
      <c r="G12" s="1194"/>
      <c r="H12" s="1194"/>
      <c r="I12" s="1194"/>
    </row>
    <row r="13" spans="1:27" ht="27" customHeight="1" x14ac:dyDescent="0.2"/>
    <row r="14" spans="1:27" ht="27" customHeight="1" x14ac:dyDescent="0.2"/>
  </sheetData>
  <sheetProtection formatCells="0" formatRows="0" insertRows="0" deleteRows="0" selectLockedCells="1"/>
  <mergeCells count="3">
    <mergeCell ref="A2:H2"/>
    <mergeCell ref="B3:H3"/>
    <mergeCell ref="A9:I12"/>
  </mergeCells>
  <phoneticPr fontId="1"/>
  <conditionalFormatting sqref="B5:B6">
    <cfRule type="expression" dxfId="211" priority="3">
      <formula>AND(OR($B5&lt;&gt;"",$C5&lt;&gt;"",$D5&lt;&gt;"",$E5&lt;&gt;"",$F5&lt;&gt;""),B5="")</formula>
    </cfRule>
  </conditionalFormatting>
  <conditionalFormatting sqref="C5:F6">
    <cfRule type="expression" dxfId="210" priority="2">
      <formula>AND(OR($B5&lt;&gt;"",$C5&lt;&gt;"",$D5&lt;&gt;"",$E5&lt;&gt;"",$F5&lt;&gt;""),C5="")</formula>
    </cfRule>
  </conditionalFormatting>
  <conditionalFormatting sqref="I5:I6">
    <cfRule type="expression" dxfId="209" priority="1">
      <formula>AND(OR($B5&lt;&gt;"",$C5&lt;&gt;"",$D5&lt;&gt;"",$E5&lt;&gt;"",$F5&lt;&gt;""),I5="")</formula>
    </cfRule>
  </conditionalFormatting>
  <dataValidations count="4">
    <dataValidation allowBlank="1" showInputMessage="1" showErrorMessage="1" promptTitle="具体的に記載してください" prompt="未定等不明確の場合は、 申請時点の候補先を記入してください" sqref="I5:I6"/>
    <dataValidation type="list" allowBlank="1" showInputMessage="1" showErrorMessage="1" promptTitle="広告種別を選択してください" prompt="_x000a_" sqref="B5:B6">
      <formula1>"パンフレット,チラシ,ホームページ,新聞掲載,雑誌掲載,PR動画"</formula1>
    </dataValidation>
    <dataValidation imeMode="halfAlpha" allowBlank="1" showInputMessage="1" showErrorMessage="1" sqref="F5:F6"/>
    <dataValidation type="custom" allowBlank="1" showInputMessage="1" showErrorMessage="1" sqref="J5:J6">
      <formula1>ISERROR(FIND(CHAR(10),J5))</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ignoredErrors>
    <ignoredError sqref="A5" unlockedFormula="1"/>
  </ignoredErrors>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sheetPr>
  <dimension ref="A1:AB12"/>
  <sheetViews>
    <sheetView showGridLines="0" showZeros="0" zoomScaleNormal="100" zoomScaleSheetLayoutView="100" zoomScalePageLayoutView="115" workbookViewId="0">
      <selection activeCell="A7" sqref="A7:J8"/>
    </sheetView>
  </sheetViews>
  <sheetFormatPr defaultColWidth="2.1796875" defaultRowHeight="12" x14ac:dyDescent="0.2"/>
  <cols>
    <col min="1" max="1" width="6.453125" style="108" customWidth="1"/>
    <col min="2" max="2" width="13.7265625" style="108" customWidth="1"/>
    <col min="3" max="3" width="10.6328125" style="108" customWidth="1"/>
    <col min="4" max="4" width="15.81640625" style="108" customWidth="1"/>
    <col min="5" max="5" width="6.26953125" style="108" customWidth="1"/>
    <col min="6" max="6" width="4.36328125" style="108" customWidth="1"/>
    <col min="7" max="7" width="11.81640625" style="108" customWidth="1"/>
    <col min="8" max="9" width="13.1796875" style="108" customWidth="1"/>
    <col min="10" max="10" width="12.453125" style="108" customWidth="1"/>
    <col min="11" max="11" width="2.453125" style="109" customWidth="1"/>
    <col min="12" max="12" width="11.26953125" style="109" customWidth="1"/>
    <col min="13" max="13" width="9.453125" style="109" customWidth="1"/>
    <col min="14" max="14" width="6.26953125" style="109" customWidth="1"/>
    <col min="15" max="213" width="2.1796875" style="109" customWidth="1"/>
    <col min="214" max="16384" width="2.1796875" style="109"/>
  </cols>
  <sheetData>
    <row r="1" spans="1:28" ht="15" customHeight="1" x14ac:dyDescent="0.2">
      <c r="A1" s="1195" t="s">
        <v>420</v>
      </c>
      <c r="B1" s="1195"/>
      <c r="C1" s="1195"/>
      <c r="D1" s="1195"/>
      <c r="E1" s="1195"/>
      <c r="F1" s="1195"/>
      <c r="G1" s="1195"/>
      <c r="H1" s="1195"/>
      <c r="I1" s="1195"/>
    </row>
    <row r="2" spans="1:28" ht="15" customHeight="1" x14ac:dyDescent="0.2">
      <c r="B2" s="1191"/>
      <c r="C2" s="1191"/>
      <c r="D2" s="1191"/>
      <c r="E2" s="1191"/>
      <c r="F2" s="1191"/>
      <c r="G2" s="1191"/>
      <c r="H2" s="1191"/>
      <c r="I2" s="1191"/>
      <c r="J2" s="110" t="s">
        <v>320</v>
      </c>
    </row>
    <row r="3" spans="1:28" ht="67.5" customHeight="1" x14ac:dyDescent="0.2">
      <c r="A3" s="111" t="s">
        <v>321</v>
      </c>
      <c r="B3" s="111" t="s">
        <v>421</v>
      </c>
      <c r="C3" s="111" t="s">
        <v>422</v>
      </c>
      <c r="D3" s="111" t="s">
        <v>423</v>
      </c>
      <c r="E3" s="111" t="s">
        <v>325</v>
      </c>
      <c r="F3" s="112" t="s">
        <v>326</v>
      </c>
      <c r="G3" s="111" t="s">
        <v>327</v>
      </c>
      <c r="H3" s="111" t="s">
        <v>328</v>
      </c>
      <c r="I3" s="111" t="s">
        <v>329</v>
      </c>
      <c r="J3" s="111" t="s">
        <v>424</v>
      </c>
      <c r="K3" s="113" t="s">
        <v>331</v>
      </c>
      <c r="L3" s="114"/>
    </row>
    <row r="4" spans="1:28" s="120" customFormat="1" ht="40" customHeight="1" x14ac:dyDescent="0.2">
      <c r="A4" s="204">
        <f>ROW()-ROW(展示会等参加費[[#Headers],[番　号]])</f>
        <v>1</v>
      </c>
      <c r="B4" s="244" t="s">
        <v>1036</v>
      </c>
      <c r="C4" s="244" t="s">
        <v>1037</v>
      </c>
      <c r="D4" s="244" t="s">
        <v>1038</v>
      </c>
      <c r="E4" s="253">
        <v>1</v>
      </c>
      <c r="F4" s="255" t="s">
        <v>1039</v>
      </c>
      <c r="G4" s="254">
        <v>1800000</v>
      </c>
      <c r="H4" s="116">
        <f>展示会等参加費[[#This Row],[助成対象経費
(A)×(B)
（税抜）]]*1.1</f>
        <v>1980000.0000000002</v>
      </c>
      <c r="I4" s="116">
        <f>展示会等参加費[[#This Row],[数量
(A)]]*展示会等参加費[[#This Row],[単価(B)
（税抜）]]</f>
        <v>1800000</v>
      </c>
      <c r="J4" s="244" t="s">
        <v>1040</v>
      </c>
      <c r="K4" s="11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118"/>
      <c r="M4" s="119"/>
      <c r="N4" s="119"/>
      <c r="O4" s="119"/>
      <c r="P4" s="119"/>
      <c r="Q4" s="119"/>
      <c r="R4" s="119"/>
      <c r="S4" s="119"/>
      <c r="T4" s="119"/>
      <c r="U4" s="119"/>
      <c r="V4" s="119"/>
      <c r="W4" s="119"/>
      <c r="X4" s="119"/>
      <c r="Y4" s="119"/>
      <c r="Z4" s="119"/>
      <c r="AA4" s="119"/>
      <c r="AB4" s="119"/>
    </row>
    <row r="5" spans="1:28" s="120" customFormat="1" ht="26.25" customHeight="1" x14ac:dyDescent="0.2">
      <c r="A5" s="196"/>
      <c r="B5" s="197"/>
      <c r="C5" s="197"/>
      <c r="D5" s="197"/>
      <c r="E5" s="197"/>
      <c r="F5" s="197"/>
      <c r="G5" s="203" t="s">
        <v>332</v>
      </c>
      <c r="H5" s="126">
        <f>SUBTOTAL(109,展示会等参加費[助成事業に
要する経費
（税込）])</f>
        <v>1980000.0000000002</v>
      </c>
      <c r="I5" s="126">
        <f>SUBTOTAL(109,展示会等参加費[助成対象経費
(A)×(B)
（税抜）])</f>
        <v>1800000</v>
      </c>
      <c r="J5" s="198"/>
      <c r="K5" s="128"/>
    </row>
    <row r="6" spans="1:28" ht="27" customHeight="1" x14ac:dyDescent="0.2"/>
    <row r="7" spans="1:28" ht="27" customHeight="1" x14ac:dyDescent="0.2">
      <c r="A7" s="1194" t="s">
        <v>1111</v>
      </c>
      <c r="B7" s="1194"/>
      <c r="C7" s="1194"/>
      <c r="D7" s="1194"/>
      <c r="E7" s="1194"/>
      <c r="F7" s="1194"/>
      <c r="G7" s="1194"/>
      <c r="H7" s="1194"/>
      <c r="I7" s="1194"/>
      <c r="J7" s="1194"/>
    </row>
    <row r="8" spans="1:28" ht="27" customHeight="1" x14ac:dyDescent="0.2">
      <c r="A8" s="1194"/>
      <c r="B8" s="1194"/>
      <c r="C8" s="1194"/>
      <c r="D8" s="1194"/>
      <c r="E8" s="1194"/>
      <c r="F8" s="1194"/>
      <c r="G8" s="1194"/>
      <c r="H8" s="1194"/>
      <c r="I8" s="1194"/>
      <c r="J8" s="1194"/>
    </row>
    <row r="9" spans="1:28" ht="27" customHeight="1" x14ac:dyDescent="0.2">
      <c r="A9" s="421"/>
      <c r="B9" s="421"/>
      <c r="C9" s="421"/>
      <c r="D9" s="421"/>
      <c r="E9" s="421"/>
      <c r="F9" s="421"/>
      <c r="G9" s="421"/>
      <c r="H9" s="421"/>
      <c r="I9" s="421"/>
      <c r="J9" s="421"/>
    </row>
    <row r="10" spans="1:28" ht="27" customHeight="1" x14ac:dyDescent="0.2"/>
    <row r="11" spans="1:28" ht="27" customHeight="1" x14ac:dyDescent="0.2"/>
    <row r="12" spans="1:28" ht="27" customHeight="1" x14ac:dyDescent="0.2"/>
  </sheetData>
  <sheetProtection formatCells="0" formatRows="0" insertRows="0" deleteRows="0" selectLockedCells="1"/>
  <mergeCells count="3">
    <mergeCell ref="A1:I1"/>
    <mergeCell ref="B2:I2"/>
    <mergeCell ref="A7:J8"/>
  </mergeCells>
  <phoneticPr fontId="1"/>
  <conditionalFormatting sqref="B4:G4">
    <cfRule type="expression" dxfId="185" priority="2">
      <formula>AND(OR($B4&lt;&gt;"",$C4&lt;&gt;"",$D4&lt;&gt;"",$E4&lt;&gt;"",$F4&lt;&gt;"",$G4&lt;&gt;""),B4="")</formula>
    </cfRule>
  </conditionalFormatting>
  <conditionalFormatting sqref="J4">
    <cfRule type="expression" dxfId="184" priority="1">
      <formula>AND(OR($B4&lt;&gt;"",$C4&lt;&gt;"",$D4&lt;&gt;"",$E4&lt;&gt;"",$F4&lt;&gt;"",$G4&lt;&gt;""),J4="")</formula>
    </cfRule>
  </conditionalFormatting>
  <dataValidations count="4">
    <dataValidation imeMode="halfAlpha" allowBlank="1" showInputMessage="1" showErrorMessage="1" promptTitle="国内外の展示会等出展に要する経費の1回の総額を記入してください" prompt="対象経費は1出展小間料2資材費3輸送費4通訳費です。" sqref="G4"/>
    <dataValidation allowBlank="1" showInputMessage="1" showErrorMessage="1" prompt="未定等不明確の場合は、 申請時点の候補先を記入してください_x000a_" sqref="J4"/>
    <dataValidation allowBlank="1" showInputMessage="1" showErrorMessage="1" prompt="例：2023年8月20日～2023年8月23日_x000a_" sqref="D4"/>
    <dataValidation type="custom" allowBlank="1" showInputMessage="1" showErrorMessage="1" sqref="K4">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sheetPr>
  <dimension ref="A1:AA12"/>
  <sheetViews>
    <sheetView showGridLines="0" showZeros="0" zoomScale="115" zoomScaleNormal="115" zoomScaleSheetLayoutView="100" zoomScalePageLayoutView="115" workbookViewId="0">
      <selection activeCell="A7" sqref="A7:I8"/>
    </sheetView>
  </sheetViews>
  <sheetFormatPr defaultColWidth="2.1796875" defaultRowHeight="12" x14ac:dyDescent="0.2"/>
  <cols>
    <col min="1" max="1" width="6.453125" style="108" customWidth="1"/>
    <col min="2" max="2" width="13.7265625" style="108" customWidth="1"/>
    <col min="3" max="3" width="10.6328125" style="108" customWidth="1"/>
    <col min="4" max="4" width="6.26953125" style="108" customWidth="1"/>
    <col min="5" max="5" width="4.36328125" style="108" customWidth="1"/>
    <col min="6" max="6" width="11.81640625" style="108" customWidth="1"/>
    <col min="7" max="8" width="13.1796875" style="108" customWidth="1"/>
    <col min="9" max="9" width="12.453125" style="108" customWidth="1"/>
    <col min="10" max="10" width="2.453125" style="109" customWidth="1"/>
    <col min="11" max="11" width="11.26953125" style="109" customWidth="1"/>
    <col min="12" max="12" width="9.453125" style="109" customWidth="1"/>
    <col min="13" max="13" width="6.26953125" style="109" customWidth="1"/>
    <col min="14" max="212" width="2.1796875" style="109" customWidth="1"/>
    <col min="213" max="16384" width="2.1796875" style="109"/>
  </cols>
  <sheetData>
    <row r="1" spans="1:27" ht="15" customHeight="1" x14ac:dyDescent="0.2">
      <c r="A1" s="1195" t="s">
        <v>425</v>
      </c>
      <c r="B1" s="1195"/>
      <c r="C1" s="1195"/>
      <c r="D1" s="1195"/>
      <c r="E1" s="1195"/>
      <c r="F1" s="1195"/>
      <c r="G1" s="1195"/>
      <c r="H1" s="1195"/>
    </row>
    <row r="2" spans="1:27" ht="15" customHeight="1" x14ac:dyDescent="0.2">
      <c r="B2" s="1191"/>
      <c r="C2" s="1192"/>
      <c r="D2" s="1192"/>
      <c r="E2" s="1192"/>
      <c r="F2" s="1192"/>
      <c r="G2" s="1192"/>
      <c r="H2" s="1192"/>
      <c r="I2" s="110" t="s">
        <v>320</v>
      </c>
    </row>
    <row r="3" spans="1:27" ht="67.5" customHeight="1" x14ac:dyDescent="0.2">
      <c r="A3" s="111" t="s">
        <v>321</v>
      </c>
      <c r="B3" s="111" t="s">
        <v>426</v>
      </c>
      <c r="C3" s="111" t="s">
        <v>422</v>
      </c>
      <c r="D3" s="111" t="s">
        <v>325</v>
      </c>
      <c r="E3" s="112" t="s">
        <v>326</v>
      </c>
      <c r="F3" s="111" t="s">
        <v>327</v>
      </c>
      <c r="G3" s="111" t="s">
        <v>328</v>
      </c>
      <c r="H3" s="111" t="s">
        <v>329</v>
      </c>
      <c r="I3" s="111" t="s">
        <v>424</v>
      </c>
      <c r="J3" s="113" t="s">
        <v>331</v>
      </c>
      <c r="K3" s="114"/>
    </row>
    <row r="4" spans="1:27" s="120" customFormat="1" ht="40" customHeight="1" x14ac:dyDescent="0.2">
      <c r="A4" s="205">
        <f>ROW()-ROW(イベント開催費[[#Headers],[番　号]])</f>
        <v>1</v>
      </c>
      <c r="B4" s="244" t="s">
        <v>1041</v>
      </c>
      <c r="C4" s="244" t="s">
        <v>1042</v>
      </c>
      <c r="D4" s="253">
        <v>1</v>
      </c>
      <c r="E4" s="255" t="s">
        <v>1039</v>
      </c>
      <c r="F4" s="254">
        <v>250000</v>
      </c>
      <c r="G4" s="116">
        <f>イベント開催費[[#This Row],[助成対象経費
(A)×(B)
（税抜）]]*1.1</f>
        <v>275000</v>
      </c>
      <c r="H4" s="116">
        <f>イベント開催費[[#This Row],[数量
(A)]]*イベント開催費[[#This Row],[単価(B)
（税抜）]]</f>
        <v>250000</v>
      </c>
      <c r="I4" s="244" t="s">
        <v>1042</v>
      </c>
      <c r="J4" s="11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4" s="118"/>
      <c r="L4" s="119"/>
      <c r="M4" s="119"/>
      <c r="N4" s="119"/>
      <c r="O4" s="119"/>
      <c r="P4" s="119"/>
      <c r="Q4" s="119"/>
      <c r="R4" s="119"/>
      <c r="S4" s="119"/>
      <c r="T4" s="119"/>
      <c r="U4" s="119"/>
      <c r="V4" s="119"/>
      <c r="W4" s="119"/>
      <c r="X4" s="119"/>
      <c r="Y4" s="119"/>
      <c r="Z4" s="119"/>
      <c r="AA4" s="119"/>
    </row>
    <row r="5" spans="1:27" s="120" customFormat="1" ht="26.25" customHeight="1" x14ac:dyDescent="0.2">
      <c r="A5" s="196"/>
      <c r="B5" s="197"/>
      <c r="C5" s="197"/>
      <c r="D5" s="197"/>
      <c r="E5" s="197"/>
      <c r="F5" s="203" t="s">
        <v>332</v>
      </c>
      <c r="G5" s="126">
        <f>SUBTOTAL(109,イベント開催費[助成事業に
要する経費
（税込）])</f>
        <v>275000</v>
      </c>
      <c r="H5" s="126">
        <f>SUBTOTAL(109,イベント開催費[助成対象経費
(A)×(B)
（税抜）])</f>
        <v>250000</v>
      </c>
      <c r="I5" s="198"/>
      <c r="J5" s="128"/>
    </row>
    <row r="6" spans="1:27" ht="27" customHeight="1" x14ac:dyDescent="0.2"/>
    <row r="7" spans="1:27" ht="27" customHeight="1" x14ac:dyDescent="0.2">
      <c r="A7" s="1194" t="s">
        <v>1112</v>
      </c>
      <c r="B7" s="1194"/>
      <c r="C7" s="1194"/>
      <c r="D7" s="1194"/>
      <c r="E7" s="1194"/>
      <c r="F7" s="1194"/>
      <c r="G7" s="1194"/>
      <c r="H7" s="1194"/>
      <c r="I7" s="1194"/>
    </row>
    <row r="8" spans="1:27" ht="27" customHeight="1" x14ac:dyDescent="0.2">
      <c r="A8" s="1194"/>
      <c r="B8" s="1194"/>
      <c r="C8" s="1194"/>
      <c r="D8" s="1194"/>
      <c r="E8" s="1194"/>
      <c r="F8" s="1194"/>
      <c r="G8" s="1194"/>
      <c r="H8" s="1194"/>
      <c r="I8" s="1194"/>
    </row>
    <row r="9" spans="1:27" ht="27" customHeight="1" x14ac:dyDescent="0.2"/>
    <row r="10" spans="1:27" ht="27" customHeight="1" x14ac:dyDescent="0.2"/>
    <row r="11" spans="1:27" ht="27" customHeight="1" x14ac:dyDescent="0.2"/>
    <row r="12" spans="1:27" ht="27" customHeight="1" x14ac:dyDescent="0.2"/>
  </sheetData>
  <sheetProtection formatCells="0" formatRows="0" insertRows="0" deleteRows="0" selectLockedCells="1"/>
  <mergeCells count="3">
    <mergeCell ref="A1:H1"/>
    <mergeCell ref="B2:H2"/>
    <mergeCell ref="A7:I8"/>
  </mergeCells>
  <phoneticPr fontId="1"/>
  <conditionalFormatting sqref="B4:F4">
    <cfRule type="expression" dxfId="158" priority="2">
      <formula>AND(OR($B4&lt;&gt;"",$C4&lt;&gt;"",$D4&lt;&gt;"",$E4&lt;&gt;"",$F4&lt;&gt;""),B4="")</formula>
    </cfRule>
  </conditionalFormatting>
  <conditionalFormatting sqref="I4">
    <cfRule type="expression" dxfId="157" priority="1">
      <formula>AND(OR($B4&lt;&gt;"",$C4&lt;&gt;"",$D4&lt;&gt;"",$E4&lt;&gt;"",$F4&lt;&gt;""),I4="")</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の合計額" sqref="F4"/>
    <dataValidation allowBlank="1" showInputMessage="1" showErrorMessage="1" promptTitle="すべての実施イベントに対して、それぞれ計画書が必要となります" prompt="　" sqref="B4"/>
    <dataValidation type="custom" allowBlank="1" showInputMessage="1" showErrorMessage="1" sqref="J4">
      <formula1>ISERROR(FIND(CHAR(10),J4))</formula1>
    </dataValidation>
    <dataValidation imeMode="halfAlpha" allowBlank="1" showInputMessage="1" showErrorMessage="1" sqref="D4"/>
    <dataValidation allowBlank="1" showInputMessage="1" showErrorMessage="1" prompt="未定等不明確の場合は、 申請時点の候補先を記入してください_x000a_" sqref="I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sheetPr>
  <dimension ref="A1:M5"/>
  <sheetViews>
    <sheetView showGridLines="0" zoomScaleNormal="100" zoomScaleSheetLayoutView="100" workbookViewId="0">
      <selection activeCell="D13" sqref="D13"/>
    </sheetView>
  </sheetViews>
  <sheetFormatPr defaultColWidth="2.1796875" defaultRowHeight="12" x14ac:dyDescent="0.2"/>
  <cols>
    <col min="1" max="1" width="30.6328125" style="120" bestFit="1" customWidth="1"/>
    <col min="2" max="2" width="12.453125" style="120" bestFit="1" customWidth="1"/>
    <col min="3" max="3" width="15.26953125" style="120" bestFit="1" customWidth="1"/>
    <col min="4" max="4" width="16.08984375" style="120" bestFit="1" customWidth="1"/>
    <col min="5" max="5" width="12.453125" style="120" bestFit="1" customWidth="1"/>
    <col min="6" max="222" width="2.453125" style="120" customWidth="1"/>
    <col min="223" max="16384" width="2.1796875" style="120"/>
  </cols>
  <sheetData>
    <row r="1" spans="1:13" s="119" customFormat="1" ht="13" x14ac:dyDescent="0.2">
      <c r="A1" s="225" t="s">
        <v>451</v>
      </c>
      <c r="B1" s="154"/>
      <c r="C1" s="226"/>
      <c r="D1" s="226"/>
      <c r="E1" s="226"/>
    </row>
    <row r="2" spans="1:13" s="119" customFormat="1" ht="12.5" x14ac:dyDescent="0.2">
      <c r="A2" s="227"/>
      <c r="B2" s="228"/>
      <c r="C2" s="229"/>
      <c r="D2" s="229"/>
      <c r="E2" s="229"/>
    </row>
    <row r="3" spans="1:13" s="119" customFormat="1" ht="45" customHeight="1" x14ac:dyDescent="0.2">
      <c r="A3" s="230" t="s">
        <v>452</v>
      </c>
      <c r="B3" s="231" t="s">
        <v>453</v>
      </c>
      <c r="C3" s="231" t="s">
        <v>454</v>
      </c>
      <c r="D3" s="232" t="s">
        <v>455</v>
      </c>
      <c r="E3" s="231" t="s">
        <v>456</v>
      </c>
    </row>
    <row r="4" spans="1:13" ht="30" customHeight="1" x14ac:dyDescent="0.2">
      <c r="A4" s="256" t="s">
        <v>1043</v>
      </c>
      <c r="B4" s="257" t="s">
        <v>1044</v>
      </c>
      <c r="C4" s="258" t="s">
        <v>1045</v>
      </c>
      <c r="D4" s="259">
        <v>6000000</v>
      </c>
      <c r="E4" s="233"/>
    </row>
    <row r="5" spans="1:13" ht="30" customHeight="1" x14ac:dyDescent="0.2">
      <c r="A5" s="234" t="s">
        <v>457</v>
      </c>
      <c r="B5" s="235"/>
      <c r="C5" s="56"/>
      <c r="D5" s="236">
        <f>SUBTOTAL(109,テーブル1[助成事業に
要する経費
（税抜）])</f>
        <v>6000000</v>
      </c>
      <c r="E5" s="237"/>
      <c r="M5" s="120" t="s">
        <v>458</v>
      </c>
    </row>
  </sheetData>
  <phoneticPr fontId="1"/>
  <pageMargins left="0.31496062992125984" right="0.31496062992125984" top="0.39370078740157483" bottom="0.41666666666666669" header="0.31496062992125984" footer="0.51181102362204722"/>
  <pageSetup paperSize="9" orientation="portrait" r:id="rId1"/>
  <headerFooter>
    <oddFooter>&amp;A</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sheetPr>
  <dimension ref="A1:Z12"/>
  <sheetViews>
    <sheetView showGridLines="0" showZeros="0" zoomScaleNormal="100" zoomScaleSheetLayoutView="100" zoomScalePageLayoutView="115" workbookViewId="0">
      <selection activeCell="B11" sqref="B11"/>
    </sheetView>
  </sheetViews>
  <sheetFormatPr defaultColWidth="2.1796875" defaultRowHeight="12" x14ac:dyDescent="0.2"/>
  <cols>
    <col min="1" max="1" width="6.453125" style="108" customWidth="1"/>
    <col min="2" max="2" width="17.81640625" style="108" customWidth="1"/>
    <col min="3" max="3" width="11.36328125" style="108" customWidth="1"/>
    <col min="4" max="4" width="6.26953125" style="108" customWidth="1"/>
    <col min="5" max="5" width="11.81640625" style="108" customWidth="1"/>
    <col min="6" max="7" width="13.1796875" style="108" customWidth="1"/>
    <col min="8" max="8" width="14.1796875" style="108" customWidth="1"/>
    <col min="9" max="9" width="2.453125" style="109" customWidth="1"/>
    <col min="10" max="10" width="11.26953125" style="109" customWidth="1"/>
    <col min="11" max="11" width="9.453125" style="109" customWidth="1"/>
    <col min="12" max="12" width="6.26953125" style="109" customWidth="1"/>
    <col min="13" max="211" width="2.1796875" style="109" customWidth="1"/>
    <col min="212" max="16384" width="2.1796875" style="109"/>
  </cols>
  <sheetData>
    <row r="1" spans="1:26" ht="15" customHeight="1" x14ac:dyDescent="0.2">
      <c r="A1" s="1195" t="s">
        <v>406</v>
      </c>
      <c r="B1" s="1195"/>
      <c r="C1" s="1195"/>
      <c r="D1" s="1195"/>
      <c r="E1" s="1195"/>
      <c r="F1" s="1195"/>
      <c r="G1" s="1195"/>
    </row>
    <row r="2" spans="1:26" ht="15" customHeight="1" x14ac:dyDescent="0.2">
      <c r="B2" s="1191"/>
      <c r="C2" s="1192"/>
      <c r="D2" s="1192"/>
      <c r="E2" s="1192"/>
      <c r="F2" s="1192"/>
      <c r="G2" s="1192"/>
      <c r="H2" s="110" t="s">
        <v>320</v>
      </c>
    </row>
    <row r="3" spans="1:26" ht="67.5" customHeight="1" x14ac:dyDescent="0.2">
      <c r="A3" s="111" t="s">
        <v>321</v>
      </c>
      <c r="B3" s="111" t="s">
        <v>407</v>
      </c>
      <c r="C3" s="111" t="s">
        <v>408</v>
      </c>
      <c r="D3" s="111" t="s">
        <v>409</v>
      </c>
      <c r="E3" s="111" t="s">
        <v>327</v>
      </c>
      <c r="F3" s="111" t="s">
        <v>328</v>
      </c>
      <c r="G3" s="111" t="s">
        <v>329</v>
      </c>
      <c r="H3" s="111" t="s">
        <v>410</v>
      </c>
      <c r="I3" s="113" t="s">
        <v>331</v>
      </c>
      <c r="J3" s="114"/>
    </row>
    <row r="4" spans="1:26" s="120" customFormat="1" ht="40" customHeight="1" x14ac:dyDescent="0.2">
      <c r="A4" s="199">
        <f>ROW()-ROW(産業財産権出願・導入費[[#Headers],[番　号]])</f>
        <v>1</v>
      </c>
      <c r="B4" s="244" t="s">
        <v>1023</v>
      </c>
      <c r="C4" s="244" t="s">
        <v>1024</v>
      </c>
      <c r="D4" s="253">
        <v>1</v>
      </c>
      <c r="E4" s="254">
        <v>500000</v>
      </c>
      <c r="F4" s="116">
        <f>産業財産権出願・導入費[[#This Row],[助成対象経費
(A)×(B)
（税抜）]]*1.1</f>
        <v>550000</v>
      </c>
      <c r="G4" s="116">
        <f>産業財産権出願・導入費[[#This Row],[数量
(A)]]*産業財産権出願・導入費[[#This Row],[単価(B)
（税抜）]]</f>
        <v>500000</v>
      </c>
      <c r="H4" s="244" t="s">
        <v>1025</v>
      </c>
      <c r="I4" s="117"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118"/>
      <c r="K4" s="119"/>
      <c r="L4" s="119"/>
      <c r="M4" s="119"/>
      <c r="N4" s="119"/>
      <c r="O4" s="119"/>
      <c r="P4" s="119"/>
      <c r="Q4" s="119"/>
      <c r="R4" s="119"/>
      <c r="S4" s="119"/>
      <c r="T4" s="119"/>
      <c r="U4" s="119"/>
      <c r="V4" s="119"/>
      <c r="W4" s="119"/>
      <c r="X4" s="119"/>
      <c r="Y4" s="119"/>
      <c r="Z4" s="119"/>
    </row>
    <row r="5" spans="1:26" s="120" customFormat="1" ht="26.25" customHeight="1" x14ac:dyDescent="0.2">
      <c r="A5" s="196"/>
      <c r="B5" s="197"/>
      <c r="C5" s="197"/>
      <c r="D5" s="197"/>
      <c r="E5" s="125" t="s">
        <v>332</v>
      </c>
      <c r="F5" s="126">
        <f>SUBTOTAL(109,産業財産権出願・導入費[助成事業に
要する経費
（税込）])</f>
        <v>550000</v>
      </c>
      <c r="G5" s="126">
        <f>SUBTOTAL(109,産業財産権出願・導入費[助成対象経費
(A)×(B)
（税抜）])</f>
        <v>500000</v>
      </c>
      <c r="H5" s="198"/>
      <c r="I5" s="128"/>
    </row>
    <row r="6" spans="1:26" ht="27" customHeight="1" x14ac:dyDescent="0.2">
      <c r="F6" s="200"/>
      <c r="G6" s="200"/>
    </row>
    <row r="7" spans="1:26" ht="27" customHeight="1" x14ac:dyDescent="0.2"/>
    <row r="8" spans="1:26" ht="27" customHeight="1" x14ac:dyDescent="0.2"/>
    <row r="9" spans="1:26" ht="27" customHeight="1" x14ac:dyDescent="0.2"/>
    <row r="10" spans="1:26" ht="27" customHeight="1" x14ac:dyDescent="0.2"/>
    <row r="11" spans="1:26" ht="27" customHeight="1" x14ac:dyDescent="0.2"/>
    <row r="12" spans="1:26" ht="27" customHeight="1" x14ac:dyDescent="0.2"/>
  </sheetData>
  <sheetProtection formatCells="0" formatRows="0" insertRows="0" deleteRows="0" selectLockedCells="1"/>
  <mergeCells count="2">
    <mergeCell ref="A1:G1"/>
    <mergeCell ref="B2:G2"/>
  </mergeCells>
  <phoneticPr fontId="1"/>
  <conditionalFormatting sqref="B4:E4">
    <cfRule type="expression" dxfId="120" priority="2">
      <formula>AND(OR($B4&lt;&gt;"",$C4&lt;&gt;"",#REF!&lt;&gt;"",$D4&lt;&gt;"",#REF!&lt;&gt;"",$E4&lt;&gt;""),B4="")</formula>
    </cfRule>
  </conditionalFormatting>
  <conditionalFormatting sqref="H4">
    <cfRule type="expression" dxfId="119" priority="1">
      <formula>AND(OR($B4&lt;&gt;"",$C4&lt;&gt;"",#REF!&lt;&gt;"",$D4&lt;&gt;"",#REF!&lt;&gt;"",$E4&lt;&gt;""),H4="")</formula>
    </cfRule>
  </conditionalFormatting>
  <dataValidations count="4">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
      <formula1>ISERROR(FIND(CHAR(10),I4))</formula1>
    </dataValidation>
    <dataValidation imeMode="halfAlpha" allowBlank="1" showInputMessage="1" showErrorMessage="1" sqref="E4"/>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sheetPr>
  <dimension ref="A1:AS6"/>
  <sheetViews>
    <sheetView showGridLines="0" zoomScaleNormal="100" zoomScaleSheetLayoutView="100" workbookViewId="0">
      <selection sqref="A1:I6"/>
    </sheetView>
  </sheetViews>
  <sheetFormatPr defaultColWidth="2.1796875" defaultRowHeight="12" x14ac:dyDescent="0.2"/>
  <cols>
    <col min="1" max="1" width="6.453125" style="109" customWidth="1"/>
    <col min="2" max="2" width="15" style="109" customWidth="1"/>
    <col min="3" max="5" width="13.7265625" style="109" customWidth="1"/>
    <col min="6" max="6" width="8.26953125" style="109" customWidth="1"/>
    <col min="7" max="7" width="9.453125" style="109" bestFit="1" customWidth="1"/>
    <col min="8" max="9" width="17.6328125" style="109" customWidth="1"/>
    <col min="10" max="11" width="2.1796875" style="109" customWidth="1"/>
    <col min="12" max="12" width="11.26953125" style="109" customWidth="1"/>
    <col min="13" max="13" width="9.453125" style="109" customWidth="1"/>
    <col min="14" max="14" width="6.26953125" style="109" customWidth="1"/>
    <col min="15" max="213" width="2.1796875" style="109" customWidth="1"/>
    <col min="214" max="16384" width="2.1796875" style="109"/>
  </cols>
  <sheetData>
    <row r="1" spans="1:45" ht="30" customHeight="1" x14ac:dyDescent="0.2">
      <c r="A1" s="341" t="s">
        <v>411</v>
      </c>
      <c r="B1" s="150"/>
      <c r="C1" s="150"/>
      <c r="D1" s="150"/>
      <c r="E1" s="150"/>
      <c r="F1" s="150"/>
      <c r="G1" s="150"/>
      <c r="H1" s="179"/>
    </row>
    <row r="2" spans="1:45" ht="27.75" customHeight="1" x14ac:dyDescent="0.2">
      <c r="A2" s="129"/>
      <c r="B2" s="1196" t="s">
        <v>412</v>
      </c>
      <c r="C2" s="1196"/>
      <c r="D2" s="1196"/>
      <c r="E2" s="1196"/>
      <c r="F2" s="1196"/>
      <c r="G2" s="1196"/>
      <c r="H2" s="1196"/>
      <c r="I2" s="161" t="s">
        <v>320</v>
      </c>
    </row>
    <row r="3" spans="1:45" ht="35.15" customHeight="1" x14ac:dyDescent="0.2">
      <c r="A3" s="137" t="s">
        <v>321</v>
      </c>
      <c r="B3" s="138" t="s">
        <v>413</v>
      </c>
      <c r="C3" s="138" t="s">
        <v>414</v>
      </c>
      <c r="D3" s="138" t="s">
        <v>415</v>
      </c>
      <c r="E3" s="138" t="s">
        <v>416</v>
      </c>
      <c r="F3" s="138" t="s">
        <v>417</v>
      </c>
      <c r="G3" s="138" t="s">
        <v>372</v>
      </c>
      <c r="H3" s="138" t="s">
        <v>517</v>
      </c>
      <c r="I3" s="138" t="s">
        <v>518</v>
      </c>
      <c r="J3" s="163" t="s">
        <v>344</v>
      </c>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row>
    <row r="4" spans="1:45" s="120" customFormat="1" ht="39.75" customHeight="1" x14ac:dyDescent="0.2">
      <c r="A4" s="201">
        <f>ROW()-ROW(直接人件費[[#Headers],[番　号]])</f>
        <v>1</v>
      </c>
      <c r="B4" s="244" t="s">
        <v>915</v>
      </c>
      <c r="C4" s="244" t="s">
        <v>917</v>
      </c>
      <c r="D4" s="244" t="s">
        <v>1026</v>
      </c>
      <c r="E4" s="244" t="s">
        <v>976</v>
      </c>
      <c r="F4" s="250">
        <v>500</v>
      </c>
      <c r="G4" s="250">
        <v>4670</v>
      </c>
      <c r="H4" s="367">
        <f>直接人件費[[#This Row],[助成対象経費
(A)×(B)]]*1.1</f>
        <v>2568500</v>
      </c>
      <c r="I4" s="367">
        <f>直接人件費[[#This Row],[従事時間
(A)]]*直接人件費[[#This Row],[単価(B)
(税抜)]]</f>
        <v>2335000</v>
      </c>
      <c r="J4" s="166"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4" s="119"/>
      <c r="L4" s="119"/>
      <c r="M4" s="119"/>
      <c r="N4" s="119"/>
      <c r="O4" s="119"/>
      <c r="P4" s="119"/>
      <c r="Q4" s="119"/>
      <c r="R4" s="119"/>
      <c r="S4" s="119"/>
      <c r="T4" s="119"/>
      <c r="U4" s="119"/>
      <c r="V4" s="119"/>
      <c r="W4" s="119"/>
      <c r="X4" s="119"/>
      <c r="Y4" s="119"/>
      <c r="Z4" s="119"/>
      <c r="AA4" s="119"/>
    </row>
    <row r="5" spans="1:45" s="120" customFormat="1" ht="39.75" customHeight="1" x14ac:dyDescent="0.2">
      <c r="A5" s="201">
        <f>ROW()-ROW(直接人件費[[#Headers],[番　号]])</f>
        <v>2</v>
      </c>
      <c r="B5" s="244" t="s">
        <v>1027</v>
      </c>
      <c r="C5" s="244" t="s">
        <v>1028</v>
      </c>
      <c r="D5" s="244" t="s">
        <v>1029</v>
      </c>
      <c r="E5" s="244" t="s">
        <v>976</v>
      </c>
      <c r="F5" s="250">
        <v>2700</v>
      </c>
      <c r="G5" s="250">
        <v>1830</v>
      </c>
      <c r="H5" s="367">
        <f>直接人件費[[#This Row],[助成対象経費
(A)×(B)]]*1.1</f>
        <v>5435100</v>
      </c>
      <c r="I5" s="367">
        <f>直接人件費[[#This Row],[従事時間
(A)]]*直接人件費[[#This Row],[単価(B)
(税抜)]]</f>
        <v>4941000</v>
      </c>
      <c r="J5" s="166"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5" s="119"/>
      <c r="L5" s="119"/>
      <c r="M5" s="119"/>
      <c r="N5" s="119"/>
      <c r="O5" s="119"/>
      <c r="P5" s="119"/>
      <c r="Q5" s="119"/>
      <c r="R5" s="119"/>
      <c r="S5" s="119"/>
      <c r="T5" s="119"/>
      <c r="U5" s="119"/>
      <c r="V5" s="119"/>
      <c r="W5" s="119"/>
      <c r="X5" s="119"/>
      <c r="Y5" s="119"/>
      <c r="Z5" s="119"/>
      <c r="AA5" s="119"/>
    </row>
    <row r="6" spans="1:45" s="120" customFormat="1" ht="26.25" customHeight="1" x14ac:dyDescent="0.2">
      <c r="A6" s="182"/>
      <c r="B6" s="167"/>
      <c r="C6" s="167"/>
      <c r="D6" s="167"/>
      <c r="E6" s="167"/>
      <c r="F6" s="167"/>
      <c r="G6" s="169" t="s">
        <v>345</v>
      </c>
      <c r="H6" s="368">
        <f>SUBTOTAL(109,直接人件費[助成事業に
要する経費])</f>
        <v>8003600</v>
      </c>
      <c r="I6" s="369">
        <f>SUBTOTAL(109,直接人件費[助成対象経費
(A)×(B)])</f>
        <v>7276000</v>
      </c>
      <c r="J6" s="184"/>
    </row>
  </sheetData>
  <sheetProtection formatCells="0" formatRows="0" insertRows="0" deleteRows="0" selectLockedCells="1"/>
  <mergeCells count="1">
    <mergeCell ref="B2:H2"/>
  </mergeCells>
  <phoneticPr fontId="1"/>
  <conditionalFormatting sqref="B4:G5">
    <cfRule type="expression" dxfId="98" priority="1">
      <formula>AND(OR($B4&lt;&gt;"",$C4&lt;&gt;"",$D4&lt;&gt;"",$E4&lt;&gt;"",$F4&lt;&gt;"",$G4&lt;&gt;""),B4="")</formula>
    </cfRule>
  </conditionalFormatting>
  <dataValidations xWindow="1273" yWindow="493" count="5">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5"/>
    <dataValidation allowBlank="1" showInputMessage="1" showErrorMessage="1" promptTitle="製品・サービスの開発・改良に直接従事する内容のみ対象です" prompt="販路開拓に係る業務や、開発・改良に直接関係ない業務に係る内容は計上できません" sqref="E4:E5"/>
    <dataValidation type="list" allowBlank="1" showInputMessage="1" showErrorMessage="1" sqref="D4:D5">
      <formula1>"役員,正社員"</formula1>
    </dataValidation>
    <dataValidation allowBlank="1" showInputMessage="1" showErrorMessage="1" promptTitle="対象となるのは役員、正社員の方です" prompt="パート・アルバイト等の方は対象にはなりません" sqref="B4:B5"/>
    <dataValidation type="custom" allowBlank="1" showInputMessage="1" showErrorMessage="1" sqref="J4:J5">
      <formula1>ISERROR(FIND(CHAR(10),J4))</formula1>
    </dataValidation>
  </dataValidations>
  <pageMargins left="0.31496062992125984" right="0.31496062992125984" top="0.55118110236220474" bottom="0.55118110236220474" header="0.31496062992125984" footer="0.31496062992125984"/>
  <pageSetup paperSize="9" scale="86" fitToWidth="0" fitToHeight="0" orientation="portrait" r:id="rId1"/>
  <headerFooter>
    <oddFooter>&amp;C&amp;A</oddFooter>
  </headerFooter>
  <ignoredErrors>
    <ignoredError sqref="A4 J4" unlockedFormula="1"/>
  </ignoredErrors>
  <tableParts count="1">
    <tablePart r:id="rId2"/>
  </tableParts>
  <extLst>
    <ext xmlns:x14="http://schemas.microsoft.com/office/spreadsheetml/2009/9/main" uri="{CCE6A557-97BC-4b89-ADB6-D9C93CAAB3DF}">
      <x14:dataValidations xmlns:xm="http://schemas.microsoft.com/office/excel/2006/main" xWindow="1273" yWindow="493" count="1">
        <x14:dataValidation type="list" imeMode="halfAlpha" allowBlank="1" showInputMessage="1" showErrorMessage="1" promptTitle="募集要項「人件費単価一覧表」から単価を算出して選択してください" prompt="報酬月額605千円以上の場合、上限の単価4,880円となります">
          <x14:formula1>
            <xm:f>'\\tkkdfs01\公社文書\100_企画管理部\030_助成課\010 助成事業\010 事業管理\200 TOKYO地域資源等活用推進事業\020_令和4年度\070_募集要項\020_原稿\020_原稿案\[030_申請書_記入例（実施計画書）.xlsx]人件費単価一覧表'!#REF!</xm:f>
          </x14:formula1>
          <xm:sqref>G4:G5</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Z15"/>
  <sheetViews>
    <sheetView showGridLines="0" showZeros="0" zoomScale="130" zoomScaleNormal="130" zoomScaleSheetLayoutView="100" zoomScalePageLayoutView="115" workbookViewId="0">
      <selection activeCell="E5" sqref="E5"/>
    </sheetView>
  </sheetViews>
  <sheetFormatPr defaultColWidth="2.1796875" defaultRowHeight="12" x14ac:dyDescent="0.2"/>
  <cols>
    <col min="1" max="1" width="6.453125" style="108" customWidth="1"/>
    <col min="2" max="2" width="13.7265625" style="108" customWidth="1"/>
    <col min="3" max="3" width="10.6328125" style="108" customWidth="1"/>
    <col min="4" max="4" width="10.7265625" style="108" customWidth="1"/>
    <col min="5" max="5" width="6.26953125" style="108" customWidth="1"/>
    <col min="6" max="6" width="4.36328125" style="108" customWidth="1"/>
    <col min="7" max="7" width="11.81640625" style="108" customWidth="1"/>
    <col min="8" max="9" width="13.1796875" style="108" customWidth="1"/>
    <col min="10" max="10" width="12.453125" style="108" customWidth="1"/>
    <col min="11" max="11" width="9.453125" style="109" customWidth="1"/>
    <col min="12" max="12" width="6.26953125" style="109" customWidth="1"/>
    <col min="13" max="211" width="2.1796875" style="109" customWidth="1"/>
    <col min="212" max="16384" width="2.1796875" style="109"/>
  </cols>
  <sheetData>
    <row r="1" spans="1:26" ht="30" customHeight="1" x14ac:dyDescent="0.2">
      <c r="A1" s="1197" t="s">
        <v>318</v>
      </c>
      <c r="B1" s="1197"/>
      <c r="C1" s="1197"/>
      <c r="D1" s="1197"/>
      <c r="E1" s="1197"/>
      <c r="F1" s="1197"/>
      <c r="G1" s="1197"/>
      <c r="H1" s="1197"/>
      <c r="I1" s="1197"/>
    </row>
    <row r="2" spans="1:26" ht="15" customHeight="1" x14ac:dyDescent="0.2">
      <c r="A2" s="1195" t="s">
        <v>319</v>
      </c>
      <c r="B2" s="1195"/>
      <c r="C2" s="1195"/>
      <c r="D2" s="1195"/>
      <c r="E2" s="1195"/>
      <c r="F2" s="1195"/>
      <c r="G2" s="1195"/>
      <c r="H2" s="1195"/>
      <c r="I2" s="1195"/>
    </row>
    <row r="3" spans="1:26" ht="15" customHeight="1" x14ac:dyDescent="0.2">
      <c r="B3" s="1191"/>
      <c r="C3" s="1192"/>
      <c r="D3" s="1192"/>
      <c r="E3" s="1192"/>
      <c r="F3" s="1192"/>
      <c r="G3" s="1192"/>
      <c r="H3" s="1192"/>
      <c r="I3" s="1192"/>
      <c r="J3" s="110" t="s">
        <v>320</v>
      </c>
    </row>
    <row r="4" spans="1:26" ht="67.5" customHeight="1" x14ac:dyDescent="0.2">
      <c r="A4" s="111" t="s">
        <v>321</v>
      </c>
      <c r="B4" s="111" t="s">
        <v>322</v>
      </c>
      <c r="C4" s="111" t="s">
        <v>323</v>
      </c>
      <c r="D4" s="111" t="s">
        <v>324</v>
      </c>
      <c r="E4" s="111" t="s">
        <v>325</v>
      </c>
      <c r="F4" s="112" t="s">
        <v>326</v>
      </c>
      <c r="G4" s="111" t="s">
        <v>327</v>
      </c>
      <c r="H4" s="111" t="s">
        <v>328</v>
      </c>
      <c r="I4" s="111" t="s">
        <v>329</v>
      </c>
      <c r="J4" s="111" t="s">
        <v>330</v>
      </c>
    </row>
    <row r="5" spans="1:26" s="120" customFormat="1" ht="40" customHeight="1" x14ac:dyDescent="0.2">
      <c r="A5" s="115">
        <f>ROW()-ROW(原材料・副資材費[[#Headers],[番　号]])</f>
        <v>1</v>
      </c>
      <c r="B5" s="243" t="s">
        <v>989</v>
      </c>
      <c r="C5" s="244" t="s">
        <v>990</v>
      </c>
      <c r="D5" s="244" t="s">
        <v>991</v>
      </c>
      <c r="E5" s="245">
        <v>10</v>
      </c>
      <c r="F5" s="246" t="s">
        <v>992</v>
      </c>
      <c r="G5" s="247">
        <v>3750</v>
      </c>
      <c r="H5" s="116">
        <f>原材料・副資材費[[#This Row],[助成対象経費
(A)×(B)
（税抜）]]*1.1</f>
        <v>41250</v>
      </c>
      <c r="I5" s="116">
        <f>原材料・副資材費[[#This Row],[数量
(A)]]*原材料・副資材費[[#This Row],[単価(B)
（税抜）]]</f>
        <v>37500</v>
      </c>
      <c r="J5" s="244" t="s">
        <v>1000</v>
      </c>
      <c r="K5" s="119"/>
      <c r="L5" s="119"/>
      <c r="M5" s="119"/>
      <c r="N5" s="119"/>
      <c r="O5" s="119"/>
      <c r="P5" s="119"/>
      <c r="Q5" s="119"/>
      <c r="R5" s="119"/>
      <c r="S5" s="119"/>
      <c r="T5" s="119"/>
      <c r="U5" s="119"/>
      <c r="V5" s="119"/>
      <c r="W5" s="119"/>
      <c r="X5" s="119"/>
      <c r="Y5" s="119"/>
      <c r="Z5" s="119"/>
    </row>
    <row r="6" spans="1:26" s="120" customFormat="1" ht="40" customHeight="1" x14ac:dyDescent="0.2">
      <c r="A6" s="115">
        <f>ROW()-ROW(原材料・副資材費[[#Headers],[番　号]])</f>
        <v>2</v>
      </c>
      <c r="B6" s="243" t="s">
        <v>993</v>
      </c>
      <c r="C6" s="244" t="s">
        <v>994</v>
      </c>
      <c r="D6" s="244" t="s">
        <v>995</v>
      </c>
      <c r="E6" s="245">
        <v>10</v>
      </c>
      <c r="F6" s="246" t="s">
        <v>992</v>
      </c>
      <c r="G6" s="247">
        <v>2500</v>
      </c>
      <c r="H6" s="116">
        <f>原材料・副資材費[[#This Row],[助成対象経費
(A)×(B)
（税抜）]]*1.1</f>
        <v>27500.000000000004</v>
      </c>
      <c r="I6" s="116">
        <f>原材料・副資材費[[#This Row],[数量
(A)]]*原材料・副資材費[[#This Row],[単価(B)
（税抜）]]</f>
        <v>25000</v>
      </c>
      <c r="J6" s="244" t="s">
        <v>1001</v>
      </c>
      <c r="K6" s="122"/>
      <c r="L6" s="122"/>
    </row>
    <row r="7" spans="1:26" s="120" customFormat="1" ht="40" customHeight="1" x14ac:dyDescent="0.2">
      <c r="A7" s="115">
        <f>ROW()-ROW(原材料・副資材費[[#Headers],[番　号]])</f>
        <v>3</v>
      </c>
      <c r="B7" s="243" t="s">
        <v>996</v>
      </c>
      <c r="C7" s="244" t="s">
        <v>997</v>
      </c>
      <c r="D7" s="244" t="s">
        <v>998</v>
      </c>
      <c r="E7" s="245">
        <v>5</v>
      </c>
      <c r="F7" s="246" t="s">
        <v>999</v>
      </c>
      <c r="G7" s="247">
        <v>750</v>
      </c>
      <c r="H7" s="116">
        <f>原材料・副資材費[[#This Row],[助成対象経費
(A)×(B)
（税抜）]]*1.1</f>
        <v>4125</v>
      </c>
      <c r="I7" s="116">
        <f>原材料・副資材費[[#This Row],[数量
(A)]]*原材料・副資材費[[#This Row],[単価(B)
（税抜）]]</f>
        <v>3750</v>
      </c>
      <c r="J7" s="244" t="s">
        <v>1002</v>
      </c>
      <c r="N7" s="375">
        <f>'(1)  原材料副資材費'!H5</f>
        <v>41250</v>
      </c>
    </row>
    <row r="8" spans="1:26" s="120" customFormat="1" ht="26.25" customHeight="1" x14ac:dyDescent="0.2">
      <c r="A8" s="123"/>
      <c r="B8" s="124"/>
      <c r="C8" s="124"/>
      <c r="D8" s="124"/>
      <c r="E8" s="124"/>
      <c r="F8" s="124"/>
      <c r="G8" s="125" t="s">
        <v>332</v>
      </c>
      <c r="H8" s="126">
        <f>SUBTOTAL(109,原材料・副資材費[助成事業に
要する経費
（税込）])</f>
        <v>72875</v>
      </c>
      <c r="I8" s="126">
        <f>SUBTOTAL(109,原材料・副資材費[助成対象経費
(A)×(B)
（税抜）])</f>
        <v>66250</v>
      </c>
      <c r="J8" s="127"/>
    </row>
    <row r="9" spans="1:26" ht="27" customHeight="1" x14ac:dyDescent="0.2"/>
    <row r="10" spans="1:26" ht="27" customHeight="1" x14ac:dyDescent="0.2"/>
    <row r="11" spans="1:26" ht="27" customHeight="1" x14ac:dyDescent="0.2"/>
    <row r="12" spans="1:26" ht="27" customHeight="1" x14ac:dyDescent="0.2"/>
    <row r="13" spans="1:26" ht="27" customHeight="1" x14ac:dyDescent="0.2"/>
    <row r="14" spans="1:26" ht="27" customHeight="1" x14ac:dyDescent="0.2"/>
    <row r="15" spans="1:26" ht="27" customHeight="1" x14ac:dyDescent="0.2"/>
  </sheetData>
  <sheetProtection formatCells="0" formatRows="0" insertRows="0" deleteRows="0" selectLockedCells="1"/>
  <mergeCells count="3">
    <mergeCell ref="A1:I1"/>
    <mergeCell ref="A2:I2"/>
    <mergeCell ref="B3:I3"/>
  </mergeCells>
  <phoneticPr fontId="1"/>
  <conditionalFormatting sqref="B5:G7">
    <cfRule type="expression" dxfId="75" priority="2">
      <formula>AND(OR($B5&lt;&gt;"",$C5&lt;&gt;"",$D5&lt;&gt;"",$E5&lt;&gt;"",$F5&lt;&gt;"",$G5&lt;&gt;""),B5="")</formula>
    </cfRule>
  </conditionalFormatting>
  <conditionalFormatting sqref="J5:J7">
    <cfRule type="expression" dxfId="74" priority="1">
      <formula>AND(OR($B5&lt;&gt;"",$C5&lt;&gt;"",$D5&lt;&gt;"",$E5&lt;&gt;"",$F5&lt;&gt;"",$G5&lt;&gt;""),J5="")</formula>
    </cfRule>
  </conditionalFormatting>
  <dataValidations count="6">
    <dataValidation allowBlank="1" showInputMessage="1" showErrorMessage="1" promptTitle="購入予定品名を記載してください" prompt="製品・サービスの開発・改良に直接使用し、消費される原材料、副資材、部品等の購入に要する経費が対象です" sqref="B5:B7"/>
    <dataValidation imeMode="halfAlpha" allowBlank="1" showInputMessage="1" showErrorMessage="1" promptTitle="必要最小限の数量が対象となります" prompt="助成事業での使いきりが原則で、未使用残存品は対象外となります" sqref="E5:E7"/>
    <dataValidation imeMode="halfAlpha" allowBlank="1" showInputMessage="1" showErrorMessage="1" sqref="G5:G7"/>
    <dataValidation allowBlank="1" showInputMessage="1" showErrorMessage="1" prompt="大きさ、材質、規格等を記入してください" sqref="C5:C7"/>
    <dataValidation allowBlank="1" showInputMessage="1" showErrorMessage="1" prompt="例１：○○部に組込_x000a_例２：△△試作に使用_x000a_" sqref="D5:D7"/>
    <dataValidation allowBlank="1" showInputMessage="1" showErrorMessage="1" promptTitle="購入企業名を記載してください" prompt="未定等不明確の場合は、 申請時点の候補先を記入してください_x000a_" sqref="J5:J7"/>
  </dataValidations>
  <printOptions horizontalCentered="1"/>
  <pageMargins left="0.51181102362204722" right="0.51181102362204722" top="0.55118110236220474" bottom="0.55118110236220474" header="0.31496062992125984" footer="0.31496062992125984"/>
  <pageSetup paperSize="9" scale="82" fitToWidth="0" fitToHeight="0" orientation="portrait" r:id="rId1"/>
  <headerFooter>
    <oddFooter>&amp;A</oddFooter>
  </headerFooter>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AT12"/>
  <sheetViews>
    <sheetView showGridLines="0" zoomScaleNormal="100" zoomScaleSheetLayoutView="100" workbookViewId="0">
      <selection activeCell="C6" sqref="C6"/>
    </sheetView>
  </sheetViews>
  <sheetFormatPr defaultColWidth="2.1796875" defaultRowHeight="12" x14ac:dyDescent="0.2"/>
  <cols>
    <col min="1" max="1" width="6.453125" style="109" customWidth="1"/>
    <col min="2" max="2" width="14.6328125" style="108" customWidth="1"/>
    <col min="3" max="3" width="16.26953125" style="108" customWidth="1"/>
    <col min="4" max="4" width="6.1796875" style="108" customWidth="1"/>
    <col min="5" max="5" width="5.1796875" style="108" customWidth="1"/>
    <col min="6" max="6" width="6.26953125" style="108" customWidth="1"/>
    <col min="7" max="7" width="5" style="108" bestFit="1" customWidth="1"/>
    <col min="8" max="8" width="16.08984375" style="108" bestFit="1" customWidth="1"/>
    <col min="9" max="9" width="15.453125" style="108" bestFit="1" customWidth="1"/>
    <col min="10" max="10" width="15.453125" style="108" customWidth="1"/>
    <col min="11" max="11" width="12.453125" style="108" customWidth="1"/>
    <col min="12" max="12" width="9.453125" style="109" customWidth="1"/>
    <col min="13" max="13" width="6.26953125" style="109" customWidth="1"/>
    <col min="14" max="213" width="2.1796875" style="109" customWidth="1"/>
    <col min="214" max="16384" width="2.1796875" style="109"/>
  </cols>
  <sheetData>
    <row r="1" spans="1:46" ht="30" customHeight="1" x14ac:dyDescent="0.2">
      <c r="A1" s="341" t="s">
        <v>333</v>
      </c>
      <c r="B1" s="130"/>
      <c r="C1" s="131"/>
      <c r="D1" s="130"/>
      <c r="E1" s="130"/>
      <c r="F1" s="132"/>
      <c r="G1" s="132"/>
      <c r="H1" s="133"/>
      <c r="I1" s="132"/>
    </row>
    <row r="2" spans="1:46" ht="15" customHeight="1" x14ac:dyDescent="0.2">
      <c r="A2" s="1191" t="s">
        <v>334</v>
      </c>
      <c r="B2" s="1191"/>
      <c r="C2" s="1191"/>
      <c r="D2" s="1191"/>
      <c r="E2" s="1191"/>
      <c r="F2" s="1191"/>
      <c r="G2" s="1191"/>
      <c r="H2" s="1191"/>
      <c r="I2" s="1191"/>
      <c r="J2" s="1191"/>
    </row>
    <row r="3" spans="1:46" ht="15" customHeight="1" x14ac:dyDescent="0.2">
      <c r="A3" s="1191" t="s">
        <v>335</v>
      </c>
      <c r="B3" s="1191"/>
      <c r="C3" s="1191"/>
      <c r="D3" s="1191"/>
      <c r="E3" s="1191"/>
      <c r="F3" s="1191"/>
      <c r="G3" s="1191"/>
      <c r="H3" s="1191"/>
      <c r="I3" s="1191"/>
      <c r="J3" s="134"/>
      <c r="K3" s="135" t="s">
        <v>320</v>
      </c>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row>
    <row r="4" spans="1:46" ht="67.5" customHeight="1" x14ac:dyDescent="0.2">
      <c r="A4" s="137" t="s">
        <v>321</v>
      </c>
      <c r="B4" s="138" t="s">
        <v>336</v>
      </c>
      <c r="C4" s="138" t="s">
        <v>337</v>
      </c>
      <c r="D4" s="139" t="s">
        <v>338</v>
      </c>
      <c r="E4" s="140" t="s">
        <v>554</v>
      </c>
      <c r="F4" s="141" t="s">
        <v>339</v>
      </c>
      <c r="G4" s="142" t="s">
        <v>123</v>
      </c>
      <c r="H4" s="138" t="s">
        <v>340</v>
      </c>
      <c r="I4" s="138" t="s">
        <v>341</v>
      </c>
      <c r="J4" s="138" t="s">
        <v>342</v>
      </c>
      <c r="K4" s="138" t="s">
        <v>343</v>
      </c>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row>
    <row r="5" spans="1:46" s="120" customFormat="1" ht="36" customHeight="1" x14ac:dyDescent="0.2">
      <c r="A5" s="143">
        <f>ROW()-ROW(機械装置・工具器具費[[#Headers],[番　号]])</f>
        <v>1</v>
      </c>
      <c r="B5" s="243" t="s">
        <v>1003</v>
      </c>
      <c r="C5" s="244" t="s">
        <v>1004</v>
      </c>
      <c r="D5" s="248" t="s">
        <v>1005</v>
      </c>
      <c r="E5" s="243"/>
      <c r="F5" s="249">
        <v>1</v>
      </c>
      <c r="G5" s="246" t="s">
        <v>1006</v>
      </c>
      <c r="H5" s="247">
        <v>1000000</v>
      </c>
      <c r="I5" s="363">
        <f>機械装置・工具器具費[[#This Row],[助成対象経費
(B)×ﾘｰｽ月数
又は
(A)×(B）
（税抜）]]*1.1</f>
        <v>1100000</v>
      </c>
      <c r="J5" s="364">
        <f>機械装置・工具器具費[[#This Row],[数量(A)]]*機械装置・工具器具費[[#This Row],[購入単価
又は
リース料等の
合計（税抜）
(B)]]</f>
        <v>1000000</v>
      </c>
      <c r="K5" s="244" t="s">
        <v>1011</v>
      </c>
      <c r="L5" s="119"/>
      <c r="M5" s="119"/>
      <c r="N5" s="119"/>
      <c r="O5" s="119"/>
      <c r="P5" s="119"/>
      <c r="Q5" s="119"/>
      <c r="R5" s="362"/>
      <c r="S5" s="119"/>
      <c r="T5" s="119"/>
      <c r="U5" s="119"/>
      <c r="V5" s="119"/>
      <c r="W5" s="119"/>
      <c r="X5" s="119"/>
      <c r="Y5" s="119"/>
      <c r="Z5" s="119"/>
      <c r="AA5" s="119"/>
      <c r="AB5" s="119"/>
    </row>
    <row r="6" spans="1:46" s="120" customFormat="1" ht="36" customHeight="1" x14ac:dyDescent="0.2">
      <c r="A6" s="143">
        <f>ROW()-ROW(機械装置・工具器具費[[#Headers],[番　号]])</f>
        <v>2</v>
      </c>
      <c r="B6" s="243" t="s">
        <v>1007</v>
      </c>
      <c r="C6" s="244" t="s">
        <v>1008</v>
      </c>
      <c r="D6" s="248" t="s">
        <v>1009</v>
      </c>
      <c r="E6" s="243">
        <v>12</v>
      </c>
      <c r="F6" s="249">
        <v>1</v>
      </c>
      <c r="G6" s="246" t="s">
        <v>1010</v>
      </c>
      <c r="H6" s="356">
        <v>1200000</v>
      </c>
      <c r="I6" s="363">
        <f>機械装置・工具器具費[[#This Row],[助成対象経費
(B)×ﾘｰｽ月数
又は
(A)×(B）
（税抜）]]*1.1</f>
        <v>1320000</v>
      </c>
      <c r="J6" s="364">
        <f>機械装置・工具器具費[[#This Row],[数量(A)]]*機械装置・工具器具費[[#This Row],[購入単価
又は
リース料等の
合計（税抜）
(B)]]</f>
        <v>1200000</v>
      </c>
      <c r="K6" s="244" t="s">
        <v>1012</v>
      </c>
      <c r="L6" s="119"/>
      <c r="M6" s="119"/>
      <c r="N6" s="119"/>
      <c r="O6" s="119"/>
      <c r="P6" s="119"/>
      <c r="Q6" s="119"/>
      <c r="R6" s="362"/>
      <c r="S6" s="119"/>
      <c r="T6" s="119"/>
      <c r="U6" s="119"/>
      <c r="V6" s="119"/>
      <c r="W6" s="119"/>
      <c r="X6" s="119"/>
      <c r="Y6" s="119"/>
      <c r="Z6" s="119"/>
      <c r="AA6" s="119"/>
      <c r="AB6" s="119"/>
    </row>
    <row r="7" spans="1:46" s="120" customFormat="1" ht="36" customHeight="1" x14ac:dyDescent="0.2">
      <c r="A7" s="144"/>
      <c r="B7" s="124"/>
      <c r="C7" s="124"/>
      <c r="D7" s="124"/>
      <c r="E7" s="124"/>
      <c r="F7" s="124"/>
      <c r="G7" s="145"/>
      <c r="H7" s="146" t="s">
        <v>345</v>
      </c>
      <c r="I7" s="366">
        <f>SUBTOTAL(109,機械装置・工具器具費[助成事業に
要する経費
（税込）])</f>
        <v>2420000</v>
      </c>
      <c r="J7" s="366">
        <f>SUBTOTAL(109,機械装置・工具器具費[助成対象経費
(B)×ﾘｰｽ月数
又は
(A)×(B）
（税抜）])</f>
        <v>2200000</v>
      </c>
      <c r="K7" s="147"/>
    </row>
    <row r="8" spans="1:46" ht="27" customHeight="1" x14ac:dyDescent="0.2"/>
    <row r="9" spans="1:46" ht="27" customHeight="1" x14ac:dyDescent="0.2"/>
    <row r="10" spans="1:46" ht="27" customHeight="1" x14ac:dyDescent="0.2"/>
    <row r="11" spans="1:46" ht="27" customHeight="1" x14ac:dyDescent="0.2"/>
    <row r="12" spans="1:46" ht="27" customHeight="1" x14ac:dyDescent="0.2"/>
  </sheetData>
  <sheetProtection formatCells="0" formatRows="0" insertRows="0" deleteRows="0" selectLockedCells="1"/>
  <dataConsolidate/>
  <mergeCells count="2">
    <mergeCell ref="A2:J2"/>
    <mergeCell ref="A3:I3"/>
  </mergeCells>
  <phoneticPr fontId="1"/>
  <conditionalFormatting sqref="E5:E6">
    <cfRule type="expression" dxfId="50" priority="2">
      <formula>$D5="購入"</formula>
    </cfRule>
  </conditionalFormatting>
  <conditionalFormatting sqref="B5:H6">
    <cfRule type="expression" dxfId="49" priority="3">
      <formula>AND(OR($B5&lt;&gt;"",$C5&lt;&gt;"",$D5&lt;&gt;"",$E5&lt;&gt;"",$F5&lt;&gt;"",$G5&lt;&gt;"",$H5&lt;&gt;""),B5="")</formula>
    </cfRule>
  </conditionalFormatting>
  <conditionalFormatting sqref="K5:K6">
    <cfRule type="expression" dxfId="48" priority="1">
      <formula>AND(OR($B5&lt;&gt;"",$C5&lt;&gt;"",$D5&lt;&gt;"",$E5&lt;&gt;"",$F5&lt;&gt;"",$G5&lt;&gt;"",$H5&lt;&gt;""),K5="")</formula>
    </cfRule>
  </conditionalFormatting>
  <dataValidations count="7">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6"/>
    <dataValidation imeMode="halfAlpha" allowBlank="1" showInputMessage="1" showErrorMessage="1" promptTitle="購入単価又はリース料等の合計（税抜）を記載してください" prompt="　100万円以上の場合は次ページの購入計画書の記入が必要です" sqref="H5:H6"/>
    <dataValidation imeMode="halfAlpha" allowBlank="1" showInputMessage="1" showErrorMessage="1" promptTitle="数量を記載してください" prompt="　本助成事業に必要な最低限の数量を記載してください" sqref="F5:F6"/>
    <dataValidation type="list" allowBlank="1" showInputMessage="1" showErrorMessage="1" sqref="D5:D6">
      <formula1>"購入,ﾚﾝﾀﾙ,ﾘｰｽ"</formula1>
    </dataValidation>
    <dataValidation allowBlank="1" showInputMessage="1" showErrorMessage="1" prompt="例：○○加工_x000a_" sqref="C5:C6"/>
    <dataValidation type="whole" imeMode="halfAlpha" allowBlank="1" showInputMessage="1" showErrorMessage="1" prompt="①購入時は記入不要_x000a_②数字のみ記入_x000a_" sqref="E5:E6">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6"/>
  </dataValidations>
  <printOptions horizontalCentered="1"/>
  <pageMargins left="0.51181102362204722" right="0.51181102362204722" top="0.55118110236220474" bottom="0.55118110236220474" header="0.31496062992125984" footer="0.31496062992125984"/>
  <pageSetup paperSize="9" scale="77" fitToWidth="0" fitToHeight="0" orientation="portrait" r:id="rId1"/>
  <headerFooter>
    <oddFooter>&amp;A</oddFooter>
  </headerFooter>
  <ignoredErrors>
    <ignoredError sqref="A5" unlockedFormula="1"/>
  </ignoredErrors>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AR12"/>
  <sheetViews>
    <sheetView showGridLines="0" zoomScaleNormal="100" zoomScaleSheetLayoutView="85" workbookViewId="0">
      <selection activeCell="L5" sqref="L5"/>
    </sheetView>
  </sheetViews>
  <sheetFormatPr defaultColWidth="2.1796875" defaultRowHeight="12" x14ac:dyDescent="0.2"/>
  <cols>
    <col min="1" max="1" width="7.1796875" style="109" customWidth="1"/>
    <col min="2" max="2" width="18.7265625" style="109" customWidth="1"/>
    <col min="3" max="3" width="10.7265625" style="109" customWidth="1"/>
    <col min="4" max="4" width="5" style="109" customWidth="1"/>
    <col min="5" max="7" width="14.36328125" style="109" customWidth="1"/>
    <col min="8" max="8" width="16.81640625" style="109" customWidth="1"/>
    <col min="9" max="11" width="2.1796875" style="109" customWidth="1"/>
    <col min="12" max="12" width="11.26953125" style="109" customWidth="1"/>
    <col min="13" max="13" width="9.453125" style="109" customWidth="1"/>
    <col min="14" max="14" width="6.26953125" style="109" customWidth="1"/>
    <col min="15" max="211" width="2.1796875" style="109" customWidth="1"/>
    <col min="212" max="16384" width="2.1796875" style="109"/>
  </cols>
  <sheetData>
    <row r="1" spans="1:44" ht="15" customHeight="1" x14ac:dyDescent="0.2">
      <c r="A1" s="370" t="s">
        <v>370</v>
      </c>
    </row>
    <row r="2" spans="1:44" ht="17.25" customHeight="1" x14ac:dyDescent="0.2">
      <c r="A2" s="157"/>
      <c r="B2" s="151"/>
      <c r="C2" s="151"/>
      <c r="D2" s="151"/>
      <c r="E2" s="158"/>
      <c r="F2" s="159"/>
      <c r="G2" s="160"/>
      <c r="H2" s="161" t="s">
        <v>320</v>
      </c>
      <c r="I2" s="160"/>
    </row>
    <row r="3" spans="1:44" ht="39.5" customHeight="1" x14ac:dyDescent="0.2">
      <c r="A3" s="137" t="s">
        <v>321</v>
      </c>
      <c r="B3" s="138" t="s">
        <v>371</v>
      </c>
      <c r="C3" s="138" t="s">
        <v>339</v>
      </c>
      <c r="D3" s="162" t="s">
        <v>123</v>
      </c>
      <c r="E3" s="138" t="s">
        <v>372</v>
      </c>
      <c r="F3" s="138" t="s">
        <v>341</v>
      </c>
      <c r="G3" s="138" t="s">
        <v>373</v>
      </c>
      <c r="H3" s="138" t="s">
        <v>374</v>
      </c>
      <c r="I3" s="163" t="s">
        <v>344</v>
      </c>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row>
    <row r="4" spans="1:44" s="120" customFormat="1" ht="39.75" customHeight="1" x14ac:dyDescent="0.2">
      <c r="A4" s="164">
        <f>ROW()-ROW(委託・外注費[[#Headers],[番　号]])</f>
        <v>1</v>
      </c>
      <c r="B4" s="244" t="s">
        <v>1013</v>
      </c>
      <c r="C4" s="250">
        <v>1</v>
      </c>
      <c r="D4" s="251" t="s">
        <v>1010</v>
      </c>
      <c r="E4" s="252">
        <v>1500000</v>
      </c>
      <c r="F4" s="367">
        <f>委託・外注費[[#This Row],[助成対象経費
(A)×(B）
（税抜）]]*1.1</f>
        <v>1650000.0000000002</v>
      </c>
      <c r="G4" s="367">
        <f>委託・外注費[[#This Row],[単価(B)
(税抜)]]*委託・外注費[[#This Row],[数量(A)]]</f>
        <v>1500000</v>
      </c>
      <c r="H4" s="244" t="s">
        <v>1015</v>
      </c>
      <c r="I4" s="166"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4" s="119"/>
      <c r="K4" s="119"/>
      <c r="L4" s="119"/>
      <c r="M4" s="119"/>
      <c r="N4" s="119"/>
      <c r="O4" s="119"/>
      <c r="P4" s="119"/>
      <c r="Q4" s="119"/>
      <c r="R4" s="119"/>
      <c r="S4" s="119"/>
      <c r="T4" s="119"/>
      <c r="U4" s="119"/>
      <c r="V4" s="119"/>
      <c r="W4" s="119"/>
      <c r="X4" s="119"/>
      <c r="Y4" s="119"/>
      <c r="Z4" s="119"/>
    </row>
    <row r="5" spans="1:44" s="120" customFormat="1" ht="39.75" customHeight="1" x14ac:dyDescent="0.2">
      <c r="A5" s="164">
        <f>ROW()-ROW(委託・外注費[[#Headers],[番　号]])</f>
        <v>2</v>
      </c>
      <c r="B5" s="244" t="s">
        <v>1014</v>
      </c>
      <c r="C5" s="250">
        <v>1</v>
      </c>
      <c r="D5" s="251" t="s">
        <v>1010</v>
      </c>
      <c r="E5" s="252">
        <v>4000000</v>
      </c>
      <c r="F5" s="367">
        <f>委託・外注費[[#This Row],[助成対象経費
(A)×(B）
（税抜）]]*1.1</f>
        <v>4400000</v>
      </c>
      <c r="G5" s="367">
        <f>委託・外注費[[#This Row],[単価(B)
(税抜)]]*委託・外注費[[#This Row],[数量(A)]]</f>
        <v>4000000</v>
      </c>
      <c r="H5" s="244" t="s">
        <v>1016</v>
      </c>
      <c r="I5" s="166"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5" s="119"/>
      <c r="K5" s="119"/>
      <c r="L5" s="119"/>
      <c r="M5" s="119"/>
      <c r="N5" s="119"/>
      <c r="O5" s="119"/>
      <c r="P5" s="119"/>
      <c r="Q5" s="119"/>
      <c r="R5" s="119"/>
      <c r="S5" s="119"/>
      <c r="T5" s="119"/>
      <c r="U5" s="119"/>
      <c r="V5" s="119"/>
      <c r="W5" s="119"/>
      <c r="X5" s="119"/>
      <c r="Y5" s="119"/>
      <c r="Z5" s="119"/>
    </row>
    <row r="6" spans="1:44" s="120" customFormat="1" ht="27" customHeight="1" x14ac:dyDescent="0.2">
      <c r="A6" s="144"/>
      <c r="B6" s="167"/>
      <c r="C6" s="167"/>
      <c r="D6" s="168"/>
      <c r="E6" s="169" t="s">
        <v>345</v>
      </c>
      <c r="F6" s="368">
        <f>SUBTOTAL(109,委託・外注費[助成事業に
要する経費
（税込）])</f>
        <v>6050000</v>
      </c>
      <c r="G6" s="369">
        <f>SUBTOTAL(109,委託・外注費[助成対象経費
(A)×(B）
（税抜）])</f>
        <v>5500000</v>
      </c>
      <c r="H6" s="172"/>
      <c r="I6" s="148"/>
    </row>
    <row r="7" spans="1:44" ht="27" customHeight="1" x14ac:dyDescent="0.2"/>
    <row r="8" spans="1:44" ht="27" customHeight="1" x14ac:dyDescent="0.2"/>
    <row r="9" spans="1:44" ht="27" customHeight="1" x14ac:dyDescent="0.2"/>
    <row r="10" spans="1:44" ht="27" customHeight="1" x14ac:dyDescent="0.2"/>
    <row r="11" spans="1:44" ht="27" customHeight="1" x14ac:dyDescent="0.2"/>
    <row r="12" spans="1:44" ht="27" customHeight="1" x14ac:dyDescent="0.2"/>
  </sheetData>
  <sheetProtection formatCells="0" formatRows="0" insertRows="0" deleteRows="0" selectLockedCells="1"/>
  <phoneticPr fontId="1"/>
  <conditionalFormatting sqref="B4:E5">
    <cfRule type="expression" dxfId="22" priority="2">
      <formula>AND(OR($B4&lt;&gt;"",$C4&lt;&gt;"",$D4&lt;&gt;"",$E4&lt;&gt;"",$H4&lt;&gt;""),B4="")</formula>
    </cfRule>
  </conditionalFormatting>
  <conditionalFormatting sqref="H4:H5">
    <cfRule type="expression" dxfId="21" priority="1">
      <formula>AND(OR($B4&lt;&gt;"",$C4&lt;&gt;"",$D4&lt;&gt;"",$E4&lt;&gt;"",$H4&lt;&gt;""),H4="")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5"/>
    <dataValidation allowBlank="1" showInputMessage="1" showErrorMessage="1" promptTitle="委託・外注先を具体的に記入してください" prompt="未定等不明確の場合は、 申請時点の候補先を記入してください_x000a_" sqref="H4:H5"/>
    <dataValidation type="custom" allowBlank="1" showInputMessage="1" showErrorMessage="1" sqref="I4:I5 F4:G5">
      <formula1>ISERROR(FIND(CHAR(10),F4))</formula1>
    </dataValidation>
    <dataValidation imeMode="halfAlpha" allowBlank="1" showInputMessage="1" showErrorMessage="1" sqref="C4:C5 E4:E5"/>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ignoredErrors>
    <ignoredError sqref="A4"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Y61"/>
  <sheetViews>
    <sheetView showGridLines="0" topLeftCell="A28" zoomScaleNormal="100" zoomScaleSheetLayoutView="80" workbookViewId="0">
      <selection activeCell="M19" sqref="M19:S19"/>
    </sheetView>
  </sheetViews>
  <sheetFormatPr defaultColWidth="9" defaultRowHeight="15" x14ac:dyDescent="0.2"/>
  <cols>
    <col min="1" max="1" width="5.6328125" style="297" customWidth="1"/>
    <col min="2" max="2" width="9" style="297"/>
    <col min="3" max="3" width="3.7265625" style="297" customWidth="1"/>
    <col min="4" max="4" width="6.26953125" style="297" customWidth="1"/>
    <col min="5" max="5" width="5.7265625" style="297" bestFit="1" customWidth="1"/>
    <col min="6" max="6" width="7.453125" style="297" customWidth="1"/>
    <col min="7" max="9" width="5" style="297" customWidth="1"/>
    <col min="10" max="10" width="7.453125" style="297" customWidth="1"/>
    <col min="11" max="11" width="11.26953125" style="297" customWidth="1"/>
    <col min="12" max="12" width="9.453125" style="297" customWidth="1"/>
    <col min="13" max="13" width="6.26953125" style="297" customWidth="1"/>
    <col min="14" max="14" width="5.08984375" style="297" customWidth="1"/>
    <col min="15" max="15" width="3.7265625" style="297" customWidth="1"/>
    <col min="16" max="16" width="7.453125" style="297" customWidth="1"/>
    <col min="17" max="17" width="4.36328125" style="297" customWidth="1"/>
    <col min="18" max="19" width="5.08984375" style="297" customWidth="1"/>
    <col min="20" max="20" width="2.6328125" style="297" customWidth="1"/>
    <col min="21" max="21" width="3.08984375" style="297" customWidth="1"/>
    <col min="22" max="22" width="36.6328125" style="297" hidden="1" customWidth="1"/>
    <col min="23" max="23" width="37" style="297" hidden="1" customWidth="1"/>
    <col min="24" max="24" width="38.453125" style="297" hidden="1" customWidth="1"/>
    <col min="25" max="25" width="38.08984375" style="297" hidden="1" customWidth="1"/>
    <col min="26" max="16384" width="9" style="297"/>
  </cols>
  <sheetData>
    <row r="1" spans="1:25" ht="17" customHeight="1" x14ac:dyDescent="0.2">
      <c r="A1" s="496" t="s">
        <v>538</v>
      </c>
      <c r="B1" s="496"/>
      <c r="C1" s="496"/>
      <c r="D1" s="496"/>
      <c r="E1" s="496"/>
      <c r="F1" s="496"/>
      <c r="G1" s="496"/>
      <c r="H1" s="496"/>
      <c r="I1" s="496"/>
      <c r="J1" s="496"/>
      <c r="K1" s="496"/>
      <c r="L1" s="496"/>
      <c r="M1" s="496"/>
      <c r="N1" s="496"/>
      <c r="O1" s="496"/>
      <c r="P1" s="496"/>
      <c r="Q1" s="496"/>
      <c r="R1" s="496"/>
      <c r="S1" s="496"/>
      <c r="V1" s="293" t="s">
        <v>487</v>
      </c>
      <c r="W1" s="293" t="s">
        <v>488</v>
      </c>
      <c r="X1" s="293" t="s">
        <v>489</v>
      </c>
      <c r="Y1" s="293" t="s">
        <v>490</v>
      </c>
    </row>
    <row r="2" spans="1:25" ht="18.75" customHeight="1" x14ac:dyDescent="0.2">
      <c r="A2" s="305" t="s">
        <v>539</v>
      </c>
      <c r="B2" s="306"/>
      <c r="C2" s="306"/>
      <c r="D2" s="306"/>
      <c r="E2" s="306"/>
      <c r="F2" s="306"/>
      <c r="G2" s="306"/>
      <c r="H2" s="306"/>
      <c r="I2" s="306"/>
      <c r="J2" s="306"/>
      <c r="K2" s="306"/>
      <c r="L2" s="306"/>
      <c r="M2" s="306"/>
      <c r="N2" s="306"/>
      <c r="O2" s="306"/>
      <c r="Q2" s="306"/>
      <c r="R2" s="306"/>
      <c r="S2" s="307" t="s">
        <v>1090</v>
      </c>
      <c r="V2" s="296" t="s">
        <v>20</v>
      </c>
      <c r="W2" s="294" t="s">
        <v>21</v>
      </c>
      <c r="X2" s="295" t="s">
        <v>22</v>
      </c>
      <c r="Y2" s="295" t="s">
        <v>23</v>
      </c>
    </row>
    <row r="3" spans="1:25" ht="33.75" customHeight="1" x14ac:dyDescent="0.2">
      <c r="A3" s="497" t="s">
        <v>124</v>
      </c>
      <c r="B3" s="497"/>
      <c r="C3" s="498" t="s">
        <v>873</v>
      </c>
      <c r="D3" s="498"/>
      <c r="E3" s="498"/>
      <c r="F3" s="498"/>
      <c r="G3" s="498"/>
      <c r="H3" s="498"/>
      <c r="I3" s="498"/>
      <c r="J3" s="444" t="s">
        <v>125</v>
      </c>
      <c r="K3" s="308" t="s">
        <v>124</v>
      </c>
      <c r="L3" s="499" t="s">
        <v>874</v>
      </c>
      <c r="M3" s="500"/>
      <c r="N3" s="500"/>
      <c r="O3" s="500"/>
      <c r="P3" s="500"/>
      <c r="Q3" s="500"/>
      <c r="R3" s="500"/>
      <c r="S3" s="501"/>
      <c r="V3" s="296" t="s">
        <v>24</v>
      </c>
      <c r="W3" s="294" t="s">
        <v>25</v>
      </c>
      <c r="X3" s="295" t="s">
        <v>26</v>
      </c>
      <c r="Y3" s="295" t="s">
        <v>27</v>
      </c>
    </row>
    <row r="4" spans="1:25" ht="33.75" customHeight="1" x14ac:dyDescent="0.2">
      <c r="A4" s="502" t="s">
        <v>126</v>
      </c>
      <c r="B4" s="502"/>
      <c r="C4" s="503" t="s">
        <v>872</v>
      </c>
      <c r="D4" s="503"/>
      <c r="E4" s="503"/>
      <c r="F4" s="503"/>
      <c r="G4" s="503"/>
      <c r="H4" s="503"/>
      <c r="I4" s="503"/>
      <c r="J4" s="444"/>
      <c r="K4" s="309" t="s">
        <v>127</v>
      </c>
      <c r="L4" s="504" t="s">
        <v>875</v>
      </c>
      <c r="M4" s="505"/>
      <c r="N4" s="505"/>
      <c r="O4" s="505"/>
      <c r="P4" s="505"/>
      <c r="Q4" s="505"/>
      <c r="R4" s="505"/>
      <c r="S4" s="506"/>
      <c r="V4" s="296" t="s">
        <v>28</v>
      </c>
      <c r="W4" s="294" t="s">
        <v>29</v>
      </c>
      <c r="X4" s="295" t="s">
        <v>30</v>
      </c>
      <c r="Y4" s="295" t="s">
        <v>31</v>
      </c>
    </row>
    <row r="5" spans="1:25" ht="46" customHeight="1" x14ac:dyDescent="0.2">
      <c r="A5" s="507" t="s">
        <v>540</v>
      </c>
      <c r="B5" s="508"/>
      <c r="C5" s="509" t="s">
        <v>878</v>
      </c>
      <c r="D5" s="510"/>
      <c r="E5" s="510"/>
      <c r="F5" s="510"/>
      <c r="G5" s="510"/>
      <c r="H5" s="510"/>
      <c r="I5" s="510"/>
      <c r="J5" s="444"/>
      <c r="K5" s="310" t="s">
        <v>128</v>
      </c>
      <c r="L5" s="511" t="s">
        <v>876</v>
      </c>
      <c r="M5" s="512"/>
      <c r="N5" s="512"/>
      <c r="O5" s="512"/>
      <c r="P5" s="512"/>
      <c r="Q5" s="512"/>
      <c r="R5" s="512"/>
      <c r="S5" s="513"/>
      <c r="V5" s="296" t="s">
        <v>32</v>
      </c>
      <c r="W5" s="294" t="s">
        <v>33</v>
      </c>
      <c r="X5" s="295" t="s">
        <v>34</v>
      </c>
      <c r="Y5" s="295" t="s">
        <v>35</v>
      </c>
    </row>
    <row r="6" spans="1:25" ht="33.75" customHeight="1" x14ac:dyDescent="0.2">
      <c r="A6" s="514" t="s">
        <v>129</v>
      </c>
      <c r="B6" s="514"/>
      <c r="C6" s="311" t="s">
        <v>130</v>
      </c>
      <c r="D6" s="515" t="s">
        <v>877</v>
      </c>
      <c r="E6" s="516"/>
      <c r="F6" s="517"/>
      <c r="G6" s="518" t="s">
        <v>879</v>
      </c>
      <c r="H6" s="519"/>
      <c r="I6" s="519"/>
      <c r="J6" s="519"/>
      <c r="K6" s="519"/>
      <c r="L6" s="519"/>
      <c r="M6" s="519"/>
      <c r="N6" s="519"/>
      <c r="O6" s="519"/>
      <c r="P6" s="519"/>
      <c r="Q6" s="519"/>
      <c r="R6" s="519"/>
      <c r="S6" s="519"/>
      <c r="V6" s="297" t="s">
        <v>36</v>
      </c>
      <c r="W6" s="294" t="s">
        <v>37</v>
      </c>
      <c r="X6" s="295" t="s">
        <v>38</v>
      </c>
      <c r="Y6" s="294" t="s">
        <v>39</v>
      </c>
    </row>
    <row r="7" spans="1:25" ht="33.75" customHeight="1" x14ac:dyDescent="0.2">
      <c r="A7" s="507" t="s">
        <v>12</v>
      </c>
      <c r="B7" s="507"/>
      <c r="C7" s="520" t="s">
        <v>880</v>
      </c>
      <c r="D7" s="520"/>
      <c r="E7" s="520"/>
      <c r="F7" s="520"/>
      <c r="G7" s="520"/>
      <c r="H7" s="520"/>
      <c r="I7" s="520"/>
      <c r="J7" s="520"/>
      <c r="K7" s="444" t="s">
        <v>541</v>
      </c>
      <c r="L7" s="444"/>
      <c r="M7" s="521" t="s">
        <v>881</v>
      </c>
      <c r="N7" s="522"/>
      <c r="O7" s="522"/>
      <c r="P7" s="522"/>
      <c r="Q7" s="522"/>
      <c r="R7" s="522"/>
      <c r="S7" s="522"/>
      <c r="V7" s="296" t="s">
        <v>40</v>
      </c>
      <c r="W7" s="294"/>
      <c r="X7" s="295" t="s">
        <v>41</v>
      </c>
      <c r="Y7" s="295" t="s">
        <v>42</v>
      </c>
    </row>
    <row r="8" spans="1:25" ht="33.75" customHeight="1" x14ac:dyDescent="0.2">
      <c r="A8" s="514" t="s">
        <v>838</v>
      </c>
      <c r="B8" s="514"/>
      <c r="C8" s="311" t="s">
        <v>130</v>
      </c>
      <c r="D8" s="525"/>
      <c r="E8" s="526"/>
      <c r="F8" s="527"/>
      <c r="G8" s="528"/>
      <c r="H8" s="529"/>
      <c r="I8" s="529"/>
      <c r="J8" s="529"/>
      <c r="K8" s="530"/>
      <c r="L8" s="530"/>
      <c r="M8" s="530"/>
      <c r="N8" s="530"/>
      <c r="O8" s="530"/>
      <c r="P8" s="530"/>
      <c r="Q8" s="530"/>
      <c r="R8" s="530"/>
      <c r="S8" s="530"/>
      <c r="V8" s="296" t="s">
        <v>43</v>
      </c>
      <c r="W8" s="294"/>
      <c r="X8" s="295" t="s">
        <v>44</v>
      </c>
      <c r="Y8" s="295" t="s">
        <v>45</v>
      </c>
    </row>
    <row r="9" spans="1:25" ht="33.75" customHeight="1" x14ac:dyDescent="0.25">
      <c r="A9" s="507" t="s">
        <v>839</v>
      </c>
      <c r="B9" s="507"/>
      <c r="C9" s="531"/>
      <c r="D9" s="531"/>
      <c r="E9" s="531"/>
      <c r="F9" s="531"/>
      <c r="G9" s="531"/>
      <c r="H9" s="531"/>
      <c r="I9" s="531"/>
      <c r="J9" s="531"/>
      <c r="K9" s="532" t="s">
        <v>837</v>
      </c>
      <c r="L9" s="532"/>
      <c r="M9" s="532"/>
      <c r="N9" s="532"/>
      <c r="O9" s="532"/>
      <c r="P9" s="532"/>
      <c r="Q9" s="532"/>
      <c r="R9" s="532"/>
      <c r="S9" s="532"/>
      <c r="V9" s="296" t="s">
        <v>46</v>
      </c>
      <c r="W9" s="294"/>
      <c r="X9" s="295" t="s">
        <v>47</v>
      </c>
      <c r="Y9" s="298"/>
    </row>
    <row r="10" spans="1:25" ht="33.75" customHeight="1" x14ac:dyDescent="0.2">
      <c r="A10" s="514" t="s">
        <v>131</v>
      </c>
      <c r="B10" s="514"/>
      <c r="C10" s="311" t="s">
        <v>130</v>
      </c>
      <c r="D10" s="515" t="s">
        <v>877</v>
      </c>
      <c r="E10" s="516"/>
      <c r="F10" s="517"/>
      <c r="G10" s="523" t="s">
        <v>882</v>
      </c>
      <c r="H10" s="524"/>
      <c r="I10" s="524"/>
      <c r="J10" s="524"/>
      <c r="K10" s="524"/>
      <c r="L10" s="524"/>
      <c r="M10" s="524"/>
      <c r="N10" s="524"/>
      <c r="O10" s="524"/>
      <c r="P10" s="524"/>
      <c r="Q10" s="524"/>
      <c r="R10" s="524"/>
      <c r="S10" s="524"/>
      <c r="V10" s="296" t="s">
        <v>48</v>
      </c>
      <c r="W10" s="294"/>
      <c r="X10" s="295" t="s">
        <v>49</v>
      </c>
      <c r="Y10" s="299"/>
    </row>
    <row r="11" spans="1:25" ht="33.75" customHeight="1" x14ac:dyDescent="0.25">
      <c r="A11" s="507" t="s">
        <v>12</v>
      </c>
      <c r="B11" s="507"/>
      <c r="C11" s="520" t="s">
        <v>883</v>
      </c>
      <c r="D11" s="520"/>
      <c r="E11" s="520"/>
      <c r="F11" s="520"/>
      <c r="G11" s="520"/>
      <c r="H11" s="520"/>
      <c r="I11" s="520"/>
      <c r="J11" s="520"/>
      <c r="K11" s="465"/>
      <c r="L11" s="465"/>
      <c r="M11" s="465"/>
      <c r="N11" s="465"/>
      <c r="O11" s="465"/>
      <c r="P11" s="465"/>
      <c r="Q11" s="465"/>
      <c r="R11" s="465"/>
      <c r="S11" s="465"/>
      <c r="V11" s="296" t="s">
        <v>50</v>
      </c>
      <c r="W11" s="294"/>
      <c r="X11" s="295" t="s">
        <v>51</v>
      </c>
      <c r="Y11" s="298"/>
    </row>
    <row r="12" spans="1:25" ht="33.75" customHeight="1" x14ac:dyDescent="0.25">
      <c r="A12" s="465" t="s">
        <v>132</v>
      </c>
      <c r="B12" s="465"/>
      <c r="C12" s="497" t="s">
        <v>124</v>
      </c>
      <c r="D12" s="497"/>
      <c r="E12" s="533" t="s">
        <v>884</v>
      </c>
      <c r="F12" s="533"/>
      <c r="G12" s="533"/>
      <c r="H12" s="533"/>
      <c r="I12" s="533"/>
      <c r="J12" s="533"/>
      <c r="K12" s="465" t="s">
        <v>542</v>
      </c>
      <c r="L12" s="444"/>
      <c r="M12" s="534" t="s">
        <v>886</v>
      </c>
      <c r="N12" s="447"/>
      <c r="O12" s="447"/>
      <c r="P12" s="447"/>
      <c r="Q12" s="447"/>
      <c r="R12" s="447"/>
      <c r="S12" s="447"/>
      <c r="V12" s="296" t="s">
        <v>52</v>
      </c>
      <c r="W12" s="294"/>
      <c r="X12" s="295" t="s">
        <v>53</v>
      </c>
      <c r="Y12" s="298"/>
    </row>
    <row r="13" spans="1:25" ht="33.75" customHeight="1" x14ac:dyDescent="0.25">
      <c r="A13" s="465"/>
      <c r="B13" s="465"/>
      <c r="C13" s="502" t="s">
        <v>127</v>
      </c>
      <c r="D13" s="502"/>
      <c r="E13" s="535" t="s">
        <v>885</v>
      </c>
      <c r="F13" s="535"/>
      <c r="G13" s="535"/>
      <c r="H13" s="535"/>
      <c r="I13" s="535"/>
      <c r="J13" s="535"/>
      <c r="K13" s="444"/>
      <c r="L13" s="444"/>
      <c r="M13" s="447"/>
      <c r="N13" s="447"/>
      <c r="O13" s="447"/>
      <c r="P13" s="447"/>
      <c r="Q13" s="447"/>
      <c r="R13" s="447"/>
      <c r="S13" s="447"/>
      <c r="V13" s="296" t="s">
        <v>54</v>
      </c>
      <c r="W13" s="300"/>
      <c r="X13" s="295" t="s">
        <v>55</v>
      </c>
      <c r="Y13" s="298"/>
    </row>
    <row r="14" spans="1:25" ht="33.75" customHeight="1" x14ac:dyDescent="0.25">
      <c r="A14" s="465"/>
      <c r="B14" s="465"/>
      <c r="C14" s="508" t="s">
        <v>543</v>
      </c>
      <c r="D14" s="508"/>
      <c r="E14" s="536" t="s">
        <v>887</v>
      </c>
      <c r="F14" s="537"/>
      <c r="G14" s="537"/>
      <c r="H14" s="537"/>
      <c r="I14" s="537"/>
      <c r="J14" s="537"/>
      <c r="K14" s="538"/>
      <c r="L14" s="538"/>
      <c r="M14" s="538"/>
      <c r="N14" s="538"/>
      <c r="O14" s="538"/>
      <c r="P14" s="538"/>
      <c r="Q14" s="538"/>
      <c r="R14" s="538"/>
      <c r="S14" s="538"/>
      <c r="V14" s="296" t="s">
        <v>56</v>
      </c>
      <c r="W14" s="294"/>
      <c r="X14" s="295" t="s">
        <v>57</v>
      </c>
      <c r="Y14" s="298"/>
    </row>
    <row r="15" spans="1:25" ht="33.75" customHeight="1" x14ac:dyDescent="0.25">
      <c r="A15" s="444" t="s">
        <v>133</v>
      </c>
      <c r="B15" s="444"/>
      <c r="C15" s="444" t="s">
        <v>134</v>
      </c>
      <c r="D15" s="444"/>
      <c r="E15" s="490" t="s">
        <v>196</v>
      </c>
      <c r="F15" s="491"/>
      <c r="G15" s="492">
        <v>36617</v>
      </c>
      <c r="H15" s="493"/>
      <c r="I15" s="493"/>
      <c r="J15" s="493"/>
      <c r="K15" s="444" t="s">
        <v>135</v>
      </c>
      <c r="L15" s="444"/>
      <c r="M15" s="494">
        <v>20000</v>
      </c>
      <c r="N15" s="494"/>
      <c r="O15" s="494"/>
      <c r="P15" s="494"/>
      <c r="Q15" s="494"/>
      <c r="R15" s="495"/>
      <c r="S15" s="312" t="s">
        <v>136</v>
      </c>
      <c r="V15" s="296" t="s">
        <v>58</v>
      </c>
      <c r="W15" s="294"/>
      <c r="X15" s="295" t="s">
        <v>59</v>
      </c>
      <c r="Y15" s="298"/>
    </row>
    <row r="16" spans="1:25" ht="33.75" customHeight="1" x14ac:dyDescent="0.25">
      <c r="A16" s="444"/>
      <c r="B16" s="444"/>
      <c r="C16" s="444" t="s">
        <v>137</v>
      </c>
      <c r="D16" s="444"/>
      <c r="E16" s="490" t="s">
        <v>196</v>
      </c>
      <c r="F16" s="491"/>
      <c r="G16" s="492">
        <v>36617</v>
      </c>
      <c r="H16" s="493"/>
      <c r="I16" s="493"/>
      <c r="J16" s="493"/>
      <c r="K16" s="444"/>
      <c r="L16" s="444"/>
      <c r="M16" s="480" t="s">
        <v>544</v>
      </c>
      <c r="N16" s="480"/>
      <c r="O16" s="481"/>
      <c r="P16" s="482">
        <v>0</v>
      </c>
      <c r="Q16" s="483"/>
      <c r="R16" s="484"/>
      <c r="S16" s="313" t="s">
        <v>545</v>
      </c>
      <c r="V16" s="296" t="s">
        <v>60</v>
      </c>
      <c r="W16" s="294"/>
      <c r="X16" s="295" t="s">
        <v>61</v>
      </c>
      <c r="Y16" s="298"/>
    </row>
    <row r="17" spans="1:25" ht="33.75" customHeight="1" x14ac:dyDescent="0.25">
      <c r="A17" s="444" t="s">
        <v>138</v>
      </c>
      <c r="B17" s="444"/>
      <c r="C17" s="485">
        <v>3</v>
      </c>
      <c r="D17" s="485"/>
      <c r="E17" s="485"/>
      <c r="F17" s="486"/>
      <c r="G17" s="487" t="s">
        <v>139</v>
      </c>
      <c r="H17" s="488"/>
      <c r="I17" s="488"/>
      <c r="J17" s="488"/>
      <c r="K17" s="444" t="s">
        <v>140</v>
      </c>
      <c r="L17" s="444"/>
      <c r="M17" s="485">
        <v>15</v>
      </c>
      <c r="N17" s="486"/>
      <c r="O17" s="315" t="s">
        <v>141</v>
      </c>
      <c r="P17" s="487" t="s">
        <v>142</v>
      </c>
      <c r="Q17" s="489"/>
      <c r="R17" s="331">
        <v>5</v>
      </c>
      <c r="S17" s="316" t="s">
        <v>143</v>
      </c>
      <c r="T17" s="314"/>
      <c r="V17" s="296" t="s">
        <v>62</v>
      </c>
      <c r="W17" s="294"/>
      <c r="X17" s="295" t="s">
        <v>63</v>
      </c>
      <c r="Y17" s="298"/>
    </row>
    <row r="18" spans="1:25" ht="41.25" customHeight="1" x14ac:dyDescent="0.25">
      <c r="A18" s="444" t="s">
        <v>144</v>
      </c>
      <c r="B18" s="444"/>
      <c r="C18" s="458" t="s">
        <v>888</v>
      </c>
      <c r="D18" s="459"/>
      <c r="E18" s="459"/>
      <c r="F18" s="459"/>
      <c r="G18" s="459"/>
      <c r="H18" s="459"/>
      <c r="I18" s="459"/>
      <c r="J18" s="459"/>
      <c r="K18" s="444" t="s">
        <v>145</v>
      </c>
      <c r="L18" s="318" t="s">
        <v>68</v>
      </c>
      <c r="M18" s="460" t="s">
        <v>487</v>
      </c>
      <c r="N18" s="461"/>
      <c r="O18" s="461"/>
      <c r="P18" s="461"/>
      <c r="Q18" s="461"/>
      <c r="R18" s="461"/>
      <c r="S18" s="462"/>
      <c r="T18" s="317"/>
      <c r="V18" s="296" t="s">
        <v>64</v>
      </c>
      <c r="W18" s="294"/>
      <c r="X18" s="295" t="s">
        <v>65</v>
      </c>
      <c r="Y18" s="298"/>
    </row>
    <row r="19" spans="1:25" ht="41.25" customHeight="1" x14ac:dyDescent="0.25">
      <c r="A19" s="444"/>
      <c r="B19" s="444"/>
      <c r="C19" s="459"/>
      <c r="D19" s="459"/>
      <c r="E19" s="459"/>
      <c r="F19" s="459"/>
      <c r="G19" s="459"/>
      <c r="H19" s="459"/>
      <c r="I19" s="459"/>
      <c r="J19" s="459"/>
      <c r="K19" s="444"/>
      <c r="L19" s="319" t="s">
        <v>69</v>
      </c>
      <c r="M19" s="463" t="s">
        <v>92</v>
      </c>
      <c r="N19" s="463"/>
      <c r="O19" s="463"/>
      <c r="P19" s="463"/>
      <c r="Q19" s="463"/>
      <c r="R19" s="463"/>
      <c r="S19" s="464"/>
      <c r="V19" s="297" t="s">
        <v>66</v>
      </c>
      <c r="W19" s="294"/>
      <c r="X19" s="295" t="s">
        <v>67</v>
      </c>
      <c r="Y19" s="298"/>
    </row>
    <row r="20" spans="1:25" ht="33.75" customHeight="1" x14ac:dyDescent="0.2">
      <c r="A20" s="444"/>
      <c r="B20" s="444"/>
      <c r="C20" s="459"/>
      <c r="D20" s="459"/>
      <c r="E20" s="459"/>
      <c r="F20" s="459"/>
      <c r="G20" s="459"/>
      <c r="H20" s="459"/>
      <c r="I20" s="459"/>
      <c r="J20" s="459"/>
      <c r="K20" s="465" t="s">
        <v>546</v>
      </c>
      <c r="L20" s="465"/>
      <c r="M20" s="308">
        <v>1</v>
      </c>
      <c r="N20" s="466" t="s">
        <v>890</v>
      </c>
      <c r="O20" s="466"/>
      <c r="P20" s="466"/>
      <c r="Q20" s="467">
        <v>51397</v>
      </c>
      <c r="R20" s="468"/>
      <c r="S20" s="312" t="s">
        <v>8</v>
      </c>
      <c r="V20" s="296" t="s">
        <v>70</v>
      </c>
      <c r="W20" s="294"/>
      <c r="X20" s="295" t="s">
        <v>71</v>
      </c>
    </row>
    <row r="21" spans="1:25" ht="33.75" customHeight="1" x14ac:dyDescent="0.25">
      <c r="A21" s="444" t="s">
        <v>146</v>
      </c>
      <c r="B21" s="444"/>
      <c r="C21" s="458" t="s">
        <v>889</v>
      </c>
      <c r="D21" s="458"/>
      <c r="E21" s="458"/>
      <c r="F21" s="458"/>
      <c r="G21" s="458"/>
      <c r="H21" s="458"/>
      <c r="I21" s="458"/>
      <c r="J21" s="458"/>
      <c r="K21" s="465"/>
      <c r="L21" s="465"/>
      <c r="M21" s="320">
        <v>2</v>
      </c>
      <c r="N21" s="466" t="s">
        <v>891</v>
      </c>
      <c r="O21" s="466"/>
      <c r="P21" s="466"/>
      <c r="Q21" s="467">
        <v>35721</v>
      </c>
      <c r="R21" s="468"/>
      <c r="S21" s="321" t="s">
        <v>8</v>
      </c>
      <c r="V21" s="296" t="s">
        <v>72</v>
      </c>
      <c r="W21" s="300"/>
      <c r="X21" s="295" t="s">
        <v>73</v>
      </c>
      <c r="Y21" s="298"/>
    </row>
    <row r="22" spans="1:25" ht="33.75" customHeight="1" x14ac:dyDescent="0.25">
      <c r="A22" s="444"/>
      <c r="B22" s="444"/>
      <c r="C22" s="458"/>
      <c r="D22" s="458"/>
      <c r="E22" s="458"/>
      <c r="F22" s="458"/>
      <c r="G22" s="458"/>
      <c r="H22" s="458"/>
      <c r="I22" s="458"/>
      <c r="J22" s="458"/>
      <c r="K22" s="465"/>
      <c r="L22" s="465"/>
      <c r="M22" s="310">
        <v>3</v>
      </c>
      <c r="N22" s="466" t="s">
        <v>892</v>
      </c>
      <c r="O22" s="466"/>
      <c r="P22" s="466"/>
      <c r="Q22" s="467">
        <v>16788</v>
      </c>
      <c r="R22" s="468"/>
      <c r="S22" s="322" t="s">
        <v>8</v>
      </c>
      <c r="V22" s="296" t="s">
        <v>74</v>
      </c>
      <c r="W22" s="300"/>
      <c r="X22" s="295" t="s">
        <v>75</v>
      </c>
      <c r="Y22" s="298"/>
    </row>
    <row r="23" spans="1:25" ht="35.25" customHeight="1" x14ac:dyDescent="0.25">
      <c r="A23" s="475" t="s">
        <v>147</v>
      </c>
      <c r="B23" s="323" t="s">
        <v>148</v>
      </c>
      <c r="C23" s="478" t="s">
        <v>149</v>
      </c>
      <c r="D23" s="478"/>
      <c r="E23" s="478"/>
      <c r="F23" s="472">
        <v>123456</v>
      </c>
      <c r="G23" s="473"/>
      <c r="H23" s="473"/>
      <c r="I23" s="324" t="s">
        <v>8</v>
      </c>
      <c r="J23" s="478" t="s">
        <v>150</v>
      </c>
      <c r="K23" s="478"/>
      <c r="L23" s="472">
        <v>78900</v>
      </c>
      <c r="M23" s="473"/>
      <c r="N23" s="337" t="s">
        <v>121</v>
      </c>
      <c r="O23" s="479" t="s">
        <v>151</v>
      </c>
      <c r="P23" s="479"/>
      <c r="Q23" s="469">
        <v>3450</v>
      </c>
      <c r="R23" s="470"/>
      <c r="S23" s="336" t="s">
        <v>8</v>
      </c>
      <c r="V23" s="296" t="s">
        <v>76</v>
      </c>
      <c r="X23" s="295" t="s">
        <v>77</v>
      </c>
      <c r="Y23" s="298"/>
    </row>
    <row r="24" spans="1:25" ht="35.25" customHeight="1" x14ac:dyDescent="0.2">
      <c r="A24" s="476"/>
      <c r="B24" s="333" t="s">
        <v>152</v>
      </c>
      <c r="C24" s="471" t="s">
        <v>149</v>
      </c>
      <c r="D24" s="471"/>
      <c r="E24" s="471"/>
      <c r="F24" s="472">
        <v>115791</v>
      </c>
      <c r="G24" s="473"/>
      <c r="H24" s="473"/>
      <c r="I24" s="334" t="s">
        <v>8</v>
      </c>
      <c r="J24" s="471" t="s">
        <v>150</v>
      </c>
      <c r="K24" s="471"/>
      <c r="L24" s="472">
        <v>67890</v>
      </c>
      <c r="M24" s="473"/>
      <c r="N24" s="335" t="s">
        <v>121</v>
      </c>
      <c r="O24" s="474" t="s">
        <v>151</v>
      </c>
      <c r="P24" s="474"/>
      <c r="Q24" s="469">
        <v>2360</v>
      </c>
      <c r="R24" s="470"/>
      <c r="S24" s="334" t="s">
        <v>8</v>
      </c>
      <c r="V24" s="296" t="s">
        <v>78</v>
      </c>
      <c r="W24" s="300"/>
      <c r="X24" s="295" t="s">
        <v>79</v>
      </c>
    </row>
    <row r="25" spans="1:25" ht="35.25" customHeight="1" x14ac:dyDescent="0.25">
      <c r="A25" s="477"/>
      <c r="B25" s="332" t="s">
        <v>153</v>
      </c>
      <c r="C25" s="478" t="s">
        <v>149</v>
      </c>
      <c r="D25" s="478"/>
      <c r="E25" s="478"/>
      <c r="F25" s="472">
        <v>101111</v>
      </c>
      <c r="G25" s="473"/>
      <c r="H25" s="473"/>
      <c r="I25" s="324" t="s">
        <v>8</v>
      </c>
      <c r="J25" s="478" t="s">
        <v>150</v>
      </c>
      <c r="K25" s="478"/>
      <c r="L25" s="472">
        <v>56780</v>
      </c>
      <c r="M25" s="473"/>
      <c r="N25" s="325" t="s">
        <v>121</v>
      </c>
      <c r="O25" s="479" t="s">
        <v>151</v>
      </c>
      <c r="P25" s="479"/>
      <c r="Q25" s="469">
        <v>1250</v>
      </c>
      <c r="R25" s="470"/>
      <c r="S25" s="324" t="s">
        <v>8</v>
      </c>
      <c r="V25" s="296" t="s">
        <v>80</v>
      </c>
      <c r="W25" s="300"/>
      <c r="X25" s="295" t="s">
        <v>81</v>
      </c>
      <c r="Y25" s="298"/>
    </row>
    <row r="26" spans="1:25" ht="24.9" customHeight="1" x14ac:dyDescent="0.25">
      <c r="A26" s="326"/>
      <c r="B26" s="326"/>
      <c r="C26" s="326"/>
      <c r="D26" s="326"/>
      <c r="E26" s="326"/>
      <c r="F26" s="326"/>
      <c r="G26" s="326"/>
      <c r="H26" s="326"/>
      <c r="I26" s="326"/>
      <c r="J26" s="326"/>
      <c r="K26" s="326"/>
      <c r="L26" s="326"/>
      <c r="M26" s="326"/>
      <c r="N26" s="326"/>
      <c r="O26" s="326"/>
      <c r="P26" s="326"/>
      <c r="Q26" s="326"/>
      <c r="R26" s="326"/>
      <c r="S26" s="326"/>
      <c r="V26" s="296" t="s">
        <v>82</v>
      </c>
      <c r="W26" s="300"/>
      <c r="X26" s="295" t="s">
        <v>83</v>
      </c>
      <c r="Y26" s="298"/>
    </row>
    <row r="27" spans="1:25" ht="18.75" customHeight="1" x14ac:dyDescent="0.25">
      <c r="A27" s="327" t="s">
        <v>547</v>
      </c>
      <c r="B27" s="304"/>
      <c r="C27" s="304"/>
      <c r="D27" s="304"/>
      <c r="E27" s="304"/>
      <c r="F27" s="304"/>
      <c r="G27" s="304"/>
      <c r="H27" s="304"/>
      <c r="I27" s="304"/>
      <c r="J27" s="304"/>
      <c r="K27" s="304"/>
      <c r="L27" s="304"/>
      <c r="M27" s="304"/>
      <c r="N27" s="304"/>
      <c r="O27" s="304"/>
      <c r="P27" s="304"/>
      <c r="Q27" s="304"/>
      <c r="R27" s="304"/>
      <c r="S27" s="304"/>
      <c r="V27" s="296" t="s">
        <v>84</v>
      </c>
      <c r="X27" s="295" t="s">
        <v>85</v>
      </c>
      <c r="Y27" s="298"/>
    </row>
    <row r="28" spans="1:25" ht="23.5" customHeight="1" x14ac:dyDescent="0.2">
      <c r="A28" s="449" t="s">
        <v>548</v>
      </c>
      <c r="B28" s="449"/>
      <c r="C28" s="449"/>
      <c r="D28" s="449"/>
      <c r="E28" s="449"/>
      <c r="F28" s="449"/>
      <c r="G28" s="449"/>
      <c r="H28" s="449"/>
      <c r="I28" s="449"/>
      <c r="J28" s="449"/>
      <c r="K28" s="449"/>
      <c r="L28" s="449"/>
      <c r="M28" s="449"/>
      <c r="N28" s="449"/>
      <c r="O28" s="449"/>
      <c r="P28" s="449"/>
      <c r="Q28" s="449"/>
      <c r="R28" s="449"/>
      <c r="S28" s="449"/>
      <c r="V28" s="296" t="s">
        <v>86</v>
      </c>
      <c r="W28" s="300"/>
      <c r="X28" s="297" t="s">
        <v>87</v>
      </c>
    </row>
    <row r="29" spans="1:25" ht="25.5" customHeight="1" x14ac:dyDescent="0.25">
      <c r="A29" s="450"/>
      <c r="B29" s="450"/>
      <c r="C29" s="450"/>
      <c r="D29" s="450"/>
      <c r="E29" s="450"/>
      <c r="F29" s="450"/>
      <c r="G29" s="450"/>
      <c r="H29" s="450"/>
      <c r="I29" s="450"/>
      <c r="J29" s="450"/>
      <c r="K29" s="450"/>
      <c r="L29" s="450"/>
      <c r="M29" s="450"/>
      <c r="N29" s="450"/>
      <c r="O29" s="450"/>
      <c r="P29" s="450"/>
      <c r="Q29" s="450"/>
      <c r="R29" s="450"/>
      <c r="S29" s="450"/>
      <c r="V29" s="296" t="s">
        <v>88</v>
      </c>
      <c r="W29" s="300"/>
      <c r="X29" s="297" t="s">
        <v>89</v>
      </c>
      <c r="Y29" s="298"/>
    </row>
    <row r="30" spans="1:25" ht="33.75" customHeight="1" x14ac:dyDescent="0.25">
      <c r="A30" s="444" t="s">
        <v>154</v>
      </c>
      <c r="B30" s="444"/>
      <c r="C30" s="444"/>
      <c r="D30" s="451" t="s">
        <v>893</v>
      </c>
      <c r="E30" s="451"/>
      <c r="F30" s="451"/>
      <c r="G30" s="451"/>
      <c r="H30" s="451"/>
      <c r="I30" s="451"/>
      <c r="J30" s="451"/>
      <c r="K30" s="444" t="s">
        <v>549</v>
      </c>
      <c r="L30" s="444"/>
      <c r="M30" s="452" t="s">
        <v>883</v>
      </c>
      <c r="N30" s="452"/>
      <c r="O30" s="452"/>
      <c r="P30" s="452"/>
      <c r="Q30" s="452"/>
      <c r="R30" s="452"/>
      <c r="S30" s="452"/>
      <c r="V30" s="296" t="s">
        <v>90</v>
      </c>
      <c r="W30" s="300"/>
      <c r="Y30" s="298"/>
    </row>
    <row r="31" spans="1:25" ht="33.75" customHeight="1" x14ac:dyDescent="0.25">
      <c r="A31" s="444" t="s">
        <v>155</v>
      </c>
      <c r="B31" s="444"/>
      <c r="C31" s="444"/>
      <c r="D31" s="328" t="s">
        <v>130</v>
      </c>
      <c r="E31" s="455" t="s">
        <v>877</v>
      </c>
      <c r="F31" s="455"/>
      <c r="G31" s="456"/>
      <c r="H31" s="457" t="s">
        <v>894</v>
      </c>
      <c r="I31" s="455"/>
      <c r="J31" s="453" t="s">
        <v>895</v>
      </c>
      <c r="K31" s="454"/>
      <c r="L31" s="454"/>
      <c r="M31" s="454"/>
      <c r="N31" s="454"/>
      <c r="O31" s="454"/>
      <c r="P31" s="454"/>
      <c r="Q31" s="454"/>
      <c r="R31" s="454"/>
      <c r="S31" s="454"/>
      <c r="V31" s="296" t="s">
        <v>91</v>
      </c>
      <c r="W31" s="300"/>
      <c r="X31" s="298"/>
      <c r="Y31" s="298"/>
    </row>
    <row r="32" spans="1:25" ht="33.75" customHeight="1" x14ac:dyDescent="0.25">
      <c r="A32" s="444" t="s">
        <v>156</v>
      </c>
      <c r="B32" s="444"/>
      <c r="C32" s="444"/>
      <c r="D32" s="444" t="s">
        <v>157</v>
      </c>
      <c r="E32" s="444"/>
      <c r="F32" s="445" t="s">
        <v>896</v>
      </c>
      <c r="G32" s="445"/>
      <c r="H32" s="445"/>
      <c r="I32" s="446"/>
      <c r="J32" s="329" t="s">
        <v>158</v>
      </c>
      <c r="K32" s="444" t="s">
        <v>159</v>
      </c>
      <c r="L32" s="444"/>
      <c r="M32" s="447" t="s">
        <v>896</v>
      </c>
      <c r="N32" s="447"/>
      <c r="O32" s="447"/>
      <c r="P32" s="447"/>
      <c r="Q32" s="447"/>
      <c r="R32" s="448"/>
      <c r="S32" s="330" t="s">
        <v>160</v>
      </c>
      <c r="V32" s="296" t="s">
        <v>92</v>
      </c>
      <c r="W32" s="300"/>
      <c r="X32" s="299"/>
      <c r="Y32" s="298"/>
    </row>
    <row r="33" spans="22:25" ht="33.75" customHeight="1" x14ac:dyDescent="0.25">
      <c r="V33" s="296" t="s">
        <v>93</v>
      </c>
      <c r="W33" s="300"/>
      <c r="X33" s="298"/>
      <c r="Y33" s="298"/>
    </row>
    <row r="34" spans="22:25" ht="33.75" customHeight="1" x14ac:dyDescent="0.25">
      <c r="V34" s="296" t="s">
        <v>94</v>
      </c>
      <c r="W34" s="300"/>
      <c r="X34" s="298"/>
      <c r="Y34" s="298"/>
    </row>
    <row r="35" spans="22:25" ht="33.75" customHeight="1" x14ac:dyDescent="0.25">
      <c r="V35" s="296" t="s">
        <v>95</v>
      </c>
      <c r="W35" s="300"/>
      <c r="X35" s="298"/>
      <c r="Y35" s="298"/>
    </row>
    <row r="36" spans="22:25" ht="33.75" customHeight="1" x14ac:dyDescent="0.25">
      <c r="V36" s="296" t="s">
        <v>96</v>
      </c>
      <c r="W36" s="300"/>
      <c r="X36" s="298"/>
      <c r="Y36" s="298"/>
    </row>
    <row r="37" spans="22:25" ht="33.75" customHeight="1" x14ac:dyDescent="0.25">
      <c r="V37" s="296" t="s">
        <v>97</v>
      </c>
      <c r="W37" s="300"/>
      <c r="X37" s="298"/>
      <c r="Y37" s="298"/>
    </row>
    <row r="38" spans="22:25" ht="33.75" customHeight="1" x14ac:dyDescent="0.25">
      <c r="V38" s="296" t="s">
        <v>98</v>
      </c>
      <c r="W38" s="300"/>
      <c r="X38" s="298"/>
      <c r="Y38" s="298"/>
    </row>
    <row r="39" spans="22:25" ht="33.75" customHeight="1" x14ac:dyDescent="0.25">
      <c r="V39" s="296" t="s">
        <v>99</v>
      </c>
      <c r="W39" s="300"/>
      <c r="X39" s="298"/>
      <c r="Y39" s="298"/>
    </row>
    <row r="40" spans="22:25" ht="33.75" customHeight="1" x14ac:dyDescent="0.25">
      <c r="V40" s="296" t="s">
        <v>100</v>
      </c>
      <c r="W40" s="300"/>
      <c r="X40" s="298"/>
      <c r="Y40" s="298"/>
    </row>
    <row r="41" spans="22:25" ht="33.75" customHeight="1" x14ac:dyDescent="0.25">
      <c r="V41" s="296" t="s">
        <v>101</v>
      </c>
      <c r="W41" s="300"/>
      <c r="X41" s="298"/>
      <c r="Y41" s="298"/>
    </row>
    <row r="42" spans="22:25" ht="33.75" customHeight="1" x14ac:dyDescent="0.25">
      <c r="V42" s="296" t="s">
        <v>102</v>
      </c>
      <c r="W42" s="300"/>
      <c r="X42" s="298"/>
      <c r="Y42" s="298"/>
    </row>
    <row r="43" spans="22:25" ht="33.75" customHeight="1" x14ac:dyDescent="0.25">
      <c r="V43" s="296" t="s">
        <v>103</v>
      </c>
      <c r="W43" s="300"/>
      <c r="X43" s="298"/>
      <c r="Y43" s="298"/>
    </row>
    <row r="44" spans="22:25" ht="33.75" customHeight="1" x14ac:dyDescent="0.25">
      <c r="V44" s="296" t="s">
        <v>104</v>
      </c>
      <c r="W44" s="300"/>
      <c r="X44" s="298"/>
      <c r="Y44" s="298"/>
    </row>
    <row r="45" spans="22:25" ht="33.75" customHeight="1" x14ac:dyDescent="0.25">
      <c r="V45" s="296" t="s">
        <v>105</v>
      </c>
      <c r="W45" s="300"/>
      <c r="X45" s="298"/>
      <c r="Y45" s="298"/>
    </row>
    <row r="46" spans="22:25" ht="33.75" customHeight="1" x14ac:dyDescent="0.25">
      <c r="V46" s="296" t="s">
        <v>106</v>
      </c>
      <c r="W46" s="300"/>
      <c r="X46" s="298"/>
      <c r="Y46" s="298"/>
    </row>
    <row r="47" spans="22:25" ht="33.75" customHeight="1" x14ac:dyDescent="0.25">
      <c r="V47" s="296" t="s">
        <v>107</v>
      </c>
      <c r="W47" s="300"/>
      <c r="X47" s="298"/>
      <c r="Y47" s="301"/>
    </row>
    <row r="48" spans="22:25" ht="33.75" customHeight="1" x14ac:dyDescent="0.25">
      <c r="V48" s="296" t="s">
        <v>108</v>
      </c>
      <c r="W48" s="300"/>
      <c r="X48" s="298"/>
      <c r="Y48" s="302"/>
    </row>
    <row r="49" spans="22:25" ht="33.75" customHeight="1" x14ac:dyDescent="0.25">
      <c r="V49" s="296" t="s">
        <v>109</v>
      </c>
      <c r="W49" s="300"/>
      <c r="X49" s="298"/>
      <c r="Y49" s="303"/>
    </row>
    <row r="50" spans="22:25" ht="33.75" customHeight="1" x14ac:dyDescent="0.25">
      <c r="V50" s="296" t="s">
        <v>110</v>
      </c>
      <c r="W50" s="300"/>
      <c r="X50" s="298"/>
      <c r="Y50" s="298"/>
    </row>
    <row r="51" spans="22:25" ht="33.75" customHeight="1" x14ac:dyDescent="0.25">
      <c r="V51" s="296" t="s">
        <v>111</v>
      </c>
      <c r="W51" s="300"/>
      <c r="X51" s="298"/>
      <c r="Y51" s="298"/>
    </row>
    <row r="52" spans="22:25" ht="33.75" customHeight="1" x14ac:dyDescent="0.25">
      <c r="V52" s="296" t="s">
        <v>112</v>
      </c>
      <c r="W52" s="300"/>
      <c r="X52" s="298"/>
      <c r="Y52" s="298"/>
    </row>
    <row r="53" spans="22:25" ht="33.75" customHeight="1" x14ac:dyDescent="0.25">
      <c r="V53" s="296" t="s">
        <v>113</v>
      </c>
      <c r="W53" s="300"/>
      <c r="X53" s="298"/>
      <c r="Y53" s="298"/>
    </row>
    <row r="54" spans="22:25" ht="33.75" customHeight="1" x14ac:dyDescent="0.25">
      <c r="V54" s="296" t="s">
        <v>114</v>
      </c>
      <c r="W54" s="300"/>
      <c r="X54" s="298"/>
      <c r="Y54" s="298"/>
    </row>
    <row r="55" spans="22:25" ht="33.75" customHeight="1" x14ac:dyDescent="0.25">
      <c r="V55" s="296" t="s">
        <v>115</v>
      </c>
      <c r="W55" s="300"/>
      <c r="X55" s="298"/>
      <c r="Y55" s="298"/>
    </row>
    <row r="56" spans="22:25" ht="33.75" customHeight="1" x14ac:dyDescent="0.25">
      <c r="V56" s="296" t="s">
        <v>116</v>
      </c>
      <c r="W56" s="300"/>
      <c r="X56" s="298"/>
      <c r="Y56" s="298"/>
    </row>
    <row r="57" spans="22:25" ht="33.75" customHeight="1" x14ac:dyDescent="0.25">
      <c r="V57" s="296" t="s">
        <v>117</v>
      </c>
      <c r="W57" s="300"/>
      <c r="X57" s="298"/>
      <c r="Y57" s="298"/>
    </row>
    <row r="58" spans="22:25" ht="33.75" customHeight="1" x14ac:dyDescent="0.25">
      <c r="V58" s="296" t="s">
        <v>118</v>
      </c>
      <c r="W58" s="300"/>
      <c r="X58" s="298"/>
      <c r="Y58" s="298"/>
    </row>
    <row r="59" spans="22:25" ht="33.75" customHeight="1" x14ac:dyDescent="0.25">
      <c r="V59" s="296" t="s">
        <v>119</v>
      </c>
      <c r="W59" s="300"/>
      <c r="X59" s="298"/>
      <c r="Y59" s="298"/>
    </row>
    <row r="60" spans="22:25" ht="33.75" customHeight="1" x14ac:dyDescent="0.25">
      <c r="V60" s="296"/>
      <c r="W60" s="300"/>
      <c r="X60" s="298"/>
      <c r="Y60" s="298"/>
    </row>
    <row r="61" spans="22:25" x14ac:dyDescent="0.25">
      <c r="V61" s="296"/>
      <c r="Y61" s="298"/>
    </row>
  </sheetData>
  <sheetProtection selectLockedCells="1" sort="0" autoFilter="0" pivotTables="0"/>
  <dataConsolidate/>
  <mergeCells count="103">
    <mergeCell ref="A12:B14"/>
    <mergeCell ref="C12:D12"/>
    <mergeCell ref="A11:B11"/>
    <mergeCell ref="C11:J11"/>
    <mergeCell ref="K11:S11"/>
    <mergeCell ref="A8:B8"/>
    <mergeCell ref="D8:F8"/>
    <mergeCell ref="G8:S8"/>
    <mergeCell ref="A9:B9"/>
    <mergeCell ref="C9:J9"/>
    <mergeCell ref="K9:S9"/>
    <mergeCell ref="E12:J12"/>
    <mergeCell ref="K12:L13"/>
    <mergeCell ref="M12:S13"/>
    <mergeCell ref="C13:D13"/>
    <mergeCell ref="E13:J13"/>
    <mergeCell ref="C14:D14"/>
    <mergeCell ref="E14:S14"/>
    <mergeCell ref="A6:B6"/>
    <mergeCell ref="D6:F6"/>
    <mergeCell ref="G6:S6"/>
    <mergeCell ref="A7:B7"/>
    <mergeCell ref="C7:J7"/>
    <mergeCell ref="K7:L7"/>
    <mergeCell ref="M7:S7"/>
    <mergeCell ref="A10:B10"/>
    <mergeCell ref="D10:F10"/>
    <mergeCell ref="G10:S10"/>
    <mergeCell ref="A1:S1"/>
    <mergeCell ref="A3:B3"/>
    <mergeCell ref="C3:I3"/>
    <mergeCell ref="J3:J5"/>
    <mergeCell ref="L3:S3"/>
    <mergeCell ref="A4:B4"/>
    <mergeCell ref="C4:I4"/>
    <mergeCell ref="L4:S4"/>
    <mergeCell ref="A5:B5"/>
    <mergeCell ref="C5:I5"/>
    <mergeCell ref="L5:S5"/>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Q25:R25"/>
    <mergeCell ref="Q23:R23"/>
    <mergeCell ref="C24:E24"/>
    <mergeCell ref="F24:H24"/>
    <mergeCell ref="J24:K24"/>
    <mergeCell ref="L24:M24"/>
    <mergeCell ref="O24:P24"/>
    <mergeCell ref="Q24:R24"/>
    <mergeCell ref="A23:A25"/>
    <mergeCell ref="C23:E23"/>
    <mergeCell ref="F23:H23"/>
    <mergeCell ref="J23:K23"/>
    <mergeCell ref="L23:M23"/>
    <mergeCell ref="O23:P23"/>
    <mergeCell ref="C25:E25"/>
    <mergeCell ref="F25:H25"/>
    <mergeCell ref="J25:K25"/>
    <mergeCell ref="L25:M25"/>
    <mergeCell ref="O25:P25"/>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A32:C32"/>
    <mergeCell ref="D32:E32"/>
    <mergeCell ref="F32:I32"/>
    <mergeCell ref="K32:L32"/>
    <mergeCell ref="M32:R32"/>
    <mergeCell ref="A28:S29"/>
    <mergeCell ref="A30:C30"/>
    <mergeCell ref="D30:J30"/>
    <mergeCell ref="K30:L30"/>
    <mergeCell ref="M30:S30"/>
    <mergeCell ref="A31:C31"/>
    <mergeCell ref="J31:S31"/>
    <mergeCell ref="E31:G31"/>
    <mergeCell ref="H31:I31"/>
  </mergeCells>
  <phoneticPr fontId="1"/>
  <dataValidations xWindow="1344" yWindow="584" count="16">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募集要項P.30「日本標準産業分類表」を参照してください。_x000a_大分類から先に選択してください。" sqref="M18:S18">
      <formula1>$V$1:$Y$1</formula1>
    </dataValidation>
    <dataValidation imeMode="disabled" allowBlank="1" showInputMessage="1" showErrorMessage="1" prompt="従業員は、派遣社員やアルバイトを含めた全ての従業員を指します。" sqref="M17:N17"/>
    <dataValidation imeMode="disabled" allowBlank="1" showInputMessage="1" showErrorMessage="1" sqref="M30:S30 D6:F6 C7:J7 D8:F8 C9:J9 R17 M7:S7 C11:J11 E14:S14 M15:R15 C17:F17 D10:F10 P16:R16 E31"/>
    <dataValidation allowBlank="1" showInputMessage="1" showErrorMessage="1" prompt="個人事業者は「屋号」ではなく「代表者名」を記入してください。" sqref="C4:I4"/>
    <dataValidation imeMode="hiragana" allowBlank="1" showInputMessage="1" showErrorMessage="1" prompt="和暦で年月日を記入してください。" sqref="G15:J16"/>
    <dataValidation imeMode="hiragana" allowBlank="1" showInputMessage="1" showErrorMessage="1" prompt="本店所在地と同じ場合は「同上」と記入してください。" sqref="G8:S8"/>
    <dataValidation allowBlank="1" showErrorMessage="1" sqref="G10:S10"/>
    <dataValidation allowBlank="1" showInputMessage="1" showErrorMessage="1" prompt="区市町村以下を記入してください。" sqref="J31:S31"/>
    <dataValidation imeMode="fullKatakana" allowBlank="1" showInputMessage="1" showErrorMessage="1" sqref="L3:S3 C3:I3 E12:J12"/>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ErrorMessage="1" promptTitle="主要取引先を上位３位記入してください" prompt="　" sqref="C23:E23"/>
    <dataValidation type="list" allowBlank="1" showInputMessage="1" showErrorMessage="1" prompt="令和５年６月１日時点の組織形態を選択してください。" sqref="C5:I5">
      <formula1>"法人（一財、一社、NPO除く）,個人事業者,中小企業団体等,一般財団法人,一般社団法人,特定非営利活動法人"</formula1>
    </dataValidation>
    <dataValidation type="list" allowBlank="1" showInputMessage="1" showErrorMessage="1" prompt="大分類から先に選択してください。" sqref="M19:S19">
      <formula1>IF($M$18="製造業その他",$V$2:$V$59,IF($M$18="卸売業",$W$2:$W$6,IF($M$18="サービス業",$X$2:$X$29,IF($M$18="小売業",小売業))))</formula1>
    </dataValidation>
    <dataValidation imeMode="halfAlpha" allowBlank="1" showInputMessage="1" showErrorMessage="1" sqref="L23:L25"/>
  </dataValidations>
  <hyperlinks>
    <hyperlink ref="M7" r:id="rId1"/>
  </hyperlinks>
  <pageMargins left="0.7" right="0.26" top="0.54" bottom="0.38" header="0.3" footer="0.3"/>
  <pageSetup paperSize="9" scale="79" fitToWidth="0" fitToHeight="0" orientation="portrait" r:id="rId2"/>
  <headerFooter>
    <oddFooter>&amp;A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
  <sheetViews>
    <sheetView showGridLines="0" workbookViewId="0">
      <selection activeCell="K18" sqref="A1:K18"/>
    </sheetView>
  </sheetViews>
  <sheetFormatPr defaultRowHeight="13" x14ac:dyDescent="0.2"/>
  <cols>
    <col min="11" max="11" width="7" customWidth="1"/>
  </cols>
  <sheetData>
    <row r="18" ht="6" customHeight="1" x14ac:dyDescent="0.2"/>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R58"/>
  <sheetViews>
    <sheetView showGridLines="0" topLeftCell="A22" zoomScaleNormal="100" zoomScaleSheetLayoutView="80" workbookViewId="0">
      <selection activeCell="C30" sqref="C30:D30"/>
    </sheetView>
  </sheetViews>
  <sheetFormatPr defaultRowHeight="13" x14ac:dyDescent="0.2"/>
  <cols>
    <col min="1" max="1" width="6.7265625" customWidth="1"/>
    <col min="2" max="2" width="16.26953125" customWidth="1"/>
    <col min="3" max="3" width="23.6328125" customWidth="1"/>
    <col min="4" max="4" width="22.7265625" customWidth="1"/>
    <col min="5" max="5" width="18"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18" ht="30" customHeight="1" x14ac:dyDescent="0.2">
      <c r="A1" s="539" t="s">
        <v>161</v>
      </c>
      <c r="B1" s="539"/>
      <c r="C1" s="539"/>
      <c r="D1" s="539"/>
      <c r="E1" s="539"/>
      <c r="F1" s="539"/>
      <c r="R1" s="419"/>
    </row>
    <row r="2" spans="1:18" ht="25.5" customHeight="1" x14ac:dyDescent="0.2">
      <c r="A2" s="547" t="s">
        <v>197</v>
      </c>
      <c r="B2" s="547"/>
      <c r="C2" s="547"/>
      <c r="D2" s="547"/>
      <c r="E2" s="17"/>
      <c r="F2" s="17"/>
      <c r="R2" s="419"/>
    </row>
    <row r="3" spans="1:18" ht="33.75" customHeight="1" x14ac:dyDescent="0.2">
      <c r="A3" s="550" t="s">
        <v>867</v>
      </c>
      <c r="B3" s="550"/>
      <c r="C3" s="550"/>
      <c r="D3" s="550"/>
      <c r="E3" s="550"/>
      <c r="F3" s="550"/>
      <c r="G3" s="550"/>
      <c r="R3" s="419"/>
    </row>
    <row r="4" spans="1:18" ht="30" customHeight="1" x14ac:dyDescent="0.2">
      <c r="A4" s="19" t="s">
        <v>162</v>
      </c>
      <c r="B4" s="20" t="s">
        <v>163</v>
      </c>
      <c r="C4" s="20" t="s">
        <v>164</v>
      </c>
      <c r="D4" s="20" t="s">
        <v>165</v>
      </c>
      <c r="E4" s="20" t="s">
        <v>120</v>
      </c>
      <c r="F4" s="19" t="s">
        <v>536</v>
      </c>
      <c r="G4" s="19" t="s">
        <v>537</v>
      </c>
      <c r="R4" s="419"/>
    </row>
    <row r="5" spans="1:18" s="16" customFormat="1" ht="30" customHeight="1" x14ac:dyDescent="0.2">
      <c r="A5" s="416" t="s">
        <v>1087</v>
      </c>
      <c r="B5" s="417" t="s">
        <v>899</v>
      </c>
      <c r="C5" s="417" t="s">
        <v>903</v>
      </c>
      <c r="D5" s="417" t="s">
        <v>904</v>
      </c>
      <c r="E5" s="418">
        <v>1500000</v>
      </c>
      <c r="F5" s="416" t="s">
        <v>902</v>
      </c>
      <c r="G5" s="416" t="s">
        <v>902</v>
      </c>
    </row>
    <row r="6" spans="1:18" s="16" customFormat="1" ht="30" customHeight="1" x14ac:dyDescent="0.2">
      <c r="A6" s="390" t="s">
        <v>898</v>
      </c>
      <c r="B6" s="261" t="s">
        <v>899</v>
      </c>
      <c r="C6" s="261" t="s">
        <v>900</v>
      </c>
      <c r="D6" s="261" t="s">
        <v>901</v>
      </c>
      <c r="E6" s="262">
        <v>10000000</v>
      </c>
      <c r="F6" s="263" t="s">
        <v>902</v>
      </c>
      <c r="G6" s="263" t="s">
        <v>902</v>
      </c>
    </row>
    <row r="7" spans="1:18" s="16" customFormat="1" ht="30" customHeight="1" x14ac:dyDescent="0.2">
      <c r="A7" s="50"/>
      <c r="B7" s="51"/>
      <c r="C7" s="51"/>
      <c r="D7" s="51"/>
      <c r="E7" s="54"/>
      <c r="F7" s="53"/>
      <c r="G7" s="51"/>
    </row>
    <row r="8" spans="1:18" s="16" customFormat="1" ht="30" customHeight="1" x14ac:dyDescent="0.2">
      <c r="A8" s="50"/>
      <c r="B8" s="51"/>
      <c r="C8" s="51"/>
      <c r="D8" s="51"/>
      <c r="E8" s="54"/>
      <c r="F8" s="53"/>
      <c r="G8" s="51"/>
    </row>
    <row r="9" spans="1:18" s="16" customFormat="1" ht="30" customHeight="1" x14ac:dyDescent="0.2">
      <c r="A9" s="50"/>
      <c r="B9" s="51"/>
      <c r="C9" s="51"/>
      <c r="D9" s="51"/>
      <c r="E9" s="54"/>
      <c r="F9" s="53"/>
      <c r="G9" s="51"/>
    </row>
    <row r="10" spans="1:18" ht="30" customHeight="1" x14ac:dyDescent="0.2">
      <c r="A10" s="540" t="s">
        <v>166</v>
      </c>
      <c r="B10" s="540"/>
      <c r="C10" s="540"/>
      <c r="D10" s="540"/>
      <c r="E10" s="17"/>
      <c r="F10" s="17"/>
    </row>
    <row r="11" spans="1:18" ht="33.75" customHeight="1" x14ac:dyDescent="0.2">
      <c r="A11" s="551" t="s">
        <v>840</v>
      </c>
      <c r="B11" s="551"/>
      <c r="C11" s="551"/>
      <c r="D11" s="551"/>
      <c r="E11" s="551"/>
      <c r="F11" s="551"/>
      <c r="G11" s="551"/>
    </row>
    <row r="12" spans="1:18" ht="30" customHeight="1" x14ac:dyDescent="0.2">
      <c r="A12" s="19" t="s">
        <v>162</v>
      </c>
      <c r="B12" s="20" t="s">
        <v>163</v>
      </c>
      <c r="C12" s="20" t="s">
        <v>164</v>
      </c>
      <c r="D12" s="20" t="s">
        <v>165</v>
      </c>
      <c r="E12" s="20" t="s">
        <v>120</v>
      </c>
      <c r="F12" s="19" t="s">
        <v>536</v>
      </c>
      <c r="G12" s="19" t="s">
        <v>537</v>
      </c>
    </row>
    <row r="13" spans="1:18" s="16" customFormat="1" ht="30" customHeight="1" x14ac:dyDescent="0.2">
      <c r="A13" s="390" t="s">
        <v>905</v>
      </c>
      <c r="B13" s="261" t="s">
        <v>899</v>
      </c>
      <c r="C13" s="261" t="s">
        <v>906</v>
      </c>
      <c r="D13" s="261" t="s">
        <v>907</v>
      </c>
      <c r="E13" s="264">
        <v>5000000</v>
      </c>
      <c r="F13" s="263" t="s">
        <v>902</v>
      </c>
      <c r="G13" s="263" t="s">
        <v>902</v>
      </c>
    </row>
    <row r="14" spans="1:18" s="16" customFormat="1" ht="30" customHeight="1" x14ac:dyDescent="0.2">
      <c r="A14" s="50"/>
      <c r="B14" s="51"/>
      <c r="C14" s="51"/>
      <c r="D14" s="51"/>
      <c r="E14" s="52"/>
      <c r="F14" s="263"/>
      <c r="G14" s="263"/>
    </row>
    <row r="15" spans="1:18" s="16" customFormat="1" ht="29.25" customHeight="1" x14ac:dyDescent="0.2">
      <c r="A15" s="50"/>
      <c r="B15" s="51"/>
      <c r="C15" s="51"/>
      <c r="D15" s="51"/>
      <c r="E15" s="52"/>
      <c r="F15" s="53"/>
      <c r="G15" s="51"/>
    </row>
    <row r="16" spans="1:18" s="16" customFormat="1" ht="30" customHeight="1" x14ac:dyDescent="0.2">
      <c r="A16" s="50"/>
      <c r="B16" s="51"/>
      <c r="C16" s="51"/>
      <c r="D16" s="51"/>
      <c r="E16" s="52"/>
      <c r="F16" s="53"/>
      <c r="G16" s="51"/>
    </row>
    <row r="17" spans="1:7" s="16" customFormat="1" ht="30" customHeight="1" x14ac:dyDescent="0.2">
      <c r="A17" s="50"/>
      <c r="B17" s="51"/>
      <c r="C17" s="51"/>
      <c r="D17" s="51"/>
      <c r="E17" s="52"/>
      <c r="F17" s="53"/>
      <c r="G17" s="51"/>
    </row>
    <row r="18" spans="1:7" x14ac:dyDescent="0.2">
      <c r="A18" s="17"/>
      <c r="B18" s="17"/>
      <c r="C18" s="17"/>
      <c r="D18" s="17"/>
      <c r="E18" s="17"/>
      <c r="F18" s="17"/>
    </row>
    <row r="19" spans="1:7" ht="30" customHeight="1" x14ac:dyDescent="0.2">
      <c r="A19" s="18" t="s">
        <v>167</v>
      </c>
      <c r="B19" s="17"/>
      <c r="C19" s="17"/>
      <c r="D19" s="17"/>
      <c r="E19" s="17"/>
      <c r="F19" s="17"/>
    </row>
    <row r="20" spans="1:7" ht="32.5" customHeight="1" x14ac:dyDescent="0.2">
      <c r="A20" s="552" t="s">
        <v>868</v>
      </c>
      <c r="B20" s="552"/>
      <c r="C20" s="552"/>
      <c r="D20" s="552"/>
      <c r="E20" s="552"/>
      <c r="F20" s="552"/>
      <c r="G20" s="552"/>
    </row>
    <row r="21" spans="1:7" s="23" customFormat="1" ht="30" customHeight="1" x14ac:dyDescent="0.2">
      <c r="A21" s="21" t="s">
        <v>168</v>
      </c>
      <c r="B21" s="541" t="s">
        <v>169</v>
      </c>
      <c r="C21" s="542"/>
      <c r="D21" s="542"/>
      <c r="E21" s="543"/>
      <c r="F21" s="548" t="s">
        <v>170</v>
      </c>
      <c r="G21" s="548"/>
    </row>
    <row r="22" spans="1:7" s="16" customFormat="1" ht="25.5" customHeight="1" x14ac:dyDescent="0.2">
      <c r="A22" s="391" t="s">
        <v>908</v>
      </c>
      <c r="B22" s="544" t="s">
        <v>909</v>
      </c>
      <c r="C22" s="545"/>
      <c r="D22" s="545"/>
      <c r="E22" s="546"/>
      <c r="F22" s="549" t="s">
        <v>910</v>
      </c>
      <c r="G22" s="549"/>
    </row>
    <row r="23" spans="1:7" s="16" customFormat="1" ht="25.5" customHeight="1" x14ac:dyDescent="0.2">
      <c r="A23" s="391" t="s">
        <v>911</v>
      </c>
      <c r="B23" s="544" t="s">
        <v>912</v>
      </c>
      <c r="C23" s="545"/>
      <c r="D23" s="545"/>
      <c r="E23" s="546"/>
      <c r="F23" s="549" t="s">
        <v>910</v>
      </c>
      <c r="G23" s="549"/>
    </row>
    <row r="24" spans="1:7" s="16" customFormat="1" ht="25.5" customHeight="1" x14ac:dyDescent="0.2">
      <c r="A24" s="24"/>
      <c r="B24" s="553"/>
      <c r="C24" s="557"/>
      <c r="D24" s="557"/>
      <c r="E24" s="554"/>
      <c r="F24" s="559"/>
      <c r="G24" s="559"/>
    </row>
    <row r="25" spans="1:7" s="16" customFormat="1" ht="26.25" customHeight="1" x14ac:dyDescent="0.2">
      <c r="A25" s="24"/>
      <c r="B25" s="553"/>
      <c r="C25" s="557"/>
      <c r="D25" s="557"/>
      <c r="E25" s="554"/>
      <c r="F25" s="559"/>
      <c r="G25" s="559"/>
    </row>
    <row r="26" spans="1:7" x14ac:dyDescent="0.2">
      <c r="A26" s="17"/>
      <c r="B26" s="17"/>
      <c r="C26" s="17"/>
      <c r="D26" s="17"/>
      <c r="E26" s="17"/>
      <c r="F26" s="17"/>
    </row>
    <row r="27" spans="1:7" ht="30" customHeight="1" x14ac:dyDescent="0.2">
      <c r="A27" s="25" t="s">
        <v>202</v>
      </c>
      <c r="B27" s="26"/>
      <c r="C27" s="26"/>
      <c r="D27" s="26"/>
      <c r="E27" s="26"/>
      <c r="F27" s="26"/>
    </row>
    <row r="28" spans="1:7" x14ac:dyDescent="0.2">
      <c r="A28" s="558" t="s">
        <v>200</v>
      </c>
      <c r="B28" s="558"/>
      <c r="C28" s="558"/>
      <c r="D28" s="558"/>
      <c r="E28" s="558"/>
      <c r="F28" s="558"/>
      <c r="G28" s="558"/>
    </row>
    <row r="29" spans="1:7" ht="30" customHeight="1" x14ac:dyDescent="0.2">
      <c r="A29" s="27" t="s">
        <v>168</v>
      </c>
      <c r="B29" s="22" t="s">
        <v>171</v>
      </c>
      <c r="C29" s="541" t="s">
        <v>172</v>
      </c>
      <c r="D29" s="543"/>
      <c r="E29" s="548" t="s">
        <v>173</v>
      </c>
      <c r="F29" s="548"/>
      <c r="G29" s="548"/>
    </row>
    <row r="30" spans="1:7" s="16" customFormat="1" ht="25.5" customHeight="1" x14ac:dyDescent="0.2">
      <c r="A30" s="391" t="s">
        <v>908</v>
      </c>
      <c r="B30" s="390" t="s">
        <v>851</v>
      </c>
      <c r="C30" s="544" t="s">
        <v>913</v>
      </c>
      <c r="D30" s="546"/>
      <c r="E30" s="555" t="s">
        <v>914</v>
      </c>
      <c r="F30" s="555"/>
      <c r="G30" s="555"/>
    </row>
    <row r="31" spans="1:7" s="16" customFormat="1" ht="25.5" customHeight="1" x14ac:dyDescent="0.2">
      <c r="A31" s="24"/>
      <c r="B31" s="50"/>
      <c r="C31" s="553"/>
      <c r="D31" s="554"/>
      <c r="E31" s="556"/>
      <c r="F31" s="556"/>
      <c r="G31" s="556"/>
    </row>
    <row r="32" spans="1:7" s="16" customFormat="1" ht="25.5" customHeight="1" x14ac:dyDescent="0.2">
      <c r="A32" s="24"/>
      <c r="B32" s="50"/>
      <c r="C32" s="553"/>
      <c r="D32" s="554"/>
      <c r="E32" s="556"/>
      <c r="F32" s="556"/>
      <c r="G32" s="556"/>
    </row>
    <row r="33" spans="1:7" s="16" customFormat="1" ht="25.5" customHeight="1" x14ac:dyDescent="0.2">
      <c r="A33" s="24"/>
      <c r="B33" s="50"/>
      <c r="C33" s="553"/>
      <c r="D33" s="554"/>
      <c r="E33" s="556"/>
      <c r="F33" s="556"/>
      <c r="G33" s="556"/>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formatCells="0" formatRows="0" insertRows="0" deleteRows="0" selectLockedCells="1"/>
  <mergeCells count="27">
    <mergeCell ref="C29:D29"/>
    <mergeCell ref="B24:E24"/>
    <mergeCell ref="B25:E25"/>
    <mergeCell ref="E29:G29"/>
    <mergeCell ref="A28:G28"/>
    <mergeCell ref="F24:G24"/>
    <mergeCell ref="F25:G25"/>
    <mergeCell ref="C33:D33"/>
    <mergeCell ref="C30:D30"/>
    <mergeCell ref="C31:D31"/>
    <mergeCell ref="C32:D32"/>
    <mergeCell ref="E30:G30"/>
    <mergeCell ref="E31:G31"/>
    <mergeCell ref="E32:G32"/>
    <mergeCell ref="E33:G33"/>
    <mergeCell ref="A1:F1"/>
    <mergeCell ref="A10:D10"/>
    <mergeCell ref="B21:E21"/>
    <mergeCell ref="B22:E22"/>
    <mergeCell ref="B23:E23"/>
    <mergeCell ref="A2:D2"/>
    <mergeCell ref="F21:G21"/>
    <mergeCell ref="F22:G22"/>
    <mergeCell ref="F23:G23"/>
    <mergeCell ref="A3:G3"/>
    <mergeCell ref="A11:G11"/>
    <mergeCell ref="A20:G20"/>
  </mergeCells>
  <phoneticPr fontId="1"/>
  <dataValidations count="12">
    <dataValidation type="list" allowBlank="1" showInputMessage="1" showErrorMessage="1" sqref="A7:A9 A14:A17 A23">
      <formula1>"R6,R5,R4,R3,R2,R1"</formula1>
    </dataValidation>
    <dataValidation imeMode="halfAlpha" allowBlank="1" showInputMessage="1" showErrorMessage="1" sqref="E13:E17 E5 E6 E7:E9"/>
    <dataValidation type="list" allowBlank="1" showInputMessage="1" showErrorMessage="1" sqref="A24:A25">
      <formula1>"R6,R5,R4,R3,R2,R1"</formula1>
    </dataValidation>
    <dataValidation type="list" allowBlank="1" showInputMessage="1" showErrorMessage="1" sqref="A31:A33">
      <formula1>"R6,R5,R4,R3,R2,R1"</formula1>
    </dataValidation>
    <dataValidation type="list" allowBlank="1" showInputMessage="1" showErrorMessage="1" prompt="本申請との内容の重複有無を選択してください" sqref="G13:G17 G6 G5 G7:G9">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経費の重複有無を選択してください" sqref="F13:F17 F6 F5 F7:F9">
      <formula1>"有,無"</formula1>
    </dataValidation>
    <dataValidation type="list" allowBlank="1" showInputMessage="1" showErrorMessage="1" sqref="A13">
      <formula1>"R6,R5,R4,R3,R2,R1"</formula1>
    </dataValidation>
    <dataValidation type="list" allowBlank="1" showInputMessage="1" showErrorMessage="1" sqref="A22">
      <formula1>"R6,R5,R4,R3,R2,R1"</formula1>
    </dataValidation>
    <dataValidation type="list" allowBlank="1" showInputMessage="1" showErrorMessage="1" sqref="A30">
      <formula1>"R6,R5,R4,R3,R2,R1"</formula1>
    </dataValidation>
    <dataValidation type="list" allowBlank="1" showInputMessage="1" showErrorMessage="1" sqref="A6">
      <formula1>"R6,R5,R4,R3,R2,R1"</formula1>
    </dataValidation>
    <dataValidation type="list" allowBlank="1" showInputMessage="1" showErrorMessage="1" sqref="A5">
      <formula1>"R6,R5,R4,R3,R2,R1"</formula1>
    </dataValidation>
  </dataValidations>
  <printOptions horizontalCentered="1"/>
  <pageMargins left="0.7" right="0.26" top="0.54" bottom="0.38" header="0.3" footer="0.3"/>
  <pageSetup paperSize="9" scale="86" firstPageNumber="46" fitToWidth="0" fitToHeight="0" orientation="portrait" useFirstPageNumber="1" r:id="rId1"/>
  <headerFooter>
    <oddFooter>&amp;A</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X28"/>
  <sheetViews>
    <sheetView showGridLines="0" topLeftCell="A22" zoomScale="110" zoomScaleNormal="110" zoomScaleSheetLayoutView="80" workbookViewId="0">
      <selection activeCell="I11" sqref="I11"/>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23" customFormat="1" ht="14.25" customHeight="1" x14ac:dyDescent="0.2">
      <c r="A1" s="28" t="s">
        <v>174</v>
      </c>
      <c r="B1" s="15"/>
      <c r="C1" s="15"/>
      <c r="D1" s="15"/>
      <c r="E1" s="15"/>
      <c r="F1" s="15"/>
      <c r="G1" s="15"/>
    </row>
    <row r="2" spans="1:24" s="23" customFormat="1" ht="60" customHeight="1" x14ac:dyDescent="0.2">
      <c r="A2" s="561" t="s">
        <v>175</v>
      </c>
      <c r="B2" s="561"/>
      <c r="C2" s="561"/>
      <c r="D2" s="561"/>
      <c r="E2" s="561"/>
      <c r="F2" s="561"/>
      <c r="G2" s="561"/>
    </row>
    <row r="3" spans="1:24" s="23" customFormat="1" ht="22.5" customHeight="1" x14ac:dyDescent="0.2">
      <c r="A3" s="562" t="s">
        <v>1105</v>
      </c>
      <c r="B3" s="562"/>
      <c r="C3" s="562"/>
      <c r="D3" s="562"/>
      <c r="E3" s="562"/>
      <c r="F3" s="562"/>
      <c r="G3" s="562"/>
      <c r="H3" s="29"/>
    </row>
    <row r="4" spans="1:24" s="23" customFormat="1" ht="22.5" customHeight="1" x14ac:dyDescent="0.2">
      <c r="A4" s="30" t="s">
        <v>176</v>
      </c>
      <c r="B4" s="31" t="s">
        <v>177</v>
      </c>
      <c r="C4" s="31" t="s">
        <v>178</v>
      </c>
      <c r="D4" s="31" t="s">
        <v>179</v>
      </c>
      <c r="E4" s="31" t="s">
        <v>180</v>
      </c>
      <c r="F4" s="31" t="s">
        <v>181</v>
      </c>
      <c r="G4" s="32" t="s">
        <v>182</v>
      </c>
      <c r="H4" s="33" t="s">
        <v>183</v>
      </c>
      <c r="I4" s="34"/>
      <c r="J4" s="34"/>
      <c r="K4" s="34"/>
      <c r="L4" s="34"/>
      <c r="M4" s="34"/>
      <c r="N4" s="34"/>
      <c r="O4" s="34"/>
      <c r="P4" s="34"/>
      <c r="Q4" s="34"/>
      <c r="R4" s="34"/>
      <c r="S4" s="34"/>
      <c r="T4" s="34"/>
      <c r="U4" s="34"/>
      <c r="V4" s="34"/>
      <c r="W4" s="34"/>
      <c r="X4" s="34"/>
    </row>
    <row r="5" spans="1:24" s="16" customFormat="1" ht="22.5" customHeight="1" x14ac:dyDescent="0.2">
      <c r="A5" s="35">
        <f>ROW()-ROW(テーブル1717[[#Headers],[No.]])</f>
        <v>1</v>
      </c>
      <c r="B5" s="267" t="s">
        <v>915</v>
      </c>
      <c r="C5" s="268" t="s">
        <v>1091</v>
      </c>
      <c r="D5" s="268" t="s">
        <v>916</v>
      </c>
      <c r="E5" s="267" t="s">
        <v>917</v>
      </c>
      <c r="F5" s="269">
        <v>90</v>
      </c>
      <c r="G5" s="270">
        <f>IFERROR(テーブル1717[[#This Row],[持ち株数]]/$F$17,"")</f>
        <v>0.9</v>
      </c>
      <c r="H5" s="36" t="s">
        <v>184</v>
      </c>
      <c r="I5" s="37"/>
      <c r="J5" s="37"/>
      <c r="K5" s="37"/>
      <c r="L5" s="34"/>
      <c r="M5" s="34"/>
      <c r="N5" s="34"/>
      <c r="O5" s="34"/>
      <c r="P5" s="34"/>
      <c r="Q5" s="34"/>
      <c r="R5" s="34"/>
      <c r="S5" s="34"/>
      <c r="T5" s="34"/>
      <c r="U5" s="34"/>
      <c r="V5" s="34"/>
      <c r="W5" s="34"/>
      <c r="X5" s="34"/>
    </row>
    <row r="6" spans="1:24" s="16" customFormat="1" ht="22.5" customHeight="1" x14ac:dyDescent="0.2">
      <c r="A6" s="35">
        <f>ROW()-ROW(テーブル1717[[#Headers],[No.]])</f>
        <v>2</v>
      </c>
      <c r="B6" s="267" t="s">
        <v>918</v>
      </c>
      <c r="C6" s="268" t="s">
        <v>916</v>
      </c>
      <c r="D6" s="268"/>
      <c r="E6" s="267" t="s">
        <v>919</v>
      </c>
      <c r="F6" s="269"/>
      <c r="G6" s="270">
        <f>IFERROR(テーブル1717[[#This Row],[持ち株数]]/$F$17,"")</f>
        <v>0</v>
      </c>
      <c r="H6" s="38" t="s">
        <v>185</v>
      </c>
      <c r="I6" s="37"/>
      <c r="J6" s="37"/>
      <c r="K6" s="37"/>
      <c r="L6" s="34"/>
      <c r="M6" s="34"/>
      <c r="N6" s="34"/>
      <c r="O6" s="34"/>
      <c r="P6" s="34"/>
      <c r="Q6" s="34"/>
      <c r="R6" s="34"/>
      <c r="S6" s="34"/>
      <c r="T6" s="34"/>
      <c r="U6" s="34"/>
      <c r="V6" s="34"/>
      <c r="W6" s="34"/>
      <c r="X6" s="34"/>
    </row>
    <row r="7" spans="1:24" s="16" customFormat="1" ht="22.5" customHeight="1" x14ac:dyDescent="0.2">
      <c r="A7" s="35">
        <f>ROW()-ROW(テーブル1717[[#Headers],[No.]])</f>
        <v>3</v>
      </c>
      <c r="B7" s="267" t="s">
        <v>920</v>
      </c>
      <c r="C7" s="268" t="s">
        <v>916</v>
      </c>
      <c r="D7" s="268"/>
      <c r="E7" s="267" t="s">
        <v>921</v>
      </c>
      <c r="F7" s="269"/>
      <c r="G7" s="270">
        <f>IFERROR(テーブル1717[[#This Row],[持ち株数]]/$F$17,"")</f>
        <v>0</v>
      </c>
      <c r="H7" s="39"/>
      <c r="I7" s="40"/>
      <c r="J7" s="40"/>
      <c r="K7" s="40"/>
      <c r="L7" s="41"/>
      <c r="M7" s="41"/>
      <c r="N7" s="41"/>
      <c r="O7" s="41"/>
      <c r="P7" s="41"/>
      <c r="Q7" s="41"/>
      <c r="R7" s="41"/>
      <c r="S7" s="41"/>
      <c r="T7" s="41"/>
      <c r="U7" s="41"/>
      <c r="V7" s="41"/>
      <c r="W7" s="41"/>
      <c r="X7" s="41"/>
    </row>
    <row r="8" spans="1:24" s="16" customFormat="1" ht="22.5" customHeight="1" x14ac:dyDescent="0.2">
      <c r="A8" s="35">
        <f>ROW()-ROW(テーブル1717[[#Headers],[No.]])</f>
        <v>4</v>
      </c>
      <c r="B8" s="267" t="s">
        <v>922</v>
      </c>
      <c r="C8" s="268" t="s">
        <v>916</v>
      </c>
      <c r="D8" s="268"/>
      <c r="E8" s="267" t="s">
        <v>923</v>
      </c>
      <c r="F8" s="269"/>
      <c r="G8" s="270">
        <f>IFERROR(テーブル1717[[#This Row],[持ち株数]]/$F$17,"")</f>
        <v>0</v>
      </c>
      <c r="H8" s="42" t="s">
        <v>186</v>
      </c>
    </row>
    <row r="9" spans="1:24" s="16" customFormat="1" ht="22.5" customHeight="1" x14ac:dyDescent="0.2">
      <c r="A9" s="35">
        <f>ROW()-ROW(テーブル1717[[#Headers],[No.]])</f>
        <v>5</v>
      </c>
      <c r="B9" s="267" t="s">
        <v>924</v>
      </c>
      <c r="C9" s="268"/>
      <c r="D9" s="268" t="s">
        <v>916</v>
      </c>
      <c r="E9" s="267" t="s">
        <v>925</v>
      </c>
      <c r="F9" s="269">
        <v>10</v>
      </c>
      <c r="G9" s="270">
        <f>IFERROR(テーブル1717[[#This Row],[持ち株数]]/$F$17,"")</f>
        <v>0.1</v>
      </c>
      <c r="H9" s="42" t="s">
        <v>187</v>
      </c>
    </row>
    <row r="10" spans="1:24" s="16" customFormat="1" ht="22.5" customHeight="1" x14ac:dyDescent="0.2">
      <c r="A10" s="35">
        <f>ROW()-ROW(テーブル1717[[#Headers],[No.]])</f>
        <v>6</v>
      </c>
      <c r="B10" s="265"/>
      <c r="C10" s="266"/>
      <c r="D10" s="266"/>
      <c r="E10" s="265"/>
      <c r="F10" s="269"/>
      <c r="G10" s="270">
        <f>IFERROR(テーブル1717[[#This Row],[持ち株数]]/$F$17,"")</f>
        <v>0</v>
      </c>
    </row>
    <row r="11" spans="1:24" s="16" customFormat="1" ht="22.5" customHeight="1" x14ac:dyDescent="0.2">
      <c r="A11" s="35">
        <f>ROW()-ROW(テーブル1717[[#Headers],[No.]])</f>
        <v>7</v>
      </c>
      <c r="B11" s="265"/>
      <c r="C11" s="266"/>
      <c r="D11" s="266"/>
      <c r="E11" s="265"/>
      <c r="F11" s="269"/>
      <c r="G11" s="270">
        <f>IFERROR(テーブル1717[[#This Row],[持ち株数]]/$F$17,"")</f>
        <v>0</v>
      </c>
    </row>
    <row r="12" spans="1:24" s="16" customFormat="1" ht="22.5" customHeight="1" x14ac:dyDescent="0.2">
      <c r="A12" s="35">
        <f>ROW()-ROW(テーブル1717[[#Headers],[No.]])</f>
        <v>8</v>
      </c>
      <c r="B12" s="265"/>
      <c r="C12" s="266"/>
      <c r="D12" s="266"/>
      <c r="E12" s="265"/>
      <c r="F12" s="269"/>
      <c r="G12" s="270">
        <f>IFERROR(テーブル1717[[#This Row],[持ち株数]]/$F$17,"")</f>
        <v>0</v>
      </c>
    </row>
    <row r="13" spans="1:24" s="16" customFormat="1" ht="22.5" customHeight="1" x14ac:dyDescent="0.2">
      <c r="A13" s="35">
        <f>ROW()-ROW(テーブル1717[[#Headers],[No.]])</f>
        <v>9</v>
      </c>
      <c r="B13" s="265"/>
      <c r="C13" s="266"/>
      <c r="D13" s="266"/>
      <c r="E13" s="265"/>
      <c r="F13" s="269"/>
      <c r="G13" s="270">
        <f>IFERROR(テーブル1717[[#This Row],[持ち株数]]/$F$17,"")</f>
        <v>0</v>
      </c>
    </row>
    <row r="14" spans="1:24" s="16" customFormat="1" ht="22.5" customHeight="1" x14ac:dyDescent="0.2">
      <c r="A14" s="35">
        <f>ROW()-ROW(テーブル1717[[#Headers],[No.]])</f>
        <v>10</v>
      </c>
      <c r="B14" s="265"/>
      <c r="C14" s="266"/>
      <c r="D14" s="266"/>
      <c r="E14" s="265"/>
      <c r="F14" s="269"/>
      <c r="G14" s="270">
        <f>IFERROR(テーブル1717[[#This Row],[持ち株数]]/$F$17,"")</f>
        <v>0</v>
      </c>
    </row>
    <row r="15" spans="1:24" s="16" customFormat="1" ht="22.5" customHeight="1" x14ac:dyDescent="0.2">
      <c r="A15" s="35">
        <f>ROW()-ROW(テーブル1717[[#Headers],[No.]])</f>
        <v>11</v>
      </c>
      <c r="B15" s="265"/>
      <c r="C15" s="266"/>
      <c r="D15" s="266"/>
      <c r="E15" s="265"/>
      <c r="F15" s="269"/>
      <c r="G15" s="270">
        <f>IFERROR(テーブル1717[[#This Row],[持ち株数]]/$F$17,"")</f>
        <v>0</v>
      </c>
    </row>
    <row r="16" spans="1:24" s="16" customFormat="1" ht="22.5" customHeight="1" thickBot="1" x14ac:dyDescent="0.25">
      <c r="A16" s="43" t="s">
        <v>188</v>
      </c>
      <c r="B16" s="44" t="s">
        <v>122</v>
      </c>
      <c r="C16" s="45"/>
      <c r="D16" s="45"/>
      <c r="E16" s="45"/>
      <c r="F16" s="269"/>
      <c r="G16" s="270">
        <f>IFERROR(テーブル1717[[#This Row],[持ち株数]]/$F$17,"")</f>
        <v>0</v>
      </c>
    </row>
    <row r="17" spans="1:9" s="16" customFormat="1" ht="22.5" customHeight="1" thickTop="1" x14ac:dyDescent="0.2">
      <c r="A17" s="563" t="s">
        <v>189</v>
      </c>
      <c r="B17" s="563"/>
      <c r="C17" s="563"/>
      <c r="D17" s="563"/>
      <c r="E17" s="563"/>
      <c r="F17" s="271">
        <f>IF(SUBTOTAL(109,テーブル1717[持ち株数])=0,"",SUBTOTAL(109,テーブル1717[持ち株数]))</f>
        <v>100</v>
      </c>
      <c r="G17" s="272">
        <f>IF(SUBTOTAL(109,テーブル1717[持ち株比率])=0,"",SUBTOTAL(109,テーブル1717[持ち株比率]))</f>
        <v>1</v>
      </c>
    </row>
    <row r="18" spans="1:9" s="23" customFormat="1" ht="22.5" customHeight="1" x14ac:dyDescent="0.2">
      <c r="A18" s="564" t="s">
        <v>190</v>
      </c>
      <c r="B18" s="565"/>
      <c r="C18" s="565"/>
      <c r="D18" s="565"/>
      <c r="E18" s="565"/>
      <c r="F18" s="565"/>
      <c r="G18" s="566"/>
    </row>
    <row r="19" spans="1:9" s="16" customFormat="1" ht="67.5" customHeight="1" x14ac:dyDescent="0.2">
      <c r="A19" s="567" t="s">
        <v>926</v>
      </c>
      <c r="B19" s="568"/>
      <c r="C19" s="568"/>
      <c r="D19" s="568"/>
      <c r="E19" s="568"/>
      <c r="F19" s="568"/>
      <c r="G19" s="569"/>
    </row>
    <row r="20" spans="1:9" s="23" customFormat="1" ht="45" customHeight="1" x14ac:dyDescent="0.2">
      <c r="A20" s="570"/>
      <c r="B20" s="571"/>
      <c r="C20" s="571"/>
      <c r="D20" s="571"/>
      <c r="E20" s="571"/>
      <c r="F20" s="571"/>
      <c r="G20" s="572"/>
    </row>
    <row r="21" spans="1:9" s="23" customFormat="1" ht="45" customHeight="1" x14ac:dyDescent="0.2">
      <c r="A21" s="560" t="s">
        <v>191</v>
      </c>
      <c r="B21" s="560"/>
      <c r="C21" s="560"/>
      <c r="D21" s="560"/>
      <c r="E21" s="560"/>
      <c r="F21" s="560"/>
      <c r="G21" s="560"/>
    </row>
    <row r="22" spans="1:9" s="23" customFormat="1" ht="22.5" customHeight="1" x14ac:dyDescent="0.2">
      <c r="A22" s="46" t="s">
        <v>176</v>
      </c>
      <c r="B22" s="46" t="s">
        <v>192</v>
      </c>
      <c r="C22" s="573" t="s">
        <v>193</v>
      </c>
      <c r="D22" s="574"/>
      <c r="E22" s="260" t="s">
        <v>194</v>
      </c>
      <c r="F22" s="548" t="s">
        <v>195</v>
      </c>
      <c r="G22" s="548"/>
      <c r="I22" s="47"/>
    </row>
    <row r="23" spans="1:9" s="16" customFormat="1" ht="22.5" customHeight="1" x14ac:dyDescent="0.2">
      <c r="A23" s="46">
        <v>1</v>
      </c>
      <c r="B23" s="267" t="s">
        <v>924</v>
      </c>
      <c r="C23" s="575">
        <v>150000000</v>
      </c>
      <c r="D23" s="576"/>
      <c r="E23" s="273">
        <v>250</v>
      </c>
      <c r="F23" s="577" t="s">
        <v>927</v>
      </c>
      <c r="G23" s="577"/>
    </row>
    <row r="24" spans="1:9" s="16" customFormat="1" ht="22.5" customHeight="1" x14ac:dyDescent="0.2">
      <c r="A24" s="46">
        <v>2</v>
      </c>
      <c r="B24" s="48"/>
      <c r="C24" s="578"/>
      <c r="D24" s="579"/>
      <c r="E24" s="49"/>
      <c r="F24" s="580"/>
      <c r="G24" s="580"/>
    </row>
    <row r="25" spans="1:9" s="16" customFormat="1" ht="22.5" customHeight="1" x14ac:dyDescent="0.2">
      <c r="A25" s="46">
        <v>3</v>
      </c>
      <c r="B25" s="48"/>
      <c r="C25" s="578"/>
      <c r="D25" s="579"/>
      <c r="E25" s="49"/>
      <c r="F25" s="580"/>
      <c r="G25" s="580"/>
    </row>
    <row r="26" spans="1:9" s="16" customFormat="1" ht="22.5" customHeight="1" x14ac:dyDescent="0.2">
      <c r="A26" s="46">
        <v>4</v>
      </c>
      <c r="B26" s="48"/>
      <c r="C26" s="578"/>
      <c r="D26" s="579"/>
      <c r="E26" s="49"/>
      <c r="F26" s="580"/>
      <c r="G26" s="580"/>
    </row>
    <row r="27" spans="1:9" s="16" customFormat="1" ht="22.5" customHeight="1" x14ac:dyDescent="0.2">
      <c r="A27" s="46">
        <v>5</v>
      </c>
      <c r="B27" s="48"/>
      <c r="C27" s="578"/>
      <c r="D27" s="579"/>
      <c r="E27" s="49"/>
      <c r="F27" s="580"/>
      <c r="G27" s="580"/>
    </row>
    <row r="28" spans="1:9" x14ac:dyDescent="0.2">
      <c r="B28" s="9"/>
    </row>
  </sheetData>
  <sheetProtection formatCells="0" formatRows="0" insertRows="0" deleteRows="0" selectLockedCells="1"/>
  <mergeCells count="18">
    <mergeCell ref="C25:D25"/>
    <mergeCell ref="F25:G25"/>
    <mergeCell ref="C26:D26"/>
    <mergeCell ref="F26:G26"/>
    <mergeCell ref="C27:D27"/>
    <mergeCell ref="F27:G27"/>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xWindow="210" yWindow="637"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E5:E15 B6:B15 B23"/>
    <dataValidation imeMode="halfAlpha" allowBlank="1" showInputMessage="1" showErrorMessage="1" sqref="A23:A27 A5:A16 F6:F16 G5:G16 C23:E27"/>
    <dataValidation imeMode="hiragana" allowBlank="1" showInputMessage="1" showErrorMessage="1" prompt="　No.1～11に全役員及び持ち株比率が70％を超えるまで全ての株主を持ち株比率が多い順に記載してください。_x000a_必要に応じて行は追加してください。_x000a_残りの持ち株数は、その他の株主に含め、持ち株比率が100％になるまで記入してください。_x000a__x000a_" sqref="B5"/>
  </dataValidations>
  <printOptions horizontalCentered="1"/>
  <pageMargins left="0.7" right="0.26" top="0.54" bottom="0.38" header="0.3" footer="0.3"/>
  <pageSetup paperSize="9" firstPageNumber="47" fitToWidth="0" fitToHeight="0" orientation="portrait" useFirstPageNumber="1" r:id="rId1"/>
  <headerFooter>
    <oddFooter>&amp;A</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R146"/>
  <sheetViews>
    <sheetView showGridLines="0" zoomScaleNormal="100" zoomScaleSheetLayoutView="80" workbookViewId="0">
      <selection activeCell="G7" sqref="G7:I7"/>
    </sheetView>
  </sheetViews>
  <sheetFormatPr defaultRowHeight="13" x14ac:dyDescent="0.2"/>
  <cols>
    <col min="1" max="1" width="15.7265625" customWidth="1"/>
    <col min="2" max="2" width="6.81640625" customWidth="1"/>
    <col min="3" max="3" width="5.453125" customWidth="1"/>
    <col min="4" max="4" width="17.1796875" customWidth="1"/>
    <col min="5" max="5" width="6" customWidth="1"/>
    <col min="6" max="6" width="6.7265625" customWidth="1"/>
    <col min="7" max="7" width="6" customWidth="1"/>
    <col min="8" max="8" width="18.81640625" customWidth="1"/>
    <col min="9" max="9" width="10.7265625" customWidth="1"/>
  </cols>
  <sheetData>
    <row r="1" spans="1:18" ht="19.5" customHeight="1" x14ac:dyDescent="0.2">
      <c r="A1" s="610" t="s">
        <v>203</v>
      </c>
      <c r="B1" s="610"/>
      <c r="C1" s="610"/>
      <c r="D1" s="610"/>
      <c r="E1" s="610"/>
      <c r="F1" s="610"/>
      <c r="G1" s="610"/>
      <c r="H1" s="610"/>
    </row>
    <row r="2" spans="1:18" ht="10" customHeight="1" x14ac:dyDescent="0.2">
      <c r="A2" s="611"/>
      <c r="B2" s="611"/>
      <c r="C2" s="611"/>
      <c r="D2" s="611"/>
      <c r="E2" s="611"/>
      <c r="F2" s="611"/>
      <c r="G2" s="611"/>
      <c r="H2" s="611"/>
    </row>
    <row r="3" spans="1:18" ht="25" customHeight="1" x14ac:dyDescent="0.2">
      <c r="A3" s="612" t="s">
        <v>523</v>
      </c>
      <c r="B3" s="612"/>
      <c r="C3" s="612"/>
      <c r="D3" s="612"/>
      <c r="E3" s="612"/>
      <c r="F3" s="612"/>
      <c r="G3" s="612"/>
      <c r="H3" s="612"/>
      <c r="I3" s="612"/>
    </row>
    <row r="4" spans="1:18" ht="80" customHeight="1" x14ac:dyDescent="0.2">
      <c r="A4" s="581" t="s">
        <v>928</v>
      </c>
      <c r="B4" s="582"/>
      <c r="C4" s="582"/>
      <c r="D4" s="582"/>
      <c r="E4" s="582"/>
      <c r="F4" s="582"/>
      <c r="G4" s="582"/>
      <c r="H4" s="582"/>
      <c r="I4" s="582"/>
    </row>
    <row r="5" spans="1:18" ht="40" customHeight="1" thickBot="1" x14ac:dyDescent="0.25">
      <c r="A5" s="287" t="s">
        <v>204</v>
      </c>
      <c r="B5" s="613"/>
      <c r="C5" s="613"/>
      <c r="D5" s="613"/>
      <c r="E5" s="613"/>
      <c r="F5" s="613"/>
      <c r="G5" s="613"/>
      <c r="H5" s="613"/>
      <c r="I5" s="613"/>
    </row>
    <row r="6" spans="1:18" ht="40" customHeight="1" thickTop="1" x14ac:dyDescent="0.2">
      <c r="A6" s="614" t="s">
        <v>846</v>
      </c>
      <c r="B6" s="615"/>
      <c r="C6" s="615"/>
      <c r="D6" s="615"/>
      <c r="E6" s="615"/>
      <c r="F6" s="615"/>
      <c r="G6" s="615"/>
      <c r="H6" s="615"/>
      <c r="I6" s="615"/>
    </row>
    <row r="7" spans="1:18" ht="30" customHeight="1" x14ac:dyDescent="0.2">
      <c r="A7" s="616" t="s">
        <v>829</v>
      </c>
      <c r="B7" s="594"/>
      <c r="C7" s="594"/>
      <c r="D7" s="594"/>
      <c r="E7" s="583" t="s">
        <v>929</v>
      </c>
      <c r="F7" s="585"/>
      <c r="G7" s="583" t="s">
        <v>930</v>
      </c>
      <c r="H7" s="584"/>
      <c r="I7" s="585"/>
      <c r="Q7" t="s">
        <v>561</v>
      </c>
      <c r="R7" t="s">
        <v>1109</v>
      </c>
    </row>
    <row r="8" spans="1:18" ht="21.65" customHeight="1" x14ac:dyDescent="0.2">
      <c r="A8" s="621" t="s">
        <v>830</v>
      </c>
      <c r="B8" s="617" t="s">
        <v>831</v>
      </c>
      <c r="C8" s="618"/>
      <c r="D8" s="618"/>
      <c r="E8" s="618"/>
      <c r="F8" s="618"/>
      <c r="G8" s="618"/>
      <c r="H8" s="618"/>
      <c r="I8" s="619"/>
      <c r="Q8" t="s">
        <v>562</v>
      </c>
      <c r="R8" t="s">
        <v>563</v>
      </c>
    </row>
    <row r="9" spans="1:18" ht="30" customHeight="1" x14ac:dyDescent="0.2">
      <c r="A9" s="622"/>
      <c r="B9" s="420" t="s">
        <v>916</v>
      </c>
      <c r="C9" s="620" t="s">
        <v>205</v>
      </c>
      <c r="D9" s="620"/>
      <c r="E9" s="620"/>
      <c r="F9" s="620"/>
      <c r="G9" s="620"/>
      <c r="H9" s="620"/>
      <c r="I9" s="620"/>
      <c r="Q9" t="s">
        <v>564</v>
      </c>
      <c r="R9" t="s">
        <v>565</v>
      </c>
    </row>
    <row r="10" spans="1:18" ht="30" customHeight="1" x14ac:dyDescent="0.2">
      <c r="A10" s="622"/>
      <c r="B10" s="420" t="s">
        <v>916</v>
      </c>
      <c r="C10" s="593" t="s">
        <v>206</v>
      </c>
      <c r="D10" s="593"/>
      <c r="E10" s="593"/>
      <c r="F10" s="593"/>
      <c r="G10" s="593"/>
      <c r="H10" s="593"/>
      <c r="I10" s="593"/>
      <c r="N10" s="58"/>
      <c r="Q10" t="s">
        <v>566</v>
      </c>
      <c r="R10" t="s">
        <v>567</v>
      </c>
    </row>
    <row r="11" spans="1:18" ht="18.649999999999999" customHeight="1" x14ac:dyDescent="0.2">
      <c r="A11" s="622"/>
      <c r="B11" s="594" t="s">
        <v>832</v>
      </c>
      <c r="C11" s="594"/>
      <c r="D11" s="594"/>
      <c r="E11" s="594"/>
      <c r="F11" s="594"/>
      <c r="G11" s="594"/>
      <c r="H11" s="594"/>
      <c r="I11" s="594"/>
      <c r="Q11" t="s">
        <v>568</v>
      </c>
      <c r="R11" t="s">
        <v>569</v>
      </c>
    </row>
    <row r="12" spans="1:18" ht="27" customHeight="1" x14ac:dyDescent="0.2">
      <c r="A12" s="622"/>
      <c r="B12" s="359"/>
      <c r="C12" s="594" t="s">
        <v>207</v>
      </c>
      <c r="D12" s="594"/>
      <c r="E12" s="594"/>
      <c r="F12" s="420" t="s">
        <v>916</v>
      </c>
      <c r="G12" s="594" t="s">
        <v>208</v>
      </c>
      <c r="H12" s="594"/>
      <c r="I12" s="594"/>
      <c r="Q12" t="s">
        <v>570</v>
      </c>
      <c r="R12" t="s">
        <v>571</v>
      </c>
    </row>
    <row r="13" spans="1:18" ht="27" customHeight="1" thickBot="1" x14ac:dyDescent="0.25">
      <c r="A13" s="623"/>
      <c r="B13" s="586" t="s">
        <v>209</v>
      </c>
      <c r="C13" s="586"/>
      <c r="D13" s="604" t="s">
        <v>931</v>
      </c>
      <c r="E13" s="605"/>
      <c r="F13" s="605"/>
      <c r="G13" s="605"/>
      <c r="H13" s="605"/>
      <c r="I13" s="606"/>
      <c r="Q13" t="s">
        <v>572</v>
      </c>
      <c r="R13" t="s">
        <v>573</v>
      </c>
    </row>
    <row r="14" spans="1:18" ht="52.25" customHeight="1" thickTop="1" x14ac:dyDescent="0.2">
      <c r="A14" s="601" t="s">
        <v>533</v>
      </c>
      <c r="B14" s="602"/>
      <c r="C14" s="602"/>
      <c r="D14" s="602"/>
      <c r="E14" s="602"/>
      <c r="F14" s="602"/>
      <c r="G14" s="602"/>
      <c r="H14" s="602"/>
      <c r="I14" s="603"/>
      <c r="Q14" t="s">
        <v>574</v>
      </c>
      <c r="R14" t="s">
        <v>575</v>
      </c>
    </row>
    <row r="15" spans="1:18" ht="27" customHeight="1" x14ac:dyDescent="0.2">
      <c r="A15" s="292" t="s">
        <v>524</v>
      </c>
      <c r="B15" s="590" t="s">
        <v>526</v>
      </c>
      <c r="C15" s="591"/>
      <c r="D15" s="591"/>
      <c r="E15" s="591"/>
      <c r="F15" s="591"/>
      <c r="G15" s="591"/>
      <c r="H15" s="591"/>
      <c r="I15" s="592"/>
      <c r="Q15" t="s">
        <v>576</v>
      </c>
      <c r="R15" t="s">
        <v>577</v>
      </c>
    </row>
    <row r="16" spans="1:18" ht="27" customHeight="1" x14ac:dyDescent="0.2">
      <c r="A16" s="292" t="s">
        <v>534</v>
      </c>
      <c r="B16" s="607" t="s">
        <v>530</v>
      </c>
      <c r="C16" s="608"/>
      <c r="D16" s="608"/>
      <c r="E16" s="608"/>
      <c r="F16" s="608"/>
      <c r="G16" s="608"/>
      <c r="H16" s="608"/>
      <c r="I16" s="609"/>
      <c r="Q16" t="s">
        <v>578</v>
      </c>
      <c r="R16" t="s">
        <v>579</v>
      </c>
    </row>
    <row r="17" spans="1:18" ht="60" customHeight="1" x14ac:dyDescent="0.2">
      <c r="A17" s="63" t="s">
        <v>525</v>
      </c>
      <c r="B17" s="581"/>
      <c r="C17" s="582"/>
      <c r="D17" s="582"/>
      <c r="E17" s="582"/>
      <c r="F17" s="582"/>
      <c r="G17" s="582"/>
      <c r="H17" s="582"/>
      <c r="I17" s="582"/>
      <c r="Q17" t="s">
        <v>580</v>
      </c>
      <c r="R17" t="s">
        <v>581</v>
      </c>
    </row>
    <row r="18" spans="1:18" ht="25" customHeight="1" x14ac:dyDescent="0.2">
      <c r="A18" s="595" t="s">
        <v>531</v>
      </c>
      <c r="B18" s="596"/>
      <c r="C18" s="596"/>
      <c r="D18" s="596"/>
      <c r="E18" s="596"/>
      <c r="F18" s="596"/>
      <c r="G18" s="596"/>
      <c r="H18" s="596"/>
      <c r="I18" s="597"/>
      <c r="Q18" t="s">
        <v>582</v>
      </c>
      <c r="R18" t="s">
        <v>583</v>
      </c>
    </row>
    <row r="19" spans="1:18" ht="80" customHeight="1" x14ac:dyDescent="0.2">
      <c r="A19" s="598" t="s">
        <v>932</v>
      </c>
      <c r="B19" s="599"/>
      <c r="C19" s="599"/>
      <c r="D19" s="599"/>
      <c r="E19" s="599"/>
      <c r="F19" s="599"/>
      <c r="G19" s="599"/>
      <c r="H19" s="599"/>
      <c r="I19" s="600"/>
      <c r="Q19" t="s">
        <v>584</v>
      </c>
      <c r="R19" t="s">
        <v>585</v>
      </c>
    </row>
    <row r="20" spans="1:18" ht="25" customHeight="1" x14ac:dyDescent="0.2">
      <c r="A20" s="587" t="s">
        <v>532</v>
      </c>
      <c r="B20" s="588"/>
      <c r="C20" s="588"/>
      <c r="D20" s="588"/>
      <c r="E20" s="588"/>
      <c r="F20" s="588"/>
      <c r="G20" s="588"/>
      <c r="H20" s="588"/>
      <c r="I20" s="589"/>
      <c r="Q20" t="s">
        <v>586</v>
      </c>
      <c r="R20" t="s">
        <v>587</v>
      </c>
    </row>
    <row r="21" spans="1:18" ht="27" customHeight="1" x14ac:dyDescent="0.2">
      <c r="A21" s="392" t="s">
        <v>210</v>
      </c>
      <c r="B21" s="590" t="s">
        <v>933</v>
      </c>
      <c r="C21" s="591"/>
      <c r="D21" s="591"/>
      <c r="E21" s="591"/>
      <c r="F21" s="591"/>
      <c r="G21" s="591"/>
      <c r="H21" s="591"/>
      <c r="I21" s="592"/>
      <c r="Q21" t="s">
        <v>588</v>
      </c>
      <c r="R21" t="s">
        <v>1095</v>
      </c>
    </row>
    <row r="22" spans="1:18" ht="100" customHeight="1" x14ac:dyDescent="0.2">
      <c r="A22" s="393" t="s">
        <v>211</v>
      </c>
      <c r="B22" s="581" t="s">
        <v>934</v>
      </c>
      <c r="C22" s="582"/>
      <c r="D22" s="582"/>
      <c r="E22" s="582"/>
      <c r="F22" s="582"/>
      <c r="G22" s="582"/>
      <c r="H22" s="582"/>
      <c r="I22" s="582"/>
      <c r="Q22" t="s">
        <v>589</v>
      </c>
      <c r="R22" t="s">
        <v>1096</v>
      </c>
    </row>
    <row r="23" spans="1:18" x14ac:dyDescent="0.2">
      <c r="Q23" t="s">
        <v>590</v>
      </c>
      <c r="R23" t="s">
        <v>1097</v>
      </c>
    </row>
    <row r="24" spans="1:18" x14ac:dyDescent="0.2">
      <c r="Q24" t="s">
        <v>591</v>
      </c>
      <c r="R24" t="s">
        <v>593</v>
      </c>
    </row>
    <row r="25" spans="1:18" x14ac:dyDescent="0.2">
      <c r="Q25" t="s">
        <v>592</v>
      </c>
      <c r="R25" t="s">
        <v>595</v>
      </c>
    </row>
    <row r="26" spans="1:18" x14ac:dyDescent="0.2">
      <c r="Q26" t="s">
        <v>594</v>
      </c>
      <c r="R26" t="s">
        <v>597</v>
      </c>
    </row>
    <row r="27" spans="1:18" x14ac:dyDescent="0.2">
      <c r="Q27" t="s">
        <v>596</v>
      </c>
      <c r="R27" t="s">
        <v>599</v>
      </c>
    </row>
    <row r="28" spans="1:18" x14ac:dyDescent="0.2">
      <c r="Q28" t="s">
        <v>598</v>
      </c>
      <c r="R28" t="s">
        <v>601</v>
      </c>
    </row>
    <row r="29" spans="1:18" x14ac:dyDescent="0.2">
      <c r="Q29" t="s">
        <v>600</v>
      </c>
      <c r="R29" t="s">
        <v>603</v>
      </c>
    </row>
    <row r="30" spans="1:18" x14ac:dyDescent="0.2">
      <c r="Q30" t="s">
        <v>602</v>
      </c>
      <c r="R30" t="s">
        <v>605</v>
      </c>
    </row>
    <row r="31" spans="1:18" x14ac:dyDescent="0.2">
      <c r="Q31" t="s">
        <v>604</v>
      </c>
      <c r="R31" t="s">
        <v>607</v>
      </c>
    </row>
    <row r="32" spans="1:18" x14ac:dyDescent="0.2">
      <c r="Q32" t="s">
        <v>606</v>
      </c>
      <c r="R32" t="s">
        <v>609</v>
      </c>
    </row>
    <row r="33" spans="3:18" x14ac:dyDescent="0.2">
      <c r="Q33" t="s">
        <v>608</v>
      </c>
      <c r="R33" t="s">
        <v>611</v>
      </c>
    </row>
    <row r="34" spans="3:18" x14ac:dyDescent="0.2">
      <c r="Q34" t="s">
        <v>610</v>
      </c>
      <c r="R34" t="s">
        <v>613</v>
      </c>
    </row>
    <row r="35" spans="3:18" x14ac:dyDescent="0.2">
      <c r="Q35" t="s">
        <v>612</v>
      </c>
      <c r="R35" t="s">
        <v>615</v>
      </c>
    </row>
    <row r="36" spans="3:18" x14ac:dyDescent="0.2">
      <c r="Q36" t="s">
        <v>614</v>
      </c>
      <c r="R36" t="s">
        <v>617</v>
      </c>
    </row>
    <row r="37" spans="3:18" x14ac:dyDescent="0.2">
      <c r="Q37" t="s">
        <v>616</v>
      </c>
      <c r="R37" t="s">
        <v>619</v>
      </c>
    </row>
    <row r="38" spans="3:18" x14ac:dyDescent="0.2">
      <c r="Q38" t="s">
        <v>618</v>
      </c>
      <c r="R38" t="s">
        <v>621</v>
      </c>
    </row>
    <row r="39" spans="3:18" x14ac:dyDescent="0.2">
      <c r="Q39" t="s">
        <v>620</v>
      </c>
      <c r="R39" t="s">
        <v>623</v>
      </c>
    </row>
    <row r="40" spans="3:18" x14ac:dyDescent="0.2">
      <c r="Q40" t="s">
        <v>622</v>
      </c>
      <c r="R40" t="s">
        <v>625</v>
      </c>
    </row>
    <row r="41" spans="3:18" x14ac:dyDescent="0.2">
      <c r="Q41" t="s">
        <v>624</v>
      </c>
      <c r="R41" t="s">
        <v>627</v>
      </c>
    </row>
    <row r="42" spans="3:18" x14ac:dyDescent="0.2">
      <c r="Q42" t="s">
        <v>626</v>
      </c>
      <c r="R42" t="s">
        <v>1094</v>
      </c>
    </row>
    <row r="43" spans="3:18" x14ac:dyDescent="0.2">
      <c r="Q43" t="s">
        <v>628</v>
      </c>
      <c r="R43" t="s">
        <v>629</v>
      </c>
    </row>
    <row r="44" spans="3:18" x14ac:dyDescent="0.2">
      <c r="Q44" t="s">
        <v>630</v>
      </c>
      <c r="R44" t="s">
        <v>631</v>
      </c>
    </row>
    <row r="45" spans="3:18" x14ac:dyDescent="0.2">
      <c r="C45" t="s">
        <v>515</v>
      </c>
      <c r="H45" s="23" t="s">
        <v>515</v>
      </c>
      <c r="Q45" t="s">
        <v>632</v>
      </c>
      <c r="R45" t="s">
        <v>633</v>
      </c>
    </row>
    <row r="46" spans="3:18" x14ac:dyDescent="0.2">
      <c r="C46" t="s">
        <v>526</v>
      </c>
      <c r="H46" s="23" t="s">
        <v>530</v>
      </c>
      <c r="Q46" t="s">
        <v>634</v>
      </c>
      <c r="R46" t="s">
        <v>635</v>
      </c>
    </row>
    <row r="47" spans="3:18" x14ac:dyDescent="0.2">
      <c r="C47" t="s">
        <v>527</v>
      </c>
      <c r="H47" s="23" t="s">
        <v>833</v>
      </c>
      <c r="Q47" t="s">
        <v>636</v>
      </c>
      <c r="R47" t="s">
        <v>637</v>
      </c>
    </row>
    <row r="48" spans="3:18" x14ac:dyDescent="0.2">
      <c r="C48" t="s">
        <v>528</v>
      </c>
      <c r="H48" s="23" t="s">
        <v>535</v>
      </c>
      <c r="Q48" t="s">
        <v>638</v>
      </c>
      <c r="R48" t="s">
        <v>639</v>
      </c>
    </row>
    <row r="49" spans="8:18" x14ac:dyDescent="0.2">
      <c r="H49" s="23" t="s">
        <v>529</v>
      </c>
      <c r="Q49" t="s">
        <v>640</v>
      </c>
      <c r="R49" t="s">
        <v>641</v>
      </c>
    </row>
    <row r="50" spans="8:18" x14ac:dyDescent="0.2">
      <c r="H50" s="23" t="s">
        <v>834</v>
      </c>
      <c r="Q50" t="s">
        <v>642</v>
      </c>
      <c r="R50" t="s">
        <v>643</v>
      </c>
    </row>
    <row r="51" spans="8:18" x14ac:dyDescent="0.2">
      <c r="H51" s="23" t="s">
        <v>528</v>
      </c>
      <c r="Q51" t="s">
        <v>644</v>
      </c>
      <c r="R51" t="s">
        <v>645</v>
      </c>
    </row>
    <row r="52" spans="8:18" x14ac:dyDescent="0.2">
      <c r="Q52" t="s">
        <v>646</v>
      </c>
      <c r="R52" t="s">
        <v>647</v>
      </c>
    </row>
    <row r="53" spans="8:18" x14ac:dyDescent="0.2">
      <c r="Q53" t="s">
        <v>648</v>
      </c>
      <c r="R53" t="s">
        <v>649</v>
      </c>
    </row>
    <row r="54" spans="8:18" x14ac:dyDescent="0.2">
      <c r="Q54" t="s">
        <v>650</v>
      </c>
      <c r="R54" t="s">
        <v>651</v>
      </c>
    </row>
    <row r="55" spans="8:18" x14ac:dyDescent="0.2">
      <c r="Q55" t="s">
        <v>652</v>
      </c>
      <c r="R55" t="s">
        <v>653</v>
      </c>
    </row>
    <row r="56" spans="8:18" x14ac:dyDescent="0.2">
      <c r="Q56" t="s">
        <v>654</v>
      </c>
      <c r="R56" t="s">
        <v>655</v>
      </c>
    </row>
    <row r="57" spans="8:18" x14ac:dyDescent="0.2">
      <c r="Q57" t="s">
        <v>656</v>
      </c>
      <c r="R57" t="s">
        <v>657</v>
      </c>
    </row>
    <row r="59" spans="8:18" x14ac:dyDescent="0.2">
      <c r="Q59" t="s">
        <v>658</v>
      </c>
      <c r="R59" t="s">
        <v>659</v>
      </c>
    </row>
    <row r="60" spans="8:18" x14ac:dyDescent="0.2">
      <c r="Q60" t="s">
        <v>660</v>
      </c>
      <c r="R60" t="s">
        <v>661</v>
      </c>
    </row>
    <row r="61" spans="8:18" x14ac:dyDescent="0.2">
      <c r="Q61" t="s">
        <v>662</v>
      </c>
      <c r="R61" t="s">
        <v>663</v>
      </c>
    </row>
    <row r="62" spans="8:18" x14ac:dyDescent="0.2">
      <c r="Q62" t="s">
        <v>664</v>
      </c>
      <c r="R62" t="s">
        <v>665</v>
      </c>
    </row>
    <row r="63" spans="8:18" x14ac:dyDescent="0.2">
      <c r="Q63" t="s">
        <v>666</v>
      </c>
      <c r="R63" t="s">
        <v>1107</v>
      </c>
    </row>
    <row r="64" spans="8:18" x14ac:dyDescent="0.2">
      <c r="Q64" t="s">
        <v>667</v>
      </c>
      <c r="R64" t="s">
        <v>668</v>
      </c>
    </row>
    <row r="65" spans="17:18" x14ac:dyDescent="0.2">
      <c r="Q65" t="s">
        <v>669</v>
      </c>
      <c r="R65" t="s">
        <v>670</v>
      </c>
    </row>
    <row r="66" spans="17:18" x14ac:dyDescent="0.2">
      <c r="Q66" t="s">
        <v>671</v>
      </c>
      <c r="R66" t="s">
        <v>672</v>
      </c>
    </row>
    <row r="67" spans="17:18" x14ac:dyDescent="0.2">
      <c r="Q67" t="s">
        <v>673</v>
      </c>
      <c r="R67" t="s">
        <v>674</v>
      </c>
    </row>
    <row r="68" spans="17:18" x14ac:dyDescent="0.2">
      <c r="Q68" t="s">
        <v>675</v>
      </c>
      <c r="R68" t="s">
        <v>676</v>
      </c>
    </row>
    <row r="69" spans="17:18" x14ac:dyDescent="0.2">
      <c r="Q69" t="s">
        <v>677</v>
      </c>
      <c r="R69" t="s">
        <v>678</v>
      </c>
    </row>
    <row r="70" spans="17:18" x14ac:dyDescent="0.2">
      <c r="Q70" t="s">
        <v>679</v>
      </c>
      <c r="R70" t="s">
        <v>680</v>
      </c>
    </row>
    <row r="71" spans="17:18" x14ac:dyDescent="0.2">
      <c r="Q71" t="s">
        <v>681</v>
      </c>
      <c r="R71" t="s">
        <v>682</v>
      </c>
    </row>
    <row r="72" spans="17:18" x14ac:dyDescent="0.2">
      <c r="Q72" t="s">
        <v>683</v>
      </c>
      <c r="R72" t="s">
        <v>684</v>
      </c>
    </row>
    <row r="73" spans="17:18" x14ac:dyDescent="0.2">
      <c r="Q73" t="s">
        <v>685</v>
      </c>
      <c r="R73" t="s">
        <v>686</v>
      </c>
    </row>
    <row r="74" spans="17:18" x14ac:dyDescent="0.2">
      <c r="Q74" t="s">
        <v>687</v>
      </c>
      <c r="R74" t="s">
        <v>688</v>
      </c>
    </row>
    <row r="75" spans="17:18" x14ac:dyDescent="0.2">
      <c r="Q75" t="s">
        <v>689</v>
      </c>
      <c r="R75" t="s">
        <v>690</v>
      </c>
    </row>
    <row r="76" spans="17:18" x14ac:dyDescent="0.2">
      <c r="Q76" t="s">
        <v>691</v>
      </c>
      <c r="R76" t="s">
        <v>692</v>
      </c>
    </row>
    <row r="77" spans="17:18" x14ac:dyDescent="0.2">
      <c r="Q77" t="s">
        <v>693</v>
      </c>
      <c r="R77" t="s">
        <v>694</v>
      </c>
    </row>
    <row r="78" spans="17:18" x14ac:dyDescent="0.2">
      <c r="Q78" t="s">
        <v>695</v>
      </c>
      <c r="R78" t="s">
        <v>696</v>
      </c>
    </row>
    <row r="79" spans="17:18" x14ac:dyDescent="0.2">
      <c r="Q79" t="s">
        <v>697</v>
      </c>
      <c r="R79" t="s">
        <v>698</v>
      </c>
    </row>
    <row r="80" spans="17:18" x14ac:dyDescent="0.2">
      <c r="Q80" t="s">
        <v>699</v>
      </c>
      <c r="R80" t="s">
        <v>700</v>
      </c>
    </row>
    <row r="81" spans="17:18" x14ac:dyDescent="0.2">
      <c r="Q81" t="s">
        <v>701</v>
      </c>
      <c r="R81" t="s">
        <v>702</v>
      </c>
    </row>
    <row r="82" spans="17:18" x14ac:dyDescent="0.2">
      <c r="Q82" t="s">
        <v>703</v>
      </c>
      <c r="R82" t="s">
        <v>704</v>
      </c>
    </row>
    <row r="83" spans="17:18" x14ac:dyDescent="0.2">
      <c r="Q83" t="s">
        <v>705</v>
      </c>
      <c r="R83" t="s">
        <v>706</v>
      </c>
    </row>
    <row r="84" spans="17:18" x14ac:dyDescent="0.2">
      <c r="Q84" t="s">
        <v>707</v>
      </c>
      <c r="R84" t="s">
        <v>708</v>
      </c>
    </row>
    <row r="85" spans="17:18" x14ac:dyDescent="0.2">
      <c r="Q85" t="s">
        <v>709</v>
      </c>
      <c r="R85" t="s">
        <v>710</v>
      </c>
    </row>
    <row r="86" spans="17:18" x14ac:dyDescent="0.2">
      <c r="Q86" t="s">
        <v>711</v>
      </c>
      <c r="R86" t="s">
        <v>712</v>
      </c>
    </row>
    <row r="87" spans="17:18" x14ac:dyDescent="0.2">
      <c r="Q87" t="s">
        <v>713</v>
      </c>
      <c r="R87" t="s">
        <v>714</v>
      </c>
    </row>
    <row r="88" spans="17:18" x14ac:dyDescent="0.2">
      <c r="Q88" t="s">
        <v>715</v>
      </c>
      <c r="R88" t="s">
        <v>1108</v>
      </c>
    </row>
    <row r="89" spans="17:18" x14ac:dyDescent="0.2">
      <c r="Q89" t="s">
        <v>717</v>
      </c>
      <c r="R89" t="s">
        <v>716</v>
      </c>
    </row>
    <row r="90" spans="17:18" x14ac:dyDescent="0.2">
      <c r="Q90" t="s">
        <v>719</v>
      </c>
      <c r="R90" t="s">
        <v>718</v>
      </c>
    </row>
    <row r="91" spans="17:18" x14ac:dyDescent="0.2">
      <c r="Q91" t="s">
        <v>721</v>
      </c>
      <c r="R91" t="s">
        <v>720</v>
      </c>
    </row>
    <row r="92" spans="17:18" x14ac:dyDescent="0.2">
      <c r="Q92" t="s">
        <v>723</v>
      </c>
      <c r="R92" t="s">
        <v>722</v>
      </c>
    </row>
    <row r="93" spans="17:18" x14ac:dyDescent="0.2">
      <c r="Q93" t="s">
        <v>725</v>
      </c>
      <c r="R93" t="s">
        <v>724</v>
      </c>
    </row>
    <row r="94" spans="17:18" x14ac:dyDescent="0.2">
      <c r="Q94" t="s">
        <v>727</v>
      </c>
      <c r="R94" t="s">
        <v>726</v>
      </c>
    </row>
    <row r="95" spans="17:18" x14ac:dyDescent="0.2">
      <c r="Q95" t="s">
        <v>729</v>
      </c>
      <c r="R95" t="s">
        <v>728</v>
      </c>
    </row>
    <row r="96" spans="17:18" x14ac:dyDescent="0.2">
      <c r="Q96" t="s">
        <v>731</v>
      </c>
      <c r="R96" t="s">
        <v>730</v>
      </c>
    </row>
    <row r="97" spans="17:18" x14ac:dyDescent="0.2">
      <c r="Q97" t="s">
        <v>733</v>
      </c>
      <c r="R97" t="s">
        <v>732</v>
      </c>
    </row>
    <row r="98" spans="17:18" x14ac:dyDescent="0.2">
      <c r="Q98" t="s">
        <v>735</v>
      </c>
      <c r="R98" t="s">
        <v>734</v>
      </c>
    </row>
    <row r="99" spans="17:18" x14ac:dyDescent="0.2">
      <c r="Q99" t="s">
        <v>737</v>
      </c>
      <c r="R99" t="s">
        <v>736</v>
      </c>
    </row>
    <row r="100" spans="17:18" x14ac:dyDescent="0.2">
      <c r="Q100" t="s">
        <v>739</v>
      </c>
      <c r="R100" t="s">
        <v>738</v>
      </c>
    </row>
    <row r="101" spans="17:18" x14ac:dyDescent="0.2">
      <c r="Q101" t="s">
        <v>741</v>
      </c>
      <c r="R101" t="s">
        <v>740</v>
      </c>
    </row>
    <row r="102" spans="17:18" x14ac:dyDescent="0.2">
      <c r="Q102" t="s">
        <v>743</v>
      </c>
      <c r="R102" t="s">
        <v>742</v>
      </c>
    </row>
    <row r="103" spans="17:18" x14ac:dyDescent="0.2">
      <c r="Q103" t="s">
        <v>745</v>
      </c>
      <c r="R103" t="s">
        <v>744</v>
      </c>
    </row>
    <row r="104" spans="17:18" x14ac:dyDescent="0.2">
      <c r="Q104" t="s">
        <v>747</v>
      </c>
      <c r="R104" t="s">
        <v>746</v>
      </c>
    </row>
    <row r="105" spans="17:18" x14ac:dyDescent="0.2">
      <c r="Q105" t="s">
        <v>749</v>
      </c>
      <c r="R105" t="s">
        <v>748</v>
      </c>
    </row>
    <row r="106" spans="17:18" x14ac:dyDescent="0.2">
      <c r="Q106" t="s">
        <v>751</v>
      </c>
      <c r="R106" t="s">
        <v>750</v>
      </c>
    </row>
    <row r="107" spans="17:18" x14ac:dyDescent="0.2">
      <c r="Q107" t="s">
        <v>753</v>
      </c>
      <c r="R107" t="s">
        <v>752</v>
      </c>
    </row>
    <row r="108" spans="17:18" x14ac:dyDescent="0.2">
      <c r="Q108" t="s">
        <v>755</v>
      </c>
      <c r="R108" t="s">
        <v>754</v>
      </c>
    </row>
    <row r="109" spans="17:18" x14ac:dyDescent="0.2">
      <c r="Q109" t="s">
        <v>757</v>
      </c>
      <c r="R109" t="s">
        <v>756</v>
      </c>
    </row>
    <row r="110" spans="17:18" x14ac:dyDescent="0.2">
      <c r="Q110" t="s">
        <v>759</v>
      </c>
      <c r="R110" t="s">
        <v>758</v>
      </c>
    </row>
    <row r="111" spans="17:18" x14ac:dyDescent="0.2">
      <c r="Q111" t="s">
        <v>761</v>
      </c>
      <c r="R111" t="s">
        <v>760</v>
      </c>
    </row>
    <row r="112" spans="17:18" x14ac:dyDescent="0.2">
      <c r="Q112" t="s">
        <v>763</v>
      </c>
      <c r="R112" t="s">
        <v>762</v>
      </c>
    </row>
    <row r="113" spans="17:18" x14ac:dyDescent="0.2">
      <c r="Q113" t="s">
        <v>765</v>
      </c>
      <c r="R113" t="s">
        <v>764</v>
      </c>
    </row>
    <row r="114" spans="17:18" x14ac:dyDescent="0.2">
      <c r="Q114" t="s">
        <v>767</v>
      </c>
      <c r="R114" t="s">
        <v>766</v>
      </c>
    </row>
    <row r="115" spans="17:18" x14ac:dyDescent="0.2">
      <c r="Q115" t="s">
        <v>769</v>
      </c>
      <c r="R115" t="s">
        <v>768</v>
      </c>
    </row>
    <row r="116" spans="17:18" x14ac:dyDescent="0.2">
      <c r="Q116" t="s">
        <v>771</v>
      </c>
      <c r="R116" t="s">
        <v>770</v>
      </c>
    </row>
    <row r="117" spans="17:18" x14ac:dyDescent="0.2">
      <c r="Q117" t="s">
        <v>773</v>
      </c>
      <c r="R117" t="s">
        <v>772</v>
      </c>
    </row>
    <row r="118" spans="17:18" x14ac:dyDescent="0.2">
      <c r="Q118" t="s">
        <v>775</v>
      </c>
      <c r="R118" t="s">
        <v>774</v>
      </c>
    </row>
    <row r="119" spans="17:18" x14ac:dyDescent="0.2">
      <c r="Q119" t="s">
        <v>777</v>
      </c>
      <c r="R119" t="s">
        <v>776</v>
      </c>
    </row>
    <row r="120" spans="17:18" x14ac:dyDescent="0.2">
      <c r="Q120" t="s">
        <v>779</v>
      </c>
      <c r="R120" t="s">
        <v>778</v>
      </c>
    </row>
    <row r="121" spans="17:18" x14ac:dyDescent="0.2">
      <c r="Q121" t="s">
        <v>781</v>
      </c>
      <c r="R121" t="s">
        <v>780</v>
      </c>
    </row>
    <row r="122" spans="17:18" x14ac:dyDescent="0.2">
      <c r="Q122" t="s">
        <v>783</v>
      </c>
      <c r="R122" t="s">
        <v>782</v>
      </c>
    </row>
    <row r="123" spans="17:18" x14ac:dyDescent="0.2">
      <c r="Q123" t="s">
        <v>785</v>
      </c>
      <c r="R123" t="s">
        <v>1093</v>
      </c>
    </row>
    <row r="124" spans="17:18" x14ac:dyDescent="0.2">
      <c r="Q124" t="s">
        <v>787</v>
      </c>
      <c r="R124" t="s">
        <v>784</v>
      </c>
    </row>
    <row r="125" spans="17:18" x14ac:dyDescent="0.2">
      <c r="Q125" t="s">
        <v>789</v>
      </c>
      <c r="R125" t="s">
        <v>786</v>
      </c>
    </row>
    <row r="126" spans="17:18" x14ac:dyDescent="0.2">
      <c r="Q126" t="s">
        <v>791</v>
      </c>
      <c r="R126" t="s">
        <v>788</v>
      </c>
    </row>
    <row r="127" spans="17:18" x14ac:dyDescent="0.2">
      <c r="Q127" t="s">
        <v>793</v>
      </c>
      <c r="R127" t="s">
        <v>790</v>
      </c>
    </row>
    <row r="128" spans="17:18" x14ac:dyDescent="0.2">
      <c r="Q128" t="s">
        <v>795</v>
      </c>
      <c r="R128" t="s">
        <v>792</v>
      </c>
    </row>
    <row r="129" spans="17:18" x14ac:dyDescent="0.2">
      <c r="Q129" t="s">
        <v>797</v>
      </c>
      <c r="R129" t="s">
        <v>794</v>
      </c>
    </row>
    <row r="130" spans="17:18" x14ac:dyDescent="0.2">
      <c r="Q130" t="s">
        <v>799</v>
      </c>
      <c r="R130" t="s">
        <v>796</v>
      </c>
    </row>
    <row r="131" spans="17:18" x14ac:dyDescent="0.2">
      <c r="Q131" t="s">
        <v>801</v>
      </c>
      <c r="R131" t="s">
        <v>798</v>
      </c>
    </row>
    <row r="132" spans="17:18" x14ac:dyDescent="0.2">
      <c r="Q132" t="s">
        <v>803</v>
      </c>
      <c r="R132" t="s">
        <v>800</v>
      </c>
    </row>
    <row r="133" spans="17:18" x14ac:dyDescent="0.2">
      <c r="Q133" t="s">
        <v>805</v>
      </c>
      <c r="R133" t="s">
        <v>802</v>
      </c>
    </row>
    <row r="134" spans="17:18" x14ac:dyDescent="0.2">
      <c r="Q134" t="s">
        <v>807</v>
      </c>
      <c r="R134" t="s">
        <v>804</v>
      </c>
    </row>
    <row r="135" spans="17:18" x14ac:dyDescent="0.2">
      <c r="Q135" t="s">
        <v>809</v>
      </c>
      <c r="R135" t="s">
        <v>806</v>
      </c>
    </row>
    <row r="136" spans="17:18" x14ac:dyDescent="0.2">
      <c r="Q136" t="s">
        <v>811</v>
      </c>
      <c r="R136" t="s">
        <v>808</v>
      </c>
    </row>
    <row r="137" spans="17:18" x14ac:dyDescent="0.2">
      <c r="Q137" t="s">
        <v>813</v>
      </c>
      <c r="R137" t="s">
        <v>810</v>
      </c>
    </row>
    <row r="138" spans="17:18" x14ac:dyDescent="0.2">
      <c r="Q138" t="s">
        <v>815</v>
      </c>
      <c r="R138" t="s">
        <v>812</v>
      </c>
    </row>
    <row r="139" spans="17:18" x14ac:dyDescent="0.2">
      <c r="Q139" t="s">
        <v>817</v>
      </c>
      <c r="R139" t="s">
        <v>814</v>
      </c>
    </row>
    <row r="140" spans="17:18" x14ac:dyDescent="0.2">
      <c r="Q140" t="s">
        <v>819</v>
      </c>
      <c r="R140" t="s">
        <v>816</v>
      </c>
    </row>
    <row r="141" spans="17:18" x14ac:dyDescent="0.2">
      <c r="Q141" t="s">
        <v>821</v>
      </c>
      <c r="R141" t="s">
        <v>818</v>
      </c>
    </row>
    <row r="142" spans="17:18" x14ac:dyDescent="0.2">
      <c r="Q142" t="s">
        <v>823</v>
      </c>
      <c r="R142" t="s">
        <v>820</v>
      </c>
    </row>
    <row r="143" spans="17:18" x14ac:dyDescent="0.2">
      <c r="Q143" t="s">
        <v>825</v>
      </c>
      <c r="R143" t="s">
        <v>822</v>
      </c>
    </row>
    <row r="144" spans="17:18" x14ac:dyDescent="0.2">
      <c r="Q144" t="s">
        <v>827</v>
      </c>
      <c r="R144" t="s">
        <v>824</v>
      </c>
    </row>
    <row r="145" spans="17:18" x14ac:dyDescent="0.2">
      <c r="Q145" t="s">
        <v>1092</v>
      </c>
      <c r="R145" t="s">
        <v>826</v>
      </c>
    </row>
    <row r="146" spans="17:18" x14ac:dyDescent="0.2">
      <c r="Q146" t="s">
        <v>1106</v>
      </c>
      <c r="R146" t="s">
        <v>828</v>
      </c>
    </row>
  </sheetData>
  <mergeCells count="27">
    <mergeCell ref="A6:I6"/>
    <mergeCell ref="A7:D7"/>
    <mergeCell ref="E7:F7"/>
    <mergeCell ref="B8:I8"/>
    <mergeCell ref="C9:I9"/>
    <mergeCell ref="A8:A13"/>
    <mergeCell ref="A1:H1"/>
    <mergeCell ref="A2:H2"/>
    <mergeCell ref="A3:I3"/>
    <mergeCell ref="A4:I4"/>
    <mergeCell ref="B5:I5"/>
    <mergeCell ref="B22:I22"/>
    <mergeCell ref="G7:I7"/>
    <mergeCell ref="B13:C13"/>
    <mergeCell ref="A20:I20"/>
    <mergeCell ref="B21:I21"/>
    <mergeCell ref="C10:I10"/>
    <mergeCell ref="B11:I11"/>
    <mergeCell ref="C12:E12"/>
    <mergeCell ref="G12:I12"/>
    <mergeCell ref="A18:I18"/>
    <mergeCell ref="A19:I19"/>
    <mergeCell ref="A14:I14"/>
    <mergeCell ref="B15:I15"/>
    <mergeCell ref="D13:I13"/>
    <mergeCell ref="B17:I17"/>
    <mergeCell ref="B16:I16"/>
  </mergeCells>
  <phoneticPr fontId="1"/>
  <dataValidations count="4">
    <dataValidation type="list" allowBlank="1" showInputMessage="1" showErrorMessage="1" sqref="B16:I16">
      <formula1>$H$45:$H$51</formula1>
    </dataValidation>
    <dataValidation type="list" allowBlank="1" showInputMessage="1" showErrorMessage="1" sqref="B15:I15">
      <formula1>$C$45:$C$48</formula1>
    </dataValidation>
    <dataValidation type="list" allowBlank="1" showInputMessage="1" showErrorMessage="1" sqref="B9:B10 B12 F12">
      <formula1>"　,○"</formula1>
    </dataValidation>
    <dataValidation type="list" allowBlank="1" showInputMessage="1" showErrorMessage="1" sqref="E7:F7">
      <formula1>$Q$7:$Q$147</formula1>
    </dataValidation>
  </dataValidations>
  <pageMargins left="0.70866141732283472" right="0.27559055118110237" top="0.55118110236220474" bottom="0.39370078740157483" header="0.31496062992125984" footer="0.23622047244094491"/>
  <pageSetup paperSize="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I56"/>
  <sheetViews>
    <sheetView showGridLines="0" topLeftCell="A40" zoomScaleNormal="100" zoomScaleSheetLayoutView="80" workbookViewId="0">
      <selection activeCell="B5" sqref="B5:I5"/>
    </sheetView>
  </sheetViews>
  <sheetFormatPr defaultRowHeight="13" x14ac:dyDescent="0.2"/>
  <cols>
    <col min="1" max="1" width="15.7265625" customWidth="1"/>
    <col min="2" max="2" width="6.81640625" customWidth="1"/>
    <col min="3" max="3" width="5.453125" customWidth="1"/>
    <col min="4" max="4" width="17.1796875" customWidth="1"/>
    <col min="5" max="5" width="9.6328125" customWidth="1"/>
    <col min="6" max="6" width="6.7265625" customWidth="1"/>
    <col min="7" max="7" width="6" customWidth="1"/>
    <col min="8" max="8" width="18.81640625" customWidth="1"/>
    <col min="9" max="9" width="9.1796875" customWidth="1"/>
  </cols>
  <sheetData>
    <row r="1" spans="1:9" ht="19.5" customHeight="1" x14ac:dyDescent="0.2">
      <c r="A1" s="610" t="s">
        <v>203</v>
      </c>
      <c r="B1" s="610"/>
      <c r="C1" s="610"/>
      <c r="D1" s="610"/>
      <c r="E1" s="610"/>
      <c r="F1" s="610"/>
      <c r="G1" s="610"/>
      <c r="H1" s="610"/>
    </row>
    <row r="2" spans="1:9" ht="10" customHeight="1" x14ac:dyDescent="0.2">
      <c r="A2" s="611"/>
      <c r="B2" s="611"/>
      <c r="C2" s="611"/>
      <c r="D2" s="611"/>
      <c r="E2" s="611"/>
      <c r="F2" s="611"/>
      <c r="G2" s="611"/>
      <c r="H2" s="611"/>
    </row>
    <row r="3" spans="1:9" ht="25" customHeight="1" x14ac:dyDescent="0.2">
      <c r="A3" s="612" t="s">
        <v>522</v>
      </c>
      <c r="B3" s="612"/>
      <c r="C3" s="612"/>
      <c r="D3" s="612"/>
      <c r="E3" s="612"/>
      <c r="F3" s="612"/>
      <c r="G3" s="612"/>
      <c r="H3" s="612"/>
      <c r="I3" s="612"/>
    </row>
    <row r="4" spans="1:9" ht="90" customHeight="1" x14ac:dyDescent="0.2">
      <c r="A4" s="581" t="s">
        <v>935</v>
      </c>
      <c r="B4" s="582"/>
      <c r="C4" s="582"/>
      <c r="D4" s="582"/>
      <c r="E4" s="582"/>
      <c r="F4" s="582"/>
      <c r="G4" s="582"/>
      <c r="H4" s="582"/>
      <c r="I4" s="582"/>
    </row>
    <row r="5" spans="1:9" ht="40" customHeight="1" x14ac:dyDescent="0.2">
      <c r="A5" s="60" t="s">
        <v>204</v>
      </c>
      <c r="B5" s="627"/>
      <c r="C5" s="627"/>
      <c r="D5" s="627"/>
      <c r="E5" s="627"/>
      <c r="F5" s="627"/>
      <c r="G5" s="627"/>
      <c r="H5" s="627"/>
      <c r="I5" s="627"/>
    </row>
    <row r="6" spans="1:9" ht="25" customHeight="1" x14ac:dyDescent="0.2">
      <c r="A6" s="628" t="s">
        <v>560</v>
      </c>
      <c r="B6" s="628"/>
      <c r="C6" s="628"/>
      <c r="D6" s="628"/>
      <c r="E6" s="628"/>
      <c r="F6" s="628"/>
      <c r="G6" s="628"/>
      <c r="H6" s="628"/>
      <c r="I6" s="628"/>
    </row>
    <row r="7" spans="1:9" ht="30" customHeight="1" x14ac:dyDescent="0.2">
      <c r="A7" s="607" t="s">
        <v>936</v>
      </c>
      <c r="B7" s="608"/>
      <c r="C7" s="608"/>
      <c r="D7" s="608"/>
      <c r="E7" s="608"/>
      <c r="F7" s="608"/>
      <c r="G7" s="608"/>
      <c r="H7" s="608"/>
      <c r="I7" s="609"/>
    </row>
    <row r="8" spans="1:9" ht="25" customHeight="1" x14ac:dyDescent="0.2">
      <c r="A8" s="624" t="s">
        <v>519</v>
      </c>
      <c r="B8" s="625"/>
      <c r="C8" s="625"/>
      <c r="D8" s="625"/>
      <c r="E8" s="625"/>
      <c r="F8" s="625"/>
      <c r="G8" s="625"/>
      <c r="H8" s="625"/>
      <c r="I8" s="626"/>
    </row>
    <row r="9" spans="1:9" ht="170" customHeight="1" x14ac:dyDescent="0.2">
      <c r="A9" s="629" t="s">
        <v>937</v>
      </c>
      <c r="B9" s="630"/>
      <c r="C9" s="630"/>
      <c r="D9" s="630"/>
      <c r="E9" s="630"/>
      <c r="F9" s="630"/>
      <c r="G9" s="630"/>
      <c r="H9" s="630"/>
      <c r="I9" s="631"/>
    </row>
    <row r="10" spans="1:9" ht="25" customHeight="1" x14ac:dyDescent="0.2">
      <c r="A10" s="632" t="s">
        <v>520</v>
      </c>
      <c r="B10" s="632"/>
      <c r="C10" s="632"/>
      <c r="D10" s="632"/>
      <c r="E10" s="632"/>
      <c r="F10" s="632"/>
      <c r="G10" s="632"/>
      <c r="H10" s="632"/>
      <c r="I10" s="632"/>
    </row>
    <row r="11" spans="1:9" ht="170" customHeight="1" x14ac:dyDescent="0.2">
      <c r="A11" s="629" t="s">
        <v>938</v>
      </c>
      <c r="B11" s="630"/>
      <c r="C11" s="630"/>
      <c r="D11" s="630"/>
      <c r="E11" s="630"/>
      <c r="F11" s="630"/>
      <c r="G11" s="630"/>
      <c r="H11" s="630"/>
      <c r="I11" s="631"/>
    </row>
    <row r="12" spans="1:9" ht="25" customHeight="1" x14ac:dyDescent="0.2">
      <c r="A12" s="612" t="s">
        <v>521</v>
      </c>
      <c r="B12" s="612"/>
      <c r="C12" s="612"/>
      <c r="D12" s="612"/>
      <c r="E12" s="612"/>
      <c r="F12" s="612"/>
      <c r="G12" s="612"/>
      <c r="H12" s="612"/>
      <c r="I12" s="612"/>
    </row>
    <row r="13" spans="1:9" ht="170" customHeight="1" x14ac:dyDescent="0.2">
      <c r="A13" s="598" t="s">
        <v>939</v>
      </c>
      <c r="B13" s="599"/>
      <c r="C13" s="599"/>
      <c r="D13" s="599"/>
      <c r="E13" s="599"/>
      <c r="F13" s="599"/>
      <c r="G13" s="599"/>
      <c r="H13" s="599"/>
      <c r="I13" s="600"/>
    </row>
    <row r="44" spans="3:3" x14ac:dyDescent="0.2">
      <c r="C44" t="s">
        <v>515</v>
      </c>
    </row>
    <row r="45" spans="3:3" x14ac:dyDescent="0.2">
      <c r="C45" t="s">
        <v>491</v>
      </c>
    </row>
    <row r="46" spans="3:3" x14ac:dyDescent="0.2">
      <c r="C46" t="s">
        <v>492</v>
      </c>
    </row>
    <row r="47" spans="3:3" x14ac:dyDescent="0.2">
      <c r="C47" t="s">
        <v>493</v>
      </c>
    </row>
    <row r="48" spans="3:3" x14ac:dyDescent="0.2">
      <c r="C48" t="s">
        <v>494</v>
      </c>
    </row>
    <row r="49" spans="3:3" x14ac:dyDescent="0.2">
      <c r="C49" t="s">
        <v>495</v>
      </c>
    </row>
    <row r="50" spans="3:3" x14ac:dyDescent="0.2">
      <c r="C50" t="s">
        <v>496</v>
      </c>
    </row>
    <row r="51" spans="3:3" x14ac:dyDescent="0.2">
      <c r="C51" t="s">
        <v>497</v>
      </c>
    </row>
    <row r="52" spans="3:3" x14ac:dyDescent="0.2">
      <c r="C52" t="s">
        <v>499</v>
      </c>
    </row>
    <row r="53" spans="3:3" x14ac:dyDescent="0.2">
      <c r="C53" t="s">
        <v>500</v>
      </c>
    </row>
    <row r="54" spans="3:3" x14ac:dyDescent="0.2">
      <c r="C54" t="s">
        <v>501</v>
      </c>
    </row>
    <row r="55" spans="3:3" x14ac:dyDescent="0.2">
      <c r="C55" t="s">
        <v>502</v>
      </c>
    </row>
    <row r="56" spans="3:3" x14ac:dyDescent="0.2">
      <c r="C56" t="s">
        <v>503</v>
      </c>
    </row>
  </sheetData>
  <mergeCells count="13">
    <mergeCell ref="A1:H1"/>
    <mergeCell ref="A8:I8"/>
    <mergeCell ref="A12:I12"/>
    <mergeCell ref="A13:I13"/>
    <mergeCell ref="A2:H2"/>
    <mergeCell ref="A3:I3"/>
    <mergeCell ref="A4:I4"/>
    <mergeCell ref="B5:I5"/>
    <mergeCell ref="A6:I6"/>
    <mergeCell ref="A7:I7"/>
    <mergeCell ref="A9:I9"/>
    <mergeCell ref="A10:I10"/>
    <mergeCell ref="A11:I11"/>
  </mergeCells>
  <phoneticPr fontId="1"/>
  <dataValidations count="1">
    <dataValidation type="list" allowBlank="1" showInputMessage="1" showErrorMessage="1" sqref="A7:I7">
      <formula1>$C$44:$C$57</formula1>
    </dataValidation>
  </dataValidations>
  <pageMargins left="0.7" right="0.26" top="0.54" bottom="0.38" header="0.3" footer="0.3"/>
  <pageSetup paperSize="9" scale="99"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52"/>
  <sheetViews>
    <sheetView view="pageBreakPreview" topLeftCell="A10" zoomScaleNormal="100" zoomScaleSheetLayoutView="100" workbookViewId="0">
      <selection activeCell="J9" sqref="J9"/>
    </sheetView>
  </sheetViews>
  <sheetFormatPr defaultRowHeight="13" x14ac:dyDescent="0.2"/>
  <cols>
    <col min="1" max="1" width="15.7265625" customWidth="1"/>
    <col min="2" max="2" width="6.81640625" customWidth="1"/>
    <col min="3" max="3" width="5.453125" customWidth="1"/>
    <col min="4" max="4" width="17.1796875" customWidth="1"/>
    <col min="5" max="5" width="9.6328125" customWidth="1"/>
    <col min="6" max="6" width="6.7265625" customWidth="1"/>
    <col min="7" max="7" width="6" customWidth="1"/>
    <col min="8" max="8" width="18.81640625" customWidth="1"/>
    <col min="9" max="9" width="9.1796875" customWidth="1"/>
  </cols>
  <sheetData>
    <row r="1" spans="1:9" ht="19.5" customHeight="1" x14ac:dyDescent="0.2">
      <c r="A1" s="610" t="s">
        <v>203</v>
      </c>
      <c r="B1" s="610"/>
      <c r="C1" s="610"/>
      <c r="D1" s="610"/>
      <c r="E1" s="610"/>
      <c r="F1" s="610"/>
      <c r="G1" s="610"/>
      <c r="H1" s="610"/>
    </row>
    <row r="2" spans="1:9" ht="10" customHeight="1" x14ac:dyDescent="0.2">
      <c r="A2" s="611"/>
      <c r="B2" s="611"/>
      <c r="C2" s="611"/>
      <c r="D2" s="611"/>
      <c r="E2" s="611"/>
      <c r="F2" s="611"/>
      <c r="G2" s="611"/>
      <c r="H2" s="611"/>
    </row>
    <row r="3" spans="1:9" ht="25" customHeight="1" x14ac:dyDescent="0.2">
      <c r="A3" s="612" t="s">
        <v>522</v>
      </c>
      <c r="B3" s="612"/>
      <c r="C3" s="612"/>
      <c r="D3" s="612"/>
      <c r="E3" s="612"/>
      <c r="F3" s="612"/>
      <c r="G3" s="612"/>
      <c r="H3" s="612"/>
      <c r="I3" s="612"/>
    </row>
    <row r="4" spans="1:9" ht="90" customHeight="1" x14ac:dyDescent="0.2">
      <c r="A4" s="581" t="s">
        <v>1047</v>
      </c>
      <c r="B4" s="582"/>
      <c r="C4" s="582"/>
      <c r="D4" s="582"/>
      <c r="E4" s="582"/>
      <c r="F4" s="582"/>
      <c r="G4" s="582"/>
      <c r="H4" s="582"/>
      <c r="I4" s="582"/>
    </row>
    <row r="5" spans="1:9" ht="40" customHeight="1" x14ac:dyDescent="0.2">
      <c r="A5" s="60" t="s">
        <v>204</v>
      </c>
      <c r="B5" s="627"/>
      <c r="C5" s="627"/>
      <c r="D5" s="627"/>
      <c r="E5" s="627"/>
      <c r="F5" s="627"/>
      <c r="G5" s="627"/>
      <c r="H5" s="627"/>
      <c r="I5" s="627"/>
    </row>
    <row r="6" spans="1:9" ht="25" customHeight="1" x14ac:dyDescent="0.2">
      <c r="A6" s="628" t="s">
        <v>560</v>
      </c>
      <c r="B6" s="628"/>
      <c r="C6" s="628"/>
      <c r="D6" s="628"/>
      <c r="E6" s="628"/>
      <c r="F6" s="628"/>
      <c r="G6" s="628"/>
      <c r="H6" s="628"/>
      <c r="I6" s="628"/>
    </row>
    <row r="7" spans="1:9" ht="30" customHeight="1" x14ac:dyDescent="0.2">
      <c r="A7" s="633" t="s">
        <v>852</v>
      </c>
      <c r="B7" s="634"/>
      <c r="C7" s="634"/>
      <c r="D7" s="634"/>
      <c r="E7" s="634"/>
      <c r="F7" s="634"/>
      <c r="G7" s="634"/>
      <c r="H7" s="634"/>
      <c r="I7" s="635"/>
    </row>
    <row r="8" spans="1:9" ht="25" customHeight="1" x14ac:dyDescent="0.2">
      <c r="A8" s="624" t="s">
        <v>519</v>
      </c>
      <c r="B8" s="625"/>
      <c r="C8" s="625"/>
      <c r="D8" s="625"/>
      <c r="E8" s="625"/>
      <c r="F8" s="625"/>
      <c r="G8" s="625"/>
      <c r="H8" s="625"/>
      <c r="I8" s="626"/>
    </row>
    <row r="9" spans="1:9" ht="170" customHeight="1" x14ac:dyDescent="0.2">
      <c r="A9" s="629" t="s">
        <v>1048</v>
      </c>
      <c r="B9" s="630"/>
      <c r="C9" s="630"/>
      <c r="D9" s="630"/>
      <c r="E9" s="630"/>
      <c r="F9" s="630"/>
      <c r="G9" s="630"/>
      <c r="H9" s="630"/>
      <c r="I9" s="631"/>
    </row>
    <row r="10" spans="1:9" ht="25" customHeight="1" x14ac:dyDescent="0.2">
      <c r="A10" s="632" t="s">
        <v>520</v>
      </c>
      <c r="B10" s="632"/>
      <c r="C10" s="632"/>
      <c r="D10" s="632"/>
      <c r="E10" s="632"/>
      <c r="F10" s="632"/>
      <c r="G10" s="632"/>
      <c r="H10" s="632"/>
      <c r="I10" s="632"/>
    </row>
    <row r="11" spans="1:9" ht="170" customHeight="1" x14ac:dyDescent="0.2">
      <c r="A11" s="629" t="s">
        <v>1049</v>
      </c>
      <c r="B11" s="630"/>
      <c r="C11" s="630"/>
      <c r="D11" s="630"/>
      <c r="E11" s="630"/>
      <c r="F11" s="630"/>
      <c r="G11" s="630"/>
      <c r="H11" s="630"/>
      <c r="I11" s="631"/>
    </row>
    <row r="12" spans="1:9" ht="25" customHeight="1" x14ac:dyDescent="0.2">
      <c r="A12" s="612" t="s">
        <v>521</v>
      </c>
      <c r="B12" s="612"/>
      <c r="C12" s="612"/>
      <c r="D12" s="612"/>
      <c r="E12" s="612"/>
      <c r="F12" s="612"/>
      <c r="G12" s="612"/>
      <c r="H12" s="612"/>
      <c r="I12" s="612"/>
    </row>
    <row r="13" spans="1:9" ht="170" customHeight="1" x14ac:dyDescent="0.2">
      <c r="A13" s="598" t="s">
        <v>1050</v>
      </c>
      <c r="B13" s="599"/>
      <c r="C13" s="599"/>
      <c r="D13" s="599"/>
      <c r="E13" s="599"/>
      <c r="F13" s="599"/>
      <c r="G13" s="599"/>
      <c r="H13" s="599"/>
      <c r="I13" s="600"/>
    </row>
    <row r="44" spans="3:3" x14ac:dyDescent="0.2">
      <c r="C44" t="s">
        <v>515</v>
      </c>
    </row>
    <row r="52" spans="3:3" x14ac:dyDescent="0.2">
      <c r="C52" t="s">
        <v>498</v>
      </c>
    </row>
  </sheetData>
  <mergeCells count="13">
    <mergeCell ref="A13:I13"/>
    <mergeCell ref="A7:I7"/>
    <mergeCell ref="A8:I8"/>
    <mergeCell ref="A9:I9"/>
    <mergeCell ref="A10:I10"/>
    <mergeCell ref="A11:I11"/>
    <mergeCell ref="A12:I12"/>
    <mergeCell ref="A6:I6"/>
    <mergeCell ref="A1:H1"/>
    <mergeCell ref="A2:H2"/>
    <mergeCell ref="A3:I3"/>
    <mergeCell ref="A4:I4"/>
    <mergeCell ref="B5:I5"/>
  </mergeCells>
  <phoneticPr fontId="1"/>
  <dataValidations count="1">
    <dataValidation type="list" allowBlank="1" showInputMessage="1" showErrorMessage="1" sqref="A7:I7">
      <formula1>$C$52</formula1>
    </dataValidation>
  </dataValidations>
  <pageMargins left="0.7" right="0.26" top="0.54" bottom="0.38" header="0.3" footer="0.3"/>
  <pageSetup paperSize="9" scale="99"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41</vt:i4>
      </vt:variant>
      <vt:variant>
        <vt:lpstr>名前付き一覧</vt:lpstr>
      </vt:variant>
      <vt:variant>
        <vt:i4>58</vt:i4>
      </vt:variant>
    </vt:vector>
  </HeadingPairs>
  <TitlesOfParts>
    <vt:vector size="99" baseType="lpstr">
      <vt:lpstr>申請書地域</vt:lpstr>
      <vt:lpstr>申請書都市</vt:lpstr>
      <vt:lpstr>申請書都市(環境エネ）</vt:lpstr>
      <vt:lpstr>実施計画</vt:lpstr>
      <vt:lpstr>実施計画3-5</vt:lpstr>
      <vt:lpstr>実施計画6</vt:lpstr>
      <vt:lpstr>実施計画7①</vt:lpstr>
      <vt:lpstr>実施計画7②</vt:lpstr>
      <vt:lpstr>実施計画7② （環境エネ）</vt:lpstr>
      <vt:lpstr>実施計画8①</vt:lpstr>
      <vt:lpstr>実施計画8②</vt:lpstr>
      <vt:lpstr>実施計画9①</vt:lpstr>
      <vt:lpstr>実施計画9②10</vt:lpstr>
      <vt:lpstr>実施計画11</vt:lpstr>
      <vt:lpstr>実施計画12</vt:lpstr>
      <vt:lpstr>作成にあたって</vt:lpstr>
      <vt:lpstr>資金計画書</vt:lpstr>
      <vt:lpstr>資金計画書 (環境エネ）</vt:lpstr>
      <vt:lpstr>14.資金支出明細(1)～(3)</vt:lpstr>
      <vt:lpstr>14.資金支出明細(4)～(7)</vt:lpstr>
      <vt:lpstr>14.資金支出明細(8)～(11)</vt:lpstr>
      <vt:lpstr>計画書１</vt:lpstr>
      <vt:lpstr>計画書２</vt:lpstr>
      <vt:lpstr>人件費単価一覧表</vt:lpstr>
      <vt:lpstr>（2）-2　機械装置計画書</vt:lpstr>
      <vt:lpstr>（3）-2　委託計画書</vt:lpstr>
      <vt:lpstr>（4）-2　専門家計画書</vt:lpstr>
      <vt:lpstr>（10）-2　イベント開催計画書</vt:lpstr>
      <vt:lpstr>（5）　賃借費</vt:lpstr>
      <vt:lpstr>（4）-1　専門家指導費</vt:lpstr>
      <vt:lpstr>（8）　広告費</vt:lpstr>
      <vt:lpstr>（9）　展示会等参加費</vt:lpstr>
      <vt:lpstr>（10）-1　イベント開催費</vt:lpstr>
      <vt:lpstr>（11）　その他助成対象外経費</vt:lpstr>
      <vt:lpstr>（6）　産業財産権出願・導入費</vt:lpstr>
      <vt:lpstr>（7）　直接人件費</vt:lpstr>
      <vt:lpstr>(1)  原材料副資材費</vt:lpstr>
      <vt:lpstr>（2）-1　機械装置工具費</vt:lpstr>
      <vt:lpstr>（3）-1　委託外注費</vt:lpstr>
      <vt:lpstr>Sheet1</vt:lpstr>
      <vt:lpstr>その他</vt:lpstr>
      <vt:lpstr>'(1)  原材料副資材費'!_9．資金支出明細</vt:lpstr>
      <vt:lpstr>'（10）-1　イベント開催費'!_9．資金支出明細</vt:lpstr>
      <vt:lpstr>'（2）-1　機械装置工具費'!_9．資金支出明細</vt:lpstr>
      <vt:lpstr>'（3）-1　委託外注費'!_9．資金支出明細</vt:lpstr>
      <vt:lpstr>'（4）-1　専門家指導費'!_9．資金支出明細</vt:lpstr>
      <vt:lpstr>'（5）　賃借費'!_9．資金支出明細</vt:lpstr>
      <vt:lpstr>'（6）　産業財産権出願・導入費'!_9．資金支出明細</vt:lpstr>
      <vt:lpstr>'（7）　直接人件費'!_9．資金支出明細</vt:lpstr>
      <vt:lpstr>'（8）　広告費'!_9．資金支出明細</vt:lpstr>
      <vt:lpstr>'（9）　展示会等参加費'!_9．資金支出明細</vt:lpstr>
      <vt:lpstr>実施計画6!_ftn1</vt:lpstr>
      <vt:lpstr>実施計画6!_ftnref1</vt:lpstr>
      <vt:lpstr>'(1)  原材料副資材費'!Print_Area</vt:lpstr>
      <vt:lpstr>'（10）-1　イベント開催費'!Print_Area</vt:lpstr>
      <vt:lpstr>'（10）-2　イベント開催計画書'!Print_Area</vt:lpstr>
      <vt:lpstr>'（11）　その他助成対象外経費'!Print_Area</vt:lpstr>
      <vt:lpstr>'（2）-1　機械装置工具費'!Print_Area</vt:lpstr>
      <vt:lpstr>'（2）-2　機械装置計画書'!Print_Area</vt:lpstr>
      <vt:lpstr>'（3）-1　委託外注費'!Print_Area</vt:lpstr>
      <vt:lpstr>'（3）-2　委託計画書'!Print_Area</vt:lpstr>
      <vt:lpstr>'（4）-1　専門家指導費'!Print_Area</vt:lpstr>
      <vt:lpstr>'（4）-2　専門家計画書'!Print_Area</vt:lpstr>
      <vt:lpstr>'（5）　賃借費'!Print_Area</vt:lpstr>
      <vt:lpstr>'（6）　産業財産権出願・導入費'!Print_Area</vt:lpstr>
      <vt:lpstr>'（7）　直接人件費'!Print_Area</vt:lpstr>
      <vt:lpstr>'（8）　広告費'!Print_Area</vt:lpstr>
      <vt:lpstr>'（9）　展示会等参加費'!Print_Area</vt:lpstr>
      <vt:lpstr>'14.資金支出明細(4)～(7)'!Print_Area</vt:lpstr>
      <vt:lpstr>計画書２!Print_Area</vt:lpstr>
      <vt:lpstr>作成にあたって!Print_Area</vt:lpstr>
      <vt:lpstr>資金計画書!Print_Area</vt:lpstr>
      <vt:lpstr>'資金計画書 (環境エネ）'!Print_Area</vt:lpstr>
      <vt:lpstr>実施計画!Print_Area</vt:lpstr>
      <vt:lpstr>実施計画12!Print_Area</vt:lpstr>
      <vt:lpstr>'実施計画3-5'!Print_Area</vt:lpstr>
      <vt:lpstr>実施計画6!Print_Area</vt:lpstr>
      <vt:lpstr>実施計画7①!Print_Area</vt:lpstr>
      <vt:lpstr>実施計画7②!Print_Area</vt:lpstr>
      <vt:lpstr>'実施計画7② （環境エネ）'!Print_Area</vt:lpstr>
      <vt:lpstr>実施計画8①!Print_Area</vt:lpstr>
      <vt:lpstr>実施計画9①!Print_Area</vt:lpstr>
      <vt:lpstr>実施計画9②10!Print_Area</vt:lpstr>
      <vt:lpstr>申請書地域!Print_Area</vt:lpstr>
      <vt:lpstr>申請書都市!Print_Area</vt:lpstr>
      <vt:lpstr>'申請書都市(環境エネ）'!Print_Area</vt:lpstr>
      <vt:lpstr>実施計画!サービス業</vt:lpstr>
      <vt:lpstr>申請書地域!スマートシティ</vt:lpstr>
      <vt:lpstr>申請書都市!スマートシティ</vt:lpstr>
      <vt:lpstr>'申請書都市(環境エネ）'!スマートシティ</vt:lpstr>
      <vt:lpstr>申請書地域!セーフシティ</vt:lpstr>
      <vt:lpstr>申請書都市!セーフシティ</vt:lpstr>
      <vt:lpstr>'申請書都市(環境エネ）'!セーフシティ</vt:lpstr>
      <vt:lpstr>申請書地域!ダイバーシティ</vt:lpstr>
      <vt:lpstr>申請書都市!ダイバーシティ</vt:lpstr>
      <vt:lpstr>'申請書都市(環境エネ）'!ダイバーシティ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2024-04-26T06:12:59Z</cp:lastPrinted>
  <dcterms:created xsi:type="dcterms:W3CDTF">2017-11-08T05:54:41Z</dcterms:created>
  <dcterms:modified xsi:type="dcterms:W3CDTF">2024-05-07T04:36:00Z</dcterms:modified>
</cp:coreProperties>
</file>